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https://eww/ateliers/PBLDB/KontrollProzess2/DDUM(2.1) Korrektur/"/>
    </mc:Choice>
  </mc:AlternateContent>
  <bookViews>
    <workbookView xWindow="10530" yWindow="-45" windowWidth="11085" windowHeight="11685" tabRatio="766"/>
  </bookViews>
  <sheets>
    <sheet name="Front" sheetId="77" r:id="rId1"/>
    <sheet name="Instructions" sheetId="83" r:id="rId2"/>
    <sheet name="Check" sheetId="74" r:id="rId3"/>
    <sheet name="DD70CA.MELD" sheetId="85" r:id="rId4"/>
    <sheet name="DD7A1.MELD" sheetId="30" r:id="rId5"/>
    <sheet name="DD7A2.MELD" sheetId="90" r:id="rId6"/>
    <sheet name="DD7A3.MELD" sheetId="91" r:id="rId7"/>
    <sheet name="DD7A4.MELD" sheetId="92" r:id="rId8"/>
    <sheet name="DD7A9.MELD" sheetId="96" r:id="rId9"/>
    <sheet name="DD7B1.MELD" sheetId="38" r:id="rId10"/>
    <sheet name="DD7C.MELD" sheetId="95" r:id="rId11"/>
    <sheet name="E1" sheetId="66" state="hidden" r:id="rId12"/>
    <sheet name="E2" sheetId="67" state="hidden" r:id="rId13"/>
    <sheet name="E3" sheetId="68" state="hidden" r:id="rId14"/>
    <sheet name="E4" sheetId="69" state="hidden" r:id="rId15"/>
  </sheets>
  <definedNames>
    <definedName name="_xlnm.Print_Area" localSheetId="3">DD70CA.MELD!$B$1:$M$46</definedName>
    <definedName name="_xlnm.Print_Area" localSheetId="4">'DD7A1.MELD'!$B$1:$N$130</definedName>
    <definedName name="_xlnm.Print_Area" localSheetId="5">'DD7A2.MELD'!$B$1:$AA$131</definedName>
    <definedName name="_xlnm.Print_Area" localSheetId="6">'DD7A3.MELD'!$B$1:$AB$146</definedName>
    <definedName name="_xlnm.Print_Area" localSheetId="7">'DD7A4.MELD'!$B$1:$AO$131</definedName>
    <definedName name="_xlnm.Print_Area" localSheetId="8">'DD7A9.MELD'!$A$1:$L$26</definedName>
    <definedName name="_xlnm.Print_Area" localSheetId="9">'DD7B1.MELD'!$B$1:$AS$69</definedName>
    <definedName name="_xlnm.Print_Area" localSheetId="10">'DD7C.MELD'!$B$1:$L$49</definedName>
    <definedName name="_xlnm.Print_Area" localSheetId="11">'E1'!$B$1:$AA$102</definedName>
    <definedName name="_xlnm.Print_Area" localSheetId="12">'E2'!$B$1:$AB$105</definedName>
    <definedName name="_xlnm.Print_Area" localSheetId="13">'E3'!$B$1:$AP$103</definedName>
    <definedName name="_xlnm.Print_Area" localSheetId="14">'E4'!$B$1:$AT$34</definedName>
    <definedName name="_xlnm.Print_Area" localSheetId="0">Front!$B$2:$M$36</definedName>
    <definedName name="_xlnm.Print_Area" localSheetId="1">Instructions!$B$1:$M$83</definedName>
    <definedName name="_xlnm.Print_Titles" localSheetId="4">'DD7A1.MELD'!$B:$C,'DD7A1.MELD'!$1:$8</definedName>
    <definedName name="_xlnm.Print_Titles" localSheetId="5">'DD7A2.MELD'!$B:$C,'DD7A2.MELD'!$1:$8</definedName>
    <definedName name="_xlnm.Print_Titles" localSheetId="6">'DD7A3.MELD'!$B:$C,'DD7A3.MELD'!$1:$8</definedName>
    <definedName name="_xlnm.Print_Titles" localSheetId="7">'DD7A4.MELD'!$B:$C,'DD7A4.MELD'!$1:$8</definedName>
    <definedName name="_xlnm.Print_Titles" localSheetId="11">'E1'!$B:$C,'E1'!$1:$8</definedName>
    <definedName name="_xlnm.Print_Titles" localSheetId="12">'E2'!$B:$C,'E2'!$1:$8</definedName>
    <definedName name="_xlnm.Print_Titles" localSheetId="13">'E3'!$B:$C,'E3'!$1:$8</definedName>
    <definedName name="_xlnm.Print_Titles" localSheetId="1">Instructions!$7:$8</definedName>
    <definedName name="P_Subtitle">Front!$D$13</definedName>
    <definedName name="P_Title">Front!$D$11</definedName>
  </definedNames>
  <calcPr calcId="162913"/>
</workbook>
</file>

<file path=xl/calcChain.xml><?xml version="1.0" encoding="utf-8"?>
<calcChain xmlns="http://schemas.openxmlformats.org/spreadsheetml/2006/main">
  <c r="N11" i="96" l="1"/>
  <c r="D11" i="96" l="1"/>
  <c r="AR64" i="38" l="1"/>
  <c r="N17" i="96" l="1"/>
  <c r="R15" i="96"/>
  <c r="T15" i="96" l="1"/>
  <c r="P15" i="96"/>
  <c r="K17" i="96"/>
  <c r="J17" i="96"/>
  <c r="I17" i="96"/>
  <c r="H17" i="96"/>
  <c r="G17" i="96"/>
  <c r="F17" i="96"/>
  <c r="CK67" i="38" l="1"/>
  <c r="CK66" i="38"/>
  <c r="U15" i="96" l="1"/>
  <c r="S15" i="96"/>
  <c r="Q15" i="96"/>
  <c r="U22" i="96"/>
  <c r="S22" i="96"/>
  <c r="Q22" i="96"/>
  <c r="U20" i="96"/>
  <c r="U19" i="96"/>
  <c r="U18" i="96"/>
  <c r="S20" i="96"/>
  <c r="S19" i="96"/>
  <c r="S18" i="96"/>
  <c r="Q20" i="96"/>
  <c r="Q19" i="96"/>
  <c r="Q18" i="96"/>
  <c r="U14" i="96"/>
  <c r="U13" i="96"/>
  <c r="S14" i="96"/>
  <c r="S13" i="96"/>
  <c r="Q14" i="96"/>
  <c r="Q13" i="96"/>
  <c r="M80" i="30" l="1"/>
  <c r="M53" i="30"/>
  <c r="CC80" i="92" l="1"/>
  <c r="AR67" i="38" l="1"/>
  <c r="AR66" i="38"/>
  <c r="CK63" i="38"/>
  <c r="CK62" i="38"/>
  <c r="W126" i="92" l="1"/>
  <c r="X126" i="92"/>
  <c r="Y126" i="92"/>
  <c r="Z126" i="92"/>
  <c r="W127" i="92"/>
  <c r="X127" i="92"/>
  <c r="Y127" i="92"/>
  <c r="Z127" i="92"/>
  <c r="W128" i="92"/>
  <c r="X128" i="92"/>
  <c r="Y128" i="92"/>
  <c r="Z128" i="92"/>
  <c r="W121" i="92"/>
  <c r="X121" i="92"/>
  <c r="Y121" i="92"/>
  <c r="Z121" i="92"/>
  <c r="W101" i="92"/>
  <c r="X101" i="92"/>
  <c r="Y101" i="92"/>
  <c r="V74" i="92"/>
  <c r="W74" i="92"/>
  <c r="X74" i="92"/>
  <c r="Y74" i="92"/>
  <c r="W46" i="92"/>
  <c r="X46" i="92"/>
  <c r="Y46" i="92"/>
  <c r="Z46" i="92"/>
  <c r="W26" i="92"/>
  <c r="W125" i="92" s="1"/>
  <c r="X26" i="92"/>
  <c r="X125" i="92" s="1"/>
  <c r="Y26" i="92"/>
  <c r="Y125" i="92" s="1"/>
  <c r="CC53" i="92"/>
  <c r="CC52" i="92"/>
  <c r="BD85" i="91"/>
  <c r="BC85" i="91"/>
  <c r="BD56" i="91"/>
  <c r="BC56" i="91"/>
  <c r="AE55" i="91"/>
  <c r="AG55" i="91"/>
  <c r="AH55" i="91"/>
  <c r="AI55" i="91"/>
  <c r="AJ55" i="91"/>
  <c r="AK55" i="91"/>
  <c r="AL55" i="91"/>
  <c r="AM55" i="91"/>
  <c r="AN55" i="91"/>
  <c r="AO55" i="91"/>
  <c r="AP55" i="91"/>
  <c r="AQ55" i="91"/>
  <c r="AR55" i="91"/>
  <c r="AS55" i="91"/>
  <c r="AT55" i="91"/>
  <c r="AU55" i="91"/>
  <c r="AV55" i="91"/>
  <c r="AW55" i="91"/>
  <c r="AX55" i="91"/>
  <c r="AY55" i="91"/>
  <c r="AZ55" i="91"/>
  <c r="AD55" i="91"/>
  <c r="AA80" i="30"/>
  <c r="AA53" i="30"/>
  <c r="BE135" i="91"/>
  <c r="BE136" i="91"/>
  <c r="AA143" i="91"/>
  <c r="AA142" i="91"/>
  <c r="Q84" i="91" l="1"/>
  <c r="Q85" i="91"/>
  <c r="Y84" i="91"/>
  <c r="Y85" i="91"/>
  <c r="Q55" i="91"/>
  <c r="Q56" i="91"/>
  <c r="Y55" i="91"/>
  <c r="Y56" i="91"/>
  <c r="M54" i="30"/>
  <c r="Z79" i="90"/>
  <c r="Z80" i="90"/>
  <c r="BA80" i="90" s="1"/>
  <c r="Z52" i="90"/>
  <c r="Z53" i="90"/>
  <c r="BA53" i="90" s="1"/>
  <c r="U21" i="96"/>
  <c r="T21" i="96"/>
  <c r="S21" i="96"/>
  <c r="R21" i="96"/>
  <c r="Q21" i="96"/>
  <c r="P21" i="96"/>
  <c r="U17" i="96"/>
  <c r="T17" i="96"/>
  <c r="S17" i="96"/>
  <c r="R17" i="96"/>
  <c r="Q17" i="96"/>
  <c r="P17" i="96"/>
  <c r="BA52" i="90" l="1"/>
  <c r="AA85" i="91"/>
  <c r="BE85" i="91" s="1"/>
  <c r="AA56" i="91"/>
  <c r="BE56" i="91" s="1"/>
  <c r="K3" i="96"/>
  <c r="K2" i="96"/>
  <c r="D32" i="96" s="1"/>
  <c r="D36" i="96"/>
  <c r="D33" i="96"/>
  <c r="E22" i="96"/>
  <c r="D22" i="96"/>
  <c r="E21" i="96"/>
  <c r="D21" i="96"/>
  <c r="N21" i="96" s="1"/>
  <c r="E20" i="96"/>
  <c r="D20" i="96"/>
  <c r="E19" i="96"/>
  <c r="D19" i="96"/>
  <c r="E18" i="96"/>
  <c r="D18" i="96"/>
  <c r="E17" i="96"/>
  <c r="D17" i="96"/>
  <c r="U16" i="96"/>
  <c r="T16" i="96"/>
  <c r="S16" i="96"/>
  <c r="R16" i="96"/>
  <c r="Q16" i="96"/>
  <c r="P16" i="96"/>
  <c r="E16" i="96"/>
  <c r="E15" i="96"/>
  <c r="D15" i="96"/>
  <c r="E14" i="96"/>
  <c r="D14" i="96"/>
  <c r="E13" i="96"/>
  <c r="D13" i="96"/>
  <c r="D12" i="96"/>
  <c r="K11" i="96"/>
  <c r="U11" i="96" s="1"/>
  <c r="J11" i="96"/>
  <c r="I11" i="96"/>
  <c r="S11" i="96" s="1"/>
  <c r="H11" i="96"/>
  <c r="G11" i="96"/>
  <c r="F11" i="96"/>
  <c r="D34" i="96"/>
  <c r="O21" i="96" l="1"/>
  <c r="O22" i="96"/>
  <c r="O19" i="96"/>
  <c r="O20" i="96"/>
  <c r="O17" i="96"/>
  <c r="O18" i="96"/>
  <c r="O16" i="96"/>
  <c r="O15" i="96"/>
  <c r="O14" i="96"/>
  <c r="Q11" i="96"/>
  <c r="E11" i="96"/>
  <c r="O11" i="96" s="1"/>
  <c r="N15" i="96"/>
  <c r="O13" i="96"/>
  <c r="D16" i="96"/>
  <c r="N16" i="96" s="1"/>
  <c r="K35" i="77"/>
  <c r="AZ51" i="91" l="1"/>
  <c r="Y140" i="91" l="1"/>
  <c r="Y139" i="91"/>
  <c r="Y138" i="91"/>
  <c r="Y137" i="91"/>
  <c r="Y131" i="91"/>
  <c r="Y130" i="91"/>
  <c r="Y129" i="91"/>
  <c r="Y128" i="91"/>
  <c r="Y106" i="91"/>
  <c r="Y77" i="91"/>
  <c r="Y47" i="91"/>
  <c r="AY51" i="91" s="1"/>
  <c r="Y26" i="91"/>
  <c r="Q140" i="91"/>
  <c r="Q139" i="91"/>
  <c r="Q138" i="91"/>
  <c r="Q137" i="91"/>
  <c r="Q128" i="91"/>
  <c r="Q129" i="91"/>
  <c r="Q130" i="91"/>
  <c r="Q131" i="91"/>
  <c r="Q106" i="91"/>
  <c r="Q77" i="91"/>
  <c r="Q47" i="91"/>
  <c r="AQ51" i="91" s="1"/>
  <c r="Q26" i="91"/>
  <c r="BJ126" i="92" l="1"/>
  <c r="BK126" i="92"/>
  <c r="BL126" i="92"/>
  <c r="BM126" i="92"/>
  <c r="BJ127" i="92"/>
  <c r="BK127" i="92"/>
  <c r="BL127" i="92"/>
  <c r="BM127" i="92"/>
  <c r="BJ128" i="92"/>
  <c r="BK128" i="92"/>
  <c r="BL128" i="92"/>
  <c r="BM128" i="92"/>
  <c r="AV64" i="38"/>
  <c r="AW64" i="38"/>
  <c r="AX64" i="38"/>
  <c r="AY64" i="38"/>
  <c r="AZ64" i="38"/>
  <c r="BA64" i="38"/>
  <c r="BB64" i="38"/>
  <c r="BD64" i="38"/>
  <c r="BE64" i="38"/>
  <c r="BF64" i="38"/>
  <c r="BG64" i="38"/>
  <c r="BH64" i="38"/>
  <c r="BI64" i="38"/>
  <c r="BJ64" i="38"/>
  <c r="BK64" i="38"/>
  <c r="BL64" i="38"/>
  <c r="BM64" i="38"/>
  <c r="BN64" i="38"/>
  <c r="BO64" i="38"/>
  <c r="BP64" i="38"/>
  <c r="BQ64" i="38"/>
  <c r="BR64" i="38"/>
  <c r="BS64" i="38"/>
  <c r="BT64" i="38"/>
  <c r="BU64" i="38"/>
  <c r="BV64" i="38"/>
  <c r="BW64" i="38"/>
  <c r="BX64" i="38"/>
  <c r="BY64" i="38"/>
  <c r="BZ64" i="38"/>
  <c r="CA64" i="38"/>
  <c r="CB64" i="38"/>
  <c r="CC64" i="38"/>
  <c r="CD64" i="38"/>
  <c r="CE64" i="38"/>
  <c r="CF64" i="38"/>
  <c r="CG64" i="38"/>
  <c r="CH64" i="38"/>
  <c r="AX137" i="91" l="1"/>
  <c r="AZ137" i="91"/>
  <c r="AX138" i="91"/>
  <c r="AZ138" i="91"/>
  <c r="AX139" i="91"/>
  <c r="AZ139" i="91"/>
  <c r="AX140" i="91"/>
  <c r="AZ140" i="91"/>
  <c r="AE137" i="91"/>
  <c r="AH137" i="91"/>
  <c r="AI137" i="91"/>
  <c r="AJ137" i="91"/>
  <c r="AK137" i="91"/>
  <c r="AL137" i="91"/>
  <c r="AM137" i="91"/>
  <c r="AN137" i="91"/>
  <c r="AO137" i="91"/>
  <c r="AP137" i="91"/>
  <c r="AR137" i="91"/>
  <c r="AS137" i="91"/>
  <c r="AU137" i="91"/>
  <c r="AV137" i="91"/>
  <c r="AW137" i="91"/>
  <c r="AE138" i="91"/>
  <c r="AG138" i="91"/>
  <c r="AH138" i="91"/>
  <c r="AI138" i="91"/>
  <c r="AJ138" i="91"/>
  <c r="AK138" i="91"/>
  <c r="AL138" i="91"/>
  <c r="AM138" i="91"/>
  <c r="AN138" i="91"/>
  <c r="AO138" i="91"/>
  <c r="AP138" i="91"/>
  <c r="AR138" i="91"/>
  <c r="AS138" i="91"/>
  <c r="AT138" i="91"/>
  <c r="AU138" i="91"/>
  <c r="AV138" i="91"/>
  <c r="AW138" i="91"/>
  <c r="AE139" i="91"/>
  <c r="AG139" i="91"/>
  <c r="AH139" i="91"/>
  <c r="AI139" i="91"/>
  <c r="AJ139" i="91"/>
  <c r="AK139" i="91"/>
  <c r="AL139" i="91"/>
  <c r="AM139" i="91"/>
  <c r="AN139" i="91"/>
  <c r="AO139" i="91"/>
  <c r="AP139" i="91"/>
  <c r="AR139" i="91"/>
  <c r="AS139" i="91"/>
  <c r="AT139" i="91"/>
  <c r="AU139" i="91"/>
  <c r="AV139" i="91"/>
  <c r="AW139" i="91"/>
  <c r="AE140" i="91"/>
  <c r="AG140" i="91"/>
  <c r="AH140" i="91"/>
  <c r="AI140" i="91"/>
  <c r="AJ140" i="91"/>
  <c r="AK140" i="91"/>
  <c r="AL140" i="91"/>
  <c r="AM140" i="91"/>
  <c r="AN140" i="91"/>
  <c r="AO140" i="91"/>
  <c r="AP140" i="91"/>
  <c r="AR140" i="91"/>
  <c r="AS140" i="91"/>
  <c r="AT140" i="91"/>
  <c r="AU140" i="91"/>
  <c r="AV140" i="91"/>
  <c r="AW140" i="91"/>
  <c r="AD137" i="91"/>
  <c r="AD140" i="91"/>
  <c r="AD139" i="91"/>
  <c r="AD138" i="91"/>
  <c r="M76" i="30" l="1"/>
  <c r="AA76" i="30" s="1"/>
  <c r="K41" i="85" l="1"/>
  <c r="I41" i="85"/>
  <c r="J41" i="85"/>
  <c r="AV7" i="38" l="1"/>
  <c r="AV10" i="38"/>
  <c r="AV13" i="38"/>
  <c r="AV16" i="38"/>
  <c r="AV23" i="38"/>
  <c r="AV26" i="38"/>
  <c r="AV29" i="38"/>
  <c r="AV36" i="38"/>
  <c r="AV39" i="38"/>
  <c r="AV42" i="38"/>
  <c r="AV49" i="38"/>
  <c r="AV52" i="38"/>
  <c r="AV55" i="38"/>
  <c r="E19" i="38"/>
  <c r="AV19" i="38" s="1"/>
  <c r="E32" i="38"/>
  <c r="AV32" i="38" s="1"/>
  <c r="E45" i="38"/>
  <c r="AV45" i="38" s="1"/>
  <c r="E58" i="38"/>
  <c r="AV58" i="38" s="1"/>
  <c r="AR8" i="92"/>
  <c r="AR11" i="92"/>
  <c r="AR14" i="92"/>
  <c r="AR17" i="92"/>
  <c r="AR23" i="92"/>
  <c r="AR31" i="92"/>
  <c r="AR34" i="92"/>
  <c r="AR37" i="92"/>
  <c r="AR43" i="92"/>
  <c r="AR49" i="92"/>
  <c r="AR59" i="92"/>
  <c r="AR62" i="92"/>
  <c r="AR65" i="92"/>
  <c r="AR71" i="92"/>
  <c r="AR86" i="92"/>
  <c r="AR89" i="92"/>
  <c r="AR92" i="92"/>
  <c r="AR98" i="92"/>
  <c r="AR106" i="92"/>
  <c r="AR109" i="92"/>
  <c r="AR112" i="92"/>
  <c r="AR118" i="92"/>
  <c r="E26" i="92"/>
  <c r="AR29" i="92" s="1"/>
  <c r="E46" i="92"/>
  <c r="AR52" i="92" s="1"/>
  <c r="E74" i="92"/>
  <c r="AR77" i="92" s="1"/>
  <c r="E101" i="92"/>
  <c r="AR101" i="92" s="1"/>
  <c r="E121" i="92"/>
  <c r="AR121" i="92" s="1"/>
  <c r="E126" i="92"/>
  <c r="AR126" i="92" s="1"/>
  <c r="E127" i="92"/>
  <c r="AR127" i="92" s="1"/>
  <c r="E128" i="92"/>
  <c r="AR128" i="92" s="1"/>
  <c r="AR27" i="92" l="1"/>
  <c r="E125" i="92"/>
  <c r="AR125" i="92" s="1"/>
  <c r="AR124" i="92"/>
  <c r="AR102" i="92"/>
  <c r="AR75" i="92"/>
  <c r="AR47" i="92"/>
  <c r="AR26" i="92"/>
  <c r="AR104" i="92"/>
  <c r="AR122" i="92"/>
  <c r="AR74" i="92"/>
  <c r="AR46" i="92"/>
  <c r="AR79" i="92"/>
  <c r="E64" i="38"/>
  <c r="M43" i="85" l="1"/>
  <c r="M44" i="85"/>
  <c r="M42" i="85"/>
  <c r="L42" i="85"/>
  <c r="L43" i="85"/>
  <c r="L44" i="85"/>
  <c r="L41" i="85"/>
  <c r="Y46" i="95"/>
  <c r="CC124" i="92" l="1"/>
  <c r="CC123" i="92"/>
  <c r="CC122" i="92"/>
  <c r="CC120" i="92"/>
  <c r="CC119" i="92"/>
  <c r="CC118" i="92"/>
  <c r="CC117" i="92"/>
  <c r="CC116" i="92"/>
  <c r="CC115" i="92"/>
  <c r="CC114" i="92"/>
  <c r="CC113" i="92"/>
  <c r="CC112" i="92"/>
  <c r="CC111" i="92"/>
  <c r="CC110" i="92"/>
  <c r="CC109" i="92"/>
  <c r="CC108" i="92"/>
  <c r="CC107" i="92"/>
  <c r="CC106" i="92"/>
  <c r="CC104" i="92"/>
  <c r="CC103" i="92"/>
  <c r="CC102" i="92"/>
  <c r="CC100" i="92"/>
  <c r="CC99" i="92"/>
  <c r="CC98" i="92"/>
  <c r="CC97" i="92"/>
  <c r="CC96" i="92"/>
  <c r="CC95" i="92"/>
  <c r="CC94" i="92"/>
  <c r="CC93" i="92"/>
  <c r="CC92" i="92"/>
  <c r="CC91" i="92"/>
  <c r="CC90" i="92"/>
  <c r="CC89" i="92"/>
  <c r="CC88" i="92"/>
  <c r="CC87" i="92"/>
  <c r="CC86" i="92"/>
  <c r="CC84" i="92"/>
  <c r="CC83" i="92"/>
  <c r="CC82" i="92"/>
  <c r="CC81" i="92"/>
  <c r="CC79" i="92"/>
  <c r="CC77" i="92"/>
  <c r="CC76" i="92"/>
  <c r="CC75" i="92"/>
  <c r="CC73" i="92"/>
  <c r="CC72" i="92"/>
  <c r="CC71" i="92"/>
  <c r="CC70" i="92"/>
  <c r="CC69" i="92"/>
  <c r="CC68" i="92"/>
  <c r="CC67" i="92"/>
  <c r="CC66" i="92"/>
  <c r="CC65" i="92"/>
  <c r="CC64" i="92"/>
  <c r="CC63" i="92"/>
  <c r="CC62" i="92"/>
  <c r="CC61" i="92"/>
  <c r="CC60" i="92"/>
  <c r="CC59" i="92"/>
  <c r="CC57" i="92"/>
  <c r="CC56" i="92"/>
  <c r="CC55" i="92"/>
  <c r="CC54" i="92"/>
  <c r="CC49" i="92"/>
  <c r="CC48" i="92"/>
  <c r="CC47" i="92"/>
  <c r="CC45" i="92"/>
  <c r="CC44" i="92"/>
  <c r="CC43" i="92"/>
  <c r="CC42" i="92"/>
  <c r="CC41" i="92"/>
  <c r="CC40" i="92"/>
  <c r="CC39" i="92"/>
  <c r="CC38" i="92"/>
  <c r="CC37" i="92"/>
  <c r="CC36" i="92"/>
  <c r="CC35" i="92"/>
  <c r="CC34" i="92"/>
  <c r="CC33" i="92"/>
  <c r="CC32" i="92"/>
  <c r="CC31" i="92"/>
  <c r="CC29" i="92"/>
  <c r="CC28" i="92"/>
  <c r="AS11" i="92" l="1"/>
  <c r="AT11" i="92"/>
  <c r="AU11" i="92"/>
  <c r="AV11" i="92"/>
  <c r="AW11" i="92"/>
  <c r="AY11" i="92"/>
  <c r="AZ11" i="92"/>
  <c r="BA11" i="92"/>
  <c r="BB11" i="92"/>
  <c r="BC11" i="92"/>
  <c r="BD11" i="92"/>
  <c r="BE11" i="92"/>
  <c r="BF11" i="92"/>
  <c r="BG11" i="92"/>
  <c r="BH11" i="92"/>
  <c r="BI11" i="92"/>
  <c r="BJ11" i="92"/>
  <c r="BK11" i="92"/>
  <c r="BL11" i="92"/>
  <c r="BM11" i="92"/>
  <c r="BN11" i="92"/>
  <c r="BO11" i="92"/>
  <c r="BP11" i="92"/>
  <c r="BQ11" i="92"/>
  <c r="BR11" i="92"/>
  <c r="BS11" i="92"/>
  <c r="BT11" i="92"/>
  <c r="BU11" i="92"/>
  <c r="BV11" i="92"/>
  <c r="BW11" i="92"/>
  <c r="BX11" i="92"/>
  <c r="BY11" i="92"/>
  <c r="BZ11" i="92"/>
  <c r="CA11" i="92"/>
  <c r="AS14" i="92"/>
  <c r="AT14" i="92"/>
  <c r="AU14" i="92"/>
  <c r="AV14" i="92"/>
  <c r="AW14" i="92"/>
  <c r="AY14" i="92"/>
  <c r="AZ14" i="92"/>
  <c r="BA14" i="92"/>
  <c r="BB14" i="92"/>
  <c r="BC14" i="92"/>
  <c r="BD14" i="92"/>
  <c r="BE14" i="92"/>
  <c r="BF14" i="92"/>
  <c r="BG14" i="92"/>
  <c r="BH14" i="92"/>
  <c r="BI14" i="92"/>
  <c r="BJ14" i="92"/>
  <c r="BK14" i="92"/>
  <c r="BL14" i="92"/>
  <c r="BM14" i="92"/>
  <c r="BN14" i="92"/>
  <c r="BO14" i="92"/>
  <c r="BP14" i="92"/>
  <c r="BQ14" i="92"/>
  <c r="BR14" i="92"/>
  <c r="BS14" i="92"/>
  <c r="BT14" i="92"/>
  <c r="BU14" i="92"/>
  <c r="BV14" i="92"/>
  <c r="BW14" i="92"/>
  <c r="BX14" i="92"/>
  <c r="BY14" i="92"/>
  <c r="BZ14" i="92"/>
  <c r="CA14" i="92"/>
  <c r="AS17" i="92"/>
  <c r="AT17" i="92"/>
  <c r="AU17" i="92"/>
  <c r="AV17" i="92"/>
  <c r="AW17" i="92"/>
  <c r="AY17" i="92"/>
  <c r="AZ17" i="92"/>
  <c r="BA17" i="92"/>
  <c r="BB17" i="92"/>
  <c r="BC17" i="92"/>
  <c r="BD17" i="92"/>
  <c r="BE17" i="92"/>
  <c r="BF17" i="92"/>
  <c r="BG17" i="92"/>
  <c r="BH17" i="92"/>
  <c r="BI17" i="92"/>
  <c r="BJ17" i="92"/>
  <c r="BK17" i="92"/>
  <c r="BL17" i="92"/>
  <c r="BM17" i="92"/>
  <c r="BN17" i="92"/>
  <c r="BO17" i="92"/>
  <c r="BP17" i="92"/>
  <c r="BQ17" i="92"/>
  <c r="BR17" i="92"/>
  <c r="BS17" i="92"/>
  <c r="BT17" i="92"/>
  <c r="BU17" i="92"/>
  <c r="BV17" i="92"/>
  <c r="BW17" i="92"/>
  <c r="BX17" i="92"/>
  <c r="BY17" i="92"/>
  <c r="BZ17" i="92"/>
  <c r="CA17" i="92"/>
  <c r="AS23" i="92"/>
  <c r="AT23" i="92"/>
  <c r="AU23" i="92"/>
  <c r="AV23" i="92"/>
  <c r="AW23" i="92"/>
  <c r="AY23" i="92"/>
  <c r="AZ23" i="92"/>
  <c r="BA23" i="92"/>
  <c r="BB23" i="92"/>
  <c r="BC23" i="92"/>
  <c r="BD23" i="92"/>
  <c r="BE23" i="92"/>
  <c r="BF23" i="92"/>
  <c r="BG23" i="92"/>
  <c r="BH23" i="92"/>
  <c r="BI23" i="92"/>
  <c r="BJ23" i="92"/>
  <c r="BK23" i="92"/>
  <c r="BL23" i="92"/>
  <c r="BM23" i="92"/>
  <c r="BN23" i="92"/>
  <c r="BO23" i="92"/>
  <c r="BP23" i="92"/>
  <c r="BQ23" i="92"/>
  <c r="BR23" i="92"/>
  <c r="BS23" i="92"/>
  <c r="BT23" i="92"/>
  <c r="BU23" i="92"/>
  <c r="BV23" i="92"/>
  <c r="BW23" i="92"/>
  <c r="BX23" i="92"/>
  <c r="BY23" i="92"/>
  <c r="BZ23" i="92"/>
  <c r="CA23" i="92"/>
  <c r="AS31" i="92"/>
  <c r="AT31" i="92"/>
  <c r="AU31" i="92"/>
  <c r="AV31" i="92"/>
  <c r="AW31" i="92"/>
  <c r="AY31" i="92"/>
  <c r="AZ31" i="92"/>
  <c r="BA31" i="92"/>
  <c r="BB31" i="92"/>
  <c r="BC31" i="92"/>
  <c r="BD31" i="92"/>
  <c r="BE31" i="92"/>
  <c r="BF31" i="92"/>
  <c r="BG31" i="92"/>
  <c r="BH31" i="92"/>
  <c r="BI31" i="92"/>
  <c r="BJ31" i="92"/>
  <c r="BK31" i="92"/>
  <c r="BL31" i="92"/>
  <c r="BM31" i="92"/>
  <c r="BN31" i="92"/>
  <c r="BO31" i="92"/>
  <c r="BP31" i="92"/>
  <c r="BQ31" i="92"/>
  <c r="BR31" i="92"/>
  <c r="BS31" i="92"/>
  <c r="BT31" i="92"/>
  <c r="BU31" i="92"/>
  <c r="BV31" i="92"/>
  <c r="BW31" i="92"/>
  <c r="BX31" i="92"/>
  <c r="BY31" i="92"/>
  <c r="BZ31" i="92"/>
  <c r="CA31" i="92"/>
  <c r="AS34" i="92"/>
  <c r="AT34" i="92"/>
  <c r="AU34" i="92"/>
  <c r="AV34" i="92"/>
  <c r="AW34" i="92"/>
  <c r="AY34" i="92"/>
  <c r="AZ34" i="92"/>
  <c r="BA34" i="92"/>
  <c r="BB34" i="92"/>
  <c r="BC34" i="92"/>
  <c r="BD34" i="92"/>
  <c r="BE34" i="92"/>
  <c r="BF34" i="92"/>
  <c r="BG34" i="92"/>
  <c r="BH34" i="92"/>
  <c r="BI34" i="92"/>
  <c r="BJ34" i="92"/>
  <c r="BK34" i="92"/>
  <c r="BL34" i="92"/>
  <c r="BM34" i="92"/>
  <c r="BN34" i="92"/>
  <c r="BO34" i="92"/>
  <c r="BP34" i="92"/>
  <c r="BQ34" i="92"/>
  <c r="BR34" i="92"/>
  <c r="BS34" i="92"/>
  <c r="BT34" i="92"/>
  <c r="BU34" i="92"/>
  <c r="BV34" i="92"/>
  <c r="BW34" i="92"/>
  <c r="BX34" i="92"/>
  <c r="BY34" i="92"/>
  <c r="BZ34" i="92"/>
  <c r="CA34" i="92"/>
  <c r="AS37" i="92"/>
  <c r="AT37" i="92"/>
  <c r="AU37" i="92"/>
  <c r="AV37" i="92"/>
  <c r="AW37" i="92"/>
  <c r="AY37" i="92"/>
  <c r="AZ37" i="92"/>
  <c r="BA37" i="92"/>
  <c r="BB37" i="92"/>
  <c r="BC37" i="92"/>
  <c r="BD37" i="92"/>
  <c r="BE37" i="92"/>
  <c r="BF37" i="92"/>
  <c r="BG37" i="92"/>
  <c r="BH37" i="92"/>
  <c r="BI37" i="92"/>
  <c r="BJ37" i="92"/>
  <c r="BK37" i="92"/>
  <c r="BL37" i="92"/>
  <c r="BM37" i="92"/>
  <c r="BN37" i="92"/>
  <c r="BO37" i="92"/>
  <c r="BP37" i="92"/>
  <c r="BQ37" i="92"/>
  <c r="BR37" i="92"/>
  <c r="BS37" i="92"/>
  <c r="BT37" i="92"/>
  <c r="BU37" i="92"/>
  <c r="BV37" i="92"/>
  <c r="BW37" i="92"/>
  <c r="BX37" i="92"/>
  <c r="BY37" i="92"/>
  <c r="BZ37" i="92"/>
  <c r="CA37" i="92"/>
  <c r="AS43" i="92"/>
  <c r="AT43" i="92"/>
  <c r="AU43" i="92"/>
  <c r="AV43" i="92"/>
  <c r="AW43" i="92"/>
  <c r="AY43" i="92"/>
  <c r="AZ43" i="92"/>
  <c r="BA43" i="92"/>
  <c r="BB43" i="92"/>
  <c r="BC43" i="92"/>
  <c r="BD43" i="92"/>
  <c r="BE43" i="92"/>
  <c r="BF43" i="92"/>
  <c r="BG43" i="92"/>
  <c r="BH43" i="92"/>
  <c r="BI43" i="92"/>
  <c r="BJ43" i="92"/>
  <c r="BK43" i="92"/>
  <c r="BL43" i="92"/>
  <c r="BM43" i="92"/>
  <c r="BN43" i="92"/>
  <c r="BO43" i="92"/>
  <c r="BP43" i="92"/>
  <c r="BQ43" i="92"/>
  <c r="BR43" i="92"/>
  <c r="BS43" i="92"/>
  <c r="BT43" i="92"/>
  <c r="BU43" i="92"/>
  <c r="BV43" i="92"/>
  <c r="BW43" i="92"/>
  <c r="BX43" i="92"/>
  <c r="BY43" i="92"/>
  <c r="BZ43" i="92"/>
  <c r="CA43" i="92"/>
  <c r="AS59" i="92"/>
  <c r="AT59" i="92"/>
  <c r="AU59" i="92"/>
  <c r="AV59" i="92"/>
  <c r="AW59" i="92"/>
  <c r="AY59" i="92"/>
  <c r="AZ59" i="92"/>
  <c r="BA59" i="92"/>
  <c r="BB59" i="92"/>
  <c r="BC59" i="92"/>
  <c r="BD59" i="92"/>
  <c r="BE59" i="92"/>
  <c r="BF59" i="92"/>
  <c r="BG59" i="92"/>
  <c r="BH59" i="92"/>
  <c r="BI59" i="92"/>
  <c r="BJ59" i="92"/>
  <c r="BK59" i="92"/>
  <c r="BL59" i="92"/>
  <c r="BM59" i="92"/>
  <c r="BN59" i="92"/>
  <c r="BO59" i="92"/>
  <c r="BP59" i="92"/>
  <c r="BQ59" i="92"/>
  <c r="BR59" i="92"/>
  <c r="BS59" i="92"/>
  <c r="BT59" i="92"/>
  <c r="BU59" i="92"/>
  <c r="BV59" i="92"/>
  <c r="BW59" i="92"/>
  <c r="BX59" i="92"/>
  <c r="BY59" i="92"/>
  <c r="BZ59" i="92"/>
  <c r="CA59" i="92"/>
  <c r="AS62" i="92"/>
  <c r="AT62" i="92"/>
  <c r="AU62" i="92"/>
  <c r="AV62" i="92"/>
  <c r="AW62" i="92"/>
  <c r="AY62" i="92"/>
  <c r="AZ62" i="92"/>
  <c r="BA62" i="92"/>
  <c r="BB62" i="92"/>
  <c r="BC62" i="92"/>
  <c r="BD62" i="92"/>
  <c r="BE62" i="92"/>
  <c r="BF62" i="92"/>
  <c r="BG62" i="92"/>
  <c r="BH62" i="92"/>
  <c r="BI62" i="92"/>
  <c r="BJ62" i="92"/>
  <c r="BK62" i="92"/>
  <c r="BL62" i="92"/>
  <c r="BM62" i="92"/>
  <c r="BN62" i="92"/>
  <c r="BO62" i="92"/>
  <c r="BP62" i="92"/>
  <c r="BQ62" i="92"/>
  <c r="BR62" i="92"/>
  <c r="BS62" i="92"/>
  <c r="BT62" i="92"/>
  <c r="BU62" i="92"/>
  <c r="BV62" i="92"/>
  <c r="BW62" i="92"/>
  <c r="BX62" i="92"/>
  <c r="BY62" i="92"/>
  <c r="BZ62" i="92"/>
  <c r="CA62" i="92"/>
  <c r="AS65" i="92"/>
  <c r="AT65" i="92"/>
  <c r="AU65" i="92"/>
  <c r="AV65" i="92"/>
  <c r="AW65" i="92"/>
  <c r="AY65" i="92"/>
  <c r="AZ65" i="92"/>
  <c r="BA65" i="92"/>
  <c r="BB65" i="92"/>
  <c r="BC65" i="92"/>
  <c r="BD65" i="92"/>
  <c r="BE65" i="92"/>
  <c r="BF65" i="92"/>
  <c r="BG65" i="92"/>
  <c r="BH65" i="92"/>
  <c r="BI65" i="92"/>
  <c r="BJ65" i="92"/>
  <c r="BK65" i="92"/>
  <c r="BL65" i="92"/>
  <c r="BM65" i="92"/>
  <c r="BN65" i="92"/>
  <c r="BO65" i="92"/>
  <c r="BP65" i="92"/>
  <c r="BQ65" i="92"/>
  <c r="BR65" i="92"/>
  <c r="BS65" i="92"/>
  <c r="BT65" i="92"/>
  <c r="BU65" i="92"/>
  <c r="BV65" i="92"/>
  <c r="BW65" i="92"/>
  <c r="BX65" i="92"/>
  <c r="BY65" i="92"/>
  <c r="BZ65" i="92"/>
  <c r="CA65" i="92"/>
  <c r="AS71" i="92"/>
  <c r="AT71" i="92"/>
  <c r="AU71" i="92"/>
  <c r="AV71" i="92"/>
  <c r="AW71" i="92"/>
  <c r="AY71" i="92"/>
  <c r="AZ71" i="92"/>
  <c r="BA71" i="92"/>
  <c r="BB71" i="92"/>
  <c r="BC71" i="92"/>
  <c r="BD71" i="92"/>
  <c r="BE71" i="92"/>
  <c r="BF71" i="92"/>
  <c r="BG71" i="92"/>
  <c r="BH71" i="92"/>
  <c r="BI71" i="92"/>
  <c r="BJ71" i="92"/>
  <c r="BK71" i="92"/>
  <c r="BL71" i="92"/>
  <c r="BM71" i="92"/>
  <c r="BN71" i="92"/>
  <c r="BO71" i="92"/>
  <c r="BP71" i="92"/>
  <c r="BQ71" i="92"/>
  <c r="BR71" i="92"/>
  <c r="BS71" i="92"/>
  <c r="BT71" i="92"/>
  <c r="BU71" i="92"/>
  <c r="BV71" i="92"/>
  <c r="BW71" i="92"/>
  <c r="BX71" i="92"/>
  <c r="BY71" i="92"/>
  <c r="BZ71" i="92"/>
  <c r="CA71" i="92"/>
  <c r="AS86" i="92"/>
  <c r="AT86" i="92"/>
  <c r="AU86" i="92"/>
  <c r="AV86" i="92"/>
  <c r="AW86" i="92"/>
  <c r="AY86" i="92"/>
  <c r="AZ86" i="92"/>
  <c r="BA86" i="92"/>
  <c r="BB86" i="92"/>
  <c r="BC86" i="92"/>
  <c r="BD86" i="92"/>
  <c r="BE86" i="92"/>
  <c r="BF86" i="92"/>
  <c r="BG86" i="92"/>
  <c r="BH86" i="92"/>
  <c r="BI86" i="92"/>
  <c r="BJ86" i="92"/>
  <c r="BK86" i="92"/>
  <c r="BL86" i="92"/>
  <c r="BM86" i="92"/>
  <c r="BN86" i="92"/>
  <c r="BO86" i="92"/>
  <c r="BP86" i="92"/>
  <c r="BQ86" i="92"/>
  <c r="BR86" i="92"/>
  <c r="BS86" i="92"/>
  <c r="BT86" i="92"/>
  <c r="BU86" i="92"/>
  <c r="BV86" i="92"/>
  <c r="BW86" i="92"/>
  <c r="BX86" i="92"/>
  <c r="BY86" i="92"/>
  <c r="BZ86" i="92"/>
  <c r="CA86" i="92"/>
  <c r="AS89" i="92"/>
  <c r="AT89" i="92"/>
  <c r="AU89" i="92"/>
  <c r="AV89" i="92"/>
  <c r="AW89" i="92"/>
  <c r="AY89" i="92"/>
  <c r="AZ89" i="92"/>
  <c r="BA89" i="92"/>
  <c r="BB89" i="92"/>
  <c r="BC89" i="92"/>
  <c r="BD89" i="92"/>
  <c r="BE89" i="92"/>
  <c r="BF89" i="92"/>
  <c r="BG89" i="92"/>
  <c r="BH89" i="92"/>
  <c r="BI89" i="92"/>
  <c r="BJ89" i="92"/>
  <c r="BK89" i="92"/>
  <c r="BL89" i="92"/>
  <c r="BM89" i="92"/>
  <c r="BN89" i="92"/>
  <c r="BO89" i="92"/>
  <c r="BP89" i="92"/>
  <c r="BQ89" i="92"/>
  <c r="BR89" i="92"/>
  <c r="BS89" i="92"/>
  <c r="BT89" i="92"/>
  <c r="BU89" i="92"/>
  <c r="BV89" i="92"/>
  <c r="BW89" i="92"/>
  <c r="BX89" i="92"/>
  <c r="BY89" i="92"/>
  <c r="BZ89" i="92"/>
  <c r="CA89" i="92"/>
  <c r="AS92" i="92"/>
  <c r="AT92" i="92"/>
  <c r="AU92" i="92"/>
  <c r="AV92" i="92"/>
  <c r="AW92" i="92"/>
  <c r="AY92" i="92"/>
  <c r="AZ92" i="92"/>
  <c r="BA92" i="92"/>
  <c r="BB92" i="92"/>
  <c r="BC92" i="92"/>
  <c r="BD92" i="92"/>
  <c r="BE92" i="92"/>
  <c r="BF92" i="92"/>
  <c r="BG92" i="92"/>
  <c r="BH92" i="92"/>
  <c r="BI92" i="92"/>
  <c r="BJ92" i="92"/>
  <c r="BK92" i="92"/>
  <c r="BL92" i="92"/>
  <c r="BM92" i="92"/>
  <c r="BN92" i="92"/>
  <c r="BO92" i="92"/>
  <c r="BP92" i="92"/>
  <c r="BQ92" i="92"/>
  <c r="BR92" i="92"/>
  <c r="BS92" i="92"/>
  <c r="BT92" i="92"/>
  <c r="BU92" i="92"/>
  <c r="BV92" i="92"/>
  <c r="BW92" i="92"/>
  <c r="BX92" i="92"/>
  <c r="BY92" i="92"/>
  <c r="BZ92" i="92"/>
  <c r="CA92" i="92"/>
  <c r="AS98" i="92"/>
  <c r="AT98" i="92"/>
  <c r="AU98" i="92"/>
  <c r="AV98" i="92"/>
  <c r="AW98" i="92"/>
  <c r="AY98" i="92"/>
  <c r="AZ98" i="92"/>
  <c r="BA98" i="92"/>
  <c r="BB98" i="92"/>
  <c r="BC98" i="92"/>
  <c r="BD98" i="92"/>
  <c r="BE98" i="92"/>
  <c r="BF98" i="92"/>
  <c r="BG98" i="92"/>
  <c r="BH98" i="92"/>
  <c r="BI98" i="92"/>
  <c r="BJ98" i="92"/>
  <c r="BK98" i="92"/>
  <c r="BL98" i="92"/>
  <c r="BM98" i="92"/>
  <c r="BN98" i="92"/>
  <c r="BO98" i="92"/>
  <c r="BP98" i="92"/>
  <c r="BQ98" i="92"/>
  <c r="BR98" i="92"/>
  <c r="BS98" i="92"/>
  <c r="BT98" i="92"/>
  <c r="BU98" i="92"/>
  <c r="BV98" i="92"/>
  <c r="BW98" i="92"/>
  <c r="BX98" i="92"/>
  <c r="BY98" i="92"/>
  <c r="BZ98" i="92"/>
  <c r="CA98" i="92"/>
  <c r="AS106" i="92"/>
  <c r="AT106" i="92"/>
  <c r="AU106" i="92"/>
  <c r="AV106" i="92"/>
  <c r="AW106" i="92"/>
  <c r="AY106" i="92"/>
  <c r="AZ106" i="92"/>
  <c r="BA106" i="92"/>
  <c r="BB106" i="92"/>
  <c r="BC106" i="92"/>
  <c r="BD106" i="92"/>
  <c r="BE106" i="92"/>
  <c r="BF106" i="92"/>
  <c r="BG106" i="92"/>
  <c r="BH106" i="92"/>
  <c r="BI106" i="92"/>
  <c r="BJ106" i="92"/>
  <c r="BK106" i="92"/>
  <c r="BL106" i="92"/>
  <c r="BM106" i="92"/>
  <c r="BN106" i="92"/>
  <c r="BO106" i="92"/>
  <c r="BP106" i="92"/>
  <c r="BQ106" i="92"/>
  <c r="BR106" i="92"/>
  <c r="BS106" i="92"/>
  <c r="BT106" i="92"/>
  <c r="BU106" i="92"/>
  <c r="BV106" i="92"/>
  <c r="BW106" i="92"/>
  <c r="BX106" i="92"/>
  <c r="BY106" i="92"/>
  <c r="BZ106" i="92"/>
  <c r="CA106" i="92"/>
  <c r="AS109" i="92"/>
  <c r="AT109" i="92"/>
  <c r="AU109" i="92"/>
  <c r="AV109" i="92"/>
  <c r="AW109" i="92"/>
  <c r="AY109" i="92"/>
  <c r="AZ109" i="92"/>
  <c r="BA109" i="92"/>
  <c r="BB109" i="92"/>
  <c r="BC109" i="92"/>
  <c r="BD109" i="92"/>
  <c r="BE109" i="92"/>
  <c r="BF109" i="92"/>
  <c r="BG109" i="92"/>
  <c r="BH109" i="92"/>
  <c r="BI109" i="92"/>
  <c r="BJ109" i="92"/>
  <c r="BK109" i="92"/>
  <c r="BL109" i="92"/>
  <c r="BM109" i="92"/>
  <c r="BN109" i="92"/>
  <c r="BO109" i="92"/>
  <c r="BP109" i="92"/>
  <c r="BQ109" i="92"/>
  <c r="BR109" i="92"/>
  <c r="BS109" i="92"/>
  <c r="BT109" i="92"/>
  <c r="BU109" i="92"/>
  <c r="BV109" i="92"/>
  <c r="BW109" i="92"/>
  <c r="BX109" i="92"/>
  <c r="BY109" i="92"/>
  <c r="BZ109" i="92"/>
  <c r="CA109" i="92"/>
  <c r="AS112" i="92"/>
  <c r="AT112" i="92"/>
  <c r="AU112" i="92"/>
  <c r="AV112" i="92"/>
  <c r="AW112" i="92"/>
  <c r="AY112" i="92"/>
  <c r="AZ112" i="92"/>
  <c r="BA112" i="92"/>
  <c r="BB112" i="92"/>
  <c r="BC112" i="92"/>
  <c r="BD112" i="92"/>
  <c r="BE112" i="92"/>
  <c r="BF112" i="92"/>
  <c r="BG112" i="92"/>
  <c r="BH112" i="92"/>
  <c r="BI112" i="92"/>
  <c r="BJ112" i="92"/>
  <c r="BK112" i="92"/>
  <c r="BL112" i="92"/>
  <c r="BM112" i="92"/>
  <c r="BN112" i="92"/>
  <c r="BO112" i="92"/>
  <c r="BP112" i="92"/>
  <c r="BQ112" i="92"/>
  <c r="BR112" i="92"/>
  <c r="BS112" i="92"/>
  <c r="BT112" i="92"/>
  <c r="BU112" i="92"/>
  <c r="BV112" i="92"/>
  <c r="BW112" i="92"/>
  <c r="BX112" i="92"/>
  <c r="BY112" i="92"/>
  <c r="BZ112" i="92"/>
  <c r="CA112" i="92"/>
  <c r="AS118" i="92"/>
  <c r="AT118" i="92"/>
  <c r="AU118" i="92"/>
  <c r="AV118" i="92"/>
  <c r="AW118" i="92"/>
  <c r="AY118" i="92"/>
  <c r="AZ118" i="92"/>
  <c r="BA118" i="92"/>
  <c r="BB118" i="92"/>
  <c r="BC118" i="92"/>
  <c r="BD118" i="92"/>
  <c r="BE118" i="92"/>
  <c r="BF118" i="92"/>
  <c r="BG118" i="92"/>
  <c r="BH118" i="92"/>
  <c r="BI118" i="92"/>
  <c r="BJ118" i="92"/>
  <c r="BK118" i="92"/>
  <c r="BL118" i="92"/>
  <c r="BM118" i="92"/>
  <c r="BN118" i="92"/>
  <c r="BO118" i="92"/>
  <c r="BP118" i="92"/>
  <c r="BQ118" i="92"/>
  <c r="BR118" i="92"/>
  <c r="BS118" i="92"/>
  <c r="BT118" i="92"/>
  <c r="BU118" i="92"/>
  <c r="BV118" i="92"/>
  <c r="BW118" i="92"/>
  <c r="BX118" i="92"/>
  <c r="BY118" i="92"/>
  <c r="BZ118" i="92"/>
  <c r="CA118" i="92"/>
  <c r="AQ118" i="92"/>
  <c r="AQ112" i="92"/>
  <c r="AQ109" i="92"/>
  <c r="AQ106" i="92"/>
  <c r="AQ98" i="92"/>
  <c r="AQ92" i="92"/>
  <c r="AQ89" i="92"/>
  <c r="AQ86" i="92"/>
  <c r="AQ71" i="92"/>
  <c r="AQ65" i="92"/>
  <c r="AQ62" i="92"/>
  <c r="AQ59" i="92"/>
  <c r="AQ43" i="92"/>
  <c r="AQ37" i="92"/>
  <c r="AQ34" i="92"/>
  <c r="AQ31" i="92"/>
  <c r="AQ23" i="92"/>
  <c r="AQ17" i="92"/>
  <c r="AQ14" i="92"/>
  <c r="AQ11" i="92"/>
  <c r="F26" i="92"/>
  <c r="G26" i="92"/>
  <c r="H26" i="92"/>
  <c r="I26" i="92"/>
  <c r="J26" i="92"/>
  <c r="L26" i="92"/>
  <c r="M26" i="92"/>
  <c r="N26" i="92"/>
  <c r="O26" i="92"/>
  <c r="P26" i="92"/>
  <c r="Q26" i="92"/>
  <c r="R26" i="92"/>
  <c r="S26" i="92"/>
  <c r="T26" i="92"/>
  <c r="U26" i="92"/>
  <c r="BH29" i="92" s="1"/>
  <c r="V26" i="92"/>
  <c r="Z26" i="92"/>
  <c r="AA26" i="92"/>
  <c r="BN26" i="92" s="1"/>
  <c r="AB26" i="92"/>
  <c r="AC26" i="92"/>
  <c r="AD26" i="92"/>
  <c r="AE26" i="92"/>
  <c r="AF26" i="92"/>
  <c r="AG26" i="92"/>
  <c r="AH26" i="92"/>
  <c r="AI26" i="92"/>
  <c r="AJ26" i="92"/>
  <c r="AK26" i="92"/>
  <c r="AL26" i="92"/>
  <c r="AM26" i="92"/>
  <c r="AN26" i="92"/>
  <c r="CA27" i="92" s="1"/>
  <c r="F46" i="92"/>
  <c r="G46" i="92"/>
  <c r="H46" i="92"/>
  <c r="I46" i="92"/>
  <c r="AV52" i="92" s="1"/>
  <c r="J46" i="92"/>
  <c r="J125" i="92" s="1"/>
  <c r="AW125" i="92" s="1"/>
  <c r="L46" i="92"/>
  <c r="AY49" i="92" s="1"/>
  <c r="M46" i="92"/>
  <c r="N46" i="92"/>
  <c r="O46" i="92"/>
  <c r="BB47" i="92" s="1"/>
  <c r="P46" i="92"/>
  <c r="Q46" i="92"/>
  <c r="R46" i="92"/>
  <c r="S46" i="92"/>
  <c r="T46" i="92"/>
  <c r="U46" i="92"/>
  <c r="V46" i="92"/>
  <c r="AA46" i="92"/>
  <c r="AB46" i="92"/>
  <c r="BO49" i="92" s="1"/>
  <c r="AC46" i="92"/>
  <c r="AD46" i="92"/>
  <c r="AE46" i="92"/>
  <c r="AF46" i="92"/>
  <c r="AG46" i="92"/>
  <c r="AH46" i="92"/>
  <c r="AI46" i="92"/>
  <c r="AJ46" i="92"/>
  <c r="AK46" i="92"/>
  <c r="AL46" i="92"/>
  <c r="AM46" i="92"/>
  <c r="AN46" i="92"/>
  <c r="F74" i="92"/>
  <c r="AS79" i="92" s="1"/>
  <c r="G74" i="92"/>
  <c r="H74" i="92"/>
  <c r="I74" i="92"/>
  <c r="J74" i="92"/>
  <c r="AW79" i="92" s="1"/>
  <c r="L74" i="92"/>
  <c r="M74" i="92"/>
  <c r="N74" i="92"/>
  <c r="O74" i="92"/>
  <c r="P74" i="92"/>
  <c r="BC77" i="92" s="1"/>
  <c r="Q74" i="92"/>
  <c r="R74" i="92"/>
  <c r="S74" i="92"/>
  <c r="T74" i="92"/>
  <c r="U74" i="92"/>
  <c r="BI74" i="92"/>
  <c r="Z74" i="92"/>
  <c r="BM79" i="92" s="1"/>
  <c r="AA74" i="92"/>
  <c r="AB74" i="92"/>
  <c r="BO77" i="92" s="1"/>
  <c r="AC74" i="92"/>
  <c r="AD74" i="92"/>
  <c r="AE74" i="92"/>
  <c r="AF74" i="92"/>
  <c r="AG74" i="92"/>
  <c r="AH74" i="92"/>
  <c r="AI74" i="92"/>
  <c r="AJ74" i="92"/>
  <c r="AK74" i="92"/>
  <c r="BX77" i="92" s="1"/>
  <c r="AL74" i="92"/>
  <c r="BY79" i="92" s="1"/>
  <c r="AM74" i="92"/>
  <c r="AN74" i="92"/>
  <c r="F101" i="92"/>
  <c r="G101" i="92"/>
  <c r="AT101" i="92" s="1"/>
  <c r="H101" i="92"/>
  <c r="I101" i="92"/>
  <c r="J101" i="92"/>
  <c r="L101" i="92"/>
  <c r="M101" i="92"/>
  <c r="AZ104" i="92" s="1"/>
  <c r="N101" i="92"/>
  <c r="O101" i="92"/>
  <c r="P101" i="92"/>
  <c r="Q101" i="92"/>
  <c r="R101" i="92"/>
  <c r="S101" i="92"/>
  <c r="BF101" i="92" s="1"/>
  <c r="T101" i="92"/>
  <c r="BG102" i="92" s="1"/>
  <c r="U101" i="92"/>
  <c r="V101" i="92"/>
  <c r="BJ101" i="92"/>
  <c r="Z101" i="92"/>
  <c r="AA101" i="92"/>
  <c r="AB101" i="92"/>
  <c r="AC101" i="92"/>
  <c r="BP104" i="92" s="1"/>
  <c r="AD101" i="92"/>
  <c r="AE101" i="92"/>
  <c r="AF101" i="92"/>
  <c r="AG101" i="92"/>
  <c r="AH101" i="92"/>
  <c r="AI101" i="92"/>
  <c r="BV101" i="92" s="1"/>
  <c r="AJ101" i="92"/>
  <c r="BW102" i="92" s="1"/>
  <c r="AK101" i="92"/>
  <c r="AL101" i="92"/>
  <c r="AM101" i="92"/>
  <c r="BZ101" i="92" s="1"/>
  <c r="AN101" i="92"/>
  <c r="F121" i="92"/>
  <c r="AS121" i="92" s="1"/>
  <c r="G121" i="92"/>
  <c r="AT122" i="92" s="1"/>
  <c r="H121" i="92"/>
  <c r="AU124" i="92" s="1"/>
  <c r="I121" i="92"/>
  <c r="J121" i="92"/>
  <c r="L121" i="92"/>
  <c r="M121" i="92"/>
  <c r="N121" i="92"/>
  <c r="O121" i="92"/>
  <c r="P121" i="92"/>
  <c r="Q121" i="92"/>
  <c r="R121" i="92"/>
  <c r="S121" i="92"/>
  <c r="BF122" i="92" s="1"/>
  <c r="T121" i="92"/>
  <c r="BG124" i="92" s="1"/>
  <c r="U121" i="92"/>
  <c r="V121" i="92"/>
  <c r="BJ122" i="92"/>
  <c r="BK124" i="92"/>
  <c r="BM121" i="92"/>
  <c r="AA121" i="92"/>
  <c r="BN122" i="92" s="1"/>
  <c r="AB121" i="92"/>
  <c r="AC121" i="92"/>
  <c r="AD121" i="92"/>
  <c r="AE121" i="92"/>
  <c r="AF121" i="92"/>
  <c r="AG121" i="92"/>
  <c r="AH121" i="92"/>
  <c r="AI121" i="92"/>
  <c r="BV122" i="92" s="1"/>
  <c r="AJ121" i="92"/>
  <c r="BW124" i="92" s="1"/>
  <c r="AK121" i="92"/>
  <c r="AL121" i="92"/>
  <c r="AM121" i="92"/>
  <c r="BZ122" i="92" s="1"/>
  <c r="AN121" i="92"/>
  <c r="CA124" i="92" s="1"/>
  <c r="F126" i="92"/>
  <c r="AS126" i="92" s="1"/>
  <c r="G126" i="92"/>
  <c r="AT126" i="92" s="1"/>
  <c r="H126" i="92"/>
  <c r="AU126" i="92" s="1"/>
  <c r="I126" i="92"/>
  <c r="AV126" i="92" s="1"/>
  <c r="J126" i="92"/>
  <c r="AW126" i="92" s="1"/>
  <c r="L126" i="92"/>
  <c r="AY126" i="92" s="1"/>
  <c r="M126" i="92"/>
  <c r="AZ126" i="92" s="1"/>
  <c r="N126" i="92"/>
  <c r="BA126" i="92" s="1"/>
  <c r="O126" i="92"/>
  <c r="BB126" i="92" s="1"/>
  <c r="P126" i="92"/>
  <c r="BC126" i="92" s="1"/>
  <c r="Q126" i="92"/>
  <c r="BD126" i="92" s="1"/>
  <c r="R126" i="92"/>
  <c r="BE126" i="92" s="1"/>
  <c r="S126" i="92"/>
  <c r="BF126" i="92" s="1"/>
  <c r="T126" i="92"/>
  <c r="BG126" i="92" s="1"/>
  <c r="U126" i="92"/>
  <c r="BH126" i="92" s="1"/>
  <c r="V126" i="92"/>
  <c r="BI126" i="92" s="1"/>
  <c r="AA126" i="92"/>
  <c r="BN126" i="92" s="1"/>
  <c r="AB126" i="92"/>
  <c r="BO126" i="92" s="1"/>
  <c r="AC126" i="92"/>
  <c r="BP126" i="92" s="1"/>
  <c r="AD126" i="92"/>
  <c r="BQ126" i="92" s="1"/>
  <c r="AE126" i="92"/>
  <c r="BR126" i="92" s="1"/>
  <c r="AF126" i="92"/>
  <c r="BS126" i="92" s="1"/>
  <c r="AG126" i="92"/>
  <c r="BT126" i="92" s="1"/>
  <c r="AH126" i="92"/>
  <c r="BU126" i="92" s="1"/>
  <c r="AI126" i="92"/>
  <c r="BV126" i="92" s="1"/>
  <c r="AJ126" i="92"/>
  <c r="BW126" i="92" s="1"/>
  <c r="AK126" i="92"/>
  <c r="BX126" i="92" s="1"/>
  <c r="AL126" i="92"/>
  <c r="BY126" i="92" s="1"/>
  <c r="AM126" i="92"/>
  <c r="BZ126" i="92" s="1"/>
  <c r="AN126" i="92"/>
  <c r="CA126" i="92" s="1"/>
  <c r="F127" i="92"/>
  <c r="AS127" i="92" s="1"/>
  <c r="G127" i="92"/>
  <c r="AT127" i="92" s="1"/>
  <c r="H127" i="92"/>
  <c r="AU127" i="92" s="1"/>
  <c r="I127" i="92"/>
  <c r="AV127" i="92" s="1"/>
  <c r="J127" i="92"/>
  <c r="AW127" i="92" s="1"/>
  <c r="L127" i="92"/>
  <c r="AY127" i="92" s="1"/>
  <c r="M127" i="92"/>
  <c r="AZ127" i="92" s="1"/>
  <c r="N127" i="92"/>
  <c r="BA127" i="92" s="1"/>
  <c r="O127" i="92"/>
  <c r="BB127" i="92" s="1"/>
  <c r="P127" i="92"/>
  <c r="BC127" i="92" s="1"/>
  <c r="Q127" i="92"/>
  <c r="BD127" i="92" s="1"/>
  <c r="R127" i="92"/>
  <c r="BE127" i="92" s="1"/>
  <c r="S127" i="92"/>
  <c r="BF127" i="92" s="1"/>
  <c r="T127" i="92"/>
  <c r="BG127" i="92" s="1"/>
  <c r="U127" i="92"/>
  <c r="BH127" i="92" s="1"/>
  <c r="V127" i="92"/>
  <c r="BI127" i="92" s="1"/>
  <c r="AA127" i="92"/>
  <c r="BN127" i="92" s="1"/>
  <c r="AB127" i="92"/>
  <c r="BO127" i="92" s="1"/>
  <c r="AC127" i="92"/>
  <c r="BP127" i="92" s="1"/>
  <c r="AD127" i="92"/>
  <c r="BQ127" i="92" s="1"/>
  <c r="AE127" i="92"/>
  <c r="BR127" i="92" s="1"/>
  <c r="AF127" i="92"/>
  <c r="BS127" i="92" s="1"/>
  <c r="AG127" i="92"/>
  <c r="BT127" i="92" s="1"/>
  <c r="AH127" i="92"/>
  <c r="BU127" i="92" s="1"/>
  <c r="AI127" i="92"/>
  <c r="BV127" i="92" s="1"/>
  <c r="AJ127" i="92"/>
  <c r="BW127" i="92" s="1"/>
  <c r="AK127" i="92"/>
  <c r="BX127" i="92" s="1"/>
  <c r="AL127" i="92"/>
  <c r="BY127" i="92" s="1"/>
  <c r="AM127" i="92"/>
  <c r="BZ127" i="92" s="1"/>
  <c r="AN127" i="92"/>
  <c r="CA127" i="92" s="1"/>
  <c r="F128" i="92"/>
  <c r="AS128" i="92" s="1"/>
  <c r="G128" i="92"/>
  <c r="AT128" i="92" s="1"/>
  <c r="H128" i="92"/>
  <c r="AU128" i="92" s="1"/>
  <c r="I128" i="92"/>
  <c r="AV128" i="92" s="1"/>
  <c r="J128" i="92"/>
  <c r="AW128" i="92" s="1"/>
  <c r="L128" i="92"/>
  <c r="AY128" i="92" s="1"/>
  <c r="M128" i="92"/>
  <c r="AZ128" i="92" s="1"/>
  <c r="N128" i="92"/>
  <c r="BA128" i="92" s="1"/>
  <c r="O128" i="92"/>
  <c r="BB128" i="92" s="1"/>
  <c r="P128" i="92"/>
  <c r="BC128" i="92" s="1"/>
  <c r="Q128" i="92"/>
  <c r="BD128" i="92" s="1"/>
  <c r="R128" i="92"/>
  <c r="BE128" i="92" s="1"/>
  <c r="S128" i="92"/>
  <c r="BF128" i="92" s="1"/>
  <c r="T128" i="92"/>
  <c r="BG128" i="92" s="1"/>
  <c r="U128" i="92"/>
  <c r="BH128" i="92" s="1"/>
  <c r="V128" i="92"/>
  <c r="BI128" i="92" s="1"/>
  <c r="AA128" i="92"/>
  <c r="BN128" i="92" s="1"/>
  <c r="AB128" i="92"/>
  <c r="BO128" i="92" s="1"/>
  <c r="AC128" i="92"/>
  <c r="BP128" i="92" s="1"/>
  <c r="AD128" i="92"/>
  <c r="BQ128" i="92" s="1"/>
  <c r="AE128" i="92"/>
  <c r="BR128" i="92" s="1"/>
  <c r="AF128" i="92"/>
  <c r="BS128" i="92" s="1"/>
  <c r="AG128" i="92"/>
  <c r="BT128" i="92" s="1"/>
  <c r="AH128" i="92"/>
  <c r="BU128" i="92" s="1"/>
  <c r="AI128" i="92"/>
  <c r="BV128" i="92" s="1"/>
  <c r="AJ128" i="92"/>
  <c r="BW128" i="92" s="1"/>
  <c r="AK128" i="92"/>
  <c r="BX128" i="92" s="1"/>
  <c r="AL128" i="92"/>
  <c r="BY128" i="92" s="1"/>
  <c r="AM128" i="92"/>
  <c r="BZ128" i="92" s="1"/>
  <c r="AN128" i="92"/>
  <c r="CA128" i="92" s="1"/>
  <c r="D128" i="92"/>
  <c r="AQ128" i="92" s="1"/>
  <c r="D127" i="92"/>
  <c r="AQ127" i="92" s="1"/>
  <c r="D126" i="92"/>
  <c r="D121" i="92"/>
  <c r="AQ121" i="92" s="1"/>
  <c r="D101" i="92"/>
  <c r="AQ104" i="92" s="1"/>
  <c r="D74" i="92"/>
  <c r="AQ79" i="92" s="1"/>
  <c r="D46" i="92"/>
  <c r="AQ52" i="92" s="1"/>
  <c r="D26" i="92"/>
  <c r="AQ29" i="92" s="1"/>
  <c r="Y48" i="91"/>
  <c r="Q48" i="91"/>
  <c r="Z125" i="92" l="1"/>
  <c r="BM125" i="92" s="1"/>
  <c r="AQ101" i="92"/>
  <c r="AQ46" i="92"/>
  <c r="AQ74" i="92"/>
  <c r="BY74" i="92"/>
  <c r="AL125" i="92"/>
  <c r="BY125" i="92" s="1"/>
  <c r="V125" i="92"/>
  <c r="BI125" i="92" s="1"/>
  <c r="AQ126" i="92"/>
  <c r="BU124" i="92"/>
  <c r="BU122" i="92"/>
  <c r="BI124" i="92"/>
  <c r="BI122" i="92"/>
  <c r="AW124" i="92"/>
  <c r="AW122" i="92"/>
  <c r="BT102" i="92"/>
  <c r="BT101" i="92"/>
  <c r="BH102" i="92"/>
  <c r="BH101" i="92"/>
  <c r="AV102" i="92"/>
  <c r="AV101" i="92"/>
  <c r="BS75" i="92"/>
  <c r="BS74" i="92"/>
  <c r="BS79" i="92"/>
  <c r="BS77" i="92"/>
  <c r="BG75" i="92"/>
  <c r="BG74" i="92"/>
  <c r="BG77" i="92"/>
  <c r="BG79" i="92"/>
  <c r="AU75" i="92"/>
  <c r="AU74" i="92"/>
  <c r="AU77" i="92"/>
  <c r="AU79" i="92"/>
  <c r="BR46" i="92"/>
  <c r="BR52" i="92"/>
  <c r="BR49" i="92"/>
  <c r="BF46" i="92"/>
  <c r="BF52" i="92"/>
  <c r="BF49" i="92"/>
  <c r="BF47" i="92"/>
  <c r="AT46" i="92"/>
  <c r="AT52" i="92"/>
  <c r="AT49" i="92"/>
  <c r="AT47" i="92"/>
  <c r="BQ29" i="92"/>
  <c r="BQ27" i="92"/>
  <c r="BQ26" i="92"/>
  <c r="BE29" i="92"/>
  <c r="BE27" i="92"/>
  <c r="BE26" i="92"/>
  <c r="AS29" i="92"/>
  <c r="AS27" i="92"/>
  <c r="AS26" i="92"/>
  <c r="AQ122" i="92"/>
  <c r="F125" i="92"/>
  <c r="AS125" i="92" s="1"/>
  <c r="BX124" i="92"/>
  <c r="BX122" i="92"/>
  <c r="BX121" i="92"/>
  <c r="BT124" i="92"/>
  <c r="BT122" i="92"/>
  <c r="BT121" i="92"/>
  <c r="BP124" i="92"/>
  <c r="BP122" i="92"/>
  <c r="BP121" i="92"/>
  <c r="BL124" i="92"/>
  <c r="BL122" i="92"/>
  <c r="BL121" i="92"/>
  <c r="BH124" i="92"/>
  <c r="BH122" i="92"/>
  <c r="BH121" i="92"/>
  <c r="BD124" i="92"/>
  <c r="BD122" i="92"/>
  <c r="BD121" i="92"/>
  <c r="AZ124" i="92"/>
  <c r="AZ122" i="92"/>
  <c r="AZ121" i="92"/>
  <c r="AV124" i="92"/>
  <c r="AV122" i="92"/>
  <c r="AV121" i="92"/>
  <c r="AN125" i="92"/>
  <c r="CA101" i="92"/>
  <c r="CA104" i="92"/>
  <c r="AJ125" i="92"/>
  <c r="BW101" i="92"/>
  <c r="BW104" i="92"/>
  <c r="AF125" i="92"/>
  <c r="BS101" i="92"/>
  <c r="BS104" i="92"/>
  <c r="AB125" i="92"/>
  <c r="BO101" i="92"/>
  <c r="BO104" i="92"/>
  <c r="BK101" i="92"/>
  <c r="BK104" i="92"/>
  <c r="T125" i="92"/>
  <c r="BG101" i="92"/>
  <c r="BG104" i="92"/>
  <c r="P125" i="92"/>
  <c r="BC101" i="92"/>
  <c r="BC104" i="92"/>
  <c r="L125" i="92"/>
  <c r="AY101" i="92"/>
  <c r="AY104" i="92"/>
  <c r="H125" i="92"/>
  <c r="AU101" i="92"/>
  <c r="AU104" i="92"/>
  <c r="AM125" i="92"/>
  <c r="BZ125" i="92" s="1"/>
  <c r="BZ74" i="92"/>
  <c r="BZ75" i="92"/>
  <c r="BZ79" i="92"/>
  <c r="BZ77" i="92"/>
  <c r="AI125" i="92"/>
  <c r="BV125" i="92" s="1"/>
  <c r="BV74" i="92"/>
  <c r="BV79" i="92"/>
  <c r="BV77" i="92"/>
  <c r="AE125" i="92"/>
  <c r="BR125" i="92" s="1"/>
  <c r="BR74" i="92"/>
  <c r="BR79" i="92"/>
  <c r="BR77" i="92"/>
  <c r="BR75" i="92"/>
  <c r="AA125" i="92"/>
  <c r="BN125" i="92" s="1"/>
  <c r="BN74" i="92"/>
  <c r="BN77" i="92"/>
  <c r="BN79" i="92"/>
  <c r="BN75" i="92"/>
  <c r="BJ125" i="92"/>
  <c r="BJ74" i="92"/>
  <c r="BJ77" i="92"/>
  <c r="BJ75" i="92"/>
  <c r="BJ79" i="92"/>
  <c r="S125" i="92"/>
  <c r="BF125" i="92" s="1"/>
  <c r="BF74" i="92"/>
  <c r="BF77" i="92"/>
  <c r="BF79" i="92"/>
  <c r="O125" i="92"/>
  <c r="BB125" i="92" s="1"/>
  <c r="BB74" i="92"/>
  <c r="BB77" i="92"/>
  <c r="BB79" i="92"/>
  <c r="BB75" i="92"/>
  <c r="G125" i="92"/>
  <c r="AT125" i="92" s="1"/>
  <c r="AT74" i="92"/>
  <c r="AT77" i="92"/>
  <c r="AT75" i="92"/>
  <c r="AT79" i="92"/>
  <c r="BY52" i="92"/>
  <c r="BY49" i="92"/>
  <c r="BY47" i="92"/>
  <c r="BY46" i="92"/>
  <c r="BU52" i="92"/>
  <c r="BU49" i="92"/>
  <c r="BU47" i="92"/>
  <c r="BQ52" i="92"/>
  <c r="BQ49" i="92"/>
  <c r="BQ47" i="92"/>
  <c r="BQ46" i="92"/>
  <c r="BM52" i="92"/>
  <c r="BM49" i="92"/>
  <c r="BM47" i="92"/>
  <c r="BM46" i="92"/>
  <c r="BI52" i="92"/>
  <c r="BI49" i="92"/>
  <c r="BI47" i="92"/>
  <c r="BI46" i="92"/>
  <c r="BE52" i="92"/>
  <c r="BE49" i="92"/>
  <c r="BE47" i="92"/>
  <c r="BA52" i="92"/>
  <c r="BA49" i="92"/>
  <c r="BA47" i="92"/>
  <c r="BA46" i="92"/>
  <c r="AW52" i="92"/>
  <c r="AW49" i="92"/>
  <c r="AW47" i="92"/>
  <c r="AW46" i="92"/>
  <c r="AS52" i="92"/>
  <c r="AS49" i="92"/>
  <c r="AS47" i="92"/>
  <c r="AS46" i="92"/>
  <c r="AK125" i="92"/>
  <c r="BX125" i="92" s="1"/>
  <c r="BX27" i="92"/>
  <c r="BX26" i="92"/>
  <c r="AG125" i="92"/>
  <c r="BT125" i="92" s="1"/>
  <c r="BT27" i="92"/>
  <c r="BT26" i="92"/>
  <c r="BT29" i="92"/>
  <c r="AC125" i="92"/>
  <c r="BP125" i="92" s="1"/>
  <c r="BP27" i="92"/>
  <c r="BP26" i="92"/>
  <c r="BP29" i="92"/>
  <c r="BL125" i="92"/>
  <c r="BL27" i="92"/>
  <c r="BL26" i="92"/>
  <c r="BL29" i="92"/>
  <c r="U125" i="92"/>
  <c r="BH125" i="92" s="1"/>
  <c r="BH27" i="92"/>
  <c r="BH26" i="92"/>
  <c r="Q125" i="92"/>
  <c r="BD125" i="92" s="1"/>
  <c r="BD27" i="92"/>
  <c r="BD26" i="92"/>
  <c r="BD29" i="92"/>
  <c r="M125" i="92"/>
  <c r="AZ125" i="92" s="1"/>
  <c r="AZ27" i="92"/>
  <c r="AZ26" i="92"/>
  <c r="AZ29" i="92"/>
  <c r="I125" i="92"/>
  <c r="AV125" i="92" s="1"/>
  <c r="AV27" i="92"/>
  <c r="AV26" i="92"/>
  <c r="AV29" i="92"/>
  <c r="AQ26" i="92"/>
  <c r="AQ47" i="92"/>
  <c r="AQ75" i="92"/>
  <c r="AQ102" i="92"/>
  <c r="AQ124" i="92"/>
  <c r="AW121" i="92"/>
  <c r="BS102" i="92"/>
  <c r="BC102" i="92"/>
  <c r="BI79" i="92"/>
  <c r="BU46" i="92"/>
  <c r="BY124" i="92"/>
  <c r="BY122" i="92"/>
  <c r="BM124" i="92"/>
  <c r="BM122" i="92"/>
  <c r="BA124" i="92"/>
  <c r="BA122" i="92"/>
  <c r="BX102" i="92"/>
  <c r="BX101" i="92"/>
  <c r="BL102" i="92"/>
  <c r="BL101" i="92"/>
  <c r="BD102" i="92"/>
  <c r="BD101" i="92"/>
  <c r="BW75" i="92"/>
  <c r="BW74" i="92"/>
  <c r="BW79" i="92"/>
  <c r="BW77" i="92"/>
  <c r="BK75" i="92"/>
  <c r="BK74" i="92"/>
  <c r="BK77" i="92"/>
  <c r="BK79" i="92"/>
  <c r="AY75" i="92"/>
  <c r="AY74" i="92"/>
  <c r="AY79" i="92"/>
  <c r="AY77" i="92"/>
  <c r="BZ46" i="92"/>
  <c r="BZ52" i="92"/>
  <c r="BZ49" i="92"/>
  <c r="BZ47" i="92"/>
  <c r="BJ46" i="92"/>
  <c r="BJ52" i="92"/>
  <c r="BJ49" i="92"/>
  <c r="BJ47" i="92"/>
  <c r="BU29" i="92"/>
  <c r="BU27" i="92"/>
  <c r="BU26" i="92"/>
  <c r="BI29" i="92"/>
  <c r="BI27" i="92"/>
  <c r="BI26" i="92"/>
  <c r="AW29" i="92"/>
  <c r="AW27" i="92"/>
  <c r="AW26" i="92"/>
  <c r="BA121" i="92"/>
  <c r="BD104" i="92"/>
  <c r="AH125" i="92"/>
  <c r="BU125" i="92" s="1"/>
  <c r="R125" i="92"/>
  <c r="BE125" i="92" s="1"/>
  <c r="CA122" i="92"/>
  <c r="CA121" i="92"/>
  <c r="BW122" i="92"/>
  <c r="BW121" i="92"/>
  <c r="BS122" i="92"/>
  <c r="BS121" i="92"/>
  <c r="BO122" i="92"/>
  <c r="BO121" i="92"/>
  <c r="BK122" i="92"/>
  <c r="BK121" i="92"/>
  <c r="BG122" i="92"/>
  <c r="BG121" i="92"/>
  <c r="BC122" i="92"/>
  <c r="BC121" i="92"/>
  <c r="AY122" i="92"/>
  <c r="AY121" i="92"/>
  <c r="AU122" i="92"/>
  <c r="AU121" i="92"/>
  <c r="BZ104" i="92"/>
  <c r="BZ102" i="92"/>
  <c r="BV104" i="92"/>
  <c r="BV102" i="92"/>
  <c r="BR104" i="92"/>
  <c r="BR102" i="92"/>
  <c r="BN104" i="92"/>
  <c r="BN102" i="92"/>
  <c r="BJ104" i="92"/>
  <c r="BJ102" i="92"/>
  <c r="BF104" i="92"/>
  <c r="BF102" i="92"/>
  <c r="BB104" i="92"/>
  <c r="BB102" i="92"/>
  <c r="AT104" i="92"/>
  <c r="AT102" i="92"/>
  <c r="BY75" i="92"/>
  <c r="BY77" i="92"/>
  <c r="BU75" i="92"/>
  <c r="BU77" i="92"/>
  <c r="BU74" i="92"/>
  <c r="BQ75" i="92"/>
  <c r="BQ77" i="92"/>
  <c r="BQ74" i="92"/>
  <c r="BM75" i="92"/>
  <c r="BM74" i="92"/>
  <c r="BM77" i="92"/>
  <c r="BI77" i="92"/>
  <c r="BI75" i="92"/>
  <c r="BE77" i="92"/>
  <c r="BE75" i="92"/>
  <c r="BE74" i="92"/>
  <c r="BA77" i="92"/>
  <c r="BA75" i="92"/>
  <c r="BA74" i="92"/>
  <c r="AW77" i="92"/>
  <c r="AW75" i="92"/>
  <c r="AW74" i="92"/>
  <c r="AS77" i="92"/>
  <c r="AS75" i="92"/>
  <c r="BX49" i="92"/>
  <c r="BX47" i="92"/>
  <c r="BX46" i="92"/>
  <c r="BX52" i="92"/>
  <c r="BT49" i="92"/>
  <c r="BT47" i="92"/>
  <c r="BT46" i="92"/>
  <c r="BT52" i="92"/>
  <c r="BP49" i="92"/>
  <c r="BP47" i="92"/>
  <c r="BP46" i="92"/>
  <c r="BP52" i="92"/>
  <c r="BL49" i="92"/>
  <c r="BL47" i="92"/>
  <c r="BL46" i="92"/>
  <c r="BH49" i="92"/>
  <c r="BH47" i="92"/>
  <c r="BH46" i="92"/>
  <c r="BH52" i="92"/>
  <c r="BD49" i="92"/>
  <c r="BD47" i="92"/>
  <c r="BD46" i="92"/>
  <c r="BD52" i="92"/>
  <c r="AZ49" i="92"/>
  <c r="AZ47" i="92"/>
  <c r="AZ46" i="92"/>
  <c r="AZ52" i="92"/>
  <c r="AV49" i="92"/>
  <c r="AV47" i="92"/>
  <c r="AV46" i="92"/>
  <c r="CA26" i="92"/>
  <c r="CA29" i="92"/>
  <c r="BW26" i="92"/>
  <c r="BW29" i="92"/>
  <c r="BW27" i="92"/>
  <c r="BS26" i="92"/>
  <c r="BS29" i="92"/>
  <c r="BS27" i="92"/>
  <c r="BO26" i="92"/>
  <c r="BO29" i="92"/>
  <c r="BO27" i="92"/>
  <c r="BK26" i="92"/>
  <c r="BK29" i="92"/>
  <c r="BG26" i="92"/>
  <c r="BG29" i="92"/>
  <c r="BG27" i="92"/>
  <c r="BC26" i="92"/>
  <c r="BC29" i="92"/>
  <c r="BC27" i="92"/>
  <c r="AY26" i="92"/>
  <c r="AY29" i="92"/>
  <c r="AY27" i="92"/>
  <c r="AU26" i="92"/>
  <c r="AU29" i="92"/>
  <c r="AQ27" i="92"/>
  <c r="AQ49" i="92"/>
  <c r="AQ77" i="92"/>
  <c r="BS124" i="92"/>
  <c r="BC124" i="92"/>
  <c r="BY121" i="92"/>
  <c r="BI121" i="92"/>
  <c r="BL104" i="92"/>
  <c r="AV104" i="92"/>
  <c r="BO102" i="92"/>
  <c r="AY102" i="92"/>
  <c r="BR101" i="92"/>
  <c r="BB101" i="92"/>
  <c r="BU79" i="92"/>
  <c r="BE79" i="92"/>
  <c r="BV75" i="92"/>
  <c r="AS74" i="92"/>
  <c r="BE46" i="92"/>
  <c r="BK27" i="92"/>
  <c r="BQ124" i="92"/>
  <c r="BQ122" i="92"/>
  <c r="BE124" i="92"/>
  <c r="BE122" i="92"/>
  <c r="AS124" i="92"/>
  <c r="AS122" i="92"/>
  <c r="BP102" i="92"/>
  <c r="BP101" i="92"/>
  <c r="AZ102" i="92"/>
  <c r="AZ101" i="92"/>
  <c r="CA75" i="92"/>
  <c r="CA74" i="92"/>
  <c r="CA79" i="92"/>
  <c r="CA77" i="92"/>
  <c r="BO75" i="92"/>
  <c r="BO74" i="92"/>
  <c r="BO79" i="92"/>
  <c r="BC75" i="92"/>
  <c r="BC74" i="92"/>
  <c r="BC79" i="92"/>
  <c r="BV46" i="92"/>
  <c r="BV52" i="92"/>
  <c r="BV49" i="92"/>
  <c r="BV47" i="92"/>
  <c r="BN46" i="92"/>
  <c r="BN52" i="92"/>
  <c r="BN49" i="92"/>
  <c r="BN47" i="92"/>
  <c r="BB46" i="92"/>
  <c r="BB52" i="92"/>
  <c r="BB49" i="92"/>
  <c r="BY29" i="92"/>
  <c r="BY27" i="92"/>
  <c r="BY26" i="92"/>
  <c r="BM29" i="92"/>
  <c r="BM27" i="92"/>
  <c r="BM26" i="92"/>
  <c r="BA29" i="92"/>
  <c r="BA27" i="92"/>
  <c r="BA26" i="92"/>
  <c r="BQ121" i="92"/>
  <c r="BT104" i="92"/>
  <c r="AD125" i="92"/>
  <c r="BQ125" i="92" s="1"/>
  <c r="N125" i="92"/>
  <c r="BA125" i="92" s="1"/>
  <c r="BZ121" i="92"/>
  <c r="BZ124" i="92"/>
  <c r="BV121" i="92"/>
  <c r="BV124" i="92"/>
  <c r="BR121" i="92"/>
  <c r="BR124" i="92"/>
  <c r="BN121" i="92"/>
  <c r="BN124" i="92"/>
  <c r="BJ121" i="92"/>
  <c r="BJ124" i="92"/>
  <c r="BF121" i="92"/>
  <c r="BF124" i="92"/>
  <c r="BB121" i="92"/>
  <c r="BB124" i="92"/>
  <c r="AT121" i="92"/>
  <c r="AT124" i="92"/>
  <c r="BY104" i="92"/>
  <c r="BY102" i="92"/>
  <c r="BY101" i="92"/>
  <c r="BU104" i="92"/>
  <c r="BU102" i="92"/>
  <c r="BU101" i="92"/>
  <c r="BQ104" i="92"/>
  <c r="BQ102" i="92"/>
  <c r="BQ101" i="92"/>
  <c r="BM104" i="92"/>
  <c r="BM102" i="92"/>
  <c r="BM101" i="92"/>
  <c r="BI104" i="92"/>
  <c r="BI102" i="92"/>
  <c r="BI101" i="92"/>
  <c r="BE104" i="92"/>
  <c r="BE102" i="92"/>
  <c r="BE101" i="92"/>
  <c r="BA104" i="92"/>
  <c r="BA102" i="92"/>
  <c r="BA101" i="92"/>
  <c r="AW104" i="92"/>
  <c r="AW102" i="92"/>
  <c r="AW101" i="92"/>
  <c r="AS104" i="92"/>
  <c r="AS102" i="92"/>
  <c r="AS101" i="92"/>
  <c r="BX75" i="92"/>
  <c r="BX74" i="92"/>
  <c r="BX79" i="92"/>
  <c r="BT75" i="92"/>
  <c r="BT74" i="92"/>
  <c r="BT79" i="92"/>
  <c r="BP77" i="92"/>
  <c r="BP75" i="92"/>
  <c r="BP74" i="92"/>
  <c r="BP79" i="92"/>
  <c r="BL77" i="92"/>
  <c r="BL75" i="92"/>
  <c r="BL74" i="92"/>
  <c r="BL79" i="92"/>
  <c r="BH77" i="92"/>
  <c r="BH75" i="92"/>
  <c r="BH74" i="92"/>
  <c r="BH79" i="92"/>
  <c r="BD77" i="92"/>
  <c r="BD75" i="92"/>
  <c r="BD74" i="92"/>
  <c r="BD79" i="92"/>
  <c r="AZ77" i="92"/>
  <c r="AZ75" i="92"/>
  <c r="AZ74" i="92"/>
  <c r="AZ79" i="92"/>
  <c r="AV77" i="92"/>
  <c r="AV75" i="92"/>
  <c r="AV74" i="92"/>
  <c r="AV79" i="92"/>
  <c r="CA47" i="92"/>
  <c r="CA46" i="92"/>
  <c r="CA52" i="92"/>
  <c r="CA49" i="92"/>
  <c r="BW47" i="92"/>
  <c r="BW46" i="92"/>
  <c r="BW52" i="92"/>
  <c r="BW49" i="92"/>
  <c r="BS47" i="92"/>
  <c r="BS46" i="92"/>
  <c r="BS52" i="92"/>
  <c r="BS49" i="92"/>
  <c r="BO47" i="92"/>
  <c r="BO46" i="92"/>
  <c r="BO52" i="92"/>
  <c r="BK47" i="92"/>
  <c r="BK46" i="92"/>
  <c r="BK52" i="92"/>
  <c r="BK49" i="92"/>
  <c r="BG47" i="92"/>
  <c r="BG46" i="92"/>
  <c r="BG52" i="92"/>
  <c r="BG49" i="92"/>
  <c r="BC47" i="92"/>
  <c r="BC46" i="92"/>
  <c r="BC52" i="92"/>
  <c r="BC49" i="92"/>
  <c r="AY47" i="92"/>
  <c r="AY46" i="92"/>
  <c r="AY52" i="92"/>
  <c r="AU47" i="92"/>
  <c r="AU46" i="92"/>
  <c r="AU52" i="92"/>
  <c r="AU49" i="92"/>
  <c r="BZ29" i="92"/>
  <c r="BZ27" i="92"/>
  <c r="BZ26" i="92"/>
  <c r="BV29" i="92"/>
  <c r="BV27" i="92"/>
  <c r="BV26" i="92"/>
  <c r="BR29" i="92"/>
  <c r="BR27" i="92"/>
  <c r="BR26" i="92"/>
  <c r="BN29" i="92"/>
  <c r="BN27" i="92"/>
  <c r="BJ29" i="92"/>
  <c r="BJ27" i="92"/>
  <c r="BJ26" i="92"/>
  <c r="BF29" i="92"/>
  <c r="BF27" i="92"/>
  <c r="BF26" i="92"/>
  <c r="BB29" i="92"/>
  <c r="BB27" i="92"/>
  <c r="BB26" i="92"/>
  <c r="AT29" i="92"/>
  <c r="AT27" i="92"/>
  <c r="AT26" i="92"/>
  <c r="BO124" i="92"/>
  <c r="AY124" i="92"/>
  <c r="BR122" i="92"/>
  <c r="BB122" i="92"/>
  <c r="BU121" i="92"/>
  <c r="BE121" i="92"/>
  <c r="BX104" i="92"/>
  <c r="BH104" i="92"/>
  <c r="CA102" i="92"/>
  <c r="BK102" i="92"/>
  <c r="AU102" i="92"/>
  <c r="BN101" i="92"/>
  <c r="BQ79" i="92"/>
  <c r="BA79" i="92"/>
  <c r="BT77" i="92"/>
  <c r="BF75" i="92"/>
  <c r="BL52" i="92"/>
  <c r="BR47" i="92"/>
  <c r="BX29" i="92"/>
  <c r="AU27" i="92"/>
  <c r="D125" i="92"/>
  <c r="AQ125" i="92" s="1"/>
  <c r="BC125" i="92" l="1"/>
  <c r="AY125" i="92"/>
  <c r="BO125" i="92"/>
  <c r="AU125" i="92"/>
  <c r="BK125" i="92"/>
  <c r="CA125" i="92"/>
  <c r="BS125" i="92"/>
  <c r="BG125" i="92"/>
  <c r="BW125" i="92"/>
  <c r="BD48" i="91"/>
  <c r="BC48" i="91"/>
  <c r="AE11" i="91"/>
  <c r="AG11" i="91"/>
  <c r="AH11" i="91"/>
  <c r="AI11" i="91"/>
  <c r="AJ11" i="91"/>
  <c r="AK11" i="91"/>
  <c r="AL11" i="91"/>
  <c r="AM11" i="91"/>
  <c r="AN11" i="91"/>
  <c r="AO11" i="91"/>
  <c r="AP11" i="91"/>
  <c r="AR11" i="91"/>
  <c r="AS11" i="91"/>
  <c r="AT11" i="91"/>
  <c r="AU11" i="91"/>
  <c r="AV11" i="91"/>
  <c r="AW11" i="91"/>
  <c r="AX11" i="91"/>
  <c r="AZ11" i="91"/>
  <c r="AE14" i="91"/>
  <c r="AG14" i="91"/>
  <c r="AH14" i="91"/>
  <c r="AI14" i="91"/>
  <c r="AJ14" i="91"/>
  <c r="AK14" i="91"/>
  <c r="AL14" i="91"/>
  <c r="AM14" i="91"/>
  <c r="AN14" i="91"/>
  <c r="AO14" i="91"/>
  <c r="AP14" i="91"/>
  <c r="AR14" i="91"/>
  <c r="AS14" i="91"/>
  <c r="AT14" i="91"/>
  <c r="AU14" i="91"/>
  <c r="AV14" i="91"/>
  <c r="AW14" i="91"/>
  <c r="AX14" i="91"/>
  <c r="AZ14" i="91"/>
  <c r="AE17" i="91"/>
  <c r="AG17" i="91"/>
  <c r="AH17" i="91"/>
  <c r="AI17" i="91"/>
  <c r="AJ17" i="91"/>
  <c r="AK17" i="91"/>
  <c r="AL17" i="91"/>
  <c r="AM17" i="91"/>
  <c r="AN17" i="91"/>
  <c r="AO17" i="91"/>
  <c r="AP17" i="91"/>
  <c r="AR17" i="91"/>
  <c r="AS17" i="91"/>
  <c r="AT17" i="91"/>
  <c r="AU17" i="91"/>
  <c r="AV17" i="91"/>
  <c r="AW17" i="91"/>
  <c r="AX17" i="91"/>
  <c r="AZ17" i="91"/>
  <c r="AE23" i="91"/>
  <c r="AG23" i="91"/>
  <c r="AH23" i="91"/>
  <c r="AI23" i="91"/>
  <c r="AJ23" i="91"/>
  <c r="AK23" i="91"/>
  <c r="AL23" i="91"/>
  <c r="AM23" i="91"/>
  <c r="AN23" i="91"/>
  <c r="AO23" i="91"/>
  <c r="AP23" i="91"/>
  <c r="AR23" i="91"/>
  <c r="AS23" i="91"/>
  <c r="AT23" i="91"/>
  <c r="AU23" i="91"/>
  <c r="AV23" i="91"/>
  <c r="AW23" i="91"/>
  <c r="AX23" i="91"/>
  <c r="AZ23" i="91"/>
  <c r="AJ26" i="91"/>
  <c r="AE32" i="91"/>
  <c r="AG32" i="91"/>
  <c r="AH32" i="91"/>
  <c r="AI32" i="91"/>
  <c r="AJ32" i="91"/>
  <c r="AK32" i="91"/>
  <c r="AL32" i="91"/>
  <c r="AM32" i="91"/>
  <c r="AN32" i="91"/>
  <c r="AO32" i="91"/>
  <c r="AP32" i="91"/>
  <c r="AR32" i="91"/>
  <c r="AS32" i="91"/>
  <c r="AT32" i="91"/>
  <c r="AU32" i="91"/>
  <c r="AV32" i="91"/>
  <c r="AW32" i="91"/>
  <c r="AX32" i="91"/>
  <c r="AZ32" i="91"/>
  <c r="AE35" i="91"/>
  <c r="AG35" i="91"/>
  <c r="AH35" i="91"/>
  <c r="AI35" i="91"/>
  <c r="AJ35" i="91"/>
  <c r="AK35" i="91"/>
  <c r="AL35" i="91"/>
  <c r="AM35" i="91"/>
  <c r="AN35" i="91"/>
  <c r="AO35" i="91"/>
  <c r="AP35" i="91"/>
  <c r="AR35" i="91"/>
  <c r="AS35" i="91"/>
  <c r="AT35" i="91"/>
  <c r="AU35" i="91"/>
  <c r="AV35" i="91"/>
  <c r="AW35" i="91"/>
  <c r="AX35" i="91"/>
  <c r="AZ35" i="91"/>
  <c r="AE38" i="91"/>
  <c r="AG38" i="91"/>
  <c r="AH38" i="91"/>
  <c r="AI38" i="91"/>
  <c r="AJ38" i="91"/>
  <c r="AK38" i="91"/>
  <c r="AL38" i="91"/>
  <c r="AM38" i="91"/>
  <c r="AN38" i="91"/>
  <c r="AO38" i="91"/>
  <c r="AP38" i="91"/>
  <c r="AR38" i="91"/>
  <c r="AS38" i="91"/>
  <c r="AT38" i="91"/>
  <c r="AU38" i="91"/>
  <c r="AV38" i="91"/>
  <c r="AW38" i="91"/>
  <c r="AX38" i="91"/>
  <c r="AZ38" i="91"/>
  <c r="AE44" i="91"/>
  <c r="AG44" i="91"/>
  <c r="AH44" i="91"/>
  <c r="AI44" i="91"/>
  <c r="AJ44" i="91"/>
  <c r="AK44" i="91"/>
  <c r="AL44" i="91"/>
  <c r="AM44" i="91"/>
  <c r="AN44" i="91"/>
  <c r="AO44" i="91"/>
  <c r="AP44" i="91"/>
  <c r="AR44" i="91"/>
  <c r="AS44" i="91"/>
  <c r="AT44" i="91"/>
  <c r="AU44" i="91"/>
  <c r="AV44" i="91"/>
  <c r="AW44" i="91"/>
  <c r="AX44" i="91"/>
  <c r="AZ44" i="91"/>
  <c r="AH47" i="91"/>
  <c r="AL50" i="91"/>
  <c r="AE62" i="91"/>
  <c r="AG62" i="91"/>
  <c r="AH62" i="91"/>
  <c r="AI62" i="91"/>
  <c r="AJ62" i="91"/>
  <c r="AK62" i="91"/>
  <c r="AL62" i="91"/>
  <c r="AM62" i="91"/>
  <c r="AN62" i="91"/>
  <c r="AO62" i="91"/>
  <c r="AP62" i="91"/>
  <c r="AR62" i="91"/>
  <c r="AS62" i="91"/>
  <c r="AT62" i="91"/>
  <c r="AU62" i="91"/>
  <c r="AV62" i="91"/>
  <c r="AW62" i="91"/>
  <c r="AX62" i="91"/>
  <c r="AZ62" i="91"/>
  <c r="AE65" i="91"/>
  <c r="AG65" i="91"/>
  <c r="AH65" i="91"/>
  <c r="AI65" i="91"/>
  <c r="AJ65" i="91"/>
  <c r="AK65" i="91"/>
  <c r="AL65" i="91"/>
  <c r="AM65" i="91"/>
  <c r="AN65" i="91"/>
  <c r="AO65" i="91"/>
  <c r="AP65" i="91"/>
  <c r="AR65" i="91"/>
  <c r="AS65" i="91"/>
  <c r="AT65" i="91"/>
  <c r="AU65" i="91"/>
  <c r="AV65" i="91"/>
  <c r="AW65" i="91"/>
  <c r="AX65" i="91"/>
  <c r="AZ65" i="91"/>
  <c r="AE68" i="91"/>
  <c r="AG68" i="91"/>
  <c r="AH68" i="91"/>
  <c r="AI68" i="91"/>
  <c r="AJ68" i="91"/>
  <c r="AK68" i="91"/>
  <c r="AL68" i="91"/>
  <c r="AM68" i="91"/>
  <c r="AN68" i="91"/>
  <c r="AO68" i="91"/>
  <c r="AP68" i="91"/>
  <c r="AR68" i="91"/>
  <c r="AS68" i="91"/>
  <c r="AT68" i="91"/>
  <c r="AU68" i="91"/>
  <c r="AV68" i="91"/>
  <c r="AW68" i="91"/>
  <c r="AX68" i="91"/>
  <c r="AZ68" i="91"/>
  <c r="AE74" i="91"/>
  <c r="AG74" i="91"/>
  <c r="AH74" i="91"/>
  <c r="AI74" i="91"/>
  <c r="AJ74" i="91"/>
  <c r="AK74" i="91"/>
  <c r="AL74" i="91"/>
  <c r="AM74" i="91"/>
  <c r="AN74" i="91"/>
  <c r="AO74" i="91"/>
  <c r="AP74" i="91"/>
  <c r="AR74" i="91"/>
  <c r="AS74" i="91"/>
  <c r="AT74" i="91"/>
  <c r="AU74" i="91"/>
  <c r="AV74" i="91"/>
  <c r="AW74" i="91"/>
  <c r="AX74" i="91"/>
  <c r="AZ74" i="91"/>
  <c r="AK78" i="91"/>
  <c r="AU80" i="91"/>
  <c r="AO84" i="91"/>
  <c r="AE91" i="91"/>
  <c r="AG91" i="91"/>
  <c r="AH91" i="91"/>
  <c r="AI91" i="91"/>
  <c r="AJ91" i="91"/>
  <c r="AK91" i="91"/>
  <c r="AL91" i="91"/>
  <c r="AM91" i="91"/>
  <c r="AN91" i="91"/>
  <c r="AO91" i="91"/>
  <c r="AP91" i="91"/>
  <c r="AR91" i="91"/>
  <c r="AS91" i="91"/>
  <c r="AT91" i="91"/>
  <c r="AU91" i="91"/>
  <c r="AV91" i="91"/>
  <c r="AW91" i="91"/>
  <c r="AX91" i="91"/>
  <c r="AZ91" i="91"/>
  <c r="AE94" i="91"/>
  <c r="AG94" i="91"/>
  <c r="AH94" i="91"/>
  <c r="AI94" i="91"/>
  <c r="AJ94" i="91"/>
  <c r="AK94" i="91"/>
  <c r="AL94" i="91"/>
  <c r="AM94" i="91"/>
  <c r="AN94" i="91"/>
  <c r="AO94" i="91"/>
  <c r="AP94" i="91"/>
  <c r="AR94" i="91"/>
  <c r="AS94" i="91"/>
  <c r="AT94" i="91"/>
  <c r="AU94" i="91"/>
  <c r="AV94" i="91"/>
  <c r="AW94" i="91"/>
  <c r="AX94" i="91"/>
  <c r="AZ94" i="91"/>
  <c r="AE97" i="91"/>
  <c r="AG97" i="91"/>
  <c r="AH97" i="91"/>
  <c r="AI97" i="91"/>
  <c r="AJ97" i="91"/>
  <c r="AK97" i="91"/>
  <c r="AL97" i="91"/>
  <c r="AM97" i="91"/>
  <c r="AN97" i="91"/>
  <c r="AO97" i="91"/>
  <c r="AP97" i="91"/>
  <c r="AR97" i="91"/>
  <c r="AS97" i="91"/>
  <c r="AT97" i="91"/>
  <c r="AU97" i="91"/>
  <c r="AV97" i="91"/>
  <c r="AW97" i="91"/>
  <c r="AX97" i="91"/>
  <c r="AZ97" i="91"/>
  <c r="AE103" i="91"/>
  <c r="AG103" i="91"/>
  <c r="AH103" i="91"/>
  <c r="AI103" i="91"/>
  <c r="AJ103" i="91"/>
  <c r="AK103" i="91"/>
  <c r="AL103" i="91"/>
  <c r="AM103" i="91"/>
  <c r="AN103" i="91"/>
  <c r="AO103" i="91"/>
  <c r="AP103" i="91"/>
  <c r="AR103" i="91"/>
  <c r="AS103" i="91"/>
  <c r="AT103" i="91"/>
  <c r="AU103" i="91"/>
  <c r="AV103" i="91"/>
  <c r="AW103" i="91"/>
  <c r="AX103" i="91"/>
  <c r="AZ103" i="91"/>
  <c r="AS107" i="91"/>
  <c r="AE113" i="91"/>
  <c r="AG113" i="91"/>
  <c r="AH113" i="91"/>
  <c r="AI113" i="91"/>
  <c r="AJ113" i="91"/>
  <c r="AK113" i="91"/>
  <c r="AL113" i="91"/>
  <c r="AM113" i="91"/>
  <c r="AN113" i="91"/>
  <c r="AO113" i="91"/>
  <c r="AP113" i="91"/>
  <c r="AR113" i="91"/>
  <c r="AS113" i="91"/>
  <c r="AT113" i="91"/>
  <c r="AU113" i="91"/>
  <c r="AV113" i="91"/>
  <c r="AW113" i="91"/>
  <c r="AX113" i="91"/>
  <c r="AZ113" i="91"/>
  <c r="AE116" i="91"/>
  <c r="AG116" i="91"/>
  <c r="AH116" i="91"/>
  <c r="AI116" i="91"/>
  <c r="AJ116" i="91"/>
  <c r="AK116" i="91"/>
  <c r="AL116" i="91"/>
  <c r="AM116" i="91"/>
  <c r="AN116" i="91"/>
  <c r="AO116" i="91"/>
  <c r="AP116" i="91"/>
  <c r="AR116" i="91"/>
  <c r="AS116" i="91"/>
  <c r="AT116" i="91"/>
  <c r="AU116" i="91"/>
  <c r="AV116" i="91"/>
  <c r="AW116" i="91"/>
  <c r="AX116" i="91"/>
  <c r="AZ116" i="91"/>
  <c r="AE119" i="91"/>
  <c r="AG119" i="91"/>
  <c r="AH119" i="91"/>
  <c r="AI119" i="91"/>
  <c r="AJ119" i="91"/>
  <c r="AK119" i="91"/>
  <c r="AL119" i="91"/>
  <c r="AM119" i="91"/>
  <c r="AN119" i="91"/>
  <c r="AO119" i="91"/>
  <c r="AP119" i="91"/>
  <c r="AR119" i="91"/>
  <c r="AS119" i="91"/>
  <c r="AT119" i="91"/>
  <c r="AU119" i="91"/>
  <c r="AV119" i="91"/>
  <c r="AW119" i="91"/>
  <c r="AX119" i="91"/>
  <c r="AZ119" i="91"/>
  <c r="AE125" i="91"/>
  <c r="AG125" i="91"/>
  <c r="AH125" i="91"/>
  <c r="AI125" i="91"/>
  <c r="AJ125" i="91"/>
  <c r="AK125" i="91"/>
  <c r="AL125" i="91"/>
  <c r="AM125" i="91"/>
  <c r="AN125" i="91"/>
  <c r="AO125" i="91"/>
  <c r="AP125" i="91"/>
  <c r="AR125" i="91"/>
  <c r="AS125" i="91"/>
  <c r="AT125" i="91"/>
  <c r="AU125" i="91"/>
  <c r="AV125" i="91"/>
  <c r="AW125" i="91"/>
  <c r="AX125" i="91"/>
  <c r="AZ125" i="91"/>
  <c r="AG129" i="91"/>
  <c r="AM131" i="91"/>
  <c r="AD107" i="91"/>
  <c r="AD48" i="91"/>
  <c r="AD125" i="91"/>
  <c r="AD119" i="91"/>
  <c r="AD116" i="91"/>
  <c r="AD113" i="91"/>
  <c r="AD103" i="91"/>
  <c r="AD97" i="91"/>
  <c r="AD94" i="91"/>
  <c r="AD91" i="91"/>
  <c r="AD74" i="91"/>
  <c r="AD68" i="91"/>
  <c r="AD65" i="91"/>
  <c r="AD62" i="91"/>
  <c r="AD44" i="91"/>
  <c r="AD38" i="91"/>
  <c r="AD35" i="91"/>
  <c r="AD32" i="91"/>
  <c r="AD23" i="91"/>
  <c r="AD17" i="91"/>
  <c r="AD14" i="91"/>
  <c r="AD11" i="91"/>
  <c r="AD106" i="91"/>
  <c r="Z140" i="91"/>
  <c r="X140" i="91"/>
  <c r="W140" i="91"/>
  <c r="V140" i="91"/>
  <c r="U140" i="91"/>
  <c r="Z139" i="91"/>
  <c r="X139" i="91"/>
  <c r="W139" i="91"/>
  <c r="V139" i="91"/>
  <c r="U139" i="91"/>
  <c r="Z138" i="91"/>
  <c r="X138" i="91"/>
  <c r="W138" i="91"/>
  <c r="V138" i="91"/>
  <c r="U138" i="91"/>
  <c r="X128" i="91"/>
  <c r="W128" i="91"/>
  <c r="V128" i="91"/>
  <c r="U128" i="91"/>
  <c r="AU129" i="91" s="1"/>
  <c r="T128" i="91"/>
  <c r="S128" i="91"/>
  <c r="R128" i="91"/>
  <c r="P128" i="91"/>
  <c r="O128" i="91"/>
  <c r="N128" i="91"/>
  <c r="M128" i="91"/>
  <c r="AM129" i="91" s="1"/>
  <c r="BD131" i="91"/>
  <c r="BC131" i="91"/>
  <c r="BD130" i="91"/>
  <c r="BC130" i="91"/>
  <c r="BD129" i="91"/>
  <c r="BC129" i="91"/>
  <c r="Y127" i="91"/>
  <c r="BD127" i="91" s="1"/>
  <c r="Q127" i="91"/>
  <c r="BC127" i="91" s="1"/>
  <c r="Y126" i="91"/>
  <c r="BD126" i="91" s="1"/>
  <c r="Q126" i="91"/>
  <c r="BC126" i="91" s="1"/>
  <c r="Y125" i="91"/>
  <c r="Q125" i="91"/>
  <c r="BC125" i="91" s="1"/>
  <c r="Y124" i="91"/>
  <c r="BD124" i="91" s="1"/>
  <c r="Q124" i="91"/>
  <c r="BC124" i="91" s="1"/>
  <c r="Y123" i="91"/>
  <c r="BD123" i="91" s="1"/>
  <c r="Q123" i="91"/>
  <c r="BC123" i="91" s="1"/>
  <c r="Y122" i="91"/>
  <c r="BD122" i="91" s="1"/>
  <c r="Q122" i="91"/>
  <c r="BC122" i="91" s="1"/>
  <c r="Y121" i="91"/>
  <c r="BD121" i="91" s="1"/>
  <c r="Q121" i="91"/>
  <c r="BC121" i="91" s="1"/>
  <c r="Y120" i="91"/>
  <c r="BD120" i="91" s="1"/>
  <c r="Q120" i="91"/>
  <c r="BC120" i="91" s="1"/>
  <c r="Y119" i="91"/>
  <c r="BD119" i="91" s="1"/>
  <c r="Q119" i="91"/>
  <c r="BC119" i="91" s="1"/>
  <c r="Y118" i="91"/>
  <c r="BD118" i="91" s="1"/>
  <c r="Q118" i="91"/>
  <c r="BC118" i="91" s="1"/>
  <c r="Y117" i="91"/>
  <c r="AY116" i="91" s="1"/>
  <c r="Q117" i="91"/>
  <c r="BC117" i="91" s="1"/>
  <c r="Y116" i="91"/>
  <c r="Q116" i="91"/>
  <c r="Y115" i="91"/>
  <c r="BD115" i="91" s="1"/>
  <c r="Q115" i="91"/>
  <c r="BC115" i="91" s="1"/>
  <c r="Y114" i="91"/>
  <c r="BD114" i="91" s="1"/>
  <c r="Q114" i="91"/>
  <c r="BC114" i="91" s="1"/>
  <c r="Y113" i="91"/>
  <c r="Q113" i="91"/>
  <c r="Y109" i="91"/>
  <c r="BD109" i="91" s="1"/>
  <c r="Q109" i="91"/>
  <c r="BC109" i="91" s="1"/>
  <c r="Y108" i="91"/>
  <c r="BD108" i="91" s="1"/>
  <c r="Q108" i="91"/>
  <c r="BC108" i="91" s="1"/>
  <c r="Y107" i="91"/>
  <c r="Q107" i="91"/>
  <c r="Y105" i="91"/>
  <c r="BD105" i="91" s="1"/>
  <c r="Q105" i="91"/>
  <c r="BC105" i="91" s="1"/>
  <c r="Y104" i="91"/>
  <c r="BD104" i="91" s="1"/>
  <c r="Q104" i="91"/>
  <c r="BC104" i="91" s="1"/>
  <c r="Y103" i="91"/>
  <c r="Q103" i="91"/>
  <c r="Y102" i="91"/>
  <c r="BD102" i="91" s="1"/>
  <c r="Q102" i="91"/>
  <c r="BC102" i="91" s="1"/>
  <c r="Y101" i="91"/>
  <c r="BD101" i="91" s="1"/>
  <c r="Q101" i="91"/>
  <c r="BC101" i="91" s="1"/>
  <c r="Y100" i="91"/>
  <c r="BD100" i="91" s="1"/>
  <c r="Q100" i="91"/>
  <c r="BC100" i="91" s="1"/>
  <c r="Y99" i="91"/>
  <c r="BD99" i="91" s="1"/>
  <c r="Q99" i="91"/>
  <c r="BC99" i="91" s="1"/>
  <c r="Y98" i="91"/>
  <c r="BD98" i="91" s="1"/>
  <c r="Q98" i="91"/>
  <c r="BC98" i="91" s="1"/>
  <c r="Y97" i="91"/>
  <c r="BD97" i="91" s="1"/>
  <c r="Q97" i="91"/>
  <c r="BC97" i="91" s="1"/>
  <c r="Y96" i="91"/>
  <c r="BD96" i="91" s="1"/>
  <c r="Q96" i="91"/>
  <c r="BC96" i="91" s="1"/>
  <c r="Y95" i="91"/>
  <c r="BD95" i="91" s="1"/>
  <c r="Q95" i="91"/>
  <c r="BC95" i="91" s="1"/>
  <c r="Y94" i="91"/>
  <c r="Q94" i="91"/>
  <c r="Y93" i="91"/>
  <c r="BD93" i="91" s="1"/>
  <c r="Q93" i="91"/>
  <c r="BC93" i="91" s="1"/>
  <c r="Y92" i="91"/>
  <c r="BD92" i="91" s="1"/>
  <c r="Q92" i="91"/>
  <c r="BC92" i="91" s="1"/>
  <c r="Y91" i="91"/>
  <c r="BD91" i="91" s="1"/>
  <c r="Q91" i="91"/>
  <c r="BC91" i="91" s="1"/>
  <c r="Y89" i="91"/>
  <c r="BD89" i="91" s="1"/>
  <c r="Q89" i="91"/>
  <c r="BC89" i="91" s="1"/>
  <c r="Y88" i="91"/>
  <c r="BD88" i="91" s="1"/>
  <c r="Q88" i="91"/>
  <c r="BC88" i="91" s="1"/>
  <c r="Y87" i="91"/>
  <c r="BD87" i="91" s="1"/>
  <c r="Q87" i="91"/>
  <c r="BC87" i="91" s="1"/>
  <c r="Y86" i="91"/>
  <c r="BD86" i="91" s="1"/>
  <c r="Q86" i="91"/>
  <c r="BC86" i="91" s="1"/>
  <c r="BD84" i="91"/>
  <c r="BC84" i="91"/>
  <c r="Y80" i="91"/>
  <c r="BD80" i="91" s="1"/>
  <c r="Q80" i="91"/>
  <c r="BC80" i="91" s="1"/>
  <c r="Y79" i="91"/>
  <c r="BD79" i="91" s="1"/>
  <c r="Q79" i="91"/>
  <c r="BC79" i="91" s="1"/>
  <c r="Y78" i="91"/>
  <c r="Q78" i="91"/>
  <c r="Y76" i="91"/>
  <c r="BD76" i="91" s="1"/>
  <c r="Q76" i="91"/>
  <c r="BC76" i="91" s="1"/>
  <c r="Y75" i="91"/>
  <c r="BD75" i="91" s="1"/>
  <c r="Q75" i="91"/>
  <c r="BC75" i="91" s="1"/>
  <c r="Y74" i="91"/>
  <c r="Q74" i="91"/>
  <c r="Y73" i="91"/>
  <c r="BD73" i="91" s="1"/>
  <c r="Q73" i="91"/>
  <c r="BC73" i="91" s="1"/>
  <c r="Y72" i="91"/>
  <c r="BD72" i="91" s="1"/>
  <c r="Q72" i="91"/>
  <c r="BC72" i="91" s="1"/>
  <c r="Y71" i="91"/>
  <c r="BD71" i="91" s="1"/>
  <c r="Q71" i="91"/>
  <c r="BC71" i="91" s="1"/>
  <c r="Y70" i="91"/>
  <c r="BD70" i="91" s="1"/>
  <c r="Q70" i="91"/>
  <c r="BC70" i="91" s="1"/>
  <c r="Y69" i="91"/>
  <c r="BD69" i="91" s="1"/>
  <c r="Q69" i="91"/>
  <c r="BC69" i="91" s="1"/>
  <c r="Y68" i="91"/>
  <c r="BD68" i="91" s="1"/>
  <c r="Q68" i="91"/>
  <c r="BC68" i="91" s="1"/>
  <c r="Y67" i="91"/>
  <c r="BD67" i="91" s="1"/>
  <c r="Q67" i="91"/>
  <c r="BC67" i="91" s="1"/>
  <c r="Y66" i="91"/>
  <c r="BD66" i="91" s="1"/>
  <c r="Q66" i="91"/>
  <c r="BC66" i="91" s="1"/>
  <c r="Y65" i="91"/>
  <c r="AY68" i="91" s="1"/>
  <c r="Q65" i="91"/>
  <c r="Y64" i="91"/>
  <c r="BD64" i="91" s="1"/>
  <c r="Q64" i="91"/>
  <c r="BC64" i="91" s="1"/>
  <c r="Y63" i="91"/>
  <c r="BD63" i="91" s="1"/>
  <c r="Q63" i="91"/>
  <c r="BC63" i="91" s="1"/>
  <c r="Y62" i="91"/>
  <c r="BD62" i="91" s="1"/>
  <c r="Q62" i="91"/>
  <c r="BC62" i="91" s="1"/>
  <c r="Y60" i="91"/>
  <c r="BD60" i="91" s="1"/>
  <c r="Q60" i="91"/>
  <c r="BC60" i="91" s="1"/>
  <c r="Y59" i="91"/>
  <c r="BD59" i="91" s="1"/>
  <c r="Q59" i="91"/>
  <c r="BC59" i="91" s="1"/>
  <c r="Y58" i="91"/>
  <c r="BD58" i="91" s="1"/>
  <c r="Q58" i="91"/>
  <c r="BC58" i="91" s="1"/>
  <c r="Y57" i="91"/>
  <c r="BD57" i="91" s="1"/>
  <c r="Q57" i="91"/>
  <c r="BC57" i="91" s="1"/>
  <c r="BD55" i="91"/>
  <c r="BC55" i="91"/>
  <c r="Y50" i="91"/>
  <c r="BD50" i="91" s="1"/>
  <c r="Q50" i="91"/>
  <c r="BC50" i="91" s="1"/>
  <c r="Y49" i="91"/>
  <c r="Q49" i="91"/>
  <c r="Y46" i="91"/>
  <c r="BD46" i="91" s="1"/>
  <c r="Q46" i="91"/>
  <c r="BC46" i="91" s="1"/>
  <c r="Y45" i="91"/>
  <c r="BD45" i="91" s="1"/>
  <c r="Q45" i="91"/>
  <c r="BC45" i="91" s="1"/>
  <c r="Y44" i="91"/>
  <c r="Q44" i="91"/>
  <c r="Y43" i="91"/>
  <c r="BD43" i="91" s="1"/>
  <c r="Q43" i="91"/>
  <c r="BC43" i="91" s="1"/>
  <c r="Y42" i="91"/>
  <c r="BD42" i="91" s="1"/>
  <c r="Q42" i="91"/>
  <c r="BC42" i="91" s="1"/>
  <c r="Y41" i="91"/>
  <c r="BD41" i="91" s="1"/>
  <c r="Q41" i="91"/>
  <c r="BC41" i="91" s="1"/>
  <c r="Y40" i="91"/>
  <c r="BD40" i="91" s="1"/>
  <c r="Q40" i="91"/>
  <c r="BC40" i="91" s="1"/>
  <c r="Y39" i="91"/>
  <c r="BD39" i="91" s="1"/>
  <c r="Q39" i="91"/>
  <c r="BC39" i="91" s="1"/>
  <c r="Y38" i="91"/>
  <c r="BD38" i="91" s="1"/>
  <c r="Q38" i="91"/>
  <c r="BC38" i="91" s="1"/>
  <c r="Y37" i="91"/>
  <c r="BD37" i="91" s="1"/>
  <c r="Q37" i="91"/>
  <c r="BC37" i="91" s="1"/>
  <c r="Y36" i="91"/>
  <c r="BD36" i="91" s="1"/>
  <c r="Q36" i="91"/>
  <c r="BC36" i="91" s="1"/>
  <c r="Y35" i="91"/>
  <c r="Q35" i="91"/>
  <c r="Y34" i="91"/>
  <c r="BD34" i="91" s="1"/>
  <c r="Q34" i="91"/>
  <c r="BC34" i="91" s="1"/>
  <c r="Y33" i="91"/>
  <c r="BD33" i="91" s="1"/>
  <c r="Q33" i="91"/>
  <c r="BC33" i="91" s="1"/>
  <c r="Y32" i="91"/>
  <c r="Q32" i="91"/>
  <c r="Y29" i="91"/>
  <c r="Q29" i="91"/>
  <c r="Y28" i="91"/>
  <c r="Q28" i="91"/>
  <c r="Y27" i="91"/>
  <c r="Q27" i="91"/>
  <c r="Y25" i="91"/>
  <c r="BD25" i="91" s="1"/>
  <c r="Q25" i="91"/>
  <c r="BC25" i="91" s="1"/>
  <c r="Y24" i="91"/>
  <c r="BD24" i="91" s="1"/>
  <c r="Q24" i="91"/>
  <c r="BC24" i="91" s="1"/>
  <c r="Y23" i="91"/>
  <c r="Q23" i="91"/>
  <c r="Y22" i="91"/>
  <c r="Q22" i="91"/>
  <c r="BC22" i="91" s="1"/>
  <c r="Y21" i="91"/>
  <c r="BD21" i="91" s="1"/>
  <c r="Q21" i="91"/>
  <c r="BC21" i="91" s="1"/>
  <c r="Y20" i="91"/>
  <c r="BD20" i="91" s="1"/>
  <c r="Q20" i="91"/>
  <c r="BC20" i="91" s="1"/>
  <c r="Y19" i="91"/>
  <c r="BD19" i="91" s="1"/>
  <c r="Q19" i="91"/>
  <c r="BC19" i="91" s="1"/>
  <c r="Y18" i="91"/>
  <c r="BD18" i="91" s="1"/>
  <c r="Q18" i="91"/>
  <c r="BC18" i="91" s="1"/>
  <c r="Y17" i="91"/>
  <c r="BD17" i="91" s="1"/>
  <c r="Q17" i="91"/>
  <c r="BC17" i="91" s="1"/>
  <c r="Y16" i="91"/>
  <c r="BD16" i="91" s="1"/>
  <c r="Q16" i="91"/>
  <c r="BC16" i="91" s="1"/>
  <c r="Y15" i="91"/>
  <c r="BD15" i="91" s="1"/>
  <c r="Q15" i="91"/>
  <c r="BC15" i="91" s="1"/>
  <c r="Y14" i="91"/>
  <c r="Q14" i="91"/>
  <c r="Y13" i="91"/>
  <c r="BD13" i="91" s="1"/>
  <c r="Q13" i="91"/>
  <c r="BC13" i="91" s="1"/>
  <c r="Y12" i="91"/>
  <c r="BD12" i="91" s="1"/>
  <c r="Q12" i="91"/>
  <c r="BC12" i="91" s="1"/>
  <c r="Y11" i="91"/>
  <c r="Q11" i="91"/>
  <c r="R26" i="91"/>
  <c r="S26" i="91"/>
  <c r="T26" i="91"/>
  <c r="U26" i="91"/>
  <c r="V26" i="91"/>
  <c r="W26" i="91"/>
  <c r="X26" i="91"/>
  <c r="Z26" i="91"/>
  <c r="R47" i="91"/>
  <c r="S47" i="91"/>
  <c r="T47" i="91"/>
  <c r="U47" i="91"/>
  <c r="AU50" i="91" s="1"/>
  <c r="V47" i="91"/>
  <c r="W47" i="91"/>
  <c r="X47" i="91"/>
  <c r="Z47" i="91"/>
  <c r="AZ48" i="91" s="1"/>
  <c r="R77" i="91"/>
  <c r="S77" i="91"/>
  <c r="T77" i="91"/>
  <c r="U77" i="91"/>
  <c r="V77" i="91"/>
  <c r="W77" i="91"/>
  <c r="AW84" i="91" s="1"/>
  <c r="X77" i="91"/>
  <c r="BD77" i="91"/>
  <c r="Z77" i="91"/>
  <c r="R106" i="91"/>
  <c r="S106" i="91"/>
  <c r="T106" i="91"/>
  <c r="U106" i="91"/>
  <c r="AU107" i="91" s="1"/>
  <c r="V106" i="91"/>
  <c r="W106" i="91"/>
  <c r="X106" i="91"/>
  <c r="Z106" i="91"/>
  <c r="Z128" i="91"/>
  <c r="R138" i="91"/>
  <c r="S138" i="91"/>
  <c r="T138" i="91"/>
  <c r="R139" i="91"/>
  <c r="S139" i="91"/>
  <c r="T139" i="91"/>
  <c r="R140" i="91"/>
  <c r="S140" i="91"/>
  <c r="T140" i="91"/>
  <c r="E26" i="91"/>
  <c r="G26" i="91"/>
  <c r="G137" i="91" s="1"/>
  <c r="AG137" i="91" s="1"/>
  <c r="H26" i="91"/>
  <c r="I26" i="91"/>
  <c r="J26" i="91"/>
  <c r="K26" i="91"/>
  <c r="L26" i="91"/>
  <c r="M26" i="91"/>
  <c r="N26" i="91"/>
  <c r="AN29" i="91" s="1"/>
  <c r="O26" i="91"/>
  <c r="P26" i="91"/>
  <c r="E47" i="91"/>
  <c r="G47" i="91"/>
  <c r="H47" i="91"/>
  <c r="I47" i="91"/>
  <c r="J47" i="91"/>
  <c r="K47" i="91"/>
  <c r="L47" i="91"/>
  <c r="M47" i="91"/>
  <c r="N47" i="91"/>
  <c r="O47" i="91"/>
  <c r="P47" i="91"/>
  <c r="E77" i="91"/>
  <c r="G77" i="91"/>
  <c r="AG78" i="91" s="1"/>
  <c r="H77" i="91"/>
  <c r="I77" i="91"/>
  <c r="AI77" i="91" s="1"/>
  <c r="J77" i="91"/>
  <c r="K77" i="91"/>
  <c r="AK84" i="91" s="1"/>
  <c r="L77" i="91"/>
  <c r="M77" i="91"/>
  <c r="AM77" i="91" s="1"/>
  <c r="N77" i="91"/>
  <c r="O77" i="91"/>
  <c r="P77" i="91"/>
  <c r="E106" i="91"/>
  <c r="AE107" i="91" s="1"/>
  <c r="G106" i="91"/>
  <c r="H106" i="91"/>
  <c r="I106" i="91"/>
  <c r="AI107" i="91" s="1"/>
  <c r="J106" i="91"/>
  <c r="K106" i="91"/>
  <c r="L106" i="91"/>
  <c r="M106" i="91"/>
  <c r="AM107" i="91" s="1"/>
  <c r="N106" i="91"/>
  <c r="O106" i="91"/>
  <c r="AO107" i="91" s="1"/>
  <c r="P106" i="91"/>
  <c r="E128" i="91"/>
  <c r="G128" i="91"/>
  <c r="H128" i="91"/>
  <c r="I128" i="91"/>
  <c r="J128" i="91"/>
  <c r="K128" i="91"/>
  <c r="L128" i="91"/>
  <c r="E137" i="91"/>
  <c r="H137" i="91"/>
  <c r="I137" i="91"/>
  <c r="J137" i="91"/>
  <c r="K137" i="91"/>
  <c r="L137" i="91"/>
  <c r="M137" i="91"/>
  <c r="O137" i="91"/>
  <c r="P137" i="91"/>
  <c r="E138" i="91"/>
  <c r="G138" i="91"/>
  <c r="H138" i="91"/>
  <c r="I138" i="91"/>
  <c r="J138" i="91"/>
  <c r="K138" i="91"/>
  <c r="L138" i="91"/>
  <c r="M138" i="91"/>
  <c r="N138" i="91"/>
  <c r="O138" i="91"/>
  <c r="P138" i="91"/>
  <c r="E139" i="91"/>
  <c r="G139" i="91"/>
  <c r="H139" i="91"/>
  <c r="I139" i="91"/>
  <c r="J139" i="91"/>
  <c r="K139" i="91"/>
  <c r="L139" i="91"/>
  <c r="M139" i="91"/>
  <c r="N139" i="91"/>
  <c r="O139" i="91"/>
  <c r="P139" i="91"/>
  <c r="E140" i="91"/>
  <c r="G140" i="91"/>
  <c r="H140" i="91"/>
  <c r="I140" i="91"/>
  <c r="J140" i="91"/>
  <c r="K140" i="91"/>
  <c r="L140" i="91"/>
  <c r="M140" i="91"/>
  <c r="N140" i="91"/>
  <c r="O140" i="91"/>
  <c r="P140" i="91"/>
  <c r="D140" i="91"/>
  <c r="D139" i="91"/>
  <c r="D138" i="91"/>
  <c r="D128" i="91"/>
  <c r="AD131" i="91" s="1"/>
  <c r="D106" i="91"/>
  <c r="AD109" i="91" s="1"/>
  <c r="D77" i="91"/>
  <c r="AD80" i="91" s="1"/>
  <c r="D47" i="91"/>
  <c r="AD47" i="91" s="1"/>
  <c r="D26" i="91"/>
  <c r="AD29" i="91" s="1"/>
  <c r="Z49" i="90"/>
  <c r="BA49" i="90" s="1"/>
  <c r="BA78" i="90"/>
  <c r="BA51" i="90"/>
  <c r="BA30" i="90"/>
  <c r="AD11" i="90"/>
  <c r="AE11" i="90"/>
  <c r="AG11" i="90"/>
  <c r="AH11" i="90"/>
  <c r="AI11" i="90"/>
  <c r="AJ11" i="90"/>
  <c r="AK11" i="90"/>
  <c r="AL11" i="90"/>
  <c r="AM11" i="90"/>
  <c r="AN11" i="90"/>
  <c r="AO11" i="90"/>
  <c r="AP11" i="90"/>
  <c r="AQ11" i="90"/>
  <c r="AR11" i="90"/>
  <c r="AS11" i="90"/>
  <c r="AT11" i="90"/>
  <c r="AU11" i="90"/>
  <c r="AV11" i="90"/>
  <c r="AW11" i="90"/>
  <c r="AX11" i="90"/>
  <c r="AD14" i="90"/>
  <c r="AE14" i="90"/>
  <c r="AG14" i="90"/>
  <c r="AH14" i="90"/>
  <c r="AI14" i="90"/>
  <c r="AJ14" i="90"/>
  <c r="AK14" i="90"/>
  <c r="AL14" i="90"/>
  <c r="AM14" i="90"/>
  <c r="AN14" i="90"/>
  <c r="AO14" i="90"/>
  <c r="AP14" i="90"/>
  <c r="AQ14" i="90"/>
  <c r="AR14" i="90"/>
  <c r="AS14" i="90"/>
  <c r="AT14" i="90"/>
  <c r="AU14" i="90"/>
  <c r="AV14" i="90"/>
  <c r="AW14" i="90"/>
  <c r="AX14" i="90"/>
  <c r="AD17" i="90"/>
  <c r="AE17" i="90"/>
  <c r="AG17" i="90"/>
  <c r="AH17" i="90"/>
  <c r="AI17" i="90"/>
  <c r="AJ17" i="90"/>
  <c r="AK17" i="90"/>
  <c r="AL17" i="90"/>
  <c r="AM17" i="90"/>
  <c r="AN17" i="90"/>
  <c r="AO17" i="90"/>
  <c r="AP17" i="90"/>
  <c r="AQ17" i="90"/>
  <c r="AR17" i="90"/>
  <c r="AS17" i="90"/>
  <c r="AT17" i="90"/>
  <c r="AU17" i="90"/>
  <c r="AV17" i="90"/>
  <c r="AW17" i="90"/>
  <c r="AX17" i="90"/>
  <c r="AD23" i="90"/>
  <c r="AE23" i="90"/>
  <c r="AG23" i="90"/>
  <c r="AH23" i="90"/>
  <c r="AI23" i="90"/>
  <c r="AJ23" i="90"/>
  <c r="AK23" i="90"/>
  <c r="AL23" i="90"/>
  <c r="AM23" i="90"/>
  <c r="AN23" i="90"/>
  <c r="AO23" i="90"/>
  <c r="AP23" i="90"/>
  <c r="AQ23" i="90"/>
  <c r="AR23" i="90"/>
  <c r="AS23" i="90"/>
  <c r="AT23" i="90"/>
  <c r="AU23" i="90"/>
  <c r="AV23" i="90"/>
  <c r="AW23" i="90"/>
  <c r="AX23" i="90"/>
  <c r="AD31" i="90"/>
  <c r="AE31" i="90"/>
  <c r="AG31" i="90"/>
  <c r="AH31" i="90"/>
  <c r="AI31" i="90"/>
  <c r="AJ31" i="90"/>
  <c r="AK31" i="90"/>
  <c r="AL31" i="90"/>
  <c r="AM31" i="90"/>
  <c r="AN31" i="90"/>
  <c r="AO31" i="90"/>
  <c r="AP31" i="90"/>
  <c r="AQ31" i="90"/>
  <c r="AR31" i="90"/>
  <c r="AS31" i="90"/>
  <c r="AT31" i="90"/>
  <c r="AU31" i="90"/>
  <c r="AV31" i="90"/>
  <c r="AW31" i="90"/>
  <c r="AX31" i="90"/>
  <c r="AD34" i="90"/>
  <c r="AE34" i="90"/>
  <c r="AG34" i="90"/>
  <c r="AH34" i="90"/>
  <c r="AI34" i="90"/>
  <c r="AJ34" i="90"/>
  <c r="AK34" i="90"/>
  <c r="AL34" i="90"/>
  <c r="AM34" i="90"/>
  <c r="AN34" i="90"/>
  <c r="AO34" i="90"/>
  <c r="AP34" i="90"/>
  <c r="AQ34" i="90"/>
  <c r="AR34" i="90"/>
  <c r="AS34" i="90"/>
  <c r="AT34" i="90"/>
  <c r="AU34" i="90"/>
  <c r="AV34" i="90"/>
  <c r="AW34" i="90"/>
  <c r="AX34" i="90"/>
  <c r="AD37" i="90"/>
  <c r="AE37" i="90"/>
  <c r="AG37" i="90"/>
  <c r="AH37" i="90"/>
  <c r="AI37" i="90"/>
  <c r="AJ37" i="90"/>
  <c r="AK37" i="90"/>
  <c r="AL37" i="90"/>
  <c r="AM37" i="90"/>
  <c r="AN37" i="90"/>
  <c r="AO37" i="90"/>
  <c r="AP37" i="90"/>
  <c r="AQ37" i="90"/>
  <c r="AR37" i="90"/>
  <c r="AS37" i="90"/>
  <c r="AT37" i="90"/>
  <c r="AU37" i="90"/>
  <c r="AV37" i="90"/>
  <c r="AW37" i="90"/>
  <c r="AX37" i="90"/>
  <c r="AD43" i="90"/>
  <c r="AE43" i="90"/>
  <c r="AG43" i="90"/>
  <c r="AH43" i="90"/>
  <c r="AI43" i="90"/>
  <c r="AJ43" i="90"/>
  <c r="AK43" i="90"/>
  <c r="AL43" i="90"/>
  <c r="AM43" i="90"/>
  <c r="AN43" i="90"/>
  <c r="AO43" i="90"/>
  <c r="AP43" i="90"/>
  <c r="AQ43" i="90"/>
  <c r="AR43" i="90"/>
  <c r="AS43" i="90"/>
  <c r="AT43" i="90"/>
  <c r="AU43" i="90"/>
  <c r="AV43" i="90"/>
  <c r="AW43" i="90"/>
  <c r="AX43" i="90"/>
  <c r="AD59" i="90"/>
  <c r="AE59" i="90"/>
  <c r="AG59" i="90"/>
  <c r="AH59" i="90"/>
  <c r="AI59" i="90"/>
  <c r="AJ59" i="90"/>
  <c r="AK59" i="90"/>
  <c r="AL59" i="90"/>
  <c r="AM59" i="90"/>
  <c r="AN59" i="90"/>
  <c r="AO59" i="90"/>
  <c r="AP59" i="90"/>
  <c r="AQ59" i="90"/>
  <c r="AR59" i="90"/>
  <c r="AS59" i="90"/>
  <c r="AT59" i="90"/>
  <c r="AU59" i="90"/>
  <c r="AV59" i="90"/>
  <c r="AW59" i="90"/>
  <c r="AX59" i="90"/>
  <c r="AD62" i="90"/>
  <c r="AE62" i="90"/>
  <c r="AG62" i="90"/>
  <c r="AH62" i="90"/>
  <c r="AI62" i="90"/>
  <c r="AJ62" i="90"/>
  <c r="AK62" i="90"/>
  <c r="AL62" i="90"/>
  <c r="AM62" i="90"/>
  <c r="AN62" i="90"/>
  <c r="AO62" i="90"/>
  <c r="AP62" i="90"/>
  <c r="AQ62" i="90"/>
  <c r="AR62" i="90"/>
  <c r="AS62" i="90"/>
  <c r="AT62" i="90"/>
  <c r="AU62" i="90"/>
  <c r="AV62" i="90"/>
  <c r="AW62" i="90"/>
  <c r="AX62" i="90"/>
  <c r="AD65" i="90"/>
  <c r="AE65" i="90"/>
  <c r="AG65" i="90"/>
  <c r="AH65" i="90"/>
  <c r="AI65" i="90"/>
  <c r="AJ65" i="90"/>
  <c r="AK65" i="90"/>
  <c r="AL65" i="90"/>
  <c r="AM65" i="90"/>
  <c r="AN65" i="90"/>
  <c r="AO65" i="90"/>
  <c r="AP65" i="90"/>
  <c r="AQ65" i="90"/>
  <c r="AR65" i="90"/>
  <c r="AS65" i="90"/>
  <c r="AT65" i="90"/>
  <c r="AU65" i="90"/>
  <c r="AV65" i="90"/>
  <c r="AW65" i="90"/>
  <c r="AX65" i="90"/>
  <c r="AD71" i="90"/>
  <c r="AE71" i="90"/>
  <c r="AG71" i="90"/>
  <c r="AH71" i="90"/>
  <c r="AI71" i="90"/>
  <c r="AJ71" i="90"/>
  <c r="AK71" i="90"/>
  <c r="AL71" i="90"/>
  <c r="AM71" i="90"/>
  <c r="AN71" i="90"/>
  <c r="AO71" i="90"/>
  <c r="AP71" i="90"/>
  <c r="AQ71" i="90"/>
  <c r="AR71" i="90"/>
  <c r="AS71" i="90"/>
  <c r="AT71" i="90"/>
  <c r="AU71" i="90"/>
  <c r="AV71" i="90"/>
  <c r="AW71" i="90"/>
  <c r="AX71" i="90"/>
  <c r="AD86" i="90"/>
  <c r="AE86" i="90"/>
  <c r="AG86" i="90"/>
  <c r="AH86" i="90"/>
  <c r="AI86" i="90"/>
  <c r="AJ86" i="90"/>
  <c r="AK86" i="90"/>
  <c r="AL86" i="90"/>
  <c r="AM86" i="90"/>
  <c r="AN86" i="90"/>
  <c r="AO86" i="90"/>
  <c r="AP86" i="90"/>
  <c r="AQ86" i="90"/>
  <c r="AR86" i="90"/>
  <c r="AS86" i="90"/>
  <c r="AT86" i="90"/>
  <c r="AU86" i="90"/>
  <c r="AV86" i="90"/>
  <c r="AW86" i="90"/>
  <c r="AX86" i="90"/>
  <c r="AD89" i="90"/>
  <c r="AE89" i="90"/>
  <c r="AG89" i="90"/>
  <c r="AH89" i="90"/>
  <c r="AI89" i="90"/>
  <c r="AJ89" i="90"/>
  <c r="AK89" i="90"/>
  <c r="AL89" i="90"/>
  <c r="AM89" i="90"/>
  <c r="AN89" i="90"/>
  <c r="AO89" i="90"/>
  <c r="AP89" i="90"/>
  <c r="AQ89" i="90"/>
  <c r="AR89" i="90"/>
  <c r="AS89" i="90"/>
  <c r="AT89" i="90"/>
  <c r="AU89" i="90"/>
  <c r="AV89" i="90"/>
  <c r="AW89" i="90"/>
  <c r="AX89" i="90"/>
  <c r="AD92" i="90"/>
  <c r="AE92" i="90"/>
  <c r="AG92" i="90"/>
  <c r="AH92" i="90"/>
  <c r="AI92" i="90"/>
  <c r="AJ92" i="90"/>
  <c r="AK92" i="90"/>
  <c r="AL92" i="90"/>
  <c r="AM92" i="90"/>
  <c r="AN92" i="90"/>
  <c r="AO92" i="90"/>
  <c r="AP92" i="90"/>
  <c r="AQ92" i="90"/>
  <c r="AR92" i="90"/>
  <c r="AS92" i="90"/>
  <c r="AT92" i="90"/>
  <c r="AU92" i="90"/>
  <c r="AV92" i="90"/>
  <c r="AW92" i="90"/>
  <c r="AX92" i="90"/>
  <c r="AD98" i="90"/>
  <c r="AE98" i="90"/>
  <c r="AG98" i="90"/>
  <c r="AH98" i="90"/>
  <c r="AI98" i="90"/>
  <c r="AJ98" i="90"/>
  <c r="AK98" i="90"/>
  <c r="AL98" i="90"/>
  <c r="AM98" i="90"/>
  <c r="AN98" i="90"/>
  <c r="AO98" i="90"/>
  <c r="AP98" i="90"/>
  <c r="AQ98" i="90"/>
  <c r="AR98" i="90"/>
  <c r="AS98" i="90"/>
  <c r="AT98" i="90"/>
  <c r="AU98" i="90"/>
  <c r="AV98" i="90"/>
  <c r="AW98" i="90"/>
  <c r="AX98" i="90"/>
  <c r="AD106" i="90"/>
  <c r="AE106" i="90"/>
  <c r="AG106" i="90"/>
  <c r="AH106" i="90"/>
  <c r="AI106" i="90"/>
  <c r="AJ106" i="90"/>
  <c r="AK106" i="90"/>
  <c r="AL106" i="90"/>
  <c r="AM106" i="90"/>
  <c r="AN106" i="90"/>
  <c r="AO106" i="90"/>
  <c r="AP106" i="90"/>
  <c r="AQ106" i="90"/>
  <c r="AR106" i="90"/>
  <c r="AS106" i="90"/>
  <c r="AT106" i="90"/>
  <c r="AU106" i="90"/>
  <c r="AV106" i="90"/>
  <c r="AW106" i="90"/>
  <c r="AX106" i="90"/>
  <c r="AD109" i="90"/>
  <c r="AE109" i="90"/>
  <c r="AG109" i="90"/>
  <c r="AH109" i="90"/>
  <c r="AI109" i="90"/>
  <c r="AJ109" i="90"/>
  <c r="AK109" i="90"/>
  <c r="AL109" i="90"/>
  <c r="AM109" i="90"/>
  <c r="AN109" i="90"/>
  <c r="AO109" i="90"/>
  <c r="AP109" i="90"/>
  <c r="AQ109" i="90"/>
  <c r="AR109" i="90"/>
  <c r="AS109" i="90"/>
  <c r="AT109" i="90"/>
  <c r="AU109" i="90"/>
  <c r="AV109" i="90"/>
  <c r="AW109" i="90"/>
  <c r="AX109" i="90"/>
  <c r="AD112" i="90"/>
  <c r="AE112" i="90"/>
  <c r="AG112" i="90"/>
  <c r="AH112" i="90"/>
  <c r="AI112" i="90"/>
  <c r="AJ112" i="90"/>
  <c r="AK112" i="90"/>
  <c r="AL112" i="90"/>
  <c r="AM112" i="90"/>
  <c r="AN112" i="90"/>
  <c r="AO112" i="90"/>
  <c r="AP112" i="90"/>
  <c r="AQ112" i="90"/>
  <c r="AR112" i="90"/>
  <c r="AS112" i="90"/>
  <c r="AT112" i="90"/>
  <c r="AU112" i="90"/>
  <c r="AV112" i="90"/>
  <c r="AW112" i="90"/>
  <c r="AX112" i="90"/>
  <c r="AD118" i="90"/>
  <c r="AE118" i="90"/>
  <c r="AG118" i="90"/>
  <c r="AH118" i="90"/>
  <c r="AI118" i="90"/>
  <c r="AJ118" i="90"/>
  <c r="AK118" i="90"/>
  <c r="AL118" i="90"/>
  <c r="AM118" i="90"/>
  <c r="AN118" i="90"/>
  <c r="AO118" i="90"/>
  <c r="AP118" i="90"/>
  <c r="AQ118" i="90"/>
  <c r="AR118" i="90"/>
  <c r="AS118" i="90"/>
  <c r="AT118" i="90"/>
  <c r="AU118" i="90"/>
  <c r="AV118" i="90"/>
  <c r="AW118" i="90"/>
  <c r="AX118" i="90"/>
  <c r="AC118" i="90"/>
  <c r="AC112" i="90"/>
  <c r="AC109" i="90"/>
  <c r="AC106" i="90"/>
  <c r="AC98" i="90"/>
  <c r="AC92" i="90"/>
  <c r="AC89" i="90"/>
  <c r="AC86" i="90"/>
  <c r="AC71" i="90"/>
  <c r="AC65" i="90"/>
  <c r="AC62" i="90"/>
  <c r="AC59" i="90"/>
  <c r="AC43" i="90"/>
  <c r="AC37" i="90"/>
  <c r="AC34" i="90"/>
  <c r="AC31" i="90"/>
  <c r="AC23" i="90"/>
  <c r="AC17" i="90"/>
  <c r="AC14" i="90"/>
  <c r="AC11" i="90"/>
  <c r="Z124" i="90"/>
  <c r="BA124" i="90" s="1"/>
  <c r="Z123" i="90"/>
  <c r="Z122" i="90"/>
  <c r="BA122" i="90" s="1"/>
  <c r="Z120" i="90"/>
  <c r="BA120" i="90" s="1"/>
  <c r="Z119" i="90"/>
  <c r="BA119" i="90" s="1"/>
  <c r="Z118" i="90"/>
  <c r="BA118" i="90" s="1"/>
  <c r="Z117" i="90"/>
  <c r="BA117" i="90" s="1"/>
  <c r="Z116" i="90"/>
  <c r="BA116" i="90" s="1"/>
  <c r="Z115" i="90"/>
  <c r="BA115" i="90" s="1"/>
  <c r="Z114" i="90"/>
  <c r="BA114" i="90" s="1"/>
  <c r="Z113" i="90"/>
  <c r="BA113" i="90" s="1"/>
  <c r="Z112" i="90"/>
  <c r="BA112" i="90" s="1"/>
  <c r="Z111" i="90"/>
  <c r="BA111" i="90" s="1"/>
  <c r="Z110" i="90"/>
  <c r="BA110" i="90" s="1"/>
  <c r="Z109" i="90"/>
  <c r="Z108" i="90"/>
  <c r="BA108" i="90" s="1"/>
  <c r="Z107" i="90"/>
  <c r="BA107" i="90" s="1"/>
  <c r="Z106" i="90"/>
  <c r="Z104" i="90"/>
  <c r="BA104" i="90" s="1"/>
  <c r="Z103" i="90"/>
  <c r="BA103" i="90" s="1"/>
  <c r="Z102" i="90"/>
  <c r="Z100" i="90"/>
  <c r="BA100" i="90" s="1"/>
  <c r="Z99" i="90"/>
  <c r="BA99" i="90" s="1"/>
  <c r="Z98" i="90"/>
  <c r="Z97" i="90"/>
  <c r="BA97" i="90" s="1"/>
  <c r="Z96" i="90"/>
  <c r="BA96" i="90" s="1"/>
  <c r="Z95" i="90"/>
  <c r="BA95" i="90" s="1"/>
  <c r="Z94" i="90"/>
  <c r="BA94" i="90" s="1"/>
  <c r="Z93" i="90"/>
  <c r="BA93" i="90" s="1"/>
  <c r="Z92" i="90"/>
  <c r="BA92" i="90" s="1"/>
  <c r="Z91" i="90"/>
  <c r="BA91" i="90" s="1"/>
  <c r="Z90" i="90"/>
  <c r="BA90" i="90" s="1"/>
  <c r="Z89" i="90"/>
  <c r="Z88" i="90"/>
  <c r="BA88" i="90" s="1"/>
  <c r="Z87" i="90"/>
  <c r="BA87" i="90" s="1"/>
  <c r="Z86" i="90"/>
  <c r="BA86" i="90" s="1"/>
  <c r="Z84" i="90"/>
  <c r="BA84" i="90" s="1"/>
  <c r="Z83" i="90"/>
  <c r="BA83" i="90" s="1"/>
  <c r="Z82" i="90"/>
  <c r="BA82" i="90" s="1"/>
  <c r="Z81" i="90"/>
  <c r="BA81" i="90" s="1"/>
  <c r="BA79" i="90"/>
  <c r="Z77" i="90"/>
  <c r="Z76" i="90"/>
  <c r="Z75" i="90"/>
  <c r="BA75" i="90" s="1"/>
  <c r="Z50" i="90"/>
  <c r="Z57" i="90"/>
  <c r="BA57" i="90" s="1"/>
  <c r="Z56" i="90"/>
  <c r="BA56" i="90" s="1"/>
  <c r="Z55" i="90"/>
  <c r="BA55" i="90" s="1"/>
  <c r="Z54" i="90"/>
  <c r="BA54" i="90" s="1"/>
  <c r="Z48" i="90"/>
  <c r="BA48" i="90" s="1"/>
  <c r="Z47" i="90"/>
  <c r="Z45" i="90"/>
  <c r="Z44" i="90"/>
  <c r="BA44" i="90" s="1"/>
  <c r="Z43" i="90"/>
  <c r="Z42" i="90"/>
  <c r="BA42" i="90" s="1"/>
  <c r="Z41" i="90"/>
  <c r="BA41" i="90" s="1"/>
  <c r="Z40" i="90"/>
  <c r="BA40" i="90" s="1"/>
  <c r="Z39" i="90"/>
  <c r="BA39" i="90" s="1"/>
  <c r="Z38" i="90"/>
  <c r="BA38" i="90" s="1"/>
  <c r="Z37" i="90"/>
  <c r="BA37" i="90" s="1"/>
  <c r="Z36" i="90"/>
  <c r="BA36" i="90" s="1"/>
  <c r="Z35" i="90"/>
  <c r="BA35" i="90" s="1"/>
  <c r="Z34" i="90"/>
  <c r="BA34" i="90" s="1"/>
  <c r="Z33" i="90"/>
  <c r="BA33" i="90" s="1"/>
  <c r="Z32" i="90"/>
  <c r="BA32" i="90" s="1"/>
  <c r="Z31" i="90"/>
  <c r="BA31" i="90" s="1"/>
  <c r="Z29" i="90"/>
  <c r="Z28" i="90"/>
  <c r="BA28" i="90" s="1"/>
  <c r="Z27" i="90"/>
  <c r="BA27" i="90" s="1"/>
  <c r="Z25" i="90"/>
  <c r="BA25" i="90" s="1"/>
  <c r="Z24" i="90"/>
  <c r="BA24" i="90" s="1"/>
  <c r="Z23" i="90"/>
  <c r="BA23" i="90" s="1"/>
  <c r="Z22" i="90"/>
  <c r="BA22" i="90" s="1"/>
  <c r="Z21" i="90"/>
  <c r="Z20" i="90"/>
  <c r="BA20" i="90" s="1"/>
  <c r="Z19" i="90"/>
  <c r="BA19" i="90" s="1"/>
  <c r="Z18" i="90"/>
  <c r="BA18" i="90" s="1"/>
  <c r="Z17" i="90"/>
  <c r="BA17" i="90" s="1"/>
  <c r="Z16" i="90"/>
  <c r="BA16" i="90" s="1"/>
  <c r="Z15" i="90"/>
  <c r="BA15" i="90" s="1"/>
  <c r="Z14" i="90"/>
  <c r="BA14" i="90" s="1"/>
  <c r="Z13" i="90"/>
  <c r="BA13" i="90" s="1"/>
  <c r="Z12" i="90"/>
  <c r="E26" i="90"/>
  <c r="AD26" i="90" s="1"/>
  <c r="F26" i="90"/>
  <c r="H26" i="90"/>
  <c r="AG27" i="90" s="1"/>
  <c r="I26" i="90"/>
  <c r="J26" i="90"/>
  <c r="K26" i="90"/>
  <c r="AJ29" i="90" s="1"/>
  <c r="L26" i="90"/>
  <c r="AK27" i="90" s="1"/>
  <c r="M26" i="90"/>
  <c r="AL26" i="90" s="1"/>
  <c r="N26" i="90"/>
  <c r="O26" i="90"/>
  <c r="P26" i="90"/>
  <c r="Q26" i="90"/>
  <c r="AP26" i="90" s="1"/>
  <c r="R26" i="90"/>
  <c r="S26" i="90"/>
  <c r="T26" i="90"/>
  <c r="U26" i="90"/>
  <c r="AT26" i="90" s="1"/>
  <c r="V26" i="90"/>
  <c r="W26" i="90"/>
  <c r="X26" i="90"/>
  <c r="Y26" i="90"/>
  <c r="E46" i="90"/>
  <c r="AD52" i="90" s="1"/>
  <c r="F46" i="90"/>
  <c r="H46" i="90"/>
  <c r="I46" i="90"/>
  <c r="AH52" i="90" s="1"/>
  <c r="J46" i="90"/>
  <c r="AI52" i="90" s="1"/>
  <c r="K46" i="90"/>
  <c r="AJ52" i="90" s="1"/>
  <c r="L46" i="90"/>
  <c r="M46" i="90"/>
  <c r="N46" i="90"/>
  <c r="AM52" i="90" s="1"/>
  <c r="O46" i="90"/>
  <c r="AN52" i="90" s="1"/>
  <c r="P46" i="90"/>
  <c r="AO52" i="90" s="1"/>
  <c r="Q46" i="90"/>
  <c r="R46" i="90"/>
  <c r="AQ52" i="90" s="1"/>
  <c r="S46" i="90"/>
  <c r="AR52" i="90" s="1"/>
  <c r="T46" i="90"/>
  <c r="U46" i="90"/>
  <c r="AT52" i="90" s="1"/>
  <c r="V46" i="90"/>
  <c r="W46" i="90"/>
  <c r="AV52" i="90" s="1"/>
  <c r="X46" i="90"/>
  <c r="Y46" i="90"/>
  <c r="AX52" i="90" s="1"/>
  <c r="E74" i="90"/>
  <c r="AD79" i="90" s="1"/>
  <c r="F74" i="90"/>
  <c r="AE79" i="90" s="1"/>
  <c r="H74" i="90"/>
  <c r="I74" i="90"/>
  <c r="AH79" i="90" s="1"/>
  <c r="J74" i="90"/>
  <c r="K74" i="90"/>
  <c r="AJ79" i="90" s="1"/>
  <c r="L74" i="90"/>
  <c r="AK79" i="90" s="1"/>
  <c r="M74" i="90"/>
  <c r="N74" i="90"/>
  <c r="O74" i="90"/>
  <c r="AN79" i="90" s="1"/>
  <c r="P74" i="90"/>
  <c r="AO79" i="90" s="1"/>
  <c r="Q74" i="90"/>
  <c r="AP79" i="90" s="1"/>
  <c r="R74" i="90"/>
  <c r="AQ79" i="90" s="1"/>
  <c r="S74" i="90"/>
  <c r="AR79" i="90" s="1"/>
  <c r="T74" i="90"/>
  <c r="U74" i="90"/>
  <c r="AT79" i="90" s="1"/>
  <c r="V74" i="90"/>
  <c r="AU79" i="90" s="1"/>
  <c r="W74" i="90"/>
  <c r="AV79" i="90" s="1"/>
  <c r="X74" i="90"/>
  <c r="Y74" i="90"/>
  <c r="AX79" i="90" s="1"/>
  <c r="E101" i="90"/>
  <c r="AD102" i="90" s="1"/>
  <c r="F101" i="90"/>
  <c r="AE101" i="90" s="1"/>
  <c r="H101" i="90"/>
  <c r="I101" i="90"/>
  <c r="J101" i="90"/>
  <c r="AI101" i="90" s="1"/>
  <c r="K101" i="90"/>
  <c r="L101" i="90"/>
  <c r="M101" i="90"/>
  <c r="N101" i="90"/>
  <c r="AM101" i="90" s="1"/>
  <c r="O101" i="90"/>
  <c r="P101" i="90"/>
  <c r="Q101" i="90"/>
  <c r="R101" i="90"/>
  <c r="S101" i="90"/>
  <c r="T101" i="90"/>
  <c r="AS104" i="90" s="1"/>
  <c r="U101" i="90"/>
  <c r="V101" i="90"/>
  <c r="AU101" i="90" s="1"/>
  <c r="W101" i="90"/>
  <c r="X101" i="90"/>
  <c r="Y101" i="90"/>
  <c r="E121" i="90"/>
  <c r="AD124" i="90" s="1"/>
  <c r="F121" i="90"/>
  <c r="AE124" i="90" s="1"/>
  <c r="H121" i="90"/>
  <c r="I121" i="90"/>
  <c r="AH124" i="90" s="1"/>
  <c r="J121" i="90"/>
  <c r="AI124" i="90" s="1"/>
  <c r="K121" i="90"/>
  <c r="AJ124" i="90" s="1"/>
  <c r="L121" i="90"/>
  <c r="AK121" i="90" s="1"/>
  <c r="M121" i="90"/>
  <c r="AL124" i="90" s="1"/>
  <c r="N121" i="90"/>
  <c r="AM124" i="90" s="1"/>
  <c r="O121" i="90"/>
  <c r="AN124" i="90" s="1"/>
  <c r="P121" i="90"/>
  <c r="AO122" i="90" s="1"/>
  <c r="Q121" i="90"/>
  <c r="AP124" i="90" s="1"/>
  <c r="R121" i="90"/>
  <c r="AQ124" i="90" s="1"/>
  <c r="S121" i="90"/>
  <c r="AR124" i="90" s="1"/>
  <c r="T121" i="90"/>
  <c r="AS121" i="90" s="1"/>
  <c r="U121" i="90"/>
  <c r="AT124" i="90" s="1"/>
  <c r="V121" i="90"/>
  <c r="AU121" i="90" s="1"/>
  <c r="W121" i="90"/>
  <c r="AV121" i="90" s="1"/>
  <c r="X121" i="90"/>
  <c r="AW122" i="90" s="1"/>
  <c r="Y121" i="90"/>
  <c r="AX121" i="90" s="1"/>
  <c r="E126" i="90"/>
  <c r="F126" i="90"/>
  <c r="H126" i="90"/>
  <c r="I126" i="90"/>
  <c r="J126" i="90"/>
  <c r="K126" i="90"/>
  <c r="L126" i="90"/>
  <c r="M126" i="90"/>
  <c r="N126" i="90"/>
  <c r="O126" i="90"/>
  <c r="P126" i="90"/>
  <c r="Q126" i="90"/>
  <c r="R126" i="90"/>
  <c r="S126" i="90"/>
  <c r="T126" i="90"/>
  <c r="U126" i="90"/>
  <c r="V126" i="90"/>
  <c r="W126" i="90"/>
  <c r="X126" i="90"/>
  <c r="Y126" i="90"/>
  <c r="E127" i="90"/>
  <c r="F127" i="90"/>
  <c r="H127" i="90"/>
  <c r="I127" i="90"/>
  <c r="J127" i="90"/>
  <c r="K127" i="90"/>
  <c r="L127" i="90"/>
  <c r="M127" i="90"/>
  <c r="N127" i="90"/>
  <c r="O127" i="90"/>
  <c r="P127" i="90"/>
  <c r="Q127" i="90"/>
  <c r="R127" i="90"/>
  <c r="S127" i="90"/>
  <c r="T127" i="90"/>
  <c r="U127" i="90"/>
  <c r="V127" i="90"/>
  <c r="W127" i="90"/>
  <c r="X127" i="90"/>
  <c r="Y127" i="90"/>
  <c r="E128" i="90"/>
  <c r="AD128" i="90" s="1"/>
  <c r="F128" i="90"/>
  <c r="AE128" i="90" s="1"/>
  <c r="H128" i="90"/>
  <c r="AG128" i="90" s="1"/>
  <c r="I128" i="90"/>
  <c r="AH128" i="90" s="1"/>
  <c r="J128" i="90"/>
  <c r="AI128" i="90" s="1"/>
  <c r="K128" i="90"/>
  <c r="AJ128" i="90" s="1"/>
  <c r="L128" i="90"/>
  <c r="M128" i="90"/>
  <c r="AL128" i="90" s="1"/>
  <c r="N128" i="90"/>
  <c r="AM128" i="90" s="1"/>
  <c r="O128" i="90"/>
  <c r="AN128" i="90" s="1"/>
  <c r="P128" i="90"/>
  <c r="AO128" i="90" s="1"/>
  <c r="Q128" i="90"/>
  <c r="AP128" i="90" s="1"/>
  <c r="R128" i="90"/>
  <c r="AQ128" i="90" s="1"/>
  <c r="S128" i="90"/>
  <c r="AR128" i="90" s="1"/>
  <c r="T128" i="90"/>
  <c r="AS128" i="90" s="1"/>
  <c r="U128" i="90"/>
  <c r="AT128" i="90" s="1"/>
  <c r="V128" i="90"/>
  <c r="AU128" i="90" s="1"/>
  <c r="W128" i="90"/>
  <c r="AV128" i="90" s="1"/>
  <c r="X128" i="90"/>
  <c r="AW128" i="90" s="1"/>
  <c r="Y128" i="90"/>
  <c r="AX128" i="90" s="1"/>
  <c r="D128" i="90"/>
  <c r="AC128" i="90" s="1"/>
  <c r="D127" i="90"/>
  <c r="D126" i="90"/>
  <c r="D121" i="90"/>
  <c r="AC122" i="90" s="1"/>
  <c r="D101" i="90"/>
  <c r="AC101" i="90" s="1"/>
  <c r="D74" i="90"/>
  <c r="D46" i="90"/>
  <c r="D26" i="90"/>
  <c r="M123" i="30"/>
  <c r="AA123" i="30" s="1"/>
  <c r="W127" i="30"/>
  <c r="U127" i="30"/>
  <c r="T127" i="30"/>
  <c r="L127" i="30"/>
  <c r="X127" i="30" s="1"/>
  <c r="K127" i="30"/>
  <c r="J127" i="30"/>
  <c r="V127" i="30" s="1"/>
  <c r="I127" i="30"/>
  <c r="H127" i="30"/>
  <c r="G127" i="30"/>
  <c r="S127" i="30" s="1"/>
  <c r="E127" i="30"/>
  <c r="Q127" i="30" s="1"/>
  <c r="D127" i="30"/>
  <c r="P127" i="30" s="1"/>
  <c r="L126" i="30"/>
  <c r="CC126" i="92" s="1"/>
  <c r="K126" i="30"/>
  <c r="W126" i="30" s="1"/>
  <c r="J126" i="30"/>
  <c r="V126" i="30" s="1"/>
  <c r="I126" i="30"/>
  <c r="H126" i="30"/>
  <c r="G126" i="30"/>
  <c r="S126" i="30" s="1"/>
  <c r="E126" i="30"/>
  <c r="Q126" i="30" s="1"/>
  <c r="D126" i="30"/>
  <c r="T126" i="30"/>
  <c r="U126" i="30"/>
  <c r="X126" i="30"/>
  <c r="P126" i="30"/>
  <c r="D128" i="30"/>
  <c r="P128" i="30" s="1"/>
  <c r="E128" i="30"/>
  <c r="Q128" i="30" s="1"/>
  <c r="G128" i="30"/>
  <c r="S128" i="30" s="1"/>
  <c r="H128" i="30"/>
  <c r="T128" i="30" s="1"/>
  <c r="I128" i="30"/>
  <c r="U128" i="30" s="1"/>
  <c r="J128" i="30"/>
  <c r="V128" i="30" s="1"/>
  <c r="K128" i="30"/>
  <c r="W128" i="30" s="1"/>
  <c r="L128" i="30"/>
  <c r="X128" i="30" s="1"/>
  <c r="M103" i="30"/>
  <c r="AA103" i="30" s="1"/>
  <c r="M28" i="30"/>
  <c r="M48" i="30"/>
  <c r="AA48" i="30" s="1"/>
  <c r="D70" i="85"/>
  <c r="AE46" i="90" l="1"/>
  <c r="AE52" i="90"/>
  <c r="K125" i="90"/>
  <c r="AJ125" i="90" s="1"/>
  <c r="AM74" i="90"/>
  <c r="AM79" i="90"/>
  <c r="AI74" i="90"/>
  <c r="AI79" i="90"/>
  <c r="AU46" i="90"/>
  <c r="AU52" i="90"/>
  <c r="AC46" i="90"/>
  <c r="AC52" i="90"/>
  <c r="AL75" i="90"/>
  <c r="AL79" i="90"/>
  <c r="AP47" i="90"/>
  <c r="AP52" i="90"/>
  <c r="AL47" i="90"/>
  <c r="AL52" i="90"/>
  <c r="AC74" i="90"/>
  <c r="AC79" i="90"/>
  <c r="AW77" i="90"/>
  <c r="AW79" i="90"/>
  <c r="AS77" i="90"/>
  <c r="AS79" i="90"/>
  <c r="AG77" i="90"/>
  <c r="AG79" i="90"/>
  <c r="AW49" i="90"/>
  <c r="AW52" i="90"/>
  <c r="AS49" i="90"/>
  <c r="AS52" i="90"/>
  <c r="AK49" i="90"/>
  <c r="AK52" i="90"/>
  <c r="AG49" i="90"/>
  <c r="AG52" i="90"/>
  <c r="AY11" i="91"/>
  <c r="AY139" i="91"/>
  <c r="BA50" i="90"/>
  <c r="AA51" i="91"/>
  <c r="BD28" i="91"/>
  <c r="AA28" i="30"/>
  <c r="AA28" i="91"/>
  <c r="AY137" i="91"/>
  <c r="AQ116" i="91"/>
  <c r="AQ140" i="91"/>
  <c r="AQ68" i="91"/>
  <c r="AA79" i="91"/>
  <c r="BE79" i="91" s="1"/>
  <c r="AQ11" i="91"/>
  <c r="AQ77" i="91"/>
  <c r="AY129" i="91"/>
  <c r="X125" i="90"/>
  <c r="AW125" i="90" s="1"/>
  <c r="P125" i="90"/>
  <c r="AO125" i="90" s="1"/>
  <c r="T125" i="90"/>
  <c r="AS125" i="90" s="1"/>
  <c r="AC75" i="90"/>
  <c r="AV122" i="90"/>
  <c r="D125" i="90"/>
  <c r="AC125" i="90" s="1"/>
  <c r="AJ122" i="90"/>
  <c r="Z126" i="90"/>
  <c r="BA126" i="90" s="1"/>
  <c r="V125" i="90"/>
  <c r="AU125" i="90" s="1"/>
  <c r="AC102" i="90"/>
  <c r="AJ126" i="90"/>
  <c r="AC47" i="90"/>
  <c r="AV124" i="90"/>
  <c r="AA49" i="91"/>
  <c r="BE49" i="91" s="1"/>
  <c r="AY112" i="90"/>
  <c r="AT104" i="90"/>
  <c r="AT101" i="90"/>
  <c r="AH104" i="90"/>
  <c r="AH101" i="90"/>
  <c r="AQ75" i="90"/>
  <c r="AQ77" i="90"/>
  <c r="AE75" i="90"/>
  <c r="AE77" i="90"/>
  <c r="AN46" i="90"/>
  <c r="AN47" i="90"/>
  <c r="AN49" i="90"/>
  <c r="AO29" i="90"/>
  <c r="AO26" i="90"/>
  <c r="AC26" i="90"/>
  <c r="W125" i="90"/>
  <c r="AV125" i="90" s="1"/>
  <c r="S125" i="90"/>
  <c r="AR125" i="90" s="1"/>
  <c r="O125" i="90"/>
  <c r="AN125" i="90" s="1"/>
  <c r="J125" i="90"/>
  <c r="AI125" i="90" s="1"/>
  <c r="F125" i="90"/>
  <c r="AE125" i="90" s="1"/>
  <c r="AR121" i="90"/>
  <c r="AR122" i="90"/>
  <c r="AN121" i="90"/>
  <c r="AN122" i="90"/>
  <c r="AW101" i="90"/>
  <c r="AW102" i="90"/>
  <c r="AS101" i="90"/>
  <c r="AS102" i="90"/>
  <c r="AO101" i="90"/>
  <c r="AO102" i="90"/>
  <c r="AK101" i="90"/>
  <c r="AK102" i="90"/>
  <c r="AG101" i="90"/>
  <c r="AG102" i="90"/>
  <c r="AX77" i="90"/>
  <c r="AX74" i="90"/>
  <c r="AT77" i="90"/>
  <c r="AT74" i="90"/>
  <c r="AP77" i="90"/>
  <c r="AP74" i="90"/>
  <c r="AL77" i="90"/>
  <c r="AL74" i="90"/>
  <c r="AH77" i="90"/>
  <c r="AH74" i="90"/>
  <c r="AD77" i="90"/>
  <c r="AD74" i="90"/>
  <c r="AU47" i="90"/>
  <c r="AU49" i="90"/>
  <c r="AQ47" i="90"/>
  <c r="AQ49" i="90"/>
  <c r="AM47" i="90"/>
  <c r="AM49" i="90"/>
  <c r="AI47" i="90"/>
  <c r="AI49" i="90"/>
  <c r="AE47" i="90"/>
  <c r="AE49" i="90"/>
  <c r="AV26" i="90"/>
  <c r="AV27" i="90"/>
  <c r="AR26" i="90"/>
  <c r="AR27" i="90"/>
  <c r="AN26" i="90"/>
  <c r="AN27" i="90"/>
  <c r="AJ26" i="90"/>
  <c r="AJ27" i="90"/>
  <c r="Z46" i="90"/>
  <c r="AY89" i="90"/>
  <c r="Z101" i="90"/>
  <c r="BA101" i="90" s="1"/>
  <c r="AY106" i="90"/>
  <c r="AC27" i="90"/>
  <c r="AC49" i="90"/>
  <c r="AC77" i="90"/>
  <c r="AC104" i="90"/>
  <c r="AU124" i="90"/>
  <c r="AU122" i="90"/>
  <c r="AJ121" i="90"/>
  <c r="AO104" i="90"/>
  <c r="AT102" i="90"/>
  <c r="AX75" i="90"/>
  <c r="AH75" i="90"/>
  <c r="AQ46" i="90"/>
  <c r="AV29" i="90"/>
  <c r="AM50" i="90"/>
  <c r="AG121" i="90"/>
  <c r="AG122" i="90"/>
  <c r="AP104" i="90"/>
  <c r="AP101" i="90"/>
  <c r="AD104" i="90"/>
  <c r="AD101" i="90"/>
  <c r="AM75" i="90"/>
  <c r="AM77" i="90"/>
  <c r="AR46" i="90"/>
  <c r="AR47" i="90"/>
  <c r="AR50" i="90"/>
  <c r="AR49" i="90"/>
  <c r="AW29" i="90"/>
  <c r="AW26" i="90"/>
  <c r="AK29" i="90"/>
  <c r="AK26" i="90"/>
  <c r="AO121" i="90"/>
  <c r="AQ74" i="90"/>
  <c r="AO27" i="90"/>
  <c r="R125" i="90"/>
  <c r="AQ125" i="90" s="1"/>
  <c r="N125" i="90"/>
  <c r="AM125" i="90" s="1"/>
  <c r="I125" i="90"/>
  <c r="AH125" i="90" s="1"/>
  <c r="E125" i="90"/>
  <c r="AD125" i="90" s="1"/>
  <c r="AQ121" i="90"/>
  <c r="AQ122" i="90"/>
  <c r="AM121" i="90"/>
  <c r="AM122" i="90"/>
  <c r="AI121" i="90"/>
  <c r="AI122" i="90"/>
  <c r="AE121" i="90"/>
  <c r="AE122" i="90"/>
  <c r="AV101" i="90"/>
  <c r="AV102" i="90"/>
  <c r="AV104" i="90"/>
  <c r="AR101" i="90"/>
  <c r="AR102" i="90"/>
  <c r="AR104" i="90"/>
  <c r="AN101" i="90"/>
  <c r="AN102" i="90"/>
  <c r="AN104" i="90"/>
  <c r="AJ101" i="90"/>
  <c r="AJ102" i="90"/>
  <c r="AJ104" i="90"/>
  <c r="AW74" i="90"/>
  <c r="AW75" i="90"/>
  <c r="AS74" i="90"/>
  <c r="AS75" i="90"/>
  <c r="AO74" i="90"/>
  <c r="AO75" i="90"/>
  <c r="AK74" i="90"/>
  <c r="AK75" i="90"/>
  <c r="AG74" i="90"/>
  <c r="AG75" i="90"/>
  <c r="AX50" i="90"/>
  <c r="AX49" i="90"/>
  <c r="AX46" i="90"/>
  <c r="AT49" i="90"/>
  <c r="AT46" i="90"/>
  <c r="AP49" i="90"/>
  <c r="AP46" i="90"/>
  <c r="AL49" i="90"/>
  <c r="AL46" i="90"/>
  <c r="AH49" i="90"/>
  <c r="AH46" i="90"/>
  <c r="AD49" i="90"/>
  <c r="AD50" i="90"/>
  <c r="AD46" i="90"/>
  <c r="AU26" i="90"/>
  <c r="AU27" i="90"/>
  <c r="AU29" i="90"/>
  <c r="AQ26" i="90"/>
  <c r="AQ27" i="90"/>
  <c r="AQ29" i="90"/>
  <c r="AM26" i="90"/>
  <c r="AM27" i="90"/>
  <c r="AM29" i="90"/>
  <c r="AI26" i="90"/>
  <c r="AI27" i="90"/>
  <c r="AI29" i="90"/>
  <c r="AE26" i="90"/>
  <c r="AE27" i="90"/>
  <c r="AE29" i="90"/>
  <c r="Z26" i="90"/>
  <c r="BA26" i="90" s="1"/>
  <c r="AY43" i="90"/>
  <c r="AY98" i="90"/>
  <c r="AY102" i="90"/>
  <c r="AC29" i="90"/>
  <c r="AC121" i="90"/>
  <c r="AX124" i="90"/>
  <c r="AG124" i="90"/>
  <c r="AX122" i="90"/>
  <c r="AS122" i="90"/>
  <c r="AW121" i="90"/>
  <c r="AK104" i="90"/>
  <c r="AP102" i="90"/>
  <c r="AO77" i="90"/>
  <c r="AT75" i="90"/>
  <c r="AD75" i="90"/>
  <c r="AX47" i="90"/>
  <c r="AH47" i="90"/>
  <c r="AM46" i="90"/>
  <c r="AR29" i="90"/>
  <c r="AW27" i="90"/>
  <c r="AX104" i="90"/>
  <c r="AX101" i="90"/>
  <c r="AL104" i="90"/>
  <c r="AL101" i="90"/>
  <c r="AU75" i="90"/>
  <c r="AU77" i="90"/>
  <c r="AI75" i="90"/>
  <c r="AI77" i="90"/>
  <c r="AV46" i="90"/>
  <c r="AV50" i="90"/>
  <c r="AV47" i="90"/>
  <c r="AV49" i="90"/>
  <c r="AJ46" i="90"/>
  <c r="AJ47" i="90"/>
  <c r="AJ49" i="90"/>
  <c r="AS29" i="90"/>
  <c r="AS26" i="90"/>
  <c r="AG29" i="90"/>
  <c r="AG26" i="90"/>
  <c r="AC124" i="90"/>
  <c r="AW126" i="90"/>
  <c r="AX102" i="90"/>
  <c r="AH102" i="90"/>
  <c r="Y125" i="90"/>
  <c r="AX125" i="90" s="1"/>
  <c r="U125" i="90"/>
  <c r="AT125" i="90" s="1"/>
  <c r="Q125" i="90"/>
  <c r="AP125" i="90" s="1"/>
  <c r="M125" i="90"/>
  <c r="AL125" i="90" s="1"/>
  <c r="H125" i="90"/>
  <c r="AG125" i="90" s="1"/>
  <c r="AT121" i="90"/>
  <c r="AT122" i="90"/>
  <c r="AP121" i="90"/>
  <c r="AP122" i="90"/>
  <c r="AL121" i="90"/>
  <c r="AL122" i="90"/>
  <c r="AH121" i="90"/>
  <c r="AH122" i="90"/>
  <c r="AD121" i="90"/>
  <c r="AD122" i="90"/>
  <c r="AU102" i="90"/>
  <c r="AU104" i="90"/>
  <c r="AQ102" i="90"/>
  <c r="AQ104" i="90"/>
  <c r="AM102" i="90"/>
  <c r="AM104" i="90"/>
  <c r="AI102" i="90"/>
  <c r="AI104" i="90"/>
  <c r="AE102" i="90"/>
  <c r="AE104" i="90"/>
  <c r="AV74" i="90"/>
  <c r="AV75" i="90"/>
  <c r="AV77" i="90"/>
  <c r="AR74" i="90"/>
  <c r="AR75" i="90"/>
  <c r="AR77" i="90"/>
  <c r="AN74" i="90"/>
  <c r="AN75" i="90"/>
  <c r="AN77" i="90"/>
  <c r="AJ74" i="90"/>
  <c r="AJ75" i="90"/>
  <c r="AJ77" i="90"/>
  <c r="AW46" i="90"/>
  <c r="AW47" i="90"/>
  <c r="AS46" i="90"/>
  <c r="AS47" i="90"/>
  <c r="AO46" i="90"/>
  <c r="AO47" i="90"/>
  <c r="AK50" i="90"/>
  <c r="AK46" i="90"/>
  <c r="AK47" i="90"/>
  <c r="AG50" i="90"/>
  <c r="AG46" i="90"/>
  <c r="AG47" i="90"/>
  <c r="AX27" i="90"/>
  <c r="AX29" i="90"/>
  <c r="AT27" i="90"/>
  <c r="AT29" i="90"/>
  <c r="AP27" i="90"/>
  <c r="AP29" i="90"/>
  <c r="AL27" i="90"/>
  <c r="AL29" i="90"/>
  <c r="AH27" i="90"/>
  <c r="AH29" i="90"/>
  <c r="AD27" i="90"/>
  <c r="AD29" i="90"/>
  <c r="AW124" i="90"/>
  <c r="AS124" i="90"/>
  <c r="AO124" i="90"/>
  <c r="AW104" i="90"/>
  <c r="AG104" i="90"/>
  <c r="AL102" i="90"/>
  <c r="AQ101" i="90"/>
  <c r="AK77" i="90"/>
  <c r="AP75" i="90"/>
  <c r="AU74" i="90"/>
  <c r="AE74" i="90"/>
  <c r="AO49" i="90"/>
  <c r="AT47" i="90"/>
  <c r="AD47" i="90"/>
  <c r="AI46" i="90"/>
  <c r="AN29" i="90"/>
  <c r="AS27" i="90"/>
  <c r="AX26" i="90"/>
  <c r="AH26" i="90"/>
  <c r="BC77" i="91"/>
  <c r="AE78" i="91"/>
  <c r="AE84" i="91"/>
  <c r="AE47" i="91"/>
  <c r="AE48" i="91"/>
  <c r="AE50" i="91"/>
  <c r="AI27" i="91"/>
  <c r="AI26" i="91"/>
  <c r="AI29" i="91"/>
  <c r="AV106" i="91"/>
  <c r="AV109" i="91"/>
  <c r="AV107" i="91"/>
  <c r="AS77" i="91"/>
  <c r="AS80" i="91"/>
  <c r="BC32" i="91"/>
  <c r="AQ32" i="91"/>
  <c r="BD103" i="91"/>
  <c r="AY103" i="91"/>
  <c r="AM109" i="91"/>
  <c r="AA108" i="91"/>
  <c r="AA130" i="91"/>
  <c r="BE130" i="91" s="1"/>
  <c r="AL128" i="91"/>
  <c r="AL129" i="91"/>
  <c r="AH128" i="91"/>
  <c r="AH129" i="91"/>
  <c r="AH131" i="91"/>
  <c r="AP107" i="91"/>
  <c r="AP106" i="91"/>
  <c r="AP109" i="91"/>
  <c r="AL107" i="91"/>
  <c r="AL106" i="91"/>
  <c r="AL109" i="91"/>
  <c r="AH107" i="91"/>
  <c r="AH106" i="91"/>
  <c r="AH109" i="91"/>
  <c r="AP78" i="91"/>
  <c r="AP84" i="91"/>
  <c r="AP77" i="91"/>
  <c r="AP80" i="91"/>
  <c r="AL78" i="91"/>
  <c r="AL84" i="91"/>
  <c r="AL77" i="91"/>
  <c r="AL80" i="91"/>
  <c r="AH78" i="91"/>
  <c r="AH84" i="91"/>
  <c r="AH77" i="91"/>
  <c r="AH80" i="91"/>
  <c r="AP48" i="91"/>
  <c r="AP47" i="91"/>
  <c r="AP50" i="91"/>
  <c r="AL48" i="91"/>
  <c r="AL47" i="91"/>
  <c r="AH48" i="91"/>
  <c r="AH50" i="91"/>
  <c r="AP26" i="91"/>
  <c r="AP29" i="91"/>
  <c r="AP27" i="91"/>
  <c r="AL26" i="91"/>
  <c r="AL29" i="91"/>
  <c r="AL27" i="91"/>
  <c r="AH26" i="91"/>
  <c r="AH29" i="91"/>
  <c r="AH27" i="91"/>
  <c r="AZ106" i="91"/>
  <c r="AZ109" i="91"/>
  <c r="AZ107" i="91"/>
  <c r="AZ77" i="91"/>
  <c r="AZ80" i="91"/>
  <c r="AZ78" i="91"/>
  <c r="AZ84" i="91"/>
  <c r="AV77" i="91"/>
  <c r="AV80" i="91"/>
  <c r="AV78" i="91"/>
  <c r="AV84" i="91"/>
  <c r="AR77" i="91"/>
  <c r="AR80" i="91"/>
  <c r="AR78" i="91"/>
  <c r="AR84" i="91"/>
  <c r="AW47" i="91"/>
  <c r="AW50" i="91"/>
  <c r="AW48" i="91"/>
  <c r="AS47" i="91"/>
  <c r="AS48" i="91"/>
  <c r="AS50" i="91"/>
  <c r="AX26" i="91"/>
  <c r="AX29" i="91"/>
  <c r="AX27" i="91"/>
  <c r="AT26" i="91"/>
  <c r="AT29" i="91"/>
  <c r="AY23" i="91"/>
  <c r="BD23" i="91"/>
  <c r="AY32" i="91"/>
  <c r="BD32" i="91"/>
  <c r="AY44" i="91"/>
  <c r="BD44" i="91"/>
  <c r="BD74" i="91"/>
  <c r="AY74" i="91"/>
  <c r="BC94" i="91"/>
  <c r="AQ94" i="91"/>
  <c r="BC107" i="91"/>
  <c r="BC116" i="91"/>
  <c r="AQ119" i="91"/>
  <c r="X137" i="91"/>
  <c r="AD26" i="91"/>
  <c r="AD128" i="91"/>
  <c r="AD84" i="91"/>
  <c r="AD50" i="91"/>
  <c r="AY131" i="91"/>
  <c r="AL131" i="91"/>
  <c r="AY109" i="91"/>
  <c r="AI109" i="91"/>
  <c r="AU106" i="91"/>
  <c r="AE106" i="91"/>
  <c r="AY91" i="91"/>
  <c r="AQ91" i="91"/>
  <c r="AW78" i="91"/>
  <c r="AY50" i="91"/>
  <c r="BD117" i="91"/>
  <c r="AM78" i="91"/>
  <c r="AM84" i="91"/>
  <c r="AM47" i="91"/>
  <c r="AM48" i="91"/>
  <c r="AM50" i="91"/>
  <c r="AM27" i="91"/>
  <c r="AM26" i="91"/>
  <c r="AM29" i="91"/>
  <c r="AR106" i="91"/>
  <c r="AR109" i="91"/>
  <c r="AR107" i="91"/>
  <c r="AX48" i="91"/>
  <c r="AX50" i="91"/>
  <c r="AU27" i="91"/>
  <c r="AU26" i="91"/>
  <c r="AU29" i="91"/>
  <c r="AQ23" i="91"/>
  <c r="BC23" i="91"/>
  <c r="BC28" i="91"/>
  <c r="BC44" i="91"/>
  <c r="AQ44" i="91"/>
  <c r="U137" i="91"/>
  <c r="AI106" i="91"/>
  <c r="AE80" i="91"/>
  <c r="CC128" i="92"/>
  <c r="CC127" i="92"/>
  <c r="AK129" i="91"/>
  <c r="AK128" i="91"/>
  <c r="AG128" i="91"/>
  <c r="AO106" i="91"/>
  <c r="AO109" i="91"/>
  <c r="AK106" i="91"/>
  <c r="AK109" i="91"/>
  <c r="AG106" i="91"/>
  <c r="AG109" i="91"/>
  <c r="AO77" i="91"/>
  <c r="AO80" i="91"/>
  <c r="AK77" i="91"/>
  <c r="AK80" i="91"/>
  <c r="AG77" i="91"/>
  <c r="AG80" i="91"/>
  <c r="AO48" i="91"/>
  <c r="AO47" i="91"/>
  <c r="AO50" i="91"/>
  <c r="AK48" i="91"/>
  <c r="AK47" i="91"/>
  <c r="AK50" i="91"/>
  <c r="AG48" i="91"/>
  <c r="AG47" i="91"/>
  <c r="AG50" i="91"/>
  <c r="AO26" i="91"/>
  <c r="AO29" i="91"/>
  <c r="AO27" i="91"/>
  <c r="AK26" i="91"/>
  <c r="AK29" i="91"/>
  <c r="AK27" i="91"/>
  <c r="AG26" i="91"/>
  <c r="AG29" i="91"/>
  <c r="AG27" i="91"/>
  <c r="AX107" i="91"/>
  <c r="AX106" i="91"/>
  <c r="AX109" i="91"/>
  <c r="AT107" i="91"/>
  <c r="AT106" i="91"/>
  <c r="AT109" i="91"/>
  <c r="AY84" i="91"/>
  <c r="AU78" i="91"/>
  <c r="AU84" i="91"/>
  <c r="AV47" i="91"/>
  <c r="AV50" i="91"/>
  <c r="AV48" i="91"/>
  <c r="AR47" i="91"/>
  <c r="AR50" i="91"/>
  <c r="AW26" i="91"/>
  <c r="AW29" i="91"/>
  <c r="AW27" i="91"/>
  <c r="AS26" i="91"/>
  <c r="AS29" i="91"/>
  <c r="AS27" i="91"/>
  <c r="AQ29" i="91"/>
  <c r="AQ14" i="91"/>
  <c r="BC14" i="91"/>
  <c r="AQ17" i="91"/>
  <c r="BC27" i="91"/>
  <c r="BC29" i="91"/>
  <c r="AQ38" i="91"/>
  <c r="BC35" i="91"/>
  <c r="AQ35" i="91"/>
  <c r="BC49" i="91"/>
  <c r="BC65" i="91"/>
  <c r="AQ65" i="91"/>
  <c r="BD94" i="91"/>
  <c r="AY94" i="91"/>
  <c r="BD107" i="91"/>
  <c r="AY107" i="91"/>
  <c r="BD116" i="91"/>
  <c r="AY119" i="91"/>
  <c r="AP128" i="91"/>
  <c r="AP131" i="91"/>
  <c r="AT128" i="91"/>
  <c r="AT131" i="91"/>
  <c r="AX128" i="91"/>
  <c r="AX129" i="91"/>
  <c r="AD27" i="91"/>
  <c r="AD78" i="91"/>
  <c r="AD129" i="91"/>
  <c r="AX131" i="91"/>
  <c r="AT129" i="91"/>
  <c r="AY125" i="91"/>
  <c r="AQ125" i="91"/>
  <c r="AU109" i="91"/>
  <c r="AE109" i="91"/>
  <c r="AK107" i="91"/>
  <c r="AG84" i="91"/>
  <c r="AM80" i="91"/>
  <c r="AS78" i="91"/>
  <c r="AY77" i="91"/>
  <c r="AR48" i="91"/>
  <c r="AT27" i="91"/>
  <c r="BD125" i="91"/>
  <c r="AI78" i="91"/>
  <c r="AI84" i="91"/>
  <c r="AI47" i="91"/>
  <c r="AI48" i="91"/>
  <c r="AI50" i="91"/>
  <c r="AE27" i="91"/>
  <c r="AE26" i="91"/>
  <c r="AE29" i="91"/>
  <c r="AW77" i="91"/>
  <c r="AW80" i="91"/>
  <c r="AT48" i="91"/>
  <c r="AT47" i="91"/>
  <c r="AT50" i="91"/>
  <c r="BC74" i="91"/>
  <c r="AQ74" i="91"/>
  <c r="BD78" i="91"/>
  <c r="AY78" i="91"/>
  <c r="BD113" i="91"/>
  <c r="AY113" i="91"/>
  <c r="AN106" i="91"/>
  <c r="AN109" i="91"/>
  <c r="AN107" i="91"/>
  <c r="AJ106" i="91"/>
  <c r="AJ109" i="91"/>
  <c r="AJ107" i="91"/>
  <c r="AN77" i="91"/>
  <c r="AN80" i="91"/>
  <c r="AN78" i="91"/>
  <c r="AN84" i="91"/>
  <c r="AJ77" i="91"/>
  <c r="AJ80" i="91"/>
  <c r="AJ78" i="91"/>
  <c r="AJ84" i="91"/>
  <c r="AN47" i="91"/>
  <c r="AN50" i="91"/>
  <c r="AN48" i="91"/>
  <c r="AJ47" i="91"/>
  <c r="AJ50" i="91"/>
  <c r="AJ48" i="91"/>
  <c r="AN27" i="91"/>
  <c r="AN26" i="91"/>
  <c r="AJ27" i="91"/>
  <c r="AJ29" i="91"/>
  <c r="AW106" i="91"/>
  <c r="AW109" i="91"/>
  <c r="AS106" i="91"/>
  <c r="AS109" i="91"/>
  <c r="AX78" i="91"/>
  <c r="AX84" i="91"/>
  <c r="AX77" i="91"/>
  <c r="AX80" i="91"/>
  <c r="AT78" i="91"/>
  <c r="AT84" i="91"/>
  <c r="AT77" i="91"/>
  <c r="AT80" i="91"/>
  <c r="AZ47" i="91"/>
  <c r="AZ50" i="91"/>
  <c r="AU47" i="91"/>
  <c r="AU48" i="91"/>
  <c r="AZ27" i="91"/>
  <c r="AZ29" i="91"/>
  <c r="AV27" i="91"/>
  <c r="AV29" i="91"/>
  <c r="AV26" i="91"/>
  <c r="AR27" i="91"/>
  <c r="AR29" i="91"/>
  <c r="AR26" i="91"/>
  <c r="BD14" i="91"/>
  <c r="AY14" i="91"/>
  <c r="BD27" i="91"/>
  <c r="BD29" i="91"/>
  <c r="AY38" i="91"/>
  <c r="BD35" i="91"/>
  <c r="AY35" i="91"/>
  <c r="BD49" i="91"/>
  <c r="AY48" i="91"/>
  <c r="BD65" i="91"/>
  <c r="AY65" i="91"/>
  <c r="BC78" i="91"/>
  <c r="BC103" i="91"/>
  <c r="AQ103" i="91"/>
  <c r="BC113" i="91"/>
  <c r="AQ113" i="91"/>
  <c r="AQ129" i="91"/>
  <c r="AD77" i="91"/>
  <c r="AU131" i="91"/>
  <c r="AP129" i="91"/>
  <c r="AW107" i="91"/>
  <c r="AG107" i="91"/>
  <c r="AM106" i="91"/>
  <c r="AY97" i="91"/>
  <c r="AQ97" i="91"/>
  <c r="AS84" i="91"/>
  <c r="AY80" i="91"/>
  <c r="AI80" i="91"/>
  <c r="AO78" i="91"/>
  <c r="AU77" i="91"/>
  <c r="AE77" i="91"/>
  <c r="AY62" i="91"/>
  <c r="AQ62" i="91"/>
  <c r="AX47" i="91"/>
  <c r="AZ26" i="91"/>
  <c r="BC140" i="91"/>
  <c r="Z128" i="90"/>
  <c r="AK128" i="90"/>
  <c r="AK124" i="90"/>
  <c r="L125" i="90"/>
  <c r="AK126" i="90" s="1"/>
  <c r="AK122" i="90"/>
  <c r="Z121" i="90"/>
  <c r="Z127" i="90"/>
  <c r="BA127" i="90" s="1"/>
  <c r="AY118" i="90"/>
  <c r="AY109" i="90"/>
  <c r="AY92" i="90"/>
  <c r="AY86" i="90"/>
  <c r="AY37" i="90"/>
  <c r="AY31" i="90"/>
  <c r="AY23" i="90"/>
  <c r="AY14" i="90"/>
  <c r="BA43" i="90"/>
  <c r="BA47" i="90"/>
  <c r="BA76" i="90"/>
  <c r="BA89" i="90"/>
  <c r="BA109" i="90"/>
  <c r="BA12" i="90"/>
  <c r="BA77" i="90"/>
  <c r="BA98" i="90"/>
  <c r="BA102" i="90"/>
  <c r="BA106" i="90"/>
  <c r="AY34" i="90"/>
  <c r="AY17" i="90"/>
  <c r="BA21" i="90"/>
  <c r="BA29" i="90"/>
  <c r="BA45" i="90"/>
  <c r="BA123" i="90"/>
  <c r="AY17" i="91"/>
  <c r="BD22" i="91"/>
  <c r="AJ131" i="91"/>
  <c r="AJ128" i="91"/>
  <c r="AJ129" i="91"/>
  <c r="BD139" i="91"/>
  <c r="AI129" i="91"/>
  <c r="AI128" i="91"/>
  <c r="AE129" i="91"/>
  <c r="AE128" i="91"/>
  <c r="AZ131" i="91"/>
  <c r="AZ129" i="91"/>
  <c r="Z137" i="91"/>
  <c r="AZ128" i="91"/>
  <c r="AO131" i="91"/>
  <c r="AO129" i="91"/>
  <c r="AS129" i="91"/>
  <c r="AS131" i="91"/>
  <c r="W137" i="91"/>
  <c r="AW131" i="91"/>
  <c r="AW129" i="91"/>
  <c r="AS128" i="91"/>
  <c r="AE131" i="91"/>
  <c r="AO128" i="91"/>
  <c r="N137" i="91"/>
  <c r="AN131" i="91"/>
  <c r="AN129" i="91"/>
  <c r="AN128" i="91"/>
  <c r="AR131" i="91"/>
  <c r="BD128" i="91"/>
  <c r="AR129" i="91"/>
  <c r="AR128" i="91"/>
  <c r="AV131" i="91"/>
  <c r="AV128" i="91"/>
  <c r="AV129" i="91"/>
  <c r="V137" i="91"/>
  <c r="AI131" i="91"/>
  <c r="AW128" i="91"/>
  <c r="AK131" i="91"/>
  <c r="AG131" i="91"/>
  <c r="AY128" i="91"/>
  <c r="AU128" i="91"/>
  <c r="AM128" i="91"/>
  <c r="S137" i="91"/>
  <c r="R137" i="91"/>
  <c r="T137" i="91"/>
  <c r="AT137" i="91" s="1"/>
  <c r="AQ50" i="91"/>
  <c r="D137" i="91"/>
  <c r="M127" i="30"/>
  <c r="AA127" i="30" s="1"/>
  <c r="AR24" i="38"/>
  <c r="CK24" i="38" s="1"/>
  <c r="AR25" i="38"/>
  <c r="CK25" i="38" s="1"/>
  <c r="AR26" i="38"/>
  <c r="CK26" i="38" s="1"/>
  <c r="AR27" i="38"/>
  <c r="CK27" i="38" s="1"/>
  <c r="AR28" i="38"/>
  <c r="CK28" i="38" s="1"/>
  <c r="AR29" i="38"/>
  <c r="CK29" i="38" s="1"/>
  <c r="AR30" i="38"/>
  <c r="CK30" i="38" s="1"/>
  <c r="AR31" i="38"/>
  <c r="CK31" i="38" s="1"/>
  <c r="AR23" i="38"/>
  <c r="CK23" i="38" s="1"/>
  <c r="D32" i="38"/>
  <c r="AU32" i="38" s="1"/>
  <c r="F32" i="38"/>
  <c r="AW32" i="38" s="1"/>
  <c r="G32" i="38"/>
  <c r="H32" i="38"/>
  <c r="AY32" i="38" s="1"/>
  <c r="I32" i="38"/>
  <c r="J32" i="38"/>
  <c r="BA32" i="38" s="1"/>
  <c r="K32" i="38"/>
  <c r="L32" i="38"/>
  <c r="BC32" i="38" s="1"/>
  <c r="M32" i="38"/>
  <c r="BD32" i="38" s="1"/>
  <c r="BB32" i="38"/>
  <c r="AZ32" i="38"/>
  <c r="AX32" i="38"/>
  <c r="CH29" i="38"/>
  <c r="CG29" i="38"/>
  <c r="CF29" i="38"/>
  <c r="CE29" i="38"/>
  <c r="CD29" i="38"/>
  <c r="CC29" i="38"/>
  <c r="CB29" i="38"/>
  <c r="CA29" i="38"/>
  <c r="BZ29" i="38"/>
  <c r="BY29" i="38"/>
  <c r="BX29" i="38"/>
  <c r="BW29" i="38"/>
  <c r="BV29" i="38"/>
  <c r="BU29" i="38"/>
  <c r="BT29" i="38"/>
  <c r="BS29" i="38"/>
  <c r="BR29" i="38"/>
  <c r="BQ29" i="38"/>
  <c r="BP29" i="38"/>
  <c r="BO29" i="38"/>
  <c r="BN29" i="38"/>
  <c r="BM29" i="38"/>
  <c r="BL29" i="38"/>
  <c r="BK29" i="38"/>
  <c r="BJ29" i="38"/>
  <c r="BI29" i="38"/>
  <c r="BH29" i="38"/>
  <c r="BG29" i="38"/>
  <c r="BF29" i="38"/>
  <c r="BE29" i="38"/>
  <c r="BD29" i="38"/>
  <c r="BC29" i="38"/>
  <c r="BB29" i="38"/>
  <c r="BA29" i="38"/>
  <c r="AZ29" i="38"/>
  <c r="AY29" i="38"/>
  <c r="AX29" i="38"/>
  <c r="AW29" i="38"/>
  <c r="AU29" i="38"/>
  <c r="CH26" i="38"/>
  <c r="CG26" i="38"/>
  <c r="CF26" i="38"/>
  <c r="CE26" i="38"/>
  <c r="CD26" i="38"/>
  <c r="CC26" i="38"/>
  <c r="CB26" i="38"/>
  <c r="CA26" i="38"/>
  <c r="BZ26" i="38"/>
  <c r="BY26" i="38"/>
  <c r="BX26" i="38"/>
  <c r="BW26" i="38"/>
  <c r="BV26" i="38"/>
  <c r="BU26" i="38"/>
  <c r="BT26" i="38"/>
  <c r="BS26" i="38"/>
  <c r="BR26" i="38"/>
  <c r="BQ26" i="38"/>
  <c r="BP26" i="38"/>
  <c r="BO26" i="38"/>
  <c r="BN26" i="38"/>
  <c r="BM26" i="38"/>
  <c r="BL26" i="38"/>
  <c r="BK26" i="38"/>
  <c r="BJ26" i="38"/>
  <c r="BI26" i="38"/>
  <c r="BH26" i="38"/>
  <c r="BG26" i="38"/>
  <c r="BF26" i="38"/>
  <c r="BE26" i="38"/>
  <c r="BD26" i="38"/>
  <c r="BC26" i="38"/>
  <c r="BB26" i="38"/>
  <c r="BA26" i="38"/>
  <c r="AZ26" i="38"/>
  <c r="AY26" i="38"/>
  <c r="AX26" i="38"/>
  <c r="AW26" i="38"/>
  <c r="AU26" i="38"/>
  <c r="CH23" i="38"/>
  <c r="CG23" i="38"/>
  <c r="CF23" i="38"/>
  <c r="CE23" i="38"/>
  <c r="CD23" i="38"/>
  <c r="CC23" i="38"/>
  <c r="CB23" i="38"/>
  <c r="CA23" i="38"/>
  <c r="BZ23" i="38"/>
  <c r="BY23" i="38"/>
  <c r="BX23" i="38"/>
  <c r="BW23" i="38"/>
  <c r="BV23" i="38"/>
  <c r="BU23" i="38"/>
  <c r="BT23" i="38"/>
  <c r="BS23" i="38"/>
  <c r="BR23" i="38"/>
  <c r="BQ23" i="38"/>
  <c r="BP23" i="38"/>
  <c r="BO23" i="38"/>
  <c r="BN23" i="38"/>
  <c r="BM23" i="38"/>
  <c r="BL23" i="38"/>
  <c r="BK23" i="38"/>
  <c r="BJ23" i="38"/>
  <c r="BI23" i="38"/>
  <c r="BH23" i="38"/>
  <c r="BG23" i="38"/>
  <c r="BF23" i="38"/>
  <c r="BE23" i="38"/>
  <c r="BD23" i="38"/>
  <c r="BC23" i="38"/>
  <c r="BB23" i="38"/>
  <c r="BA23" i="38"/>
  <c r="AZ23" i="38"/>
  <c r="AY23" i="38"/>
  <c r="AX23" i="38"/>
  <c r="AW23" i="38"/>
  <c r="AU23" i="38"/>
  <c r="BA46" i="90" l="1"/>
  <c r="AY52" i="90"/>
  <c r="AY47" i="90"/>
  <c r="AY49" i="90"/>
  <c r="BD140" i="91"/>
  <c r="AY140" i="91"/>
  <c r="BD138" i="91"/>
  <c r="AY138" i="91"/>
  <c r="AQ138" i="91"/>
  <c r="BC138" i="91"/>
  <c r="BC139" i="91"/>
  <c r="AA139" i="91"/>
  <c r="AQ139" i="91"/>
  <c r="BA128" i="90"/>
  <c r="AC126" i="90"/>
  <c r="AY121" i="90"/>
  <c r="BD26" i="91"/>
  <c r="AY27" i="91"/>
  <c r="AY26" i="91"/>
  <c r="AY29" i="91"/>
  <c r="AQ27" i="91"/>
  <c r="AQ84" i="91"/>
  <c r="AQ131" i="91"/>
  <c r="AQ78" i="91"/>
  <c r="AQ80" i="91"/>
  <c r="AQ137" i="91"/>
  <c r="AQ128" i="91"/>
  <c r="BC128" i="91"/>
  <c r="AS126" i="90"/>
  <c r="AY128" i="90"/>
  <c r="AO126" i="90"/>
  <c r="AU126" i="90"/>
  <c r="AQ126" i="90"/>
  <c r="AI126" i="90"/>
  <c r="AY50" i="90"/>
  <c r="AY46" i="90"/>
  <c r="BA121" i="90"/>
  <c r="AV126" i="90"/>
  <c r="AP126" i="90"/>
  <c r="AN126" i="90"/>
  <c r="AD126" i="90"/>
  <c r="AG126" i="90"/>
  <c r="AY29" i="90"/>
  <c r="AR126" i="90"/>
  <c r="AH126" i="90"/>
  <c r="AL126" i="90"/>
  <c r="AY27" i="90"/>
  <c r="AY101" i="90"/>
  <c r="AY104" i="90"/>
  <c r="AM126" i="90"/>
  <c r="AE126" i="90"/>
  <c r="AT126" i="90"/>
  <c r="AX126" i="90"/>
  <c r="AQ47" i="91"/>
  <c r="BC47" i="91"/>
  <c r="BC106" i="91"/>
  <c r="AQ106" i="91"/>
  <c r="BE108" i="91"/>
  <c r="BD106" i="91"/>
  <c r="AY106" i="91"/>
  <c r="AQ109" i="91"/>
  <c r="AQ48" i="91"/>
  <c r="BC26" i="91"/>
  <c r="AQ26" i="91"/>
  <c r="AQ107" i="91"/>
  <c r="AY47" i="91"/>
  <c r="BD47" i="91"/>
  <c r="AY122" i="90"/>
  <c r="AY124" i="90"/>
  <c r="AK125" i="90"/>
  <c r="Z125" i="90"/>
  <c r="CI23" i="38"/>
  <c r="Y127" i="30"/>
  <c r="BD137" i="91"/>
  <c r="CI29" i="38"/>
  <c r="CI26" i="38"/>
  <c r="O32" i="38"/>
  <c r="BF32" i="38" s="1"/>
  <c r="P32" i="38"/>
  <c r="BG32" i="38" s="1"/>
  <c r="Q32" i="38"/>
  <c r="BH32" i="38" s="1"/>
  <c r="R32" i="38"/>
  <c r="BI32" i="38" s="1"/>
  <c r="S32" i="38"/>
  <c r="BJ32" i="38" s="1"/>
  <c r="T32" i="38"/>
  <c r="BK32" i="38" s="1"/>
  <c r="U32" i="38"/>
  <c r="BL32" i="38" s="1"/>
  <c r="V32" i="38"/>
  <c r="BM32" i="38" s="1"/>
  <c r="W32" i="38"/>
  <c r="BN32" i="38" s="1"/>
  <c r="X32" i="38"/>
  <c r="BO32" i="38" s="1"/>
  <c r="Y32" i="38"/>
  <c r="BP32" i="38" s="1"/>
  <c r="Z32" i="38"/>
  <c r="BQ32" i="38" s="1"/>
  <c r="AA32" i="38"/>
  <c r="BR32" i="38" s="1"/>
  <c r="AB32" i="38"/>
  <c r="BS32" i="38" s="1"/>
  <c r="AC32" i="38"/>
  <c r="BT32" i="38" s="1"/>
  <c r="AD32" i="38"/>
  <c r="BU32" i="38" s="1"/>
  <c r="AE32" i="38"/>
  <c r="BV32" i="38" s="1"/>
  <c r="AF32" i="38"/>
  <c r="BW32" i="38" s="1"/>
  <c r="AG32" i="38"/>
  <c r="BX32" i="38" s="1"/>
  <c r="AH32" i="38"/>
  <c r="BY32" i="38" s="1"/>
  <c r="AI32" i="38"/>
  <c r="BZ32" i="38" s="1"/>
  <c r="AJ32" i="38"/>
  <c r="CA32" i="38" s="1"/>
  <c r="AK32" i="38"/>
  <c r="CB32" i="38" s="1"/>
  <c r="AL32" i="38"/>
  <c r="CC32" i="38" s="1"/>
  <c r="AM32" i="38"/>
  <c r="CD32" i="38" s="1"/>
  <c r="AN32" i="38"/>
  <c r="CE32" i="38" s="1"/>
  <c r="AO32" i="38"/>
  <c r="CF32" i="38" s="1"/>
  <c r="AP32" i="38"/>
  <c r="CG32" i="38" s="1"/>
  <c r="AQ32" i="38"/>
  <c r="CH32" i="38" s="1"/>
  <c r="N32" i="38"/>
  <c r="BE32" i="38" s="1"/>
  <c r="AA57" i="91"/>
  <c r="BE57" i="91" s="1"/>
  <c r="M55" i="30"/>
  <c r="AA58" i="91" s="1"/>
  <c r="BE58" i="91" s="1"/>
  <c r="M56" i="30"/>
  <c r="AA59" i="91" s="1"/>
  <c r="BE59" i="91" s="1"/>
  <c r="M57" i="30"/>
  <c r="AA60" i="91" s="1"/>
  <c r="BE60" i="91" s="1"/>
  <c r="M81" i="30"/>
  <c r="AA86" i="91" s="1"/>
  <c r="BE86" i="91" s="1"/>
  <c r="M82" i="30"/>
  <c r="AA87" i="91" s="1"/>
  <c r="BE87" i="91" s="1"/>
  <c r="M83" i="30"/>
  <c r="AA88" i="91" s="1"/>
  <c r="BE88" i="91" s="1"/>
  <c r="M84" i="30"/>
  <c r="AA89" i="91" s="1"/>
  <c r="BE89" i="91" s="1"/>
  <c r="BE139" i="91" l="1"/>
  <c r="BA139" i="91"/>
  <c r="BC137" i="91"/>
  <c r="BA125" i="90"/>
  <c r="AY126" i="90"/>
  <c r="AR32" i="38"/>
  <c r="AA81" i="30"/>
  <c r="AA82" i="30"/>
  <c r="AA55" i="30"/>
  <c r="AA56" i="30"/>
  <c r="CK34" i="38" l="1"/>
  <c r="CK33" i="38"/>
  <c r="CI32" i="38"/>
  <c r="CK32" i="38"/>
  <c r="T7" i="95"/>
  <c r="K46" i="95"/>
  <c r="AV7" i="69"/>
  <c r="AW7" i="69"/>
  <c r="AX7" i="69"/>
  <c r="AY7" i="69"/>
  <c r="AZ7" i="69"/>
  <c r="BA7" i="69"/>
  <c r="BB7" i="69"/>
  <c r="BC7" i="69"/>
  <c r="BD7" i="69"/>
  <c r="BE7" i="69"/>
  <c r="BF7" i="69"/>
  <c r="BG7" i="69"/>
  <c r="BH7" i="69"/>
  <c r="BI7" i="69"/>
  <c r="BJ7" i="69"/>
  <c r="BK7" i="69"/>
  <c r="BL7" i="69"/>
  <c r="BM7" i="69"/>
  <c r="BN7" i="69"/>
  <c r="BO7" i="69"/>
  <c r="BP7" i="69"/>
  <c r="BQ7" i="69"/>
  <c r="BR7" i="69"/>
  <c r="BS7" i="69"/>
  <c r="BT7" i="69"/>
  <c r="BU7" i="69"/>
  <c r="BV7" i="69"/>
  <c r="BW7" i="69"/>
  <c r="BX7" i="69"/>
  <c r="BY7" i="69"/>
  <c r="BZ7" i="69"/>
  <c r="CA7" i="69"/>
  <c r="CB7" i="69"/>
  <c r="CC7" i="69"/>
  <c r="CD7" i="69"/>
  <c r="CE7" i="69"/>
  <c r="CF7" i="69"/>
  <c r="CG7" i="69"/>
  <c r="CH7" i="69"/>
  <c r="CI7" i="69"/>
  <c r="CJ7" i="69"/>
  <c r="CK7" i="69"/>
  <c r="CM7" i="69" s="1"/>
  <c r="CO7" i="69"/>
  <c r="CP7" i="69"/>
  <c r="CQ7" i="69"/>
  <c r="CR7" i="69"/>
  <c r="CS7" i="69"/>
  <c r="CT7" i="69"/>
  <c r="CU7" i="69"/>
  <c r="CV7" i="69"/>
  <c r="CW7" i="69"/>
  <c r="CX7" i="69"/>
  <c r="CY7" i="69"/>
  <c r="CZ7" i="69"/>
  <c r="DA7" i="69"/>
  <c r="DB7" i="69"/>
  <c r="DC7" i="69"/>
  <c r="DD7" i="69"/>
  <c r="DE7" i="69"/>
  <c r="DF7" i="69"/>
  <c r="DG7" i="69"/>
  <c r="DH7" i="69"/>
  <c r="DI7" i="69"/>
  <c r="DJ7" i="69"/>
  <c r="DK7" i="69"/>
  <c r="DL7" i="69"/>
  <c r="DM7" i="69"/>
  <c r="DN7" i="69"/>
  <c r="DO7" i="69"/>
  <c r="DP7" i="69"/>
  <c r="DQ7" i="69"/>
  <c r="DR7" i="69"/>
  <c r="DS7" i="69"/>
  <c r="DT7" i="69"/>
  <c r="DU7" i="69"/>
  <c r="DV7" i="69"/>
  <c r="DW7" i="69"/>
  <c r="DX7" i="69"/>
  <c r="DY7" i="69"/>
  <c r="DZ7" i="69"/>
  <c r="EA7" i="69"/>
  <c r="EB7" i="69"/>
  <c r="EC7" i="69"/>
  <c r="ED7" i="69"/>
  <c r="AS9" i="69"/>
  <c r="CM9" i="69"/>
  <c r="CO9" i="69"/>
  <c r="CP9" i="69"/>
  <c r="CQ9" i="69"/>
  <c r="CR9" i="69"/>
  <c r="CS9" i="69"/>
  <c r="CT9" i="69"/>
  <c r="CU9" i="69"/>
  <c r="CV9" i="69"/>
  <c r="CW9" i="69"/>
  <c r="CX9" i="69"/>
  <c r="CY9" i="69"/>
  <c r="CZ9" i="69"/>
  <c r="DA9" i="69"/>
  <c r="DB9" i="69"/>
  <c r="DC9" i="69"/>
  <c r="DD9" i="69"/>
  <c r="DE9" i="69"/>
  <c r="DF9" i="69"/>
  <c r="DG9" i="69"/>
  <c r="DH9" i="69"/>
  <c r="DI9" i="69"/>
  <c r="DJ9" i="69"/>
  <c r="DK9" i="69"/>
  <c r="DL9" i="69"/>
  <c r="DM9" i="69"/>
  <c r="DN9" i="69"/>
  <c r="DO9" i="69"/>
  <c r="DP9" i="69"/>
  <c r="DQ9" i="69"/>
  <c r="DR9" i="69"/>
  <c r="DS9" i="69"/>
  <c r="DT9" i="69"/>
  <c r="DU9" i="69"/>
  <c r="DV9" i="69"/>
  <c r="DW9" i="69"/>
  <c r="DX9" i="69"/>
  <c r="DY9" i="69"/>
  <c r="DZ9" i="69"/>
  <c r="EA9" i="69"/>
  <c r="EB9" i="69"/>
  <c r="EC9" i="69"/>
  <c r="AS10" i="69"/>
  <c r="CO10" i="69"/>
  <c r="CP10" i="69"/>
  <c r="CQ10" i="69"/>
  <c r="CR10" i="69"/>
  <c r="CS10" i="69"/>
  <c r="CT10" i="69"/>
  <c r="CU10" i="69"/>
  <c r="CV10" i="69"/>
  <c r="CW10" i="69"/>
  <c r="CX10" i="69"/>
  <c r="CY10" i="69"/>
  <c r="CZ10" i="69"/>
  <c r="DA10" i="69"/>
  <c r="DB10" i="69"/>
  <c r="DC10" i="69"/>
  <c r="DD10" i="69"/>
  <c r="DE10" i="69"/>
  <c r="DF10" i="69"/>
  <c r="DG10" i="69"/>
  <c r="DH10" i="69"/>
  <c r="DI10" i="69"/>
  <c r="DJ10" i="69"/>
  <c r="DK10" i="69"/>
  <c r="DL10" i="69"/>
  <c r="DM10" i="69"/>
  <c r="DN10" i="69"/>
  <c r="DO10" i="69"/>
  <c r="DP10" i="69"/>
  <c r="DQ10" i="69"/>
  <c r="DR10" i="69"/>
  <c r="DS10" i="69"/>
  <c r="DT10" i="69"/>
  <c r="DU10" i="69"/>
  <c r="DV10" i="69"/>
  <c r="DW10" i="69"/>
  <c r="DX10" i="69"/>
  <c r="DY10" i="69"/>
  <c r="DZ10" i="69"/>
  <c r="EA10" i="69"/>
  <c r="EB10" i="69"/>
  <c r="EC10" i="69"/>
  <c r="AS11" i="69"/>
  <c r="CM11" i="69" s="1"/>
  <c r="CO11" i="69"/>
  <c r="CP11" i="69"/>
  <c r="CQ11" i="69"/>
  <c r="CR11" i="69"/>
  <c r="CS11" i="69"/>
  <c r="CT11" i="69"/>
  <c r="CU11" i="69"/>
  <c r="CV11" i="69"/>
  <c r="CW11" i="69"/>
  <c r="CX11" i="69"/>
  <c r="CY11" i="69"/>
  <c r="CZ11" i="69"/>
  <c r="DA11" i="69"/>
  <c r="DB11" i="69"/>
  <c r="DC11" i="69"/>
  <c r="DD11" i="69"/>
  <c r="DE11" i="69"/>
  <c r="DF11" i="69"/>
  <c r="DG11" i="69"/>
  <c r="DH11" i="69"/>
  <c r="DI11" i="69"/>
  <c r="DJ11" i="69"/>
  <c r="DK11" i="69"/>
  <c r="DL11" i="69"/>
  <c r="DM11" i="69"/>
  <c r="DN11" i="69"/>
  <c r="DO11" i="69"/>
  <c r="DP11" i="69"/>
  <c r="DQ11" i="69"/>
  <c r="DR11" i="69"/>
  <c r="DS11" i="69"/>
  <c r="DT11" i="69"/>
  <c r="DU11" i="69"/>
  <c r="DV11" i="69"/>
  <c r="DW11" i="69"/>
  <c r="DX11" i="69"/>
  <c r="DY11" i="69"/>
  <c r="DZ11" i="69"/>
  <c r="EA11" i="69"/>
  <c r="EB11" i="69"/>
  <c r="EC11" i="69"/>
  <c r="D12" i="69"/>
  <c r="E12" i="69"/>
  <c r="AW12" i="69" s="1"/>
  <c r="F12" i="69"/>
  <c r="G12" i="69"/>
  <c r="H12" i="69"/>
  <c r="I12" i="69"/>
  <c r="BA12" i="69" s="1"/>
  <c r="J12" i="69"/>
  <c r="BB12" i="69" s="1"/>
  <c r="K12" i="69"/>
  <c r="L12" i="69"/>
  <c r="M12" i="69"/>
  <c r="BE12" i="69" s="1"/>
  <c r="N12" i="69"/>
  <c r="O12" i="69"/>
  <c r="P12" i="69"/>
  <c r="BH12" i="69" s="1"/>
  <c r="Q12" i="69"/>
  <c r="BI12" i="69" s="1"/>
  <c r="R12" i="69"/>
  <c r="BJ12" i="69" s="1"/>
  <c r="S12" i="69"/>
  <c r="T12" i="69"/>
  <c r="U12" i="69"/>
  <c r="BM12" i="69" s="1"/>
  <c r="V12" i="69"/>
  <c r="W12" i="69"/>
  <c r="X12" i="69"/>
  <c r="BP12" i="69" s="1"/>
  <c r="Y12" i="69"/>
  <c r="BQ12" i="69" s="1"/>
  <c r="Z12" i="69"/>
  <c r="BR12" i="69" s="1"/>
  <c r="AA12" i="69"/>
  <c r="BS12" i="69" s="1"/>
  <c r="AB12" i="69"/>
  <c r="AC12" i="69"/>
  <c r="AD12" i="69"/>
  <c r="AE12" i="69"/>
  <c r="AF12" i="69"/>
  <c r="AG12" i="69"/>
  <c r="AH12" i="69"/>
  <c r="BZ12" i="69" s="1"/>
  <c r="AI12" i="69"/>
  <c r="AJ12" i="69"/>
  <c r="AK12" i="69"/>
  <c r="CC12" i="69" s="1"/>
  <c r="AL12" i="69"/>
  <c r="AM12" i="69"/>
  <c r="AN12" i="69"/>
  <c r="AO12" i="69"/>
  <c r="AP12" i="69"/>
  <c r="CH12" i="69" s="1"/>
  <c r="AQ12" i="69"/>
  <c r="AR12" i="69"/>
  <c r="AT12" i="69"/>
  <c r="AX12" i="69"/>
  <c r="AY12" i="69"/>
  <c r="AZ12" i="69"/>
  <c r="BF12" i="69"/>
  <c r="BG12" i="69"/>
  <c r="BN12" i="69"/>
  <c r="BO12" i="69"/>
  <c r="BU12" i="69"/>
  <c r="BV12" i="69"/>
  <c r="BW12" i="69"/>
  <c r="BX12" i="69"/>
  <c r="BY12" i="69"/>
  <c r="CD12" i="69"/>
  <c r="CE12" i="69"/>
  <c r="CF12" i="69"/>
  <c r="AS14" i="69"/>
  <c r="CO14" i="69"/>
  <c r="CP14" i="69"/>
  <c r="CQ14" i="69"/>
  <c r="CR14" i="69"/>
  <c r="CS14" i="69"/>
  <c r="CT14" i="69"/>
  <c r="CU14" i="69"/>
  <c r="CV14" i="69"/>
  <c r="CW14" i="69"/>
  <c r="CX14" i="69"/>
  <c r="CY14" i="69"/>
  <c r="CZ14" i="69"/>
  <c r="DA14" i="69"/>
  <c r="DB14" i="69"/>
  <c r="DC14" i="69"/>
  <c r="DD14" i="69"/>
  <c r="DE14" i="69"/>
  <c r="DF14" i="69"/>
  <c r="DG14" i="69"/>
  <c r="DH14" i="69"/>
  <c r="DI14" i="69"/>
  <c r="DJ14" i="69"/>
  <c r="DK14" i="69"/>
  <c r="DL14" i="69"/>
  <c r="DM14" i="69"/>
  <c r="DN14" i="69"/>
  <c r="DO14" i="69"/>
  <c r="DP14" i="69"/>
  <c r="DQ14" i="69"/>
  <c r="DR14" i="69"/>
  <c r="DS14" i="69"/>
  <c r="DT14" i="69"/>
  <c r="DU14" i="69"/>
  <c r="DV14" i="69"/>
  <c r="DW14" i="69"/>
  <c r="DX14" i="69"/>
  <c r="DY14" i="69"/>
  <c r="DZ14" i="69"/>
  <c r="EA14" i="69"/>
  <c r="EB14" i="69"/>
  <c r="EC14" i="69"/>
  <c r="AS15" i="69"/>
  <c r="CO15" i="69"/>
  <c r="CP15" i="69"/>
  <c r="CQ15" i="69"/>
  <c r="CR15" i="69"/>
  <c r="CS15" i="69"/>
  <c r="CT15" i="69"/>
  <c r="CU15" i="69"/>
  <c r="CV15" i="69"/>
  <c r="CW15" i="69"/>
  <c r="CX15" i="69"/>
  <c r="CY15" i="69"/>
  <c r="CZ15" i="69"/>
  <c r="DA15" i="69"/>
  <c r="DB15" i="69"/>
  <c r="DC15" i="69"/>
  <c r="DD15" i="69"/>
  <c r="DE15" i="69"/>
  <c r="DF15" i="69"/>
  <c r="DG15" i="69"/>
  <c r="DH15" i="69"/>
  <c r="DI15" i="69"/>
  <c r="DJ15" i="69"/>
  <c r="DK15" i="69"/>
  <c r="DL15" i="69"/>
  <c r="DM15" i="69"/>
  <c r="DN15" i="69"/>
  <c r="DO15" i="69"/>
  <c r="DP15" i="69"/>
  <c r="DQ15" i="69"/>
  <c r="DR15" i="69"/>
  <c r="DS15" i="69"/>
  <c r="DT15" i="69"/>
  <c r="DU15" i="69"/>
  <c r="DV15" i="69"/>
  <c r="DW15" i="69"/>
  <c r="DX15" i="69"/>
  <c r="DY15" i="69"/>
  <c r="DZ15" i="69"/>
  <c r="EA15" i="69"/>
  <c r="EB15" i="69"/>
  <c r="EC15" i="69"/>
  <c r="AS16" i="69"/>
  <c r="CO16" i="69"/>
  <c r="CP16" i="69"/>
  <c r="CQ16" i="69"/>
  <c r="CR16" i="69"/>
  <c r="CS16" i="69"/>
  <c r="CT16" i="69"/>
  <c r="CU16" i="69"/>
  <c r="CV16" i="69"/>
  <c r="CW16" i="69"/>
  <c r="CX16" i="69"/>
  <c r="CY16" i="69"/>
  <c r="CZ16" i="69"/>
  <c r="DA16" i="69"/>
  <c r="DB16" i="69"/>
  <c r="DC16" i="69"/>
  <c r="DD16" i="69"/>
  <c r="DE16" i="69"/>
  <c r="DF16" i="69"/>
  <c r="DG16" i="69"/>
  <c r="DH16" i="69"/>
  <c r="DI16" i="69"/>
  <c r="DJ16" i="69"/>
  <c r="DK16" i="69"/>
  <c r="DL16" i="69"/>
  <c r="DM16" i="69"/>
  <c r="DN16" i="69"/>
  <c r="DO16" i="69"/>
  <c r="DP16" i="69"/>
  <c r="DQ16" i="69"/>
  <c r="DR16" i="69"/>
  <c r="DS16" i="69"/>
  <c r="DT16" i="69"/>
  <c r="DU16" i="69"/>
  <c r="DV16" i="69"/>
  <c r="DW16" i="69"/>
  <c r="DX16" i="69"/>
  <c r="DY16" i="69"/>
  <c r="DZ16" i="69"/>
  <c r="EA16" i="69"/>
  <c r="EB16" i="69"/>
  <c r="EC16" i="69"/>
  <c r="D17" i="69"/>
  <c r="E17" i="69"/>
  <c r="F17" i="69"/>
  <c r="G17" i="69"/>
  <c r="H17" i="69"/>
  <c r="AZ17" i="69" s="1"/>
  <c r="I17" i="69"/>
  <c r="BA17" i="69" s="1"/>
  <c r="J17" i="69"/>
  <c r="K17" i="69"/>
  <c r="L17" i="69"/>
  <c r="M17" i="69"/>
  <c r="N17" i="69"/>
  <c r="O17" i="69"/>
  <c r="P17" i="69"/>
  <c r="BH17" i="69" s="1"/>
  <c r="Q17" i="69"/>
  <c r="BI17" i="69" s="1"/>
  <c r="R17" i="69"/>
  <c r="S17" i="69"/>
  <c r="BK17" i="69" s="1"/>
  <c r="T17" i="69"/>
  <c r="U17" i="69"/>
  <c r="V17" i="69"/>
  <c r="W17" i="69"/>
  <c r="BO17" i="69" s="1"/>
  <c r="X17" i="69"/>
  <c r="BP17" i="69" s="1"/>
  <c r="Y17" i="69"/>
  <c r="BQ17" i="69" s="1"/>
  <c r="Z17" i="69"/>
  <c r="AA17" i="69"/>
  <c r="BS17" i="69" s="1"/>
  <c r="AB17" i="69"/>
  <c r="AC17" i="69"/>
  <c r="AD17" i="69"/>
  <c r="AE17" i="69"/>
  <c r="AF17" i="69"/>
  <c r="BX17" i="69" s="1"/>
  <c r="AG17" i="69"/>
  <c r="BY17" i="69" s="1"/>
  <c r="AH17" i="69"/>
  <c r="AI17" i="69"/>
  <c r="AJ17" i="69"/>
  <c r="AK17" i="69"/>
  <c r="AL17" i="69"/>
  <c r="AM17" i="69"/>
  <c r="AN17" i="69"/>
  <c r="CF17" i="69" s="1"/>
  <c r="AO17" i="69"/>
  <c r="CG17" i="69" s="1"/>
  <c r="AP17" i="69"/>
  <c r="AQ17" i="69"/>
  <c r="AR17" i="69"/>
  <c r="AW17" i="69"/>
  <c r="BB17" i="69"/>
  <c r="BC17" i="69"/>
  <c r="BE17" i="69"/>
  <c r="BJ17" i="69"/>
  <c r="BM17" i="69"/>
  <c r="BR17" i="69"/>
  <c r="BU17" i="69"/>
  <c r="BZ17" i="69"/>
  <c r="CA17" i="69"/>
  <c r="CC17" i="69"/>
  <c r="CH17" i="69"/>
  <c r="CI17" i="69"/>
  <c r="AS20" i="69"/>
  <c r="CM20" i="69" s="1"/>
  <c r="CO20" i="69"/>
  <c r="CP20" i="69"/>
  <c r="CQ20" i="69"/>
  <c r="CR20" i="69"/>
  <c r="CS20" i="69"/>
  <c r="CT20" i="69"/>
  <c r="CU20" i="69"/>
  <c r="CV20" i="69"/>
  <c r="CW20" i="69"/>
  <c r="CX20" i="69"/>
  <c r="CY20" i="69"/>
  <c r="CZ20" i="69"/>
  <c r="DA20" i="69"/>
  <c r="DB20" i="69"/>
  <c r="DC20" i="69"/>
  <c r="DD20" i="69"/>
  <c r="DE20" i="69"/>
  <c r="DF20" i="69"/>
  <c r="DG20" i="69"/>
  <c r="DH20" i="69"/>
  <c r="DI20" i="69"/>
  <c r="DJ20" i="69"/>
  <c r="DK20" i="69"/>
  <c r="DL20" i="69"/>
  <c r="DM20" i="69"/>
  <c r="DN20" i="69"/>
  <c r="DO20" i="69"/>
  <c r="DP20" i="69"/>
  <c r="DQ20" i="69"/>
  <c r="DR20" i="69"/>
  <c r="DS20" i="69"/>
  <c r="DT20" i="69"/>
  <c r="DU20" i="69"/>
  <c r="DV20" i="69"/>
  <c r="DW20" i="69"/>
  <c r="DX20" i="69"/>
  <c r="DY20" i="69"/>
  <c r="DZ20" i="69"/>
  <c r="EA20" i="69"/>
  <c r="EB20" i="69"/>
  <c r="EC20" i="69"/>
  <c r="AS21" i="69"/>
  <c r="CO21" i="69"/>
  <c r="CP21" i="69"/>
  <c r="CQ21" i="69"/>
  <c r="CR21" i="69"/>
  <c r="CS21" i="69"/>
  <c r="CT21" i="69"/>
  <c r="CU21" i="69"/>
  <c r="CV21" i="69"/>
  <c r="CW21" i="69"/>
  <c r="CX21" i="69"/>
  <c r="CY21" i="69"/>
  <c r="CZ21" i="69"/>
  <c r="DA21" i="69"/>
  <c r="DB21" i="69"/>
  <c r="DC21" i="69"/>
  <c r="DD21" i="69"/>
  <c r="DE21" i="69"/>
  <c r="DF21" i="69"/>
  <c r="DG21" i="69"/>
  <c r="DH21" i="69"/>
  <c r="DI21" i="69"/>
  <c r="DJ21" i="69"/>
  <c r="DK21" i="69"/>
  <c r="DL21" i="69"/>
  <c r="DM21" i="69"/>
  <c r="DN21" i="69"/>
  <c r="DO21" i="69"/>
  <c r="DP21" i="69"/>
  <c r="DQ21" i="69"/>
  <c r="DR21" i="69"/>
  <c r="DS21" i="69"/>
  <c r="DT21" i="69"/>
  <c r="DU21" i="69"/>
  <c r="DV21" i="69"/>
  <c r="DW21" i="69"/>
  <c r="DX21" i="69"/>
  <c r="DY21" i="69"/>
  <c r="DZ21" i="69"/>
  <c r="EA21" i="69"/>
  <c r="EB21" i="69"/>
  <c r="EC21" i="69"/>
  <c r="AS22" i="69"/>
  <c r="CM22" i="69"/>
  <c r="CO22" i="69"/>
  <c r="CP22" i="69"/>
  <c r="CQ22" i="69"/>
  <c r="CR22" i="69"/>
  <c r="CS22" i="69"/>
  <c r="CT22" i="69"/>
  <c r="CU22" i="69"/>
  <c r="CV22" i="69"/>
  <c r="CW22" i="69"/>
  <c r="CX22" i="69"/>
  <c r="CY22" i="69"/>
  <c r="CZ22" i="69"/>
  <c r="DA22" i="69"/>
  <c r="DB22" i="69"/>
  <c r="DC22" i="69"/>
  <c r="DD22" i="69"/>
  <c r="DE22" i="69"/>
  <c r="DF22" i="69"/>
  <c r="DG22" i="69"/>
  <c r="DH22" i="69"/>
  <c r="DI22" i="69"/>
  <c r="DJ22" i="69"/>
  <c r="DK22" i="69"/>
  <c r="DL22" i="69"/>
  <c r="DM22" i="69"/>
  <c r="DN22" i="69"/>
  <c r="DO22" i="69"/>
  <c r="DP22" i="69"/>
  <c r="DQ22" i="69"/>
  <c r="DR22" i="69"/>
  <c r="DS22" i="69"/>
  <c r="DT22" i="69"/>
  <c r="DU22" i="69"/>
  <c r="DV22" i="69"/>
  <c r="DW22" i="69"/>
  <c r="DX22" i="69"/>
  <c r="DY22" i="69"/>
  <c r="DZ22" i="69"/>
  <c r="EA22" i="69"/>
  <c r="EB22" i="69"/>
  <c r="EC22" i="69"/>
  <c r="D23" i="69"/>
  <c r="E23" i="69"/>
  <c r="F23" i="69"/>
  <c r="AX23" i="69" s="1"/>
  <c r="G23" i="69"/>
  <c r="AY23" i="69" s="1"/>
  <c r="H23" i="69"/>
  <c r="I23" i="69"/>
  <c r="J23" i="69"/>
  <c r="K23" i="69"/>
  <c r="L23" i="69"/>
  <c r="M23" i="69"/>
  <c r="BE23" i="69" s="1"/>
  <c r="N23" i="69"/>
  <c r="BF23" i="69" s="1"/>
  <c r="O23" i="69"/>
  <c r="BG23" i="69" s="1"/>
  <c r="P23" i="69"/>
  <c r="Q23" i="69"/>
  <c r="R23" i="69"/>
  <c r="S23" i="69"/>
  <c r="T23" i="69"/>
  <c r="BL23" i="69" s="1"/>
  <c r="U23" i="69"/>
  <c r="V23" i="69"/>
  <c r="BN23" i="69" s="1"/>
  <c r="W23" i="69"/>
  <c r="X23" i="69"/>
  <c r="Y23" i="69"/>
  <c r="Z23" i="69"/>
  <c r="AA23" i="69"/>
  <c r="BS23" i="69" s="1"/>
  <c r="AB23" i="69"/>
  <c r="AC23" i="69"/>
  <c r="AD23" i="69"/>
  <c r="BV23" i="69" s="1"/>
  <c r="AE23" i="69"/>
  <c r="AF23" i="69"/>
  <c r="AG23" i="69"/>
  <c r="AH23" i="69"/>
  <c r="AI23" i="69"/>
  <c r="CA23" i="69" s="1"/>
  <c r="AJ23" i="69"/>
  <c r="AK23" i="69"/>
  <c r="AL23" i="69"/>
  <c r="CD23" i="69" s="1"/>
  <c r="AM23" i="69"/>
  <c r="CE23" i="69" s="1"/>
  <c r="AN23" i="69"/>
  <c r="AO23" i="69"/>
  <c r="AP23" i="69"/>
  <c r="AQ23" i="69"/>
  <c r="AR23" i="69"/>
  <c r="AZ23" i="69"/>
  <c r="BC23" i="69"/>
  <c r="BH23" i="69"/>
  <c r="BI23" i="69"/>
  <c r="BK23" i="69"/>
  <c r="BP23" i="69"/>
  <c r="BW23" i="69"/>
  <c r="BX23" i="69"/>
  <c r="CF23" i="69"/>
  <c r="AS25" i="69"/>
  <c r="CO25" i="69"/>
  <c r="CP25" i="69"/>
  <c r="CQ25" i="69"/>
  <c r="CR25" i="69"/>
  <c r="CS25" i="69"/>
  <c r="CT25" i="69"/>
  <c r="CU25" i="69"/>
  <c r="CV25" i="69"/>
  <c r="CW25" i="69"/>
  <c r="CX25" i="69"/>
  <c r="CY25" i="69"/>
  <c r="CZ25" i="69"/>
  <c r="DA25" i="69"/>
  <c r="DB25" i="69"/>
  <c r="DC25" i="69"/>
  <c r="DD25" i="69"/>
  <c r="DE25" i="69"/>
  <c r="DF25" i="69"/>
  <c r="DG25" i="69"/>
  <c r="DH25" i="69"/>
  <c r="DI25" i="69"/>
  <c r="DJ25" i="69"/>
  <c r="DK25" i="69"/>
  <c r="DL25" i="69"/>
  <c r="DM25" i="69"/>
  <c r="DN25" i="69"/>
  <c r="DO25" i="69"/>
  <c r="DP25" i="69"/>
  <c r="DQ25" i="69"/>
  <c r="DR25" i="69"/>
  <c r="DS25" i="69"/>
  <c r="DT25" i="69"/>
  <c r="DU25" i="69"/>
  <c r="DV25" i="69"/>
  <c r="DW25" i="69"/>
  <c r="DX25" i="69"/>
  <c r="DY25" i="69"/>
  <c r="DZ25" i="69"/>
  <c r="EA25" i="69"/>
  <c r="EB25" i="69"/>
  <c r="EC25" i="69"/>
  <c r="AS26" i="69"/>
  <c r="CM26" i="69" s="1"/>
  <c r="CO26" i="69"/>
  <c r="CP26" i="69"/>
  <c r="CQ26" i="69"/>
  <c r="CR26" i="69"/>
  <c r="CS26" i="69"/>
  <c r="CT26" i="69"/>
  <c r="CU26" i="69"/>
  <c r="CV26" i="69"/>
  <c r="CW26" i="69"/>
  <c r="CX26" i="69"/>
  <c r="CY26" i="69"/>
  <c r="CZ26" i="69"/>
  <c r="DA26" i="69"/>
  <c r="DB26" i="69"/>
  <c r="DC26" i="69"/>
  <c r="DD26" i="69"/>
  <c r="DE26" i="69"/>
  <c r="DF26" i="69"/>
  <c r="DG26" i="69"/>
  <c r="DH26" i="69"/>
  <c r="DI26" i="69"/>
  <c r="DJ26" i="69"/>
  <c r="DK26" i="69"/>
  <c r="DL26" i="69"/>
  <c r="DM26" i="69"/>
  <c r="DN26" i="69"/>
  <c r="DO26" i="69"/>
  <c r="DP26" i="69"/>
  <c r="DQ26" i="69"/>
  <c r="DR26" i="69"/>
  <c r="DS26" i="69"/>
  <c r="DT26" i="69"/>
  <c r="DU26" i="69"/>
  <c r="DV26" i="69"/>
  <c r="DW26" i="69"/>
  <c r="DX26" i="69"/>
  <c r="DY26" i="69"/>
  <c r="DZ26" i="69"/>
  <c r="EA26" i="69"/>
  <c r="EB26" i="69"/>
  <c r="EC26" i="69"/>
  <c r="AS27" i="69"/>
  <c r="CM27" i="69" s="1"/>
  <c r="CO27" i="69"/>
  <c r="CP27" i="69"/>
  <c r="CQ27" i="69"/>
  <c r="CR27" i="69"/>
  <c r="CS27" i="69"/>
  <c r="CT27" i="69"/>
  <c r="CU27" i="69"/>
  <c r="CV27" i="69"/>
  <c r="CW27" i="69"/>
  <c r="CX27" i="69"/>
  <c r="CY27" i="69"/>
  <c r="CZ27" i="69"/>
  <c r="DA27" i="69"/>
  <c r="DB27" i="69"/>
  <c r="DC27" i="69"/>
  <c r="DD27" i="69"/>
  <c r="DE27" i="69"/>
  <c r="DF27" i="69"/>
  <c r="DG27" i="69"/>
  <c r="DH27" i="69"/>
  <c r="DI27" i="69"/>
  <c r="DJ27" i="69"/>
  <c r="DK27" i="69"/>
  <c r="DL27" i="69"/>
  <c r="DM27" i="69"/>
  <c r="DN27" i="69"/>
  <c r="DO27" i="69"/>
  <c r="DP27" i="69"/>
  <c r="DQ27" i="69"/>
  <c r="DR27" i="69"/>
  <c r="DS27" i="69"/>
  <c r="DT27" i="69"/>
  <c r="DU27" i="69"/>
  <c r="DV27" i="69"/>
  <c r="DW27" i="69"/>
  <c r="DX27" i="69"/>
  <c r="DY27" i="69"/>
  <c r="DZ27" i="69"/>
  <c r="EA27" i="69"/>
  <c r="EB27" i="69"/>
  <c r="EC27" i="69"/>
  <c r="D28" i="69"/>
  <c r="AV28" i="69" s="1"/>
  <c r="E28" i="69"/>
  <c r="F28" i="69"/>
  <c r="G28" i="69"/>
  <c r="H28" i="69"/>
  <c r="I28" i="69"/>
  <c r="BA28" i="69" s="1"/>
  <c r="J28" i="69"/>
  <c r="K28" i="69"/>
  <c r="BC28" i="69" s="1"/>
  <c r="L28" i="69"/>
  <c r="BD28" i="69" s="1"/>
  <c r="M28" i="69"/>
  <c r="N28" i="69"/>
  <c r="O28" i="69"/>
  <c r="P28" i="69"/>
  <c r="P29" i="69" s="1"/>
  <c r="BH29" i="69" s="1"/>
  <c r="Q28" i="69"/>
  <c r="BI28" i="69" s="1"/>
  <c r="R28" i="69"/>
  <c r="S28" i="69"/>
  <c r="BK28" i="69" s="1"/>
  <c r="T28" i="69"/>
  <c r="BL28" i="69" s="1"/>
  <c r="U28" i="69"/>
  <c r="V28" i="69"/>
  <c r="W28" i="69"/>
  <c r="W29" i="69" s="1"/>
  <c r="X28" i="69"/>
  <c r="Y28" i="69"/>
  <c r="BQ28" i="69" s="1"/>
  <c r="Z28" i="69"/>
  <c r="AA28" i="69"/>
  <c r="BS28" i="69" s="1"/>
  <c r="AB28" i="69"/>
  <c r="BT28" i="69" s="1"/>
  <c r="AC28" i="69"/>
  <c r="AD28" i="69"/>
  <c r="AE28" i="69"/>
  <c r="AF28" i="69"/>
  <c r="AG28" i="69"/>
  <c r="BY28" i="69" s="1"/>
  <c r="AH28" i="69"/>
  <c r="BZ28" i="69" s="1"/>
  <c r="AI28" i="69"/>
  <c r="CA28" i="69" s="1"/>
  <c r="AJ28" i="69"/>
  <c r="CB28" i="69" s="1"/>
  <c r="AK28" i="69"/>
  <c r="AL28" i="69"/>
  <c r="AM28" i="69"/>
  <c r="CE28" i="69" s="1"/>
  <c r="AN28" i="69"/>
  <c r="AO28" i="69"/>
  <c r="CG28" i="69" s="1"/>
  <c r="AP28" i="69"/>
  <c r="AQ28" i="69"/>
  <c r="CI28" i="69" s="1"/>
  <c r="AR28" i="69"/>
  <c r="CJ28" i="69" s="1"/>
  <c r="AW28" i="69"/>
  <c r="AY28" i="69"/>
  <c r="AZ28" i="69"/>
  <c r="BE28" i="69"/>
  <c r="BG28" i="69"/>
  <c r="BM28" i="69"/>
  <c r="BO28" i="69"/>
  <c r="BP28" i="69"/>
  <c r="BU28" i="69"/>
  <c r="BV28" i="69"/>
  <c r="BW28" i="69"/>
  <c r="CC28" i="69"/>
  <c r="CD28" i="69"/>
  <c r="H29" i="69"/>
  <c r="I29" i="69"/>
  <c r="Q29" i="69"/>
  <c r="BI29" i="69" s="1"/>
  <c r="AA29" i="69"/>
  <c r="AG29" i="69"/>
  <c r="AH29" i="69"/>
  <c r="AO29" i="69"/>
  <c r="AP29" i="69"/>
  <c r="ED30" i="69"/>
  <c r="AN31" i="69"/>
  <c r="CF31" i="69" s="1"/>
  <c r="ED32" i="69"/>
  <c r="AR7" i="68"/>
  <c r="AR8" i="68"/>
  <c r="AS8" i="68"/>
  <c r="AT8" i="68"/>
  <c r="AU8" i="68"/>
  <c r="AV8" i="68"/>
  <c r="AW8" i="68"/>
  <c r="AX8" i="68"/>
  <c r="AY8" i="68"/>
  <c r="AZ8" i="68"/>
  <c r="BA8" i="68"/>
  <c r="BB8" i="68"/>
  <c r="BC8" i="68"/>
  <c r="BD8" i="68"/>
  <c r="BE8" i="68"/>
  <c r="BF8" i="68"/>
  <c r="BG8" i="68"/>
  <c r="BH8" i="68"/>
  <c r="BI8" i="68"/>
  <c r="BJ8" i="68"/>
  <c r="BK8" i="68"/>
  <c r="BL8" i="68"/>
  <c r="BM8" i="68"/>
  <c r="BN8" i="68"/>
  <c r="BO8" i="68"/>
  <c r="BP8" i="68"/>
  <c r="BQ8" i="68"/>
  <c r="BR8" i="68"/>
  <c r="BS8" i="68"/>
  <c r="BT8" i="68"/>
  <c r="BU8" i="68"/>
  <c r="BV8" i="68"/>
  <c r="BW8" i="68"/>
  <c r="BX8" i="68"/>
  <c r="BY8" i="68"/>
  <c r="BZ8" i="68"/>
  <c r="CA8" i="68"/>
  <c r="CB8" i="68"/>
  <c r="CC8" i="68"/>
  <c r="CG8" i="68"/>
  <c r="CH8" i="68"/>
  <c r="CI8" i="68"/>
  <c r="CJ8" i="68"/>
  <c r="CK8" i="68"/>
  <c r="CL8" i="68"/>
  <c r="CM8" i="68"/>
  <c r="CN8" i="68"/>
  <c r="CO8" i="68"/>
  <c r="CP8" i="68"/>
  <c r="CQ8" i="68"/>
  <c r="CR8" i="68"/>
  <c r="CS8" i="68"/>
  <c r="CT8" i="68"/>
  <c r="CU8" i="68"/>
  <c r="CV8" i="68"/>
  <c r="CW8" i="68"/>
  <c r="CX8" i="68"/>
  <c r="CY8" i="68"/>
  <c r="CZ8" i="68"/>
  <c r="DA8" i="68"/>
  <c r="DB8" i="68"/>
  <c r="DC8" i="68"/>
  <c r="DD8" i="68"/>
  <c r="DE8" i="68"/>
  <c r="DF8" i="68"/>
  <c r="DG8" i="68"/>
  <c r="DH8" i="68"/>
  <c r="DI8" i="68"/>
  <c r="DJ8" i="68"/>
  <c r="DK8" i="68"/>
  <c r="DL8" i="68"/>
  <c r="DM8" i="68"/>
  <c r="DN8" i="68"/>
  <c r="DO8" i="68"/>
  <c r="DP8" i="68"/>
  <c r="DQ8" i="68"/>
  <c r="DR8" i="68"/>
  <c r="CE10" i="68"/>
  <c r="CG10" i="68"/>
  <c r="CH10" i="68"/>
  <c r="CI10" i="68"/>
  <c r="CJ10" i="68"/>
  <c r="CK10" i="68"/>
  <c r="CL10" i="68"/>
  <c r="CM10" i="68"/>
  <c r="CN10" i="68"/>
  <c r="CO10" i="68"/>
  <c r="CP10" i="68"/>
  <c r="CQ10" i="68"/>
  <c r="CR10" i="68"/>
  <c r="CS10" i="68"/>
  <c r="CT10" i="68"/>
  <c r="CU10" i="68"/>
  <c r="CV10" i="68"/>
  <c r="CW10" i="68"/>
  <c r="CX10" i="68"/>
  <c r="CY10" i="68"/>
  <c r="CZ10" i="68"/>
  <c r="DA10" i="68"/>
  <c r="DB10" i="68"/>
  <c r="DC10" i="68"/>
  <c r="DD10" i="68"/>
  <c r="DE10" i="68"/>
  <c r="DF10" i="68"/>
  <c r="DG10" i="68"/>
  <c r="DH10" i="68"/>
  <c r="DI10" i="68"/>
  <c r="DJ10" i="68"/>
  <c r="DK10" i="68"/>
  <c r="DL10" i="68"/>
  <c r="DM10" i="68"/>
  <c r="DN10" i="68"/>
  <c r="DO10" i="68"/>
  <c r="DP10" i="68"/>
  <c r="DQ10" i="68"/>
  <c r="DR10" i="68"/>
  <c r="AR11" i="68"/>
  <c r="AS11" i="68"/>
  <c r="AT11" i="68"/>
  <c r="AU11" i="68"/>
  <c r="AV11" i="68"/>
  <c r="AW11" i="68"/>
  <c r="AX11" i="68"/>
  <c r="AY11" i="68"/>
  <c r="AZ11" i="68"/>
  <c r="BA11" i="68"/>
  <c r="BB11" i="68"/>
  <c r="BC11" i="68"/>
  <c r="BD11" i="68"/>
  <c r="BE11" i="68"/>
  <c r="BF11" i="68"/>
  <c r="BG11" i="68"/>
  <c r="BH11" i="68"/>
  <c r="BI11" i="68"/>
  <c r="BJ11" i="68"/>
  <c r="BK11" i="68"/>
  <c r="BL11" i="68"/>
  <c r="BM11" i="68"/>
  <c r="BN11" i="68"/>
  <c r="BO11" i="68"/>
  <c r="BP11" i="68"/>
  <c r="BQ11" i="68"/>
  <c r="BR11" i="68"/>
  <c r="BS11" i="68"/>
  <c r="BT11" i="68"/>
  <c r="BU11" i="68"/>
  <c r="BV11" i="68"/>
  <c r="BW11" i="68"/>
  <c r="BX11" i="68"/>
  <c r="BY11" i="68"/>
  <c r="BZ11" i="68"/>
  <c r="CA11" i="68"/>
  <c r="CB11" i="68"/>
  <c r="CC11" i="68"/>
  <c r="CE11" i="68"/>
  <c r="CG11" i="68"/>
  <c r="CH11" i="68"/>
  <c r="CI11" i="68"/>
  <c r="CJ11" i="68"/>
  <c r="CK11" i="68"/>
  <c r="CL11" i="68"/>
  <c r="CM11" i="68"/>
  <c r="CN11" i="68"/>
  <c r="CO11" i="68"/>
  <c r="CP11" i="68"/>
  <c r="CQ11" i="68"/>
  <c r="CR11" i="68"/>
  <c r="CS11" i="68"/>
  <c r="CT11" i="68"/>
  <c r="CU11" i="68"/>
  <c r="CV11" i="68"/>
  <c r="CW11" i="68"/>
  <c r="CX11" i="68"/>
  <c r="CY11" i="68"/>
  <c r="CZ11" i="68"/>
  <c r="DA11" i="68"/>
  <c r="DB11" i="68"/>
  <c r="DC11" i="68"/>
  <c r="DD11" i="68"/>
  <c r="DE11" i="68"/>
  <c r="DF11" i="68"/>
  <c r="DG11" i="68"/>
  <c r="DH11" i="68"/>
  <c r="DI11" i="68"/>
  <c r="DJ11" i="68"/>
  <c r="DK11" i="68"/>
  <c r="DL11" i="68"/>
  <c r="DM11" i="68"/>
  <c r="DN11" i="68"/>
  <c r="DO11" i="68"/>
  <c r="DP11" i="68"/>
  <c r="DQ11" i="68"/>
  <c r="DR11" i="68"/>
  <c r="CE12" i="68"/>
  <c r="CG12" i="68"/>
  <c r="CH12" i="68"/>
  <c r="CI12" i="68"/>
  <c r="CJ12" i="68"/>
  <c r="CK12" i="68"/>
  <c r="CL12" i="68"/>
  <c r="CM12" i="68"/>
  <c r="CN12" i="68"/>
  <c r="CO12" i="68"/>
  <c r="CP12" i="68"/>
  <c r="CQ12" i="68"/>
  <c r="CR12" i="68"/>
  <c r="CS12" i="68"/>
  <c r="CT12" i="68"/>
  <c r="CU12" i="68"/>
  <c r="CV12" i="68"/>
  <c r="CW12" i="68"/>
  <c r="CX12" i="68"/>
  <c r="CY12" i="68"/>
  <c r="CZ12" i="68"/>
  <c r="DA12" i="68"/>
  <c r="DB12" i="68"/>
  <c r="DC12" i="68"/>
  <c r="DD12" i="68"/>
  <c r="DE12" i="68"/>
  <c r="DF12" i="68"/>
  <c r="DG12" i="68"/>
  <c r="DH12" i="68"/>
  <c r="DI12" i="68"/>
  <c r="DJ12" i="68"/>
  <c r="DK12" i="68"/>
  <c r="DL12" i="68"/>
  <c r="DM12" i="68"/>
  <c r="DN12" i="68"/>
  <c r="DO12" i="68"/>
  <c r="DP12" i="68"/>
  <c r="DQ12" i="68"/>
  <c r="DR12" i="68"/>
  <c r="CE13" i="68"/>
  <c r="CG13" i="68"/>
  <c r="CH13" i="68"/>
  <c r="CI13" i="68"/>
  <c r="CJ13" i="68"/>
  <c r="CK13" i="68"/>
  <c r="CL13" i="68"/>
  <c r="CM13" i="68"/>
  <c r="CN13" i="68"/>
  <c r="CO13" i="68"/>
  <c r="CP13" i="68"/>
  <c r="CQ13" i="68"/>
  <c r="CR13" i="68"/>
  <c r="CS13" i="68"/>
  <c r="CT13" i="68"/>
  <c r="CU13" i="68"/>
  <c r="CV13" i="68"/>
  <c r="CW13" i="68"/>
  <c r="CX13" i="68"/>
  <c r="CY13" i="68"/>
  <c r="CZ13" i="68"/>
  <c r="DA13" i="68"/>
  <c r="DB13" i="68"/>
  <c r="DC13" i="68"/>
  <c r="DD13" i="68"/>
  <c r="DE13" i="68"/>
  <c r="DF13" i="68"/>
  <c r="DG13" i="68"/>
  <c r="DH13" i="68"/>
  <c r="DI13" i="68"/>
  <c r="DJ13" i="68"/>
  <c r="DK13" i="68"/>
  <c r="DL13" i="68"/>
  <c r="DM13" i="68"/>
  <c r="DN13" i="68"/>
  <c r="DO13" i="68"/>
  <c r="DP13" i="68"/>
  <c r="DQ13" i="68"/>
  <c r="DR13" i="68"/>
  <c r="CE14" i="68"/>
  <c r="CG14" i="68"/>
  <c r="CH14" i="68"/>
  <c r="CI14" i="68"/>
  <c r="CJ14" i="68"/>
  <c r="CK14" i="68"/>
  <c r="CL14" i="68"/>
  <c r="CM14" i="68"/>
  <c r="CN14" i="68"/>
  <c r="CO14" i="68"/>
  <c r="CP14" i="68"/>
  <c r="CQ14" i="68"/>
  <c r="CR14" i="68"/>
  <c r="CS14" i="68"/>
  <c r="CT14" i="68"/>
  <c r="CU14" i="68"/>
  <c r="CV14" i="68"/>
  <c r="CW14" i="68"/>
  <c r="CX14" i="68"/>
  <c r="CY14" i="68"/>
  <c r="CZ14" i="68"/>
  <c r="DA14" i="68"/>
  <c r="DB14" i="68"/>
  <c r="DC14" i="68"/>
  <c r="DD14" i="68"/>
  <c r="DE14" i="68"/>
  <c r="DF14" i="68"/>
  <c r="DG14" i="68"/>
  <c r="DH14" i="68"/>
  <c r="DI14" i="68"/>
  <c r="DJ14" i="68"/>
  <c r="DK14" i="68"/>
  <c r="DL14" i="68"/>
  <c r="DM14" i="68"/>
  <c r="DN14" i="68"/>
  <c r="DO14" i="68"/>
  <c r="DP14" i="68"/>
  <c r="DQ14" i="68"/>
  <c r="DR14" i="68"/>
  <c r="CE15" i="68"/>
  <c r="CG15" i="68"/>
  <c r="CH15" i="68"/>
  <c r="CI15" i="68"/>
  <c r="CJ15" i="68"/>
  <c r="CK15" i="68"/>
  <c r="CL15" i="68"/>
  <c r="CM15" i="68"/>
  <c r="CN15" i="68"/>
  <c r="CO15" i="68"/>
  <c r="CP15" i="68"/>
  <c r="CQ15" i="68"/>
  <c r="CR15" i="68"/>
  <c r="CS15" i="68"/>
  <c r="CT15" i="68"/>
  <c r="CU15" i="68"/>
  <c r="CV15" i="68"/>
  <c r="CW15" i="68"/>
  <c r="CX15" i="68"/>
  <c r="CY15" i="68"/>
  <c r="CZ15" i="68"/>
  <c r="DA15" i="68"/>
  <c r="DB15" i="68"/>
  <c r="DC15" i="68"/>
  <c r="DD15" i="68"/>
  <c r="DE15" i="68"/>
  <c r="DF15" i="68"/>
  <c r="DG15" i="68"/>
  <c r="DH15" i="68"/>
  <c r="DI15" i="68"/>
  <c r="DJ15" i="68"/>
  <c r="DK15" i="68"/>
  <c r="DL15" i="68"/>
  <c r="DM15" i="68"/>
  <c r="DN15" i="68"/>
  <c r="DO15" i="68"/>
  <c r="DP15" i="68"/>
  <c r="DQ15" i="68"/>
  <c r="DR15" i="68"/>
  <c r="CE16" i="68"/>
  <c r="CG16" i="68"/>
  <c r="CH16" i="68"/>
  <c r="CI16" i="68"/>
  <c r="CJ16" i="68"/>
  <c r="CK16" i="68"/>
  <c r="CL16" i="68"/>
  <c r="CM16" i="68"/>
  <c r="CN16" i="68"/>
  <c r="CO16" i="68"/>
  <c r="CP16" i="68"/>
  <c r="CQ16" i="68"/>
  <c r="CR16" i="68"/>
  <c r="CS16" i="68"/>
  <c r="CT16" i="68"/>
  <c r="CU16" i="68"/>
  <c r="CV16" i="68"/>
  <c r="CW16" i="68"/>
  <c r="CX16" i="68"/>
  <c r="CY16" i="68"/>
  <c r="CZ16" i="68"/>
  <c r="DA16" i="68"/>
  <c r="DB16" i="68"/>
  <c r="DC16" i="68"/>
  <c r="DD16" i="68"/>
  <c r="DE16" i="68"/>
  <c r="DF16" i="68"/>
  <c r="DG16" i="68"/>
  <c r="DH16" i="68"/>
  <c r="DI16" i="68"/>
  <c r="DJ16" i="68"/>
  <c r="DK16" i="68"/>
  <c r="DL16" i="68"/>
  <c r="DM16" i="68"/>
  <c r="DN16" i="68"/>
  <c r="DO16" i="68"/>
  <c r="DP16" i="68"/>
  <c r="DQ16" i="68"/>
  <c r="DR16" i="68"/>
  <c r="CE17" i="68"/>
  <c r="CG17" i="68"/>
  <c r="CH17" i="68"/>
  <c r="CI17" i="68"/>
  <c r="CJ17" i="68"/>
  <c r="CK17" i="68"/>
  <c r="CL17" i="68"/>
  <c r="CM17" i="68"/>
  <c r="CN17" i="68"/>
  <c r="CO17" i="68"/>
  <c r="CP17" i="68"/>
  <c r="CQ17" i="68"/>
  <c r="CR17" i="68"/>
  <c r="CS17" i="68"/>
  <c r="CT17" i="68"/>
  <c r="CU17" i="68"/>
  <c r="CV17" i="68"/>
  <c r="CW17" i="68"/>
  <c r="CX17" i="68"/>
  <c r="CY17" i="68"/>
  <c r="CZ17" i="68"/>
  <c r="DA17" i="68"/>
  <c r="DB17" i="68"/>
  <c r="DC17" i="68"/>
  <c r="DD17" i="68"/>
  <c r="DE17" i="68"/>
  <c r="DF17" i="68"/>
  <c r="DG17" i="68"/>
  <c r="DH17" i="68"/>
  <c r="DI17" i="68"/>
  <c r="DJ17" i="68"/>
  <c r="DK17" i="68"/>
  <c r="DL17" i="68"/>
  <c r="DM17" i="68"/>
  <c r="DN17" i="68"/>
  <c r="DO17" i="68"/>
  <c r="DP17" i="68"/>
  <c r="DQ17" i="68"/>
  <c r="DR17" i="68"/>
  <c r="CE18" i="68"/>
  <c r="CG18" i="68"/>
  <c r="CH18" i="68"/>
  <c r="CI18" i="68"/>
  <c r="CJ18" i="68"/>
  <c r="CK18" i="68"/>
  <c r="CL18" i="68"/>
  <c r="CM18" i="68"/>
  <c r="CN18" i="68"/>
  <c r="CO18" i="68"/>
  <c r="CP18" i="68"/>
  <c r="CQ18" i="68"/>
  <c r="CR18" i="68"/>
  <c r="CS18" i="68"/>
  <c r="CT18" i="68"/>
  <c r="CU18" i="68"/>
  <c r="CV18" i="68"/>
  <c r="CW18" i="68"/>
  <c r="CX18" i="68"/>
  <c r="CY18" i="68"/>
  <c r="CZ18" i="68"/>
  <c r="DA18" i="68"/>
  <c r="DB18" i="68"/>
  <c r="DC18" i="68"/>
  <c r="DD18" i="68"/>
  <c r="DE18" i="68"/>
  <c r="DF18" i="68"/>
  <c r="DG18" i="68"/>
  <c r="DH18" i="68"/>
  <c r="DI18" i="68"/>
  <c r="DJ18" i="68"/>
  <c r="DK18" i="68"/>
  <c r="DL18" i="68"/>
  <c r="DM18" i="68"/>
  <c r="DN18" i="68"/>
  <c r="DO18" i="68"/>
  <c r="DP18" i="68"/>
  <c r="DQ18" i="68"/>
  <c r="DR18" i="68"/>
  <c r="D19" i="68"/>
  <c r="E19" i="68"/>
  <c r="AS19" i="68" s="1"/>
  <c r="F19" i="68"/>
  <c r="AT20" i="68" s="1"/>
  <c r="G19" i="68"/>
  <c r="AU19" i="68" s="1"/>
  <c r="H19" i="68"/>
  <c r="I19" i="68"/>
  <c r="J19" i="68"/>
  <c r="AX21" i="68" s="1"/>
  <c r="K19" i="68"/>
  <c r="L19" i="68"/>
  <c r="M19" i="68"/>
  <c r="N19" i="68"/>
  <c r="BB20" i="68" s="1"/>
  <c r="O19" i="68"/>
  <c r="P19" i="68"/>
  <c r="Q19" i="68"/>
  <c r="R19" i="68"/>
  <c r="BF20" i="68" s="1"/>
  <c r="S19" i="68"/>
  <c r="T19" i="68"/>
  <c r="U19" i="68"/>
  <c r="V19" i="68"/>
  <c r="W19" i="68"/>
  <c r="X19" i="68"/>
  <c r="Y19" i="68"/>
  <c r="Z19" i="68"/>
  <c r="BN20" i="68" s="1"/>
  <c r="AA19" i="68"/>
  <c r="AB19" i="68"/>
  <c r="AC19" i="68"/>
  <c r="AD19" i="68"/>
  <c r="BR20" i="68" s="1"/>
  <c r="AE19" i="68"/>
  <c r="AF19" i="68"/>
  <c r="AG19" i="68"/>
  <c r="AH19" i="68"/>
  <c r="BV20" i="68" s="1"/>
  <c r="AI19" i="68"/>
  <c r="BW21" i="68" s="1"/>
  <c r="AJ19" i="68"/>
  <c r="AK19" i="68"/>
  <c r="AL19" i="68"/>
  <c r="BZ19" i="68" s="1"/>
  <c r="AM19" i="68"/>
  <c r="AN19" i="68"/>
  <c r="AO19" i="68"/>
  <c r="AV19" i="68"/>
  <c r="AW19" i="68"/>
  <c r="BA19" i="68"/>
  <c r="BD19" i="68"/>
  <c r="BE19" i="68"/>
  <c r="BI19" i="68"/>
  <c r="BL19" i="68"/>
  <c r="BM19" i="68"/>
  <c r="BQ19" i="68"/>
  <c r="BR19" i="68"/>
  <c r="BT19" i="68"/>
  <c r="BU19" i="68"/>
  <c r="BV19" i="68"/>
  <c r="BY19" i="68"/>
  <c r="CB19" i="68"/>
  <c r="CC19" i="68"/>
  <c r="AS20" i="68"/>
  <c r="AV20" i="68"/>
  <c r="AW20" i="68"/>
  <c r="AX20" i="68"/>
  <c r="BA20" i="68"/>
  <c r="BD20" i="68"/>
  <c r="BE20" i="68"/>
  <c r="BI20" i="68"/>
  <c r="BL20" i="68"/>
  <c r="BM20" i="68"/>
  <c r="BQ20" i="68"/>
  <c r="BT20" i="68"/>
  <c r="BU20" i="68"/>
  <c r="BY20" i="68"/>
  <c r="BZ20" i="68"/>
  <c r="CB20" i="68"/>
  <c r="CC20" i="68"/>
  <c r="CE20" i="68"/>
  <c r="CG20" i="68"/>
  <c r="CH20" i="68"/>
  <c r="CI20" i="68"/>
  <c r="CJ20" i="68"/>
  <c r="CK20" i="68"/>
  <c r="CL20" i="68"/>
  <c r="CM20" i="68"/>
  <c r="CN20" i="68"/>
  <c r="CO20" i="68"/>
  <c r="CP20" i="68"/>
  <c r="CQ20" i="68"/>
  <c r="CR20" i="68"/>
  <c r="CS20" i="68"/>
  <c r="CT20" i="68"/>
  <c r="CU20" i="68"/>
  <c r="CV20" i="68"/>
  <c r="CW20" i="68"/>
  <c r="CX20" i="68"/>
  <c r="CY20" i="68"/>
  <c r="CZ20" i="68"/>
  <c r="DA20" i="68"/>
  <c r="DB20" i="68"/>
  <c r="DC20" i="68"/>
  <c r="DD20" i="68"/>
  <c r="DE20" i="68"/>
  <c r="DF20" i="68"/>
  <c r="DG20" i="68"/>
  <c r="DH20" i="68"/>
  <c r="DI20" i="68"/>
  <c r="DJ20" i="68"/>
  <c r="DK20" i="68"/>
  <c r="DL20" i="68"/>
  <c r="DM20" i="68"/>
  <c r="DN20" i="68"/>
  <c r="DO20" i="68"/>
  <c r="DP20" i="68"/>
  <c r="DQ20" i="68"/>
  <c r="DR20" i="68"/>
  <c r="AS21" i="68"/>
  <c r="AV21" i="68"/>
  <c r="AW21" i="68"/>
  <c r="BA21" i="68"/>
  <c r="BD21" i="68"/>
  <c r="BE21" i="68"/>
  <c r="BI21" i="68"/>
  <c r="BL21" i="68"/>
  <c r="BM21" i="68"/>
  <c r="BQ21" i="68"/>
  <c r="BR21" i="68"/>
  <c r="BT21" i="68"/>
  <c r="BU21" i="68"/>
  <c r="BV21" i="68"/>
  <c r="BY21" i="68"/>
  <c r="CB21" i="68"/>
  <c r="CC21" i="68"/>
  <c r="CE21" i="68"/>
  <c r="CG21" i="68"/>
  <c r="CH21" i="68"/>
  <c r="CI21" i="68"/>
  <c r="CJ21" i="68"/>
  <c r="CK21" i="68"/>
  <c r="CL21" i="68"/>
  <c r="CM21" i="68"/>
  <c r="CN21" i="68"/>
  <c r="CO21" i="68"/>
  <c r="CP21" i="68"/>
  <c r="CQ21" i="68"/>
  <c r="CR21" i="68"/>
  <c r="CS21" i="68"/>
  <c r="CT21" i="68"/>
  <c r="CU21" i="68"/>
  <c r="CV21" i="68"/>
  <c r="CW21" i="68"/>
  <c r="CX21" i="68"/>
  <c r="CY21" i="68"/>
  <c r="CZ21" i="68"/>
  <c r="DA21" i="68"/>
  <c r="DB21" i="68"/>
  <c r="DC21" i="68"/>
  <c r="DD21" i="68"/>
  <c r="DE21" i="68"/>
  <c r="DF21" i="68"/>
  <c r="DG21" i="68"/>
  <c r="DH21" i="68"/>
  <c r="DI21" i="68"/>
  <c r="DJ21" i="68"/>
  <c r="DK21" i="68"/>
  <c r="DL21" i="68"/>
  <c r="DM21" i="68"/>
  <c r="DN21" i="68"/>
  <c r="DO21" i="68"/>
  <c r="DP21" i="68"/>
  <c r="DQ21" i="68"/>
  <c r="DR21" i="68"/>
  <c r="CE23" i="68"/>
  <c r="CG23" i="68"/>
  <c r="CH23" i="68"/>
  <c r="CI23" i="68"/>
  <c r="CJ23" i="68"/>
  <c r="CK23" i="68"/>
  <c r="CL23" i="68"/>
  <c r="CM23" i="68"/>
  <c r="CN23" i="68"/>
  <c r="CO23" i="68"/>
  <c r="CP23" i="68"/>
  <c r="CQ23" i="68"/>
  <c r="CR23" i="68"/>
  <c r="CS23" i="68"/>
  <c r="CT23" i="68"/>
  <c r="CU23" i="68"/>
  <c r="CV23" i="68"/>
  <c r="CW23" i="68"/>
  <c r="CX23" i="68"/>
  <c r="CY23" i="68"/>
  <c r="CZ23" i="68"/>
  <c r="DA23" i="68"/>
  <c r="DB23" i="68"/>
  <c r="DC23" i="68"/>
  <c r="DD23" i="68"/>
  <c r="DE23" i="68"/>
  <c r="DF23" i="68"/>
  <c r="DG23" i="68"/>
  <c r="DH23" i="68"/>
  <c r="DI23" i="68"/>
  <c r="DJ23" i="68"/>
  <c r="DK23" i="68"/>
  <c r="DL23" i="68"/>
  <c r="DM23" i="68"/>
  <c r="DN23" i="68"/>
  <c r="DO23" i="68"/>
  <c r="DP23" i="68"/>
  <c r="DQ23" i="68"/>
  <c r="DR23" i="68"/>
  <c r="AR24" i="68"/>
  <c r="AS24" i="68"/>
  <c r="AT24" i="68"/>
  <c r="AU24" i="68"/>
  <c r="AV24" i="68"/>
  <c r="AW24" i="68"/>
  <c r="AX24" i="68"/>
  <c r="AY24" i="68"/>
  <c r="AZ24" i="68"/>
  <c r="BA24" i="68"/>
  <c r="BB24" i="68"/>
  <c r="BC24" i="68"/>
  <c r="BD24" i="68"/>
  <c r="BE24" i="68"/>
  <c r="BF24" i="68"/>
  <c r="BG24" i="68"/>
  <c r="BH24" i="68"/>
  <c r="BI24" i="68"/>
  <c r="BJ24" i="68"/>
  <c r="BK24" i="68"/>
  <c r="BL24" i="68"/>
  <c r="BM24" i="68"/>
  <c r="BN24" i="68"/>
  <c r="BO24" i="68"/>
  <c r="BP24" i="68"/>
  <c r="BQ24" i="68"/>
  <c r="BR24" i="68"/>
  <c r="BS24" i="68"/>
  <c r="BT24" i="68"/>
  <c r="BU24" i="68"/>
  <c r="BV24" i="68"/>
  <c r="BW24" i="68"/>
  <c r="BX24" i="68"/>
  <c r="BY24" i="68"/>
  <c r="BZ24" i="68"/>
  <c r="CA24" i="68"/>
  <c r="CB24" i="68"/>
  <c r="CC24" i="68"/>
  <c r="CE24" i="68"/>
  <c r="CG24" i="68"/>
  <c r="CH24" i="68"/>
  <c r="CI24" i="68"/>
  <c r="CJ24" i="68"/>
  <c r="CK24" i="68"/>
  <c r="CL24" i="68"/>
  <c r="CM24" i="68"/>
  <c r="CN24" i="68"/>
  <c r="CO24" i="68"/>
  <c r="CP24" i="68"/>
  <c r="CQ24" i="68"/>
  <c r="CR24" i="68"/>
  <c r="CS24" i="68"/>
  <c r="CT24" i="68"/>
  <c r="CU24" i="68"/>
  <c r="CV24" i="68"/>
  <c r="CW24" i="68"/>
  <c r="CX24" i="68"/>
  <c r="CY24" i="68"/>
  <c r="CZ24" i="68"/>
  <c r="DA24" i="68"/>
  <c r="DB24" i="68"/>
  <c r="DC24" i="68"/>
  <c r="DD24" i="68"/>
  <c r="DE24" i="68"/>
  <c r="DF24" i="68"/>
  <c r="DG24" i="68"/>
  <c r="DH24" i="68"/>
  <c r="DI24" i="68"/>
  <c r="DJ24" i="68"/>
  <c r="DK24" i="68"/>
  <c r="DL24" i="68"/>
  <c r="DM24" i="68"/>
  <c r="DN24" i="68"/>
  <c r="DO24" i="68"/>
  <c r="DP24" i="68"/>
  <c r="DQ24" i="68"/>
  <c r="DR24" i="68"/>
  <c r="CE25" i="68"/>
  <c r="CG25" i="68"/>
  <c r="CH25" i="68"/>
  <c r="CI25" i="68"/>
  <c r="CJ25" i="68"/>
  <c r="CK25" i="68"/>
  <c r="CL25" i="68"/>
  <c r="CM25" i="68"/>
  <c r="CN25" i="68"/>
  <c r="CO25" i="68"/>
  <c r="CP25" i="68"/>
  <c r="CQ25" i="68"/>
  <c r="CR25" i="68"/>
  <c r="CS25" i="68"/>
  <c r="CT25" i="68"/>
  <c r="CU25" i="68"/>
  <c r="CV25" i="68"/>
  <c r="CW25" i="68"/>
  <c r="CX25" i="68"/>
  <c r="CY25" i="68"/>
  <c r="CZ25" i="68"/>
  <c r="DA25" i="68"/>
  <c r="DB25" i="68"/>
  <c r="DC25" i="68"/>
  <c r="DD25" i="68"/>
  <c r="DE25" i="68"/>
  <c r="DF25" i="68"/>
  <c r="DG25" i="68"/>
  <c r="DH25" i="68"/>
  <c r="DI25" i="68"/>
  <c r="DJ25" i="68"/>
  <c r="DK25" i="68"/>
  <c r="DL25" i="68"/>
  <c r="DM25" i="68"/>
  <c r="DN25" i="68"/>
  <c r="DO25" i="68"/>
  <c r="DP25" i="68"/>
  <c r="DQ25" i="68"/>
  <c r="DR25" i="68"/>
  <c r="CE26" i="68"/>
  <c r="CG26" i="68"/>
  <c r="CH26" i="68"/>
  <c r="CI26" i="68"/>
  <c r="CJ26" i="68"/>
  <c r="CK26" i="68"/>
  <c r="CL26" i="68"/>
  <c r="CM26" i="68"/>
  <c r="CN26" i="68"/>
  <c r="CO26" i="68"/>
  <c r="CP26" i="68"/>
  <c r="CQ26" i="68"/>
  <c r="CR26" i="68"/>
  <c r="CS26" i="68"/>
  <c r="CT26" i="68"/>
  <c r="CU26" i="68"/>
  <c r="CV26" i="68"/>
  <c r="CW26" i="68"/>
  <c r="CX26" i="68"/>
  <c r="CY26" i="68"/>
  <c r="CZ26" i="68"/>
  <c r="DA26" i="68"/>
  <c r="DB26" i="68"/>
  <c r="DC26" i="68"/>
  <c r="DD26" i="68"/>
  <c r="DE26" i="68"/>
  <c r="DF26" i="68"/>
  <c r="DG26" i="68"/>
  <c r="DH26" i="68"/>
  <c r="DI26" i="68"/>
  <c r="DJ26" i="68"/>
  <c r="DK26" i="68"/>
  <c r="DL26" i="68"/>
  <c r="DM26" i="68"/>
  <c r="DN26" i="68"/>
  <c r="DO26" i="68"/>
  <c r="DP26" i="68"/>
  <c r="DQ26" i="68"/>
  <c r="DR26" i="68"/>
  <c r="CE27" i="68"/>
  <c r="CG27" i="68"/>
  <c r="CH27" i="68"/>
  <c r="CI27" i="68"/>
  <c r="CJ27" i="68"/>
  <c r="CK27" i="68"/>
  <c r="CL27" i="68"/>
  <c r="CM27" i="68"/>
  <c r="CN27" i="68"/>
  <c r="CO27" i="68"/>
  <c r="CP27" i="68"/>
  <c r="CQ27" i="68"/>
  <c r="CR27" i="68"/>
  <c r="CS27" i="68"/>
  <c r="CT27" i="68"/>
  <c r="CU27" i="68"/>
  <c r="CV27" i="68"/>
  <c r="CW27" i="68"/>
  <c r="CX27" i="68"/>
  <c r="CY27" i="68"/>
  <c r="CZ27" i="68"/>
  <c r="DA27" i="68"/>
  <c r="DB27" i="68"/>
  <c r="DC27" i="68"/>
  <c r="DD27" i="68"/>
  <c r="DE27" i="68"/>
  <c r="DF27" i="68"/>
  <c r="DG27" i="68"/>
  <c r="DH27" i="68"/>
  <c r="DI27" i="68"/>
  <c r="DJ27" i="68"/>
  <c r="DK27" i="68"/>
  <c r="DL27" i="68"/>
  <c r="DM27" i="68"/>
  <c r="DN27" i="68"/>
  <c r="DO27" i="68"/>
  <c r="DP27" i="68"/>
  <c r="DQ27" i="68"/>
  <c r="DR27" i="68"/>
  <c r="CE28" i="68"/>
  <c r="CG28" i="68"/>
  <c r="CH28" i="68"/>
  <c r="CI28" i="68"/>
  <c r="CJ28" i="68"/>
  <c r="CK28" i="68"/>
  <c r="CL28" i="68"/>
  <c r="CM28" i="68"/>
  <c r="CN28" i="68"/>
  <c r="CO28" i="68"/>
  <c r="CP28" i="68"/>
  <c r="CQ28" i="68"/>
  <c r="CR28" i="68"/>
  <c r="CS28" i="68"/>
  <c r="CT28" i="68"/>
  <c r="CU28" i="68"/>
  <c r="CV28" i="68"/>
  <c r="CW28" i="68"/>
  <c r="CX28" i="68"/>
  <c r="CY28" i="68"/>
  <c r="CZ28" i="68"/>
  <c r="DA28" i="68"/>
  <c r="DB28" i="68"/>
  <c r="DC28" i="68"/>
  <c r="DD28" i="68"/>
  <c r="DE28" i="68"/>
  <c r="DF28" i="68"/>
  <c r="DG28" i="68"/>
  <c r="DH28" i="68"/>
  <c r="DI28" i="68"/>
  <c r="DJ28" i="68"/>
  <c r="DK28" i="68"/>
  <c r="DL28" i="68"/>
  <c r="DM28" i="68"/>
  <c r="DN28" i="68"/>
  <c r="DO28" i="68"/>
  <c r="DP28" i="68"/>
  <c r="DQ28" i="68"/>
  <c r="DR28" i="68"/>
  <c r="CE29" i="68"/>
  <c r="CG29" i="68"/>
  <c r="CH29" i="68"/>
  <c r="CI29" i="68"/>
  <c r="CJ29" i="68"/>
  <c r="CK29" i="68"/>
  <c r="CL29" i="68"/>
  <c r="CM29" i="68"/>
  <c r="CN29" i="68"/>
  <c r="CO29" i="68"/>
  <c r="CP29" i="68"/>
  <c r="CQ29" i="68"/>
  <c r="CR29" i="68"/>
  <c r="CS29" i="68"/>
  <c r="CT29" i="68"/>
  <c r="CU29" i="68"/>
  <c r="CV29" i="68"/>
  <c r="CW29" i="68"/>
  <c r="CX29" i="68"/>
  <c r="CY29" i="68"/>
  <c r="CZ29" i="68"/>
  <c r="DA29" i="68"/>
  <c r="DB29" i="68"/>
  <c r="DC29" i="68"/>
  <c r="DD29" i="68"/>
  <c r="DE29" i="68"/>
  <c r="DF29" i="68"/>
  <c r="DG29" i="68"/>
  <c r="DH29" i="68"/>
  <c r="DI29" i="68"/>
  <c r="DJ29" i="68"/>
  <c r="DK29" i="68"/>
  <c r="DL29" i="68"/>
  <c r="DM29" i="68"/>
  <c r="DN29" i="68"/>
  <c r="DO29" i="68"/>
  <c r="DP29" i="68"/>
  <c r="DQ29" i="68"/>
  <c r="DR29" i="68"/>
  <c r="CE30" i="68"/>
  <c r="CG30" i="68"/>
  <c r="CH30" i="68"/>
  <c r="CI30" i="68"/>
  <c r="CJ30" i="68"/>
  <c r="CK30" i="68"/>
  <c r="CL30" i="68"/>
  <c r="CM30" i="68"/>
  <c r="CN30" i="68"/>
  <c r="CO30" i="68"/>
  <c r="CP30" i="68"/>
  <c r="CQ30" i="68"/>
  <c r="CR30" i="68"/>
  <c r="CS30" i="68"/>
  <c r="CT30" i="68"/>
  <c r="CU30" i="68"/>
  <c r="CV30" i="68"/>
  <c r="CW30" i="68"/>
  <c r="CX30" i="68"/>
  <c r="CY30" i="68"/>
  <c r="CZ30" i="68"/>
  <c r="DA30" i="68"/>
  <c r="DB30" i="68"/>
  <c r="DC30" i="68"/>
  <c r="DD30" i="68"/>
  <c r="DE30" i="68"/>
  <c r="DF30" i="68"/>
  <c r="DG30" i="68"/>
  <c r="DH30" i="68"/>
  <c r="DI30" i="68"/>
  <c r="DJ30" i="68"/>
  <c r="DK30" i="68"/>
  <c r="DL30" i="68"/>
  <c r="DM30" i="68"/>
  <c r="DN30" i="68"/>
  <c r="DO30" i="68"/>
  <c r="DP30" i="68"/>
  <c r="DQ30" i="68"/>
  <c r="DR30" i="68"/>
  <c r="CE31" i="68"/>
  <c r="CG31" i="68"/>
  <c r="CH31" i="68"/>
  <c r="CI31" i="68"/>
  <c r="CJ31" i="68"/>
  <c r="CK31" i="68"/>
  <c r="CL31" i="68"/>
  <c r="CM31" i="68"/>
  <c r="CN31" i="68"/>
  <c r="CO31" i="68"/>
  <c r="CP31" i="68"/>
  <c r="CQ31" i="68"/>
  <c r="CR31" i="68"/>
  <c r="CS31" i="68"/>
  <c r="CT31" i="68"/>
  <c r="CU31" i="68"/>
  <c r="CV31" i="68"/>
  <c r="CW31" i="68"/>
  <c r="CX31" i="68"/>
  <c r="CY31" i="68"/>
  <c r="CZ31" i="68"/>
  <c r="DA31" i="68"/>
  <c r="DB31" i="68"/>
  <c r="DC31" i="68"/>
  <c r="DD31" i="68"/>
  <c r="DE31" i="68"/>
  <c r="DF31" i="68"/>
  <c r="DG31" i="68"/>
  <c r="DH31" i="68"/>
  <c r="DI31" i="68"/>
  <c r="DJ31" i="68"/>
  <c r="DK31" i="68"/>
  <c r="DL31" i="68"/>
  <c r="DM31" i="68"/>
  <c r="DN31" i="68"/>
  <c r="DO31" i="68"/>
  <c r="DP31" i="68"/>
  <c r="DQ31" i="68"/>
  <c r="DR31" i="68"/>
  <c r="D32" i="68"/>
  <c r="AR34" i="68" s="1"/>
  <c r="E32" i="68"/>
  <c r="F32" i="68"/>
  <c r="G32" i="68"/>
  <c r="H32" i="68"/>
  <c r="AV33" i="68" s="1"/>
  <c r="I32" i="68"/>
  <c r="J32" i="68"/>
  <c r="K32" i="68"/>
  <c r="L32" i="68"/>
  <c r="AZ34" i="68" s="1"/>
  <c r="M32" i="68"/>
  <c r="N32" i="68"/>
  <c r="O32" i="68"/>
  <c r="BC33" i="68" s="1"/>
  <c r="P32" i="68"/>
  <c r="BD34" i="68" s="1"/>
  <c r="Q32" i="68"/>
  <c r="R32" i="68"/>
  <c r="S32" i="68"/>
  <c r="BG37" i="68" s="1"/>
  <c r="T32" i="68"/>
  <c r="BH34" i="68" s="1"/>
  <c r="U32" i="68"/>
  <c r="V32" i="68"/>
  <c r="BJ33" i="68" s="1"/>
  <c r="W32" i="68"/>
  <c r="X32" i="68"/>
  <c r="Y32" i="68"/>
  <c r="Z32" i="68"/>
  <c r="BN32" i="68" s="1"/>
  <c r="AA32" i="68"/>
  <c r="BO37" i="68" s="1"/>
  <c r="AB32" i="68"/>
  <c r="BP34" i="68" s="1"/>
  <c r="AC32" i="68"/>
  <c r="AD32" i="68"/>
  <c r="AE32" i="68"/>
  <c r="AF32" i="68"/>
  <c r="AG32" i="68"/>
  <c r="AH32" i="68"/>
  <c r="AI32" i="68"/>
  <c r="AJ32" i="68"/>
  <c r="BX34" i="68" s="1"/>
  <c r="AK32" i="68"/>
  <c r="AL32" i="68"/>
  <c r="BZ33" i="68" s="1"/>
  <c r="AM32" i="68"/>
  <c r="AN32" i="68"/>
  <c r="CB32" i="68" s="1"/>
  <c r="AO32" i="68"/>
  <c r="AR32" i="68"/>
  <c r="AS32" i="68"/>
  <c r="AV32" i="68"/>
  <c r="AW32" i="68"/>
  <c r="BA32" i="68"/>
  <c r="BB32" i="68"/>
  <c r="BD32" i="68"/>
  <c r="BE32" i="68"/>
  <c r="BF32" i="68"/>
  <c r="BH32" i="68"/>
  <c r="BI32" i="68"/>
  <c r="BL32" i="68"/>
  <c r="BM32" i="68"/>
  <c r="BQ32" i="68"/>
  <c r="BT32" i="68"/>
  <c r="BU32" i="68"/>
  <c r="BX32" i="68"/>
  <c r="BY32" i="68"/>
  <c r="CC32" i="68"/>
  <c r="AR33" i="68"/>
  <c r="AS33" i="68"/>
  <c r="AW33" i="68"/>
  <c r="AZ33" i="68"/>
  <c r="BA33" i="68"/>
  <c r="BB33" i="68"/>
  <c r="BD33" i="68"/>
  <c r="BE33" i="68"/>
  <c r="BH33" i="68"/>
  <c r="BI33" i="68"/>
  <c r="BM33" i="68"/>
  <c r="BP33" i="68"/>
  <c r="BQ33" i="68"/>
  <c r="BT33" i="68"/>
  <c r="BU33" i="68"/>
  <c r="BY33" i="68"/>
  <c r="CB33" i="68"/>
  <c r="CC33" i="68"/>
  <c r="CD33" i="68"/>
  <c r="CE33" i="68"/>
  <c r="CG33" i="68"/>
  <c r="CH33" i="68"/>
  <c r="CI33" i="68"/>
  <c r="CJ33" i="68"/>
  <c r="CK33" i="68"/>
  <c r="CL33" i="68"/>
  <c r="CM33" i="68"/>
  <c r="CN33" i="68"/>
  <c r="CO33" i="68"/>
  <c r="CP33" i="68"/>
  <c r="CQ33" i="68"/>
  <c r="CR33" i="68"/>
  <c r="CS33" i="68"/>
  <c r="CT33" i="68"/>
  <c r="CU33" i="68"/>
  <c r="CV33" i="68"/>
  <c r="CW33" i="68"/>
  <c r="CX33" i="68"/>
  <c r="CY33" i="68"/>
  <c r="CZ33" i="68"/>
  <c r="DA33" i="68"/>
  <c r="DB33" i="68"/>
  <c r="DC33" i="68"/>
  <c r="DD33" i="68"/>
  <c r="DE33" i="68"/>
  <c r="DF33" i="68"/>
  <c r="DG33" i="68"/>
  <c r="DH33" i="68"/>
  <c r="DI33" i="68"/>
  <c r="DJ33" i="68"/>
  <c r="DK33" i="68"/>
  <c r="DL33" i="68"/>
  <c r="DM33" i="68"/>
  <c r="DN33" i="68"/>
  <c r="DO33" i="68"/>
  <c r="DP33" i="68"/>
  <c r="DQ33" i="68"/>
  <c r="DR33" i="68"/>
  <c r="AS34" i="68"/>
  <c r="AV34" i="68"/>
  <c r="AW34" i="68"/>
  <c r="BA34" i="68"/>
  <c r="BE34" i="68"/>
  <c r="BI34" i="68"/>
  <c r="BL34" i="68"/>
  <c r="BM34" i="68"/>
  <c r="BQ34" i="68"/>
  <c r="BR34" i="68"/>
  <c r="BU34" i="68"/>
  <c r="BY34" i="68"/>
  <c r="CA34" i="68"/>
  <c r="CB34" i="68"/>
  <c r="CC34" i="68"/>
  <c r="CD34" i="68"/>
  <c r="CE34" i="68"/>
  <c r="CG34" i="68"/>
  <c r="CH34" i="68"/>
  <c r="CI34" i="68"/>
  <c r="CJ34" i="68"/>
  <c r="CK34" i="68"/>
  <c r="CL34" i="68"/>
  <c r="CM34" i="68"/>
  <c r="CN34" i="68"/>
  <c r="CO34" i="68"/>
  <c r="CP34" i="68"/>
  <c r="CQ34" i="68"/>
  <c r="CR34" i="68"/>
  <c r="CS34" i="68"/>
  <c r="CT34" i="68"/>
  <c r="CU34" i="68"/>
  <c r="CV34" i="68"/>
  <c r="CW34" i="68"/>
  <c r="CX34" i="68"/>
  <c r="CY34" i="68"/>
  <c r="CZ34" i="68"/>
  <c r="DA34" i="68"/>
  <c r="DB34" i="68"/>
  <c r="DC34" i="68"/>
  <c r="DD34" i="68"/>
  <c r="DE34" i="68"/>
  <c r="DF34" i="68"/>
  <c r="DG34" i="68"/>
  <c r="DH34" i="68"/>
  <c r="DI34" i="68"/>
  <c r="DJ34" i="68"/>
  <c r="DK34" i="68"/>
  <c r="DL34" i="68"/>
  <c r="DM34" i="68"/>
  <c r="DN34" i="68"/>
  <c r="DO34" i="68"/>
  <c r="DP34" i="68"/>
  <c r="DQ34" i="68"/>
  <c r="DR34" i="68"/>
  <c r="AR37" i="68"/>
  <c r="AS37" i="68"/>
  <c r="AV37" i="68"/>
  <c r="AW37" i="68"/>
  <c r="AX37" i="68"/>
  <c r="BA37" i="68"/>
  <c r="BD37" i="68"/>
  <c r="BE37" i="68"/>
  <c r="BI37" i="68"/>
  <c r="BL37" i="68"/>
  <c r="BM37" i="68"/>
  <c r="BQ37" i="68"/>
  <c r="BT37" i="68"/>
  <c r="BU37" i="68"/>
  <c r="BY37" i="68"/>
  <c r="CB37" i="68"/>
  <c r="CC37" i="68"/>
  <c r="CE37" i="68"/>
  <c r="CG37" i="68"/>
  <c r="CH37" i="68"/>
  <c r="CI37" i="68"/>
  <c r="CJ37" i="68"/>
  <c r="CK37" i="68"/>
  <c r="CL37" i="68"/>
  <c r="CM37" i="68"/>
  <c r="CN37" i="68"/>
  <c r="CO37" i="68"/>
  <c r="CP37" i="68"/>
  <c r="CQ37" i="68"/>
  <c r="CR37" i="68"/>
  <c r="CS37" i="68"/>
  <c r="CT37" i="68"/>
  <c r="CU37" i="68"/>
  <c r="CV37" i="68"/>
  <c r="CW37" i="68"/>
  <c r="CX37" i="68"/>
  <c r="CY37" i="68"/>
  <c r="CZ37" i="68"/>
  <c r="DA37" i="68"/>
  <c r="DB37" i="68"/>
  <c r="DC37" i="68"/>
  <c r="DD37" i="68"/>
  <c r="DE37" i="68"/>
  <c r="DF37" i="68"/>
  <c r="DG37" i="68"/>
  <c r="DH37" i="68"/>
  <c r="DI37" i="68"/>
  <c r="DJ37" i="68"/>
  <c r="DK37" i="68"/>
  <c r="DL37" i="68"/>
  <c r="DM37" i="68"/>
  <c r="DN37" i="68"/>
  <c r="DO37" i="68"/>
  <c r="DP37" i="68"/>
  <c r="DQ37" i="68"/>
  <c r="DR37" i="68"/>
  <c r="CE38" i="68"/>
  <c r="CG38" i="68"/>
  <c r="CH38" i="68"/>
  <c r="CI38" i="68"/>
  <c r="CJ38" i="68"/>
  <c r="CK38" i="68"/>
  <c r="CL38" i="68"/>
  <c r="CM38" i="68"/>
  <c r="CN38" i="68"/>
  <c r="CO38" i="68"/>
  <c r="CP38" i="68"/>
  <c r="CQ38" i="68"/>
  <c r="CR38" i="68"/>
  <c r="CS38" i="68"/>
  <c r="CT38" i="68"/>
  <c r="CU38" i="68"/>
  <c r="CV38" i="68"/>
  <c r="CW38" i="68"/>
  <c r="CX38" i="68"/>
  <c r="CY38" i="68"/>
  <c r="CZ38" i="68"/>
  <c r="DA38" i="68"/>
  <c r="DB38" i="68"/>
  <c r="DC38" i="68"/>
  <c r="DD38" i="68"/>
  <c r="DE38" i="68"/>
  <c r="DF38" i="68"/>
  <c r="DG38" i="68"/>
  <c r="DH38" i="68"/>
  <c r="DI38" i="68"/>
  <c r="DJ38" i="68"/>
  <c r="DK38" i="68"/>
  <c r="DL38" i="68"/>
  <c r="DM38" i="68"/>
  <c r="DN38" i="68"/>
  <c r="DO38" i="68"/>
  <c r="DP38" i="68"/>
  <c r="DQ38" i="68"/>
  <c r="DR38" i="68"/>
  <c r="CE39" i="68"/>
  <c r="CG39" i="68"/>
  <c r="CH39" i="68"/>
  <c r="CI39" i="68"/>
  <c r="CJ39" i="68"/>
  <c r="CK39" i="68"/>
  <c r="CL39" i="68"/>
  <c r="CM39" i="68"/>
  <c r="CN39" i="68"/>
  <c r="CO39" i="68"/>
  <c r="CP39" i="68"/>
  <c r="CQ39" i="68"/>
  <c r="CR39" i="68"/>
  <c r="CS39" i="68"/>
  <c r="CT39" i="68"/>
  <c r="CU39" i="68"/>
  <c r="CV39" i="68"/>
  <c r="CW39" i="68"/>
  <c r="CX39" i="68"/>
  <c r="CY39" i="68"/>
  <c r="CZ39" i="68"/>
  <c r="DA39" i="68"/>
  <c r="DB39" i="68"/>
  <c r="DC39" i="68"/>
  <c r="DD39" i="68"/>
  <c r="DE39" i="68"/>
  <c r="DF39" i="68"/>
  <c r="DG39" i="68"/>
  <c r="DH39" i="68"/>
  <c r="DI39" i="68"/>
  <c r="DJ39" i="68"/>
  <c r="DK39" i="68"/>
  <c r="DL39" i="68"/>
  <c r="DM39" i="68"/>
  <c r="DN39" i="68"/>
  <c r="DO39" i="68"/>
  <c r="DP39" i="68"/>
  <c r="DQ39" i="68"/>
  <c r="DR39" i="68"/>
  <c r="CE41" i="68"/>
  <c r="CG41" i="68"/>
  <c r="CH41" i="68"/>
  <c r="CI41" i="68"/>
  <c r="CJ41" i="68"/>
  <c r="CK41" i="68"/>
  <c r="CL41" i="68"/>
  <c r="CM41" i="68"/>
  <c r="CN41" i="68"/>
  <c r="CO41" i="68"/>
  <c r="CP41" i="68"/>
  <c r="CQ41" i="68"/>
  <c r="CR41" i="68"/>
  <c r="CS41" i="68"/>
  <c r="CT41" i="68"/>
  <c r="CU41" i="68"/>
  <c r="CV41" i="68"/>
  <c r="CW41" i="68"/>
  <c r="CX41" i="68"/>
  <c r="CY41" i="68"/>
  <c r="CZ41" i="68"/>
  <c r="DA41" i="68"/>
  <c r="DB41" i="68"/>
  <c r="DC41" i="68"/>
  <c r="DD41" i="68"/>
  <c r="DE41" i="68"/>
  <c r="DF41" i="68"/>
  <c r="DG41" i="68"/>
  <c r="DH41" i="68"/>
  <c r="DI41" i="68"/>
  <c r="DJ41" i="68"/>
  <c r="DK41" i="68"/>
  <c r="DL41" i="68"/>
  <c r="DM41" i="68"/>
  <c r="DN41" i="68"/>
  <c r="DO41" i="68"/>
  <c r="DP41" i="68"/>
  <c r="DQ41" i="68"/>
  <c r="DR41" i="68"/>
  <c r="AR42" i="68"/>
  <c r="AS42" i="68"/>
  <c r="AT42" i="68"/>
  <c r="AU42" i="68"/>
  <c r="AV42" i="68"/>
  <c r="AW42" i="68"/>
  <c r="AX42" i="68"/>
  <c r="AY42" i="68"/>
  <c r="AZ42" i="68"/>
  <c r="BA42" i="68"/>
  <c r="BB42" i="68"/>
  <c r="BC42" i="68"/>
  <c r="BD42" i="68"/>
  <c r="BE42" i="68"/>
  <c r="BF42" i="68"/>
  <c r="BG42" i="68"/>
  <c r="BH42" i="68"/>
  <c r="BI42" i="68"/>
  <c r="BJ42" i="68"/>
  <c r="BK42" i="68"/>
  <c r="BL42" i="68"/>
  <c r="BM42" i="68"/>
  <c r="BN42" i="68"/>
  <c r="BO42" i="68"/>
  <c r="BP42" i="68"/>
  <c r="BQ42" i="68"/>
  <c r="BR42" i="68"/>
  <c r="BS42" i="68"/>
  <c r="BT42" i="68"/>
  <c r="BU42" i="68"/>
  <c r="BV42" i="68"/>
  <c r="BW42" i="68"/>
  <c r="BX42" i="68"/>
  <c r="BY42" i="68"/>
  <c r="BZ42" i="68"/>
  <c r="CA42" i="68"/>
  <c r="CB42" i="68"/>
  <c r="CC42" i="68"/>
  <c r="CE42" i="68"/>
  <c r="CG42" i="68"/>
  <c r="CH42" i="68"/>
  <c r="CI42" i="68"/>
  <c r="CJ42" i="68"/>
  <c r="CK42" i="68"/>
  <c r="CL42" i="68"/>
  <c r="CM42" i="68"/>
  <c r="CN42" i="68"/>
  <c r="CO42" i="68"/>
  <c r="CP42" i="68"/>
  <c r="CQ42" i="68"/>
  <c r="CR42" i="68"/>
  <c r="CS42" i="68"/>
  <c r="CT42" i="68"/>
  <c r="CU42" i="68"/>
  <c r="CV42" i="68"/>
  <c r="CW42" i="68"/>
  <c r="CX42" i="68"/>
  <c r="CY42" i="68"/>
  <c r="CZ42" i="68"/>
  <c r="DA42" i="68"/>
  <c r="DB42" i="68"/>
  <c r="DC42" i="68"/>
  <c r="DD42" i="68"/>
  <c r="DE42" i="68"/>
  <c r="DF42" i="68"/>
  <c r="DG42" i="68"/>
  <c r="DH42" i="68"/>
  <c r="DI42" i="68"/>
  <c r="DJ42" i="68"/>
  <c r="DK42" i="68"/>
  <c r="DL42" i="68"/>
  <c r="DM42" i="68"/>
  <c r="DN42" i="68"/>
  <c r="DO42" i="68"/>
  <c r="DP42" i="68"/>
  <c r="DQ42" i="68"/>
  <c r="DR42" i="68"/>
  <c r="CE43" i="68"/>
  <c r="CG43" i="68"/>
  <c r="CH43" i="68"/>
  <c r="CI43" i="68"/>
  <c r="CJ43" i="68"/>
  <c r="CK43" i="68"/>
  <c r="CL43" i="68"/>
  <c r="CM43" i="68"/>
  <c r="CN43" i="68"/>
  <c r="CO43" i="68"/>
  <c r="CP43" i="68"/>
  <c r="CQ43" i="68"/>
  <c r="CR43" i="68"/>
  <c r="CS43" i="68"/>
  <c r="CT43" i="68"/>
  <c r="CU43" i="68"/>
  <c r="CV43" i="68"/>
  <c r="CW43" i="68"/>
  <c r="CX43" i="68"/>
  <c r="CY43" i="68"/>
  <c r="CZ43" i="68"/>
  <c r="DA43" i="68"/>
  <c r="DB43" i="68"/>
  <c r="DC43" i="68"/>
  <c r="DD43" i="68"/>
  <c r="DE43" i="68"/>
  <c r="DF43" i="68"/>
  <c r="DG43" i="68"/>
  <c r="DH43" i="68"/>
  <c r="DI43" i="68"/>
  <c r="DJ43" i="68"/>
  <c r="DK43" i="68"/>
  <c r="DL43" i="68"/>
  <c r="DM43" i="68"/>
  <c r="DN43" i="68"/>
  <c r="DO43" i="68"/>
  <c r="DP43" i="68"/>
  <c r="DQ43" i="68"/>
  <c r="DR43" i="68"/>
  <c r="CE44" i="68"/>
  <c r="CG44" i="68"/>
  <c r="CH44" i="68"/>
  <c r="CI44" i="68"/>
  <c r="CJ44" i="68"/>
  <c r="CK44" i="68"/>
  <c r="CL44" i="68"/>
  <c r="CM44" i="68"/>
  <c r="CN44" i="68"/>
  <c r="CO44" i="68"/>
  <c r="CP44" i="68"/>
  <c r="CQ44" i="68"/>
  <c r="CR44" i="68"/>
  <c r="CS44" i="68"/>
  <c r="CT44" i="68"/>
  <c r="CU44" i="68"/>
  <c r="CV44" i="68"/>
  <c r="CW44" i="68"/>
  <c r="CX44" i="68"/>
  <c r="CY44" i="68"/>
  <c r="CZ44" i="68"/>
  <c r="DA44" i="68"/>
  <c r="DB44" i="68"/>
  <c r="DC44" i="68"/>
  <c r="DD44" i="68"/>
  <c r="DE44" i="68"/>
  <c r="DF44" i="68"/>
  <c r="DG44" i="68"/>
  <c r="DH44" i="68"/>
  <c r="DI44" i="68"/>
  <c r="DJ44" i="68"/>
  <c r="DK44" i="68"/>
  <c r="DL44" i="68"/>
  <c r="DM44" i="68"/>
  <c r="DN44" i="68"/>
  <c r="DO44" i="68"/>
  <c r="DP44" i="68"/>
  <c r="DQ44" i="68"/>
  <c r="DR44" i="68"/>
  <c r="CE45" i="68"/>
  <c r="CG45" i="68"/>
  <c r="CH45" i="68"/>
  <c r="CI45" i="68"/>
  <c r="CJ45" i="68"/>
  <c r="CK45" i="68"/>
  <c r="CL45" i="68"/>
  <c r="CM45" i="68"/>
  <c r="CN45" i="68"/>
  <c r="CO45" i="68"/>
  <c r="CP45" i="68"/>
  <c r="CQ45" i="68"/>
  <c r="CR45" i="68"/>
  <c r="CS45" i="68"/>
  <c r="CT45" i="68"/>
  <c r="CU45" i="68"/>
  <c r="CV45" i="68"/>
  <c r="CW45" i="68"/>
  <c r="CX45" i="68"/>
  <c r="CY45" i="68"/>
  <c r="CZ45" i="68"/>
  <c r="DA45" i="68"/>
  <c r="DB45" i="68"/>
  <c r="DC45" i="68"/>
  <c r="DD45" i="68"/>
  <c r="DE45" i="68"/>
  <c r="DF45" i="68"/>
  <c r="DG45" i="68"/>
  <c r="DH45" i="68"/>
  <c r="DI45" i="68"/>
  <c r="DJ45" i="68"/>
  <c r="DK45" i="68"/>
  <c r="DL45" i="68"/>
  <c r="DM45" i="68"/>
  <c r="DN45" i="68"/>
  <c r="DO45" i="68"/>
  <c r="DP45" i="68"/>
  <c r="DQ45" i="68"/>
  <c r="DR45" i="68"/>
  <c r="CE46" i="68"/>
  <c r="CG46" i="68"/>
  <c r="CH46" i="68"/>
  <c r="CI46" i="68"/>
  <c r="CJ46" i="68"/>
  <c r="CK46" i="68"/>
  <c r="CL46" i="68"/>
  <c r="CM46" i="68"/>
  <c r="CN46" i="68"/>
  <c r="CO46" i="68"/>
  <c r="CP46" i="68"/>
  <c r="CQ46" i="68"/>
  <c r="CR46" i="68"/>
  <c r="CS46" i="68"/>
  <c r="CT46" i="68"/>
  <c r="CU46" i="68"/>
  <c r="CV46" i="68"/>
  <c r="CW46" i="68"/>
  <c r="CX46" i="68"/>
  <c r="CY46" i="68"/>
  <c r="CZ46" i="68"/>
  <c r="DA46" i="68"/>
  <c r="DB46" i="68"/>
  <c r="DC46" i="68"/>
  <c r="DD46" i="68"/>
  <c r="DE46" i="68"/>
  <c r="DF46" i="68"/>
  <c r="DG46" i="68"/>
  <c r="DH46" i="68"/>
  <c r="DI46" i="68"/>
  <c r="DJ46" i="68"/>
  <c r="DK46" i="68"/>
  <c r="DL46" i="68"/>
  <c r="DM46" i="68"/>
  <c r="DN46" i="68"/>
  <c r="DO46" i="68"/>
  <c r="DP46" i="68"/>
  <c r="DQ46" i="68"/>
  <c r="DR46" i="68"/>
  <c r="CE47" i="68"/>
  <c r="CG47" i="68"/>
  <c r="CH47" i="68"/>
  <c r="CI47" i="68"/>
  <c r="CJ47" i="68"/>
  <c r="CK47" i="68"/>
  <c r="CL47" i="68"/>
  <c r="CM47" i="68"/>
  <c r="CN47" i="68"/>
  <c r="CO47" i="68"/>
  <c r="CP47" i="68"/>
  <c r="CQ47" i="68"/>
  <c r="CR47" i="68"/>
  <c r="CS47" i="68"/>
  <c r="CT47" i="68"/>
  <c r="CU47" i="68"/>
  <c r="CV47" i="68"/>
  <c r="CW47" i="68"/>
  <c r="CX47" i="68"/>
  <c r="CY47" i="68"/>
  <c r="CZ47" i="68"/>
  <c r="DA47" i="68"/>
  <c r="DB47" i="68"/>
  <c r="DC47" i="68"/>
  <c r="DD47" i="68"/>
  <c r="DE47" i="68"/>
  <c r="DF47" i="68"/>
  <c r="DG47" i="68"/>
  <c r="DH47" i="68"/>
  <c r="DI47" i="68"/>
  <c r="DJ47" i="68"/>
  <c r="DK47" i="68"/>
  <c r="DL47" i="68"/>
  <c r="DM47" i="68"/>
  <c r="DN47" i="68"/>
  <c r="DO47" i="68"/>
  <c r="DP47" i="68"/>
  <c r="DQ47" i="68"/>
  <c r="DR47" i="68"/>
  <c r="CE48" i="68"/>
  <c r="CG48" i="68"/>
  <c r="CH48" i="68"/>
  <c r="CI48" i="68"/>
  <c r="CJ48" i="68"/>
  <c r="CK48" i="68"/>
  <c r="CL48" i="68"/>
  <c r="CM48" i="68"/>
  <c r="CN48" i="68"/>
  <c r="CO48" i="68"/>
  <c r="CP48" i="68"/>
  <c r="CQ48" i="68"/>
  <c r="CR48" i="68"/>
  <c r="CS48" i="68"/>
  <c r="CT48" i="68"/>
  <c r="CU48" i="68"/>
  <c r="CV48" i="68"/>
  <c r="CW48" i="68"/>
  <c r="CX48" i="68"/>
  <c r="CY48" i="68"/>
  <c r="CZ48" i="68"/>
  <c r="DA48" i="68"/>
  <c r="DB48" i="68"/>
  <c r="DC48" i="68"/>
  <c r="DD48" i="68"/>
  <c r="DE48" i="68"/>
  <c r="DF48" i="68"/>
  <c r="DG48" i="68"/>
  <c r="DH48" i="68"/>
  <c r="DI48" i="68"/>
  <c r="DJ48" i="68"/>
  <c r="DK48" i="68"/>
  <c r="DL48" i="68"/>
  <c r="DM48" i="68"/>
  <c r="DN48" i="68"/>
  <c r="DO48" i="68"/>
  <c r="DP48" i="68"/>
  <c r="DQ48" i="68"/>
  <c r="DR48" i="68"/>
  <c r="CE49" i="68"/>
  <c r="CG49" i="68"/>
  <c r="CH49" i="68"/>
  <c r="CI49" i="68"/>
  <c r="CJ49" i="68"/>
  <c r="CK49" i="68"/>
  <c r="CL49" i="68"/>
  <c r="CM49" i="68"/>
  <c r="CN49" i="68"/>
  <c r="CO49" i="68"/>
  <c r="CP49" i="68"/>
  <c r="CQ49" i="68"/>
  <c r="CR49" i="68"/>
  <c r="CS49" i="68"/>
  <c r="CT49" i="68"/>
  <c r="CU49" i="68"/>
  <c r="CV49" i="68"/>
  <c r="CW49" i="68"/>
  <c r="CX49" i="68"/>
  <c r="CY49" i="68"/>
  <c r="CZ49" i="68"/>
  <c r="DA49" i="68"/>
  <c r="DB49" i="68"/>
  <c r="DC49" i="68"/>
  <c r="DD49" i="68"/>
  <c r="DE49" i="68"/>
  <c r="DF49" i="68"/>
  <c r="DG49" i="68"/>
  <c r="DH49" i="68"/>
  <c r="DI49" i="68"/>
  <c r="DJ49" i="68"/>
  <c r="DK49" i="68"/>
  <c r="DL49" i="68"/>
  <c r="DM49" i="68"/>
  <c r="DN49" i="68"/>
  <c r="DO49" i="68"/>
  <c r="DP49" i="68"/>
  <c r="DQ49" i="68"/>
  <c r="DR49" i="68"/>
  <c r="D50" i="68"/>
  <c r="E50" i="68"/>
  <c r="AS54" i="68" s="1"/>
  <c r="F50" i="68"/>
  <c r="G50" i="68"/>
  <c r="H50" i="68"/>
  <c r="I50" i="68"/>
  <c r="AW51" i="68" s="1"/>
  <c r="J50" i="68"/>
  <c r="K50" i="68"/>
  <c r="L50" i="68"/>
  <c r="M50" i="68"/>
  <c r="BA54" i="68" s="1"/>
  <c r="N50" i="68"/>
  <c r="O50" i="68"/>
  <c r="P50" i="68"/>
  <c r="Q50" i="68"/>
  <c r="BE51" i="68" s="1"/>
  <c r="R50" i="68"/>
  <c r="S50" i="68"/>
  <c r="T50" i="68"/>
  <c r="U50" i="68"/>
  <c r="BI54" i="68" s="1"/>
  <c r="V50" i="68"/>
  <c r="W50" i="68"/>
  <c r="X50" i="68"/>
  <c r="Y50" i="68"/>
  <c r="BM51" i="68" s="1"/>
  <c r="Z50" i="68"/>
  <c r="Z98" i="68" s="1"/>
  <c r="AA50" i="68"/>
  <c r="AB50" i="68"/>
  <c r="AC50" i="68"/>
  <c r="BQ54" i="68" s="1"/>
  <c r="AD50" i="68"/>
  <c r="AE50" i="68"/>
  <c r="BS52" i="68" s="1"/>
  <c r="AF50" i="68"/>
  <c r="AG50" i="68"/>
  <c r="BU51" i="68" s="1"/>
  <c r="AH50" i="68"/>
  <c r="AI50" i="68"/>
  <c r="AJ50" i="68"/>
  <c r="AK50" i="68"/>
  <c r="BY54" i="68" s="1"/>
  <c r="AL50" i="68"/>
  <c r="AM50" i="68"/>
  <c r="AN50" i="68"/>
  <c r="AO50" i="68"/>
  <c r="CC51" i="68" s="1"/>
  <c r="AR50" i="68"/>
  <c r="AW50" i="68"/>
  <c r="AZ50" i="68"/>
  <c r="BE50" i="68"/>
  <c r="BH50" i="68"/>
  <c r="BM50" i="68"/>
  <c r="BP50" i="68"/>
  <c r="BU50" i="68"/>
  <c r="BX50" i="68"/>
  <c r="CC50" i="68"/>
  <c r="AR51" i="68"/>
  <c r="AS51" i="68"/>
  <c r="AV51" i="68"/>
  <c r="AZ51" i="68"/>
  <c r="BA51" i="68"/>
  <c r="BD51" i="68"/>
  <c r="BH51" i="68"/>
  <c r="BI51" i="68"/>
  <c r="BK51" i="68"/>
  <c r="BP51" i="68"/>
  <c r="BQ51" i="68"/>
  <c r="BS51" i="68"/>
  <c r="BT51" i="68"/>
  <c r="BX51" i="68"/>
  <c r="CD51" i="68"/>
  <c r="CE51" i="68"/>
  <c r="CG51" i="68"/>
  <c r="CH51" i="68"/>
  <c r="CI51" i="68"/>
  <c r="CJ51" i="68"/>
  <c r="CK51" i="68"/>
  <c r="CL51" i="68"/>
  <c r="CM51" i="68"/>
  <c r="CN51" i="68"/>
  <c r="CO51" i="68"/>
  <c r="CP51" i="68"/>
  <c r="CQ51" i="68"/>
  <c r="CR51" i="68"/>
  <c r="CS51" i="68"/>
  <c r="CT51" i="68"/>
  <c r="CU51" i="68"/>
  <c r="CV51" i="68"/>
  <c r="CW51" i="68"/>
  <c r="CX51" i="68"/>
  <c r="CY51" i="68"/>
  <c r="CZ51" i="68"/>
  <c r="DA51" i="68"/>
  <c r="DB51" i="68"/>
  <c r="DC51" i="68"/>
  <c r="DD51" i="68"/>
  <c r="DE51" i="68"/>
  <c r="DF51" i="68"/>
  <c r="DG51" i="68"/>
  <c r="DH51" i="68"/>
  <c r="DI51" i="68"/>
  <c r="DJ51" i="68"/>
  <c r="DK51" i="68"/>
  <c r="DL51" i="68"/>
  <c r="DM51" i="68"/>
  <c r="DN51" i="68"/>
  <c r="DO51" i="68"/>
  <c r="DP51" i="68"/>
  <c r="DQ51" i="68"/>
  <c r="DR51" i="68"/>
  <c r="AR52" i="68"/>
  <c r="AZ52" i="68"/>
  <c r="BB52" i="68"/>
  <c r="BH52" i="68"/>
  <c r="BP52" i="68"/>
  <c r="BU52" i="68"/>
  <c r="BX52" i="68"/>
  <c r="CC52" i="68"/>
  <c r="CD52" i="68"/>
  <c r="CE52" i="68"/>
  <c r="CG52" i="68"/>
  <c r="CH52" i="68"/>
  <c r="CI52" i="68"/>
  <c r="CJ52" i="68"/>
  <c r="CK52" i="68"/>
  <c r="CL52" i="68"/>
  <c r="CM52" i="68"/>
  <c r="CN52" i="68"/>
  <c r="CO52" i="68"/>
  <c r="CP52" i="68"/>
  <c r="CQ52" i="68"/>
  <c r="CR52" i="68"/>
  <c r="CS52" i="68"/>
  <c r="CT52" i="68"/>
  <c r="CU52" i="68"/>
  <c r="CV52" i="68"/>
  <c r="CW52" i="68"/>
  <c r="CX52" i="68"/>
  <c r="CY52" i="68"/>
  <c r="CZ52" i="68"/>
  <c r="DA52" i="68"/>
  <c r="DB52" i="68"/>
  <c r="DC52" i="68"/>
  <c r="DD52" i="68"/>
  <c r="DE52" i="68"/>
  <c r="DF52" i="68"/>
  <c r="DG52" i="68"/>
  <c r="DH52" i="68"/>
  <c r="DI52" i="68"/>
  <c r="DJ52" i="68"/>
  <c r="DK52" i="68"/>
  <c r="DL52" i="68"/>
  <c r="DM52" i="68"/>
  <c r="DN52" i="68"/>
  <c r="DO52" i="68"/>
  <c r="DP52" i="68"/>
  <c r="DQ52" i="68"/>
  <c r="DR52" i="68"/>
  <c r="AR54" i="68"/>
  <c r="AV54" i="68"/>
  <c r="AW54" i="68"/>
  <c r="AY54" i="68"/>
  <c r="AZ54" i="68"/>
  <c r="BE54" i="68"/>
  <c r="BG54" i="68"/>
  <c r="BH54" i="68"/>
  <c r="BL54" i="68"/>
  <c r="BO54" i="68"/>
  <c r="BP54" i="68"/>
  <c r="BT54" i="68"/>
  <c r="BW54" i="68"/>
  <c r="BX54" i="68"/>
  <c r="CE54" i="68"/>
  <c r="CG54" i="68"/>
  <c r="CH54" i="68"/>
  <c r="CI54" i="68"/>
  <c r="CJ54" i="68"/>
  <c r="CK54" i="68"/>
  <c r="CL54" i="68"/>
  <c r="CM54" i="68"/>
  <c r="CN54" i="68"/>
  <c r="CO54" i="68"/>
  <c r="CP54" i="68"/>
  <c r="CQ54" i="68"/>
  <c r="CR54" i="68"/>
  <c r="CS54" i="68"/>
  <c r="CT54" i="68"/>
  <c r="CU54" i="68"/>
  <c r="CV54" i="68"/>
  <c r="CW54" i="68"/>
  <c r="CX54" i="68"/>
  <c r="CY54" i="68"/>
  <c r="CZ54" i="68"/>
  <c r="DA54" i="68"/>
  <c r="DB54" i="68"/>
  <c r="DC54" i="68"/>
  <c r="DD54" i="68"/>
  <c r="DE54" i="68"/>
  <c r="DF54" i="68"/>
  <c r="DG54" i="68"/>
  <c r="DH54" i="68"/>
  <c r="DI54" i="68"/>
  <c r="DJ54" i="68"/>
  <c r="DK54" i="68"/>
  <c r="DL54" i="68"/>
  <c r="DM54" i="68"/>
  <c r="DN54" i="68"/>
  <c r="DO54" i="68"/>
  <c r="DP54" i="68"/>
  <c r="DQ54" i="68"/>
  <c r="DR54" i="68"/>
  <c r="CE55" i="68"/>
  <c r="CG55" i="68"/>
  <c r="CH55" i="68"/>
  <c r="CI55" i="68"/>
  <c r="CJ55" i="68"/>
  <c r="CK55" i="68"/>
  <c r="CL55" i="68"/>
  <c r="CM55" i="68"/>
  <c r="CN55" i="68"/>
  <c r="CO55" i="68"/>
  <c r="CP55" i="68"/>
  <c r="CQ55" i="68"/>
  <c r="CR55" i="68"/>
  <c r="CS55" i="68"/>
  <c r="CT55" i="68"/>
  <c r="CU55" i="68"/>
  <c r="CV55" i="68"/>
  <c r="CW55" i="68"/>
  <c r="CX55" i="68"/>
  <c r="CY55" i="68"/>
  <c r="CZ55" i="68"/>
  <c r="DA55" i="68"/>
  <c r="DB55" i="68"/>
  <c r="DC55" i="68"/>
  <c r="DD55" i="68"/>
  <c r="DE55" i="68"/>
  <c r="DF55" i="68"/>
  <c r="DG55" i="68"/>
  <c r="DH55" i="68"/>
  <c r="DI55" i="68"/>
  <c r="DJ55" i="68"/>
  <c r="DK55" i="68"/>
  <c r="DL55" i="68"/>
  <c r="DM55" i="68"/>
  <c r="DN55" i="68"/>
  <c r="DO55" i="68"/>
  <c r="DP55" i="68"/>
  <c r="DQ55" i="68"/>
  <c r="DR55" i="68"/>
  <c r="CE56" i="68"/>
  <c r="CG56" i="68"/>
  <c r="CH56" i="68"/>
  <c r="CI56" i="68"/>
  <c r="CJ56" i="68"/>
  <c r="CK56" i="68"/>
  <c r="CL56" i="68"/>
  <c r="CM56" i="68"/>
  <c r="CN56" i="68"/>
  <c r="CO56" i="68"/>
  <c r="CP56" i="68"/>
  <c r="CQ56" i="68"/>
  <c r="CR56" i="68"/>
  <c r="CS56" i="68"/>
  <c r="CT56" i="68"/>
  <c r="CU56" i="68"/>
  <c r="CV56" i="68"/>
  <c r="CW56" i="68"/>
  <c r="CX56" i="68"/>
  <c r="CY56" i="68"/>
  <c r="CZ56" i="68"/>
  <c r="DA56" i="68"/>
  <c r="DB56" i="68"/>
  <c r="DC56" i="68"/>
  <c r="DD56" i="68"/>
  <c r="DE56" i="68"/>
  <c r="DF56" i="68"/>
  <c r="DG56" i="68"/>
  <c r="DH56" i="68"/>
  <c r="DI56" i="68"/>
  <c r="DJ56" i="68"/>
  <c r="DK56" i="68"/>
  <c r="DL56" i="68"/>
  <c r="DM56" i="68"/>
  <c r="DN56" i="68"/>
  <c r="DO56" i="68"/>
  <c r="DP56" i="68"/>
  <c r="DQ56" i="68"/>
  <c r="DR56" i="68"/>
  <c r="CE58" i="68"/>
  <c r="CG58" i="68"/>
  <c r="CH58" i="68"/>
  <c r="CI58" i="68"/>
  <c r="CJ58" i="68"/>
  <c r="CK58" i="68"/>
  <c r="CL58" i="68"/>
  <c r="CM58" i="68"/>
  <c r="CN58" i="68"/>
  <c r="CO58" i="68"/>
  <c r="CP58" i="68"/>
  <c r="CQ58" i="68"/>
  <c r="CR58" i="68"/>
  <c r="CS58" i="68"/>
  <c r="CT58" i="68"/>
  <c r="CU58" i="68"/>
  <c r="CV58" i="68"/>
  <c r="CW58" i="68"/>
  <c r="CX58" i="68"/>
  <c r="CY58" i="68"/>
  <c r="CZ58" i="68"/>
  <c r="DA58" i="68"/>
  <c r="DB58" i="68"/>
  <c r="DC58" i="68"/>
  <c r="DD58" i="68"/>
  <c r="DE58" i="68"/>
  <c r="DF58" i="68"/>
  <c r="DG58" i="68"/>
  <c r="DH58" i="68"/>
  <c r="DI58" i="68"/>
  <c r="DJ58" i="68"/>
  <c r="DK58" i="68"/>
  <c r="DL58" i="68"/>
  <c r="DM58" i="68"/>
  <c r="DN58" i="68"/>
  <c r="DO58" i="68"/>
  <c r="DP58" i="68"/>
  <c r="DQ58" i="68"/>
  <c r="DR58" i="68"/>
  <c r="AR59" i="68"/>
  <c r="AS59" i="68"/>
  <c r="AT59" i="68"/>
  <c r="AU59" i="68"/>
  <c r="AV59" i="68"/>
  <c r="AW59" i="68"/>
  <c r="AX59" i="68"/>
  <c r="AY59" i="68"/>
  <c r="AZ59" i="68"/>
  <c r="BA59" i="68"/>
  <c r="BB59" i="68"/>
  <c r="BC59" i="68"/>
  <c r="BD59" i="68"/>
  <c r="BE59" i="68"/>
  <c r="BF59" i="68"/>
  <c r="BG59" i="68"/>
  <c r="BH59" i="68"/>
  <c r="BI59" i="68"/>
  <c r="BJ59" i="68"/>
  <c r="BK59" i="68"/>
  <c r="BL59" i="68"/>
  <c r="BM59" i="68"/>
  <c r="BN59" i="68"/>
  <c r="BO59" i="68"/>
  <c r="BP59" i="68"/>
  <c r="BQ59" i="68"/>
  <c r="BR59" i="68"/>
  <c r="BS59" i="68"/>
  <c r="BT59" i="68"/>
  <c r="BU59" i="68"/>
  <c r="BV59" i="68"/>
  <c r="BW59" i="68"/>
  <c r="BX59" i="68"/>
  <c r="BY59" i="68"/>
  <c r="BZ59" i="68"/>
  <c r="CA59" i="68"/>
  <c r="CB59" i="68"/>
  <c r="CC59" i="68"/>
  <c r="CE59" i="68"/>
  <c r="CG59" i="68"/>
  <c r="CH59" i="68"/>
  <c r="CI59" i="68"/>
  <c r="CJ59" i="68"/>
  <c r="CK59" i="68"/>
  <c r="CL59" i="68"/>
  <c r="CM59" i="68"/>
  <c r="CN59" i="68"/>
  <c r="CO59" i="68"/>
  <c r="CP59" i="68"/>
  <c r="CQ59" i="68"/>
  <c r="CR59" i="68"/>
  <c r="CS59" i="68"/>
  <c r="CT59" i="68"/>
  <c r="CU59" i="68"/>
  <c r="CV59" i="68"/>
  <c r="CW59" i="68"/>
  <c r="CX59" i="68"/>
  <c r="CY59" i="68"/>
  <c r="CZ59" i="68"/>
  <c r="DA59" i="68"/>
  <c r="DB59" i="68"/>
  <c r="DC59" i="68"/>
  <c r="DD59" i="68"/>
  <c r="DE59" i="68"/>
  <c r="DF59" i="68"/>
  <c r="DG59" i="68"/>
  <c r="DH59" i="68"/>
  <c r="DI59" i="68"/>
  <c r="DJ59" i="68"/>
  <c r="DK59" i="68"/>
  <c r="DL59" i="68"/>
  <c r="DM59" i="68"/>
  <c r="DN59" i="68"/>
  <c r="DO59" i="68"/>
  <c r="DP59" i="68"/>
  <c r="DQ59" i="68"/>
  <c r="DR59" i="68"/>
  <c r="CE60" i="68"/>
  <c r="CG60" i="68"/>
  <c r="CH60" i="68"/>
  <c r="CI60" i="68"/>
  <c r="CJ60" i="68"/>
  <c r="CK60" i="68"/>
  <c r="CL60" i="68"/>
  <c r="CM60" i="68"/>
  <c r="CN60" i="68"/>
  <c r="CO60" i="68"/>
  <c r="CP60" i="68"/>
  <c r="CQ60" i="68"/>
  <c r="CR60" i="68"/>
  <c r="CS60" i="68"/>
  <c r="CT60" i="68"/>
  <c r="CU60" i="68"/>
  <c r="CV60" i="68"/>
  <c r="CW60" i="68"/>
  <c r="CX60" i="68"/>
  <c r="CY60" i="68"/>
  <c r="CZ60" i="68"/>
  <c r="DA60" i="68"/>
  <c r="DB60" i="68"/>
  <c r="DC60" i="68"/>
  <c r="DD60" i="68"/>
  <c r="DE60" i="68"/>
  <c r="DF60" i="68"/>
  <c r="DG60" i="68"/>
  <c r="DH60" i="68"/>
  <c r="DI60" i="68"/>
  <c r="DJ60" i="68"/>
  <c r="DK60" i="68"/>
  <c r="DL60" i="68"/>
  <c r="DM60" i="68"/>
  <c r="DN60" i="68"/>
  <c r="DO60" i="68"/>
  <c r="DP60" i="68"/>
  <c r="DQ60" i="68"/>
  <c r="DR60" i="68"/>
  <c r="CE61" i="68"/>
  <c r="CG61" i="68"/>
  <c r="CH61" i="68"/>
  <c r="CI61" i="68"/>
  <c r="CJ61" i="68"/>
  <c r="CK61" i="68"/>
  <c r="CL61" i="68"/>
  <c r="CM61" i="68"/>
  <c r="CN61" i="68"/>
  <c r="CO61" i="68"/>
  <c r="CP61" i="68"/>
  <c r="CQ61" i="68"/>
  <c r="CR61" i="68"/>
  <c r="CS61" i="68"/>
  <c r="CT61" i="68"/>
  <c r="CU61" i="68"/>
  <c r="CV61" i="68"/>
  <c r="CW61" i="68"/>
  <c r="CX61" i="68"/>
  <c r="CY61" i="68"/>
  <c r="CZ61" i="68"/>
  <c r="DA61" i="68"/>
  <c r="DB61" i="68"/>
  <c r="DC61" i="68"/>
  <c r="DD61" i="68"/>
  <c r="DE61" i="68"/>
  <c r="DF61" i="68"/>
  <c r="DG61" i="68"/>
  <c r="DH61" i="68"/>
  <c r="DI61" i="68"/>
  <c r="DJ61" i="68"/>
  <c r="DK61" i="68"/>
  <c r="DL61" i="68"/>
  <c r="DM61" i="68"/>
  <c r="DN61" i="68"/>
  <c r="DO61" i="68"/>
  <c r="DP61" i="68"/>
  <c r="DQ61" i="68"/>
  <c r="DR61" i="68"/>
  <c r="CE62" i="68"/>
  <c r="CG62" i="68"/>
  <c r="CH62" i="68"/>
  <c r="CI62" i="68"/>
  <c r="CJ62" i="68"/>
  <c r="CK62" i="68"/>
  <c r="CL62" i="68"/>
  <c r="CM62" i="68"/>
  <c r="CN62" i="68"/>
  <c r="CO62" i="68"/>
  <c r="CP62" i="68"/>
  <c r="CQ62" i="68"/>
  <c r="CR62" i="68"/>
  <c r="CS62" i="68"/>
  <c r="CT62" i="68"/>
  <c r="CU62" i="68"/>
  <c r="CV62" i="68"/>
  <c r="CW62" i="68"/>
  <c r="CX62" i="68"/>
  <c r="CY62" i="68"/>
  <c r="CZ62" i="68"/>
  <c r="DA62" i="68"/>
  <c r="DB62" i="68"/>
  <c r="DC62" i="68"/>
  <c r="DD62" i="68"/>
  <c r="DE62" i="68"/>
  <c r="DF62" i="68"/>
  <c r="DG62" i="68"/>
  <c r="DH62" i="68"/>
  <c r="DI62" i="68"/>
  <c r="DJ62" i="68"/>
  <c r="DK62" i="68"/>
  <c r="DL62" i="68"/>
  <c r="DM62" i="68"/>
  <c r="DN62" i="68"/>
  <c r="DO62" i="68"/>
  <c r="DP62" i="68"/>
  <c r="DQ62" i="68"/>
  <c r="DR62" i="68"/>
  <c r="CE63" i="68"/>
  <c r="CG63" i="68"/>
  <c r="CH63" i="68"/>
  <c r="CI63" i="68"/>
  <c r="CJ63" i="68"/>
  <c r="CK63" i="68"/>
  <c r="CL63" i="68"/>
  <c r="CM63" i="68"/>
  <c r="CN63" i="68"/>
  <c r="CO63" i="68"/>
  <c r="CP63" i="68"/>
  <c r="CQ63" i="68"/>
  <c r="CR63" i="68"/>
  <c r="CS63" i="68"/>
  <c r="CT63" i="68"/>
  <c r="CU63" i="68"/>
  <c r="CV63" i="68"/>
  <c r="CW63" i="68"/>
  <c r="CX63" i="68"/>
  <c r="CY63" i="68"/>
  <c r="CZ63" i="68"/>
  <c r="DA63" i="68"/>
  <c r="DB63" i="68"/>
  <c r="DC63" i="68"/>
  <c r="DD63" i="68"/>
  <c r="DE63" i="68"/>
  <c r="DF63" i="68"/>
  <c r="DG63" i="68"/>
  <c r="DH63" i="68"/>
  <c r="DI63" i="68"/>
  <c r="DJ63" i="68"/>
  <c r="DK63" i="68"/>
  <c r="DL63" i="68"/>
  <c r="DM63" i="68"/>
  <c r="DN63" i="68"/>
  <c r="DO63" i="68"/>
  <c r="DP63" i="68"/>
  <c r="DQ63" i="68"/>
  <c r="DR63" i="68"/>
  <c r="CE64" i="68"/>
  <c r="CG64" i="68"/>
  <c r="CH64" i="68"/>
  <c r="CI64" i="68"/>
  <c r="CJ64" i="68"/>
  <c r="CK64" i="68"/>
  <c r="CL64" i="68"/>
  <c r="CM64" i="68"/>
  <c r="CN64" i="68"/>
  <c r="CO64" i="68"/>
  <c r="CP64" i="68"/>
  <c r="CQ64" i="68"/>
  <c r="CR64" i="68"/>
  <c r="CS64" i="68"/>
  <c r="CT64" i="68"/>
  <c r="CU64" i="68"/>
  <c r="CV64" i="68"/>
  <c r="CW64" i="68"/>
  <c r="CX64" i="68"/>
  <c r="CY64" i="68"/>
  <c r="CZ64" i="68"/>
  <c r="DA64" i="68"/>
  <c r="DB64" i="68"/>
  <c r="DC64" i="68"/>
  <c r="DD64" i="68"/>
  <c r="DE64" i="68"/>
  <c r="DF64" i="68"/>
  <c r="DG64" i="68"/>
  <c r="DH64" i="68"/>
  <c r="DI64" i="68"/>
  <c r="DJ64" i="68"/>
  <c r="DK64" i="68"/>
  <c r="DL64" i="68"/>
  <c r="DM64" i="68"/>
  <c r="DN64" i="68"/>
  <c r="DO64" i="68"/>
  <c r="DP64" i="68"/>
  <c r="DQ64" i="68"/>
  <c r="DR64" i="68"/>
  <c r="CE65" i="68"/>
  <c r="CG65" i="68"/>
  <c r="CH65" i="68"/>
  <c r="CI65" i="68"/>
  <c r="CJ65" i="68"/>
  <c r="CK65" i="68"/>
  <c r="CL65" i="68"/>
  <c r="CM65" i="68"/>
  <c r="CN65" i="68"/>
  <c r="CO65" i="68"/>
  <c r="CP65" i="68"/>
  <c r="CQ65" i="68"/>
  <c r="CR65" i="68"/>
  <c r="CS65" i="68"/>
  <c r="CT65" i="68"/>
  <c r="CU65" i="68"/>
  <c r="CV65" i="68"/>
  <c r="CW65" i="68"/>
  <c r="CX65" i="68"/>
  <c r="CY65" i="68"/>
  <c r="CZ65" i="68"/>
  <c r="DA65" i="68"/>
  <c r="DB65" i="68"/>
  <c r="DC65" i="68"/>
  <c r="DD65" i="68"/>
  <c r="DE65" i="68"/>
  <c r="DF65" i="68"/>
  <c r="DG65" i="68"/>
  <c r="DH65" i="68"/>
  <c r="DI65" i="68"/>
  <c r="DJ65" i="68"/>
  <c r="DK65" i="68"/>
  <c r="DL65" i="68"/>
  <c r="DM65" i="68"/>
  <c r="DN65" i="68"/>
  <c r="DO65" i="68"/>
  <c r="DP65" i="68"/>
  <c r="DQ65" i="68"/>
  <c r="DR65" i="68"/>
  <c r="CE66" i="68"/>
  <c r="CG66" i="68"/>
  <c r="CH66" i="68"/>
  <c r="CI66" i="68"/>
  <c r="CJ66" i="68"/>
  <c r="CK66" i="68"/>
  <c r="CL66" i="68"/>
  <c r="CM66" i="68"/>
  <c r="CN66" i="68"/>
  <c r="CO66" i="68"/>
  <c r="CP66" i="68"/>
  <c r="CQ66" i="68"/>
  <c r="CR66" i="68"/>
  <c r="CS66" i="68"/>
  <c r="CT66" i="68"/>
  <c r="CU66" i="68"/>
  <c r="CV66" i="68"/>
  <c r="CW66" i="68"/>
  <c r="CX66" i="68"/>
  <c r="CY66" i="68"/>
  <c r="CZ66" i="68"/>
  <c r="DA66" i="68"/>
  <c r="DB66" i="68"/>
  <c r="DC66" i="68"/>
  <c r="DD66" i="68"/>
  <c r="DE66" i="68"/>
  <c r="DF66" i="68"/>
  <c r="DG66" i="68"/>
  <c r="DH66" i="68"/>
  <c r="DI66" i="68"/>
  <c r="DJ66" i="68"/>
  <c r="DK66" i="68"/>
  <c r="DL66" i="68"/>
  <c r="DM66" i="68"/>
  <c r="DN66" i="68"/>
  <c r="DO66" i="68"/>
  <c r="DP66" i="68"/>
  <c r="DQ66" i="68"/>
  <c r="DR66" i="68"/>
  <c r="D67" i="68"/>
  <c r="E67" i="68"/>
  <c r="F67" i="68"/>
  <c r="AT69" i="68" s="1"/>
  <c r="G67" i="68"/>
  <c r="H67" i="68"/>
  <c r="I67" i="68"/>
  <c r="J67" i="68"/>
  <c r="AX68" i="68" s="1"/>
  <c r="K67" i="68"/>
  <c r="AY68" i="68" s="1"/>
  <c r="L67" i="68"/>
  <c r="M67" i="68"/>
  <c r="N67" i="68"/>
  <c r="BB69" i="68" s="1"/>
  <c r="O67" i="68"/>
  <c r="P67" i="68"/>
  <c r="Q67" i="68"/>
  <c r="R67" i="68"/>
  <c r="BF68" i="68" s="1"/>
  <c r="S67" i="68"/>
  <c r="BG67" i="68" s="1"/>
  <c r="T67" i="68"/>
  <c r="U67" i="68"/>
  <c r="V67" i="68"/>
  <c r="BJ69" i="68" s="1"/>
  <c r="W67" i="68"/>
  <c r="X67" i="68"/>
  <c r="Y67" i="68"/>
  <c r="Z67" i="68"/>
  <c r="BN68" i="68" s="1"/>
  <c r="AA67" i="68"/>
  <c r="AB67" i="68"/>
  <c r="AC67" i="68"/>
  <c r="AD67" i="68"/>
  <c r="BR69" i="68" s="1"/>
  <c r="AE67" i="68"/>
  <c r="AF67" i="68"/>
  <c r="AG67" i="68"/>
  <c r="AH67" i="68"/>
  <c r="BV68" i="68" s="1"/>
  <c r="AI67" i="68"/>
  <c r="AJ67" i="68"/>
  <c r="AK67" i="68"/>
  <c r="AL67" i="68"/>
  <c r="BZ69" i="68" s="1"/>
  <c r="AM67" i="68"/>
  <c r="AN67" i="68"/>
  <c r="AO67" i="68"/>
  <c r="AS67" i="68"/>
  <c r="AT67" i="68"/>
  <c r="BA67" i="68"/>
  <c r="BB67" i="68"/>
  <c r="BI67" i="68"/>
  <c r="BN67" i="68"/>
  <c r="BQ67" i="68"/>
  <c r="BV67" i="68"/>
  <c r="BW67" i="68"/>
  <c r="BY67" i="68"/>
  <c r="AS68" i="68"/>
  <c r="AV68" i="68"/>
  <c r="AW68" i="68"/>
  <c r="BA68" i="68"/>
  <c r="BD68" i="68"/>
  <c r="BE68" i="68"/>
  <c r="BI68" i="68"/>
  <c r="BJ68" i="68"/>
  <c r="BK68" i="68"/>
  <c r="BL68" i="68"/>
  <c r="BM68" i="68"/>
  <c r="BQ68" i="68"/>
  <c r="BR68" i="68"/>
  <c r="BU68" i="68"/>
  <c r="BY68" i="68"/>
  <c r="BZ68" i="68"/>
  <c r="CB68" i="68"/>
  <c r="CC68" i="68"/>
  <c r="CD68" i="68"/>
  <c r="CE68" i="68"/>
  <c r="CG68" i="68"/>
  <c r="CH68" i="68"/>
  <c r="CI68" i="68"/>
  <c r="CJ68" i="68"/>
  <c r="CK68" i="68"/>
  <c r="CL68" i="68"/>
  <c r="CM68" i="68"/>
  <c r="CN68" i="68"/>
  <c r="CO68" i="68"/>
  <c r="CP68" i="68"/>
  <c r="CQ68" i="68"/>
  <c r="CR68" i="68"/>
  <c r="CS68" i="68"/>
  <c r="CT68" i="68"/>
  <c r="CU68" i="68"/>
  <c r="CV68" i="68"/>
  <c r="CW68" i="68"/>
  <c r="CX68" i="68"/>
  <c r="CY68" i="68"/>
  <c r="CZ68" i="68"/>
  <c r="DA68" i="68"/>
  <c r="DB68" i="68"/>
  <c r="DC68" i="68"/>
  <c r="DD68" i="68"/>
  <c r="DE68" i="68"/>
  <c r="DF68" i="68"/>
  <c r="DG68" i="68"/>
  <c r="DH68" i="68"/>
  <c r="DI68" i="68"/>
  <c r="DJ68" i="68"/>
  <c r="DK68" i="68"/>
  <c r="DL68" i="68"/>
  <c r="DM68" i="68"/>
  <c r="DN68" i="68"/>
  <c r="DO68" i="68"/>
  <c r="DP68" i="68"/>
  <c r="DQ68" i="68"/>
  <c r="DR68" i="68"/>
  <c r="AS69" i="68"/>
  <c r="AV69" i="68"/>
  <c r="AX69" i="68"/>
  <c r="BA69" i="68"/>
  <c r="BD69" i="68"/>
  <c r="BF69" i="68"/>
  <c r="BI69" i="68"/>
  <c r="BL69" i="68"/>
  <c r="BN69" i="68"/>
  <c r="BQ69" i="68"/>
  <c r="BY69" i="68"/>
  <c r="CB69" i="68"/>
  <c r="CD69" i="68"/>
  <c r="CE69" i="68"/>
  <c r="CG69" i="68"/>
  <c r="CH69" i="68"/>
  <c r="CI69" i="68"/>
  <c r="CJ69" i="68"/>
  <c r="CK69" i="68"/>
  <c r="CL69" i="68"/>
  <c r="CM69" i="68"/>
  <c r="CN69" i="68"/>
  <c r="CO69" i="68"/>
  <c r="CP69" i="68"/>
  <c r="CQ69" i="68"/>
  <c r="CR69" i="68"/>
  <c r="CS69" i="68"/>
  <c r="CT69" i="68"/>
  <c r="CU69" i="68"/>
  <c r="CV69" i="68"/>
  <c r="CW69" i="68"/>
  <c r="CX69" i="68"/>
  <c r="CY69" i="68"/>
  <c r="CZ69" i="68"/>
  <c r="DA69" i="68"/>
  <c r="DB69" i="68"/>
  <c r="DC69" i="68"/>
  <c r="DD69" i="68"/>
  <c r="DE69" i="68"/>
  <c r="DF69" i="68"/>
  <c r="DG69" i="68"/>
  <c r="DH69" i="68"/>
  <c r="DI69" i="68"/>
  <c r="DJ69" i="68"/>
  <c r="DK69" i="68"/>
  <c r="DL69" i="68"/>
  <c r="DM69" i="68"/>
  <c r="DN69" i="68"/>
  <c r="DO69" i="68"/>
  <c r="DP69" i="68"/>
  <c r="DQ69" i="68"/>
  <c r="DR69" i="68"/>
  <c r="CE72" i="68"/>
  <c r="CG72" i="68"/>
  <c r="CH72" i="68"/>
  <c r="CI72" i="68"/>
  <c r="CJ72" i="68"/>
  <c r="CK72" i="68"/>
  <c r="CL72" i="68"/>
  <c r="CM72" i="68"/>
  <c r="CN72" i="68"/>
  <c r="CO72" i="68"/>
  <c r="CP72" i="68"/>
  <c r="CQ72" i="68"/>
  <c r="CR72" i="68"/>
  <c r="CS72" i="68"/>
  <c r="CT72" i="68"/>
  <c r="CU72" i="68"/>
  <c r="CV72" i="68"/>
  <c r="CW72" i="68"/>
  <c r="CX72" i="68"/>
  <c r="CY72" i="68"/>
  <c r="CZ72" i="68"/>
  <c r="DA72" i="68"/>
  <c r="DB72" i="68"/>
  <c r="DC72" i="68"/>
  <c r="DD72" i="68"/>
  <c r="DE72" i="68"/>
  <c r="DF72" i="68"/>
  <c r="DG72" i="68"/>
  <c r="DH72" i="68"/>
  <c r="DI72" i="68"/>
  <c r="DJ72" i="68"/>
  <c r="DK72" i="68"/>
  <c r="DL72" i="68"/>
  <c r="DM72" i="68"/>
  <c r="DN72" i="68"/>
  <c r="DO72" i="68"/>
  <c r="DP72" i="68"/>
  <c r="DQ72" i="68"/>
  <c r="DR72" i="68"/>
  <c r="AR73" i="68"/>
  <c r="AS73" i="68"/>
  <c r="AT73" i="68"/>
  <c r="AU73" i="68"/>
  <c r="AV73" i="68"/>
  <c r="AW73" i="68"/>
  <c r="AX73" i="68"/>
  <c r="AY73" i="68"/>
  <c r="AZ73" i="68"/>
  <c r="BA73" i="68"/>
  <c r="BB73" i="68"/>
  <c r="BC73" i="68"/>
  <c r="BD73" i="68"/>
  <c r="BE73" i="68"/>
  <c r="BF73" i="68"/>
  <c r="BG73" i="68"/>
  <c r="BH73" i="68"/>
  <c r="BI73" i="68"/>
  <c r="BJ73" i="68"/>
  <c r="BK73" i="68"/>
  <c r="BL73" i="68"/>
  <c r="BM73" i="68"/>
  <c r="BN73" i="68"/>
  <c r="BO73" i="68"/>
  <c r="BP73" i="68"/>
  <c r="BQ73" i="68"/>
  <c r="BR73" i="68"/>
  <c r="BS73" i="68"/>
  <c r="BT73" i="68"/>
  <c r="BU73" i="68"/>
  <c r="BV73" i="68"/>
  <c r="BW73" i="68"/>
  <c r="BX73" i="68"/>
  <c r="BY73" i="68"/>
  <c r="BZ73" i="68"/>
  <c r="CA73" i="68"/>
  <c r="CB73" i="68"/>
  <c r="CC73" i="68"/>
  <c r="CE73" i="68"/>
  <c r="CG73" i="68"/>
  <c r="CH73" i="68"/>
  <c r="CI73" i="68"/>
  <c r="CJ73" i="68"/>
  <c r="CK73" i="68"/>
  <c r="CL73" i="68"/>
  <c r="CM73" i="68"/>
  <c r="CN73" i="68"/>
  <c r="CO73" i="68"/>
  <c r="CP73" i="68"/>
  <c r="CQ73" i="68"/>
  <c r="CR73" i="68"/>
  <c r="CS73" i="68"/>
  <c r="CT73" i="68"/>
  <c r="CU73" i="68"/>
  <c r="CV73" i="68"/>
  <c r="CW73" i="68"/>
  <c r="CX73" i="68"/>
  <c r="CY73" i="68"/>
  <c r="CZ73" i="68"/>
  <c r="DA73" i="68"/>
  <c r="DB73" i="68"/>
  <c r="DC73" i="68"/>
  <c r="DD73" i="68"/>
  <c r="DE73" i="68"/>
  <c r="DF73" i="68"/>
  <c r="DG73" i="68"/>
  <c r="DH73" i="68"/>
  <c r="DI73" i="68"/>
  <c r="DJ73" i="68"/>
  <c r="DK73" i="68"/>
  <c r="DL73" i="68"/>
  <c r="DM73" i="68"/>
  <c r="DN73" i="68"/>
  <c r="DO73" i="68"/>
  <c r="DP73" i="68"/>
  <c r="DQ73" i="68"/>
  <c r="DR73" i="68"/>
  <c r="CE74" i="68"/>
  <c r="CG74" i="68"/>
  <c r="CH74" i="68"/>
  <c r="CI74" i="68"/>
  <c r="CJ74" i="68"/>
  <c r="CK74" i="68"/>
  <c r="CL74" i="68"/>
  <c r="CM74" i="68"/>
  <c r="CN74" i="68"/>
  <c r="CO74" i="68"/>
  <c r="CP74" i="68"/>
  <c r="CQ74" i="68"/>
  <c r="CR74" i="68"/>
  <c r="CS74" i="68"/>
  <c r="CT74" i="68"/>
  <c r="CU74" i="68"/>
  <c r="CV74" i="68"/>
  <c r="CW74" i="68"/>
  <c r="CX74" i="68"/>
  <c r="CY74" i="68"/>
  <c r="CZ74" i="68"/>
  <c r="DA74" i="68"/>
  <c r="DB74" i="68"/>
  <c r="DC74" i="68"/>
  <c r="DD74" i="68"/>
  <c r="DE74" i="68"/>
  <c r="DF74" i="68"/>
  <c r="DG74" i="68"/>
  <c r="DH74" i="68"/>
  <c r="DI74" i="68"/>
  <c r="DJ74" i="68"/>
  <c r="DK74" i="68"/>
  <c r="DL74" i="68"/>
  <c r="DM74" i="68"/>
  <c r="DN74" i="68"/>
  <c r="DO74" i="68"/>
  <c r="DP74" i="68"/>
  <c r="DQ74" i="68"/>
  <c r="DR74" i="68"/>
  <c r="CE75" i="68"/>
  <c r="CG75" i="68"/>
  <c r="CH75" i="68"/>
  <c r="CI75" i="68"/>
  <c r="CJ75" i="68"/>
  <c r="CK75" i="68"/>
  <c r="CL75" i="68"/>
  <c r="CM75" i="68"/>
  <c r="CN75" i="68"/>
  <c r="CO75" i="68"/>
  <c r="CP75" i="68"/>
  <c r="CQ75" i="68"/>
  <c r="CR75" i="68"/>
  <c r="CS75" i="68"/>
  <c r="CT75" i="68"/>
  <c r="CU75" i="68"/>
  <c r="CV75" i="68"/>
  <c r="CW75" i="68"/>
  <c r="CX75" i="68"/>
  <c r="CY75" i="68"/>
  <c r="CZ75" i="68"/>
  <c r="DA75" i="68"/>
  <c r="DB75" i="68"/>
  <c r="DC75" i="68"/>
  <c r="DD75" i="68"/>
  <c r="DE75" i="68"/>
  <c r="DF75" i="68"/>
  <c r="DG75" i="68"/>
  <c r="DH75" i="68"/>
  <c r="DI75" i="68"/>
  <c r="DJ75" i="68"/>
  <c r="DK75" i="68"/>
  <c r="DL75" i="68"/>
  <c r="DM75" i="68"/>
  <c r="DN75" i="68"/>
  <c r="DO75" i="68"/>
  <c r="DP75" i="68"/>
  <c r="DQ75" i="68"/>
  <c r="DR75" i="68"/>
  <c r="CE76" i="68"/>
  <c r="CG76" i="68"/>
  <c r="CH76" i="68"/>
  <c r="CI76" i="68"/>
  <c r="CJ76" i="68"/>
  <c r="CK76" i="68"/>
  <c r="CL76" i="68"/>
  <c r="CM76" i="68"/>
  <c r="CN76" i="68"/>
  <c r="CO76" i="68"/>
  <c r="CP76" i="68"/>
  <c r="CQ76" i="68"/>
  <c r="CR76" i="68"/>
  <c r="CS76" i="68"/>
  <c r="CT76" i="68"/>
  <c r="CU76" i="68"/>
  <c r="CV76" i="68"/>
  <c r="CW76" i="68"/>
  <c r="CX76" i="68"/>
  <c r="CY76" i="68"/>
  <c r="CZ76" i="68"/>
  <c r="DA76" i="68"/>
  <c r="DB76" i="68"/>
  <c r="DC76" i="68"/>
  <c r="DD76" i="68"/>
  <c r="DE76" i="68"/>
  <c r="DF76" i="68"/>
  <c r="DG76" i="68"/>
  <c r="DH76" i="68"/>
  <c r="DI76" i="68"/>
  <c r="DJ76" i="68"/>
  <c r="DK76" i="68"/>
  <c r="DL76" i="68"/>
  <c r="DM76" i="68"/>
  <c r="DN76" i="68"/>
  <c r="DO76" i="68"/>
  <c r="DP76" i="68"/>
  <c r="DQ76" i="68"/>
  <c r="DR76" i="68"/>
  <c r="CE77" i="68"/>
  <c r="CG77" i="68"/>
  <c r="CH77" i="68"/>
  <c r="CI77" i="68"/>
  <c r="CJ77" i="68"/>
  <c r="CK77" i="68"/>
  <c r="CL77" i="68"/>
  <c r="CM77" i="68"/>
  <c r="CN77" i="68"/>
  <c r="CO77" i="68"/>
  <c r="CP77" i="68"/>
  <c r="CQ77" i="68"/>
  <c r="CR77" i="68"/>
  <c r="CS77" i="68"/>
  <c r="CT77" i="68"/>
  <c r="CU77" i="68"/>
  <c r="CV77" i="68"/>
  <c r="CW77" i="68"/>
  <c r="CX77" i="68"/>
  <c r="CY77" i="68"/>
  <c r="CZ77" i="68"/>
  <c r="DA77" i="68"/>
  <c r="DB77" i="68"/>
  <c r="DC77" i="68"/>
  <c r="DD77" i="68"/>
  <c r="DE77" i="68"/>
  <c r="DF77" i="68"/>
  <c r="DG77" i="68"/>
  <c r="DH77" i="68"/>
  <c r="DI77" i="68"/>
  <c r="DJ77" i="68"/>
  <c r="DK77" i="68"/>
  <c r="DL77" i="68"/>
  <c r="DM77" i="68"/>
  <c r="DN77" i="68"/>
  <c r="DO77" i="68"/>
  <c r="DP77" i="68"/>
  <c r="DQ77" i="68"/>
  <c r="DR77" i="68"/>
  <c r="CE78" i="68"/>
  <c r="CG78" i="68"/>
  <c r="CH78" i="68"/>
  <c r="CI78" i="68"/>
  <c r="CJ78" i="68"/>
  <c r="CK78" i="68"/>
  <c r="CL78" i="68"/>
  <c r="CM78" i="68"/>
  <c r="CN78" i="68"/>
  <c r="CO78" i="68"/>
  <c r="CP78" i="68"/>
  <c r="CQ78" i="68"/>
  <c r="CR78" i="68"/>
  <c r="CS78" i="68"/>
  <c r="CT78" i="68"/>
  <c r="CU78" i="68"/>
  <c r="CV78" i="68"/>
  <c r="CW78" i="68"/>
  <c r="CX78" i="68"/>
  <c r="CY78" i="68"/>
  <c r="CZ78" i="68"/>
  <c r="DA78" i="68"/>
  <c r="DB78" i="68"/>
  <c r="DC78" i="68"/>
  <c r="DD78" i="68"/>
  <c r="DE78" i="68"/>
  <c r="DF78" i="68"/>
  <c r="DG78" i="68"/>
  <c r="DH78" i="68"/>
  <c r="DI78" i="68"/>
  <c r="DJ78" i="68"/>
  <c r="DK78" i="68"/>
  <c r="DL78" i="68"/>
  <c r="DM78" i="68"/>
  <c r="DN78" i="68"/>
  <c r="DO78" i="68"/>
  <c r="DP78" i="68"/>
  <c r="DQ78" i="68"/>
  <c r="DR78" i="68"/>
  <c r="CE79" i="68"/>
  <c r="CG79" i="68"/>
  <c r="CH79" i="68"/>
  <c r="CI79" i="68"/>
  <c r="CJ79" i="68"/>
  <c r="CK79" i="68"/>
  <c r="CL79" i="68"/>
  <c r="CM79" i="68"/>
  <c r="CN79" i="68"/>
  <c r="CO79" i="68"/>
  <c r="CP79" i="68"/>
  <c r="CQ79" i="68"/>
  <c r="CR79" i="68"/>
  <c r="CS79" i="68"/>
  <c r="CT79" i="68"/>
  <c r="CU79" i="68"/>
  <c r="CV79" i="68"/>
  <c r="CW79" i="68"/>
  <c r="CX79" i="68"/>
  <c r="CY79" i="68"/>
  <c r="CZ79" i="68"/>
  <c r="DA79" i="68"/>
  <c r="DB79" i="68"/>
  <c r="DC79" i="68"/>
  <c r="DD79" i="68"/>
  <c r="DE79" i="68"/>
  <c r="DF79" i="68"/>
  <c r="DG79" i="68"/>
  <c r="DH79" i="68"/>
  <c r="DI79" i="68"/>
  <c r="DJ79" i="68"/>
  <c r="DK79" i="68"/>
  <c r="DL79" i="68"/>
  <c r="DM79" i="68"/>
  <c r="DN79" i="68"/>
  <c r="DO79" i="68"/>
  <c r="DP79" i="68"/>
  <c r="DQ79" i="68"/>
  <c r="DR79" i="68"/>
  <c r="CE80" i="68"/>
  <c r="CG80" i="68"/>
  <c r="CH80" i="68"/>
  <c r="CI80" i="68"/>
  <c r="CJ80" i="68"/>
  <c r="CK80" i="68"/>
  <c r="CL80" i="68"/>
  <c r="CM80" i="68"/>
  <c r="CN80" i="68"/>
  <c r="CO80" i="68"/>
  <c r="CP80" i="68"/>
  <c r="CQ80" i="68"/>
  <c r="CR80" i="68"/>
  <c r="CS80" i="68"/>
  <c r="CT80" i="68"/>
  <c r="CU80" i="68"/>
  <c r="CV80" i="68"/>
  <c r="CW80" i="68"/>
  <c r="CX80" i="68"/>
  <c r="CY80" i="68"/>
  <c r="CZ80" i="68"/>
  <c r="DA80" i="68"/>
  <c r="DB80" i="68"/>
  <c r="DC80" i="68"/>
  <c r="DD80" i="68"/>
  <c r="DE80" i="68"/>
  <c r="DF80" i="68"/>
  <c r="DG80" i="68"/>
  <c r="DH80" i="68"/>
  <c r="DI80" i="68"/>
  <c r="DJ80" i="68"/>
  <c r="DK80" i="68"/>
  <c r="DL80" i="68"/>
  <c r="DM80" i="68"/>
  <c r="DN80" i="68"/>
  <c r="DO80" i="68"/>
  <c r="DP80" i="68"/>
  <c r="DQ80" i="68"/>
  <c r="DR80" i="68"/>
  <c r="D81" i="68"/>
  <c r="AR82" i="68" s="1"/>
  <c r="E81" i="68"/>
  <c r="F81" i="68"/>
  <c r="G81" i="68"/>
  <c r="H81" i="68"/>
  <c r="I81" i="68"/>
  <c r="J81" i="68"/>
  <c r="K81" i="68"/>
  <c r="L81" i="68"/>
  <c r="M81" i="68"/>
  <c r="BA82" i="68" s="1"/>
  <c r="N81" i="68"/>
  <c r="O81" i="68"/>
  <c r="P81" i="68"/>
  <c r="BD83" i="68" s="1"/>
  <c r="Q81" i="68"/>
  <c r="R81" i="68"/>
  <c r="S81" i="68"/>
  <c r="T81" i="68"/>
  <c r="BH82" i="68" s="1"/>
  <c r="U81" i="68"/>
  <c r="BI82" i="68" s="1"/>
  <c r="V81" i="68"/>
  <c r="W81" i="68"/>
  <c r="X81" i="68"/>
  <c r="Y81" i="68"/>
  <c r="Z81" i="68"/>
  <c r="AA81" i="68"/>
  <c r="AB81" i="68"/>
  <c r="AC81" i="68"/>
  <c r="AD81" i="68"/>
  <c r="AE81" i="68"/>
  <c r="AF81" i="68"/>
  <c r="BT83" i="68" s="1"/>
  <c r="AG81" i="68"/>
  <c r="AH81" i="68"/>
  <c r="AI81" i="68"/>
  <c r="AJ81" i="68"/>
  <c r="BX82" i="68" s="1"/>
  <c r="AK81" i="68"/>
  <c r="AL81" i="68"/>
  <c r="AM81" i="68"/>
  <c r="AN81" i="68"/>
  <c r="AO81" i="68"/>
  <c r="AX81" i="68"/>
  <c r="AY81" i="68"/>
  <c r="BD81" i="68"/>
  <c r="BF81" i="68"/>
  <c r="BG81" i="68"/>
  <c r="BM81" i="68"/>
  <c r="BN81" i="68"/>
  <c r="BO81" i="68"/>
  <c r="BP81" i="68"/>
  <c r="BR81" i="68"/>
  <c r="BV81" i="68"/>
  <c r="BW81" i="68"/>
  <c r="BZ81" i="68"/>
  <c r="AX82" i="68"/>
  <c r="AY82" i="68"/>
  <c r="BF82" i="68"/>
  <c r="BG82" i="68"/>
  <c r="BN82" i="68"/>
  <c r="BO82" i="68"/>
  <c r="BV82" i="68"/>
  <c r="BW82" i="68"/>
  <c r="CD82" i="68"/>
  <c r="CE82" i="68"/>
  <c r="CG82" i="68"/>
  <c r="CH82" i="68"/>
  <c r="CI82" i="68"/>
  <c r="CJ82" i="68"/>
  <c r="CK82" i="68"/>
  <c r="CL82" i="68"/>
  <c r="CM82" i="68"/>
  <c r="CN82" i="68"/>
  <c r="CO82" i="68"/>
  <c r="CP82" i="68"/>
  <c r="CQ82" i="68"/>
  <c r="CR82" i="68"/>
  <c r="CS82" i="68"/>
  <c r="CT82" i="68"/>
  <c r="CU82" i="68"/>
  <c r="CV82" i="68"/>
  <c r="CW82" i="68"/>
  <c r="CX82" i="68"/>
  <c r="CY82" i="68"/>
  <c r="CZ82" i="68"/>
  <c r="DA82" i="68"/>
  <c r="DB82" i="68"/>
  <c r="DC82" i="68"/>
  <c r="DD82" i="68"/>
  <c r="DE82" i="68"/>
  <c r="DF82" i="68"/>
  <c r="DG82" i="68"/>
  <c r="DH82" i="68"/>
  <c r="DI82" i="68"/>
  <c r="DJ82" i="68"/>
  <c r="DK82" i="68"/>
  <c r="DL82" i="68"/>
  <c r="DM82" i="68"/>
  <c r="DN82" i="68"/>
  <c r="DO82" i="68"/>
  <c r="DP82" i="68"/>
  <c r="DQ82" i="68"/>
  <c r="DR82" i="68"/>
  <c r="AT83" i="68"/>
  <c r="AV83" i="68"/>
  <c r="AX83" i="68"/>
  <c r="AY83" i="68"/>
  <c r="AZ83" i="68"/>
  <c r="BB83" i="68"/>
  <c r="BF83" i="68"/>
  <c r="BG83" i="68"/>
  <c r="BJ83" i="68"/>
  <c r="BL83" i="68"/>
  <c r="BN83" i="68"/>
  <c r="BO83" i="68"/>
  <c r="BP83" i="68"/>
  <c r="BR83" i="68"/>
  <c r="BV83" i="68"/>
  <c r="BW83" i="68"/>
  <c r="BZ83" i="68"/>
  <c r="CB83" i="68"/>
  <c r="CD83" i="68"/>
  <c r="CE83" i="68"/>
  <c r="CG83" i="68"/>
  <c r="CH83" i="68"/>
  <c r="CI83" i="68"/>
  <c r="CJ83" i="68"/>
  <c r="CK83" i="68"/>
  <c r="CL83" i="68"/>
  <c r="CM83" i="68"/>
  <c r="CN83" i="68"/>
  <c r="CO83" i="68"/>
  <c r="CP83" i="68"/>
  <c r="CQ83" i="68"/>
  <c r="CR83" i="68"/>
  <c r="CS83" i="68"/>
  <c r="CT83" i="68"/>
  <c r="CU83" i="68"/>
  <c r="CV83" i="68"/>
  <c r="CW83" i="68"/>
  <c r="CX83" i="68"/>
  <c r="CY83" i="68"/>
  <c r="CZ83" i="68"/>
  <c r="DA83" i="68"/>
  <c r="DB83" i="68"/>
  <c r="DC83" i="68"/>
  <c r="DD83" i="68"/>
  <c r="DE83" i="68"/>
  <c r="DF83" i="68"/>
  <c r="DG83" i="68"/>
  <c r="DH83" i="68"/>
  <c r="DI83" i="68"/>
  <c r="DJ83" i="68"/>
  <c r="DK83" i="68"/>
  <c r="DL83" i="68"/>
  <c r="DM83" i="68"/>
  <c r="DN83" i="68"/>
  <c r="DO83" i="68"/>
  <c r="DP83" i="68"/>
  <c r="DQ83" i="68"/>
  <c r="DR83" i="68"/>
  <c r="CE85" i="68"/>
  <c r="CG85" i="68"/>
  <c r="CH85" i="68"/>
  <c r="CI85" i="68"/>
  <c r="CJ85" i="68"/>
  <c r="CK85" i="68"/>
  <c r="CL85" i="68"/>
  <c r="CM85" i="68"/>
  <c r="CN85" i="68"/>
  <c r="CO85" i="68"/>
  <c r="CP85" i="68"/>
  <c r="CQ85" i="68"/>
  <c r="CR85" i="68"/>
  <c r="CS85" i="68"/>
  <c r="CT85" i="68"/>
  <c r="CU85" i="68"/>
  <c r="CV85" i="68"/>
  <c r="CW85" i="68"/>
  <c r="CX85" i="68"/>
  <c r="CY85" i="68"/>
  <c r="CZ85" i="68"/>
  <c r="DA85" i="68"/>
  <c r="DB85" i="68"/>
  <c r="DC85" i="68"/>
  <c r="DD85" i="68"/>
  <c r="DE85" i="68"/>
  <c r="DF85" i="68"/>
  <c r="DG85" i="68"/>
  <c r="DH85" i="68"/>
  <c r="DI85" i="68"/>
  <c r="DJ85" i="68"/>
  <c r="DK85" i="68"/>
  <c r="DL85" i="68"/>
  <c r="DM85" i="68"/>
  <c r="DN85" i="68"/>
  <c r="DO85" i="68"/>
  <c r="DP85" i="68"/>
  <c r="DQ85" i="68"/>
  <c r="DR85" i="68"/>
  <c r="AR86" i="68"/>
  <c r="AS86" i="68"/>
  <c r="AT86" i="68"/>
  <c r="AU86" i="68"/>
  <c r="AV86" i="68"/>
  <c r="AW86" i="68"/>
  <c r="AX86" i="68"/>
  <c r="AY86" i="68"/>
  <c r="AZ86" i="68"/>
  <c r="BA86" i="68"/>
  <c r="BB86" i="68"/>
  <c r="BC86" i="68"/>
  <c r="BD86" i="68"/>
  <c r="BE86" i="68"/>
  <c r="BF86" i="68"/>
  <c r="BG86" i="68"/>
  <c r="BH86" i="68"/>
  <c r="BI86" i="68"/>
  <c r="BJ86" i="68"/>
  <c r="BK86" i="68"/>
  <c r="BL86" i="68"/>
  <c r="BM86" i="68"/>
  <c r="BN86" i="68"/>
  <c r="BO86" i="68"/>
  <c r="BP86" i="68"/>
  <c r="BQ86" i="68"/>
  <c r="BR86" i="68"/>
  <c r="BS86" i="68"/>
  <c r="BT86" i="68"/>
  <c r="BU86" i="68"/>
  <c r="BV86" i="68"/>
  <c r="BW86" i="68"/>
  <c r="BX86" i="68"/>
  <c r="BY86" i="68"/>
  <c r="BZ86" i="68"/>
  <c r="CA86" i="68"/>
  <c r="CB86" i="68"/>
  <c r="CC86" i="68"/>
  <c r="CE86" i="68"/>
  <c r="CG86" i="68"/>
  <c r="CH86" i="68"/>
  <c r="CI86" i="68"/>
  <c r="CJ86" i="68"/>
  <c r="CK86" i="68"/>
  <c r="CL86" i="68"/>
  <c r="CM86" i="68"/>
  <c r="CN86" i="68"/>
  <c r="CO86" i="68"/>
  <c r="CP86" i="68"/>
  <c r="CQ86" i="68"/>
  <c r="CR86" i="68"/>
  <c r="CS86" i="68"/>
  <c r="CT86" i="68"/>
  <c r="CU86" i="68"/>
  <c r="CV86" i="68"/>
  <c r="CW86" i="68"/>
  <c r="CX86" i="68"/>
  <c r="CY86" i="68"/>
  <c r="CZ86" i="68"/>
  <c r="DA86" i="68"/>
  <c r="DB86" i="68"/>
  <c r="DC86" i="68"/>
  <c r="DD86" i="68"/>
  <c r="DE86" i="68"/>
  <c r="DF86" i="68"/>
  <c r="DG86" i="68"/>
  <c r="DH86" i="68"/>
  <c r="DI86" i="68"/>
  <c r="DJ86" i="68"/>
  <c r="DK86" i="68"/>
  <c r="DL86" i="68"/>
  <c r="DM86" i="68"/>
  <c r="DN86" i="68"/>
  <c r="DO86" i="68"/>
  <c r="DP86" i="68"/>
  <c r="DQ86" i="68"/>
  <c r="DR86" i="68"/>
  <c r="CE87" i="68"/>
  <c r="CG87" i="68"/>
  <c r="CH87" i="68"/>
  <c r="CI87" i="68"/>
  <c r="CJ87" i="68"/>
  <c r="CK87" i="68"/>
  <c r="CL87" i="68"/>
  <c r="CM87" i="68"/>
  <c r="CN87" i="68"/>
  <c r="CO87" i="68"/>
  <c r="CP87" i="68"/>
  <c r="CQ87" i="68"/>
  <c r="CR87" i="68"/>
  <c r="CS87" i="68"/>
  <c r="CT87" i="68"/>
  <c r="CU87" i="68"/>
  <c r="CV87" i="68"/>
  <c r="CW87" i="68"/>
  <c r="CX87" i="68"/>
  <c r="CY87" i="68"/>
  <c r="CZ87" i="68"/>
  <c r="DA87" i="68"/>
  <c r="DB87" i="68"/>
  <c r="DC87" i="68"/>
  <c r="DD87" i="68"/>
  <c r="DE87" i="68"/>
  <c r="DF87" i="68"/>
  <c r="DG87" i="68"/>
  <c r="DH87" i="68"/>
  <c r="DI87" i="68"/>
  <c r="DJ87" i="68"/>
  <c r="DK87" i="68"/>
  <c r="DL87" i="68"/>
  <c r="DM87" i="68"/>
  <c r="DN87" i="68"/>
  <c r="DO87" i="68"/>
  <c r="DP87" i="68"/>
  <c r="DQ87" i="68"/>
  <c r="DR87" i="68"/>
  <c r="CE88" i="68"/>
  <c r="CG88" i="68"/>
  <c r="CH88" i="68"/>
  <c r="CI88" i="68"/>
  <c r="CJ88" i="68"/>
  <c r="CK88" i="68"/>
  <c r="CL88" i="68"/>
  <c r="CM88" i="68"/>
  <c r="CN88" i="68"/>
  <c r="CO88" i="68"/>
  <c r="CP88" i="68"/>
  <c r="CQ88" i="68"/>
  <c r="CR88" i="68"/>
  <c r="CS88" i="68"/>
  <c r="CT88" i="68"/>
  <c r="CU88" i="68"/>
  <c r="CV88" i="68"/>
  <c r="CW88" i="68"/>
  <c r="CX88" i="68"/>
  <c r="CY88" i="68"/>
  <c r="CZ88" i="68"/>
  <c r="DA88" i="68"/>
  <c r="DB88" i="68"/>
  <c r="DC88" i="68"/>
  <c r="DD88" i="68"/>
  <c r="DE88" i="68"/>
  <c r="DF88" i="68"/>
  <c r="DG88" i="68"/>
  <c r="DH88" i="68"/>
  <c r="DI88" i="68"/>
  <c r="DJ88" i="68"/>
  <c r="DK88" i="68"/>
  <c r="DL88" i="68"/>
  <c r="DM88" i="68"/>
  <c r="DN88" i="68"/>
  <c r="DO88" i="68"/>
  <c r="DP88" i="68"/>
  <c r="DQ88" i="68"/>
  <c r="DR88" i="68"/>
  <c r="CE89" i="68"/>
  <c r="CG89" i="68"/>
  <c r="CH89" i="68"/>
  <c r="CI89" i="68"/>
  <c r="CJ89" i="68"/>
  <c r="CK89" i="68"/>
  <c r="CL89" i="68"/>
  <c r="CM89" i="68"/>
  <c r="CN89" i="68"/>
  <c r="CO89" i="68"/>
  <c r="CP89" i="68"/>
  <c r="CQ89" i="68"/>
  <c r="CR89" i="68"/>
  <c r="CS89" i="68"/>
  <c r="CT89" i="68"/>
  <c r="CU89" i="68"/>
  <c r="CV89" i="68"/>
  <c r="CW89" i="68"/>
  <c r="CX89" i="68"/>
  <c r="CY89" i="68"/>
  <c r="CZ89" i="68"/>
  <c r="DA89" i="68"/>
  <c r="DB89" i="68"/>
  <c r="DC89" i="68"/>
  <c r="DD89" i="68"/>
  <c r="DE89" i="68"/>
  <c r="DF89" i="68"/>
  <c r="DG89" i="68"/>
  <c r="DH89" i="68"/>
  <c r="DI89" i="68"/>
  <c r="DJ89" i="68"/>
  <c r="DK89" i="68"/>
  <c r="DL89" i="68"/>
  <c r="DM89" i="68"/>
  <c r="DN89" i="68"/>
  <c r="DO89" i="68"/>
  <c r="DP89" i="68"/>
  <c r="DQ89" i="68"/>
  <c r="DR89" i="68"/>
  <c r="CE90" i="68"/>
  <c r="CG90" i="68"/>
  <c r="CH90" i="68"/>
  <c r="CI90" i="68"/>
  <c r="CJ90" i="68"/>
  <c r="CK90" i="68"/>
  <c r="CL90" i="68"/>
  <c r="CM90" i="68"/>
  <c r="CN90" i="68"/>
  <c r="CO90" i="68"/>
  <c r="CP90" i="68"/>
  <c r="CQ90" i="68"/>
  <c r="CR90" i="68"/>
  <c r="CS90" i="68"/>
  <c r="CT90" i="68"/>
  <c r="CU90" i="68"/>
  <c r="CV90" i="68"/>
  <c r="CW90" i="68"/>
  <c r="CX90" i="68"/>
  <c r="CY90" i="68"/>
  <c r="CZ90" i="68"/>
  <c r="DA90" i="68"/>
  <c r="DB90" i="68"/>
  <c r="DC90" i="68"/>
  <c r="DD90" i="68"/>
  <c r="DE90" i="68"/>
  <c r="DF90" i="68"/>
  <c r="DG90" i="68"/>
  <c r="DH90" i="68"/>
  <c r="DI90" i="68"/>
  <c r="DJ90" i="68"/>
  <c r="DK90" i="68"/>
  <c r="DL90" i="68"/>
  <c r="DM90" i="68"/>
  <c r="DN90" i="68"/>
  <c r="DO90" i="68"/>
  <c r="DP90" i="68"/>
  <c r="DQ90" i="68"/>
  <c r="DR90" i="68"/>
  <c r="CE91" i="68"/>
  <c r="CG91" i="68"/>
  <c r="CH91" i="68"/>
  <c r="CI91" i="68"/>
  <c r="CJ91" i="68"/>
  <c r="CK91" i="68"/>
  <c r="CL91" i="68"/>
  <c r="CM91" i="68"/>
  <c r="CN91" i="68"/>
  <c r="CO91" i="68"/>
  <c r="CP91" i="68"/>
  <c r="CQ91" i="68"/>
  <c r="CR91" i="68"/>
  <c r="CS91" i="68"/>
  <c r="CT91" i="68"/>
  <c r="CU91" i="68"/>
  <c r="CV91" i="68"/>
  <c r="CW91" i="68"/>
  <c r="CX91" i="68"/>
  <c r="CY91" i="68"/>
  <c r="CZ91" i="68"/>
  <c r="DA91" i="68"/>
  <c r="DB91" i="68"/>
  <c r="DC91" i="68"/>
  <c r="DD91" i="68"/>
  <c r="DE91" i="68"/>
  <c r="DF91" i="68"/>
  <c r="DG91" i="68"/>
  <c r="DH91" i="68"/>
  <c r="DI91" i="68"/>
  <c r="DJ91" i="68"/>
  <c r="DK91" i="68"/>
  <c r="DL91" i="68"/>
  <c r="DM91" i="68"/>
  <c r="DN91" i="68"/>
  <c r="DO91" i="68"/>
  <c r="DP91" i="68"/>
  <c r="DQ91" i="68"/>
  <c r="DR91" i="68"/>
  <c r="CE92" i="68"/>
  <c r="CG92" i="68"/>
  <c r="CH92" i="68"/>
  <c r="CI92" i="68"/>
  <c r="CJ92" i="68"/>
  <c r="CK92" i="68"/>
  <c r="CL92" i="68"/>
  <c r="CM92" i="68"/>
  <c r="CN92" i="68"/>
  <c r="CO92" i="68"/>
  <c r="CP92" i="68"/>
  <c r="CQ92" i="68"/>
  <c r="CR92" i="68"/>
  <c r="CS92" i="68"/>
  <c r="CT92" i="68"/>
  <c r="CU92" i="68"/>
  <c r="CV92" i="68"/>
  <c r="CW92" i="68"/>
  <c r="CX92" i="68"/>
  <c r="CY92" i="68"/>
  <c r="CZ92" i="68"/>
  <c r="DA92" i="68"/>
  <c r="DB92" i="68"/>
  <c r="DC92" i="68"/>
  <c r="DD92" i="68"/>
  <c r="DE92" i="68"/>
  <c r="DF92" i="68"/>
  <c r="DG92" i="68"/>
  <c r="DH92" i="68"/>
  <c r="DI92" i="68"/>
  <c r="DJ92" i="68"/>
  <c r="DK92" i="68"/>
  <c r="DL92" i="68"/>
  <c r="DM92" i="68"/>
  <c r="DN92" i="68"/>
  <c r="DO92" i="68"/>
  <c r="DP92" i="68"/>
  <c r="DQ92" i="68"/>
  <c r="DR92" i="68"/>
  <c r="CE93" i="68"/>
  <c r="CG93" i="68"/>
  <c r="CH93" i="68"/>
  <c r="CI93" i="68"/>
  <c r="CJ93" i="68"/>
  <c r="CK93" i="68"/>
  <c r="CL93" i="68"/>
  <c r="CM93" i="68"/>
  <c r="CN93" i="68"/>
  <c r="CO93" i="68"/>
  <c r="CP93" i="68"/>
  <c r="CQ93" i="68"/>
  <c r="CR93" i="68"/>
  <c r="CS93" i="68"/>
  <c r="CT93" i="68"/>
  <c r="CU93" i="68"/>
  <c r="CV93" i="68"/>
  <c r="CW93" i="68"/>
  <c r="CX93" i="68"/>
  <c r="CY93" i="68"/>
  <c r="CZ93" i="68"/>
  <c r="DA93" i="68"/>
  <c r="DB93" i="68"/>
  <c r="DC93" i="68"/>
  <c r="DD93" i="68"/>
  <c r="DE93" i="68"/>
  <c r="DF93" i="68"/>
  <c r="DG93" i="68"/>
  <c r="DH93" i="68"/>
  <c r="DI93" i="68"/>
  <c r="DJ93" i="68"/>
  <c r="DK93" i="68"/>
  <c r="DL93" i="68"/>
  <c r="DM93" i="68"/>
  <c r="DN93" i="68"/>
  <c r="DO93" i="68"/>
  <c r="DP93" i="68"/>
  <c r="DQ93" i="68"/>
  <c r="DR93" i="68"/>
  <c r="D94" i="68"/>
  <c r="AR96" i="68" s="1"/>
  <c r="E94" i="68"/>
  <c r="F94" i="68"/>
  <c r="G94" i="68"/>
  <c r="H94" i="68"/>
  <c r="AV94" i="68" s="1"/>
  <c r="I94" i="68"/>
  <c r="J94" i="68"/>
  <c r="K94" i="68"/>
  <c r="AY95" i="68" s="1"/>
  <c r="L94" i="68"/>
  <c r="AZ95" i="68" s="1"/>
  <c r="M94" i="68"/>
  <c r="M97" i="68" s="1"/>
  <c r="BA97" i="68" s="1"/>
  <c r="N94" i="68"/>
  <c r="O94" i="68"/>
  <c r="P94" i="68"/>
  <c r="BD94" i="68" s="1"/>
  <c r="Q94" i="68"/>
  <c r="R94" i="68"/>
  <c r="S94" i="68"/>
  <c r="BG95" i="68" s="1"/>
  <c r="T94" i="68"/>
  <c r="BH95" i="68" s="1"/>
  <c r="U94" i="68"/>
  <c r="V94" i="68"/>
  <c r="W94" i="68"/>
  <c r="X94" i="68"/>
  <c r="BL94" i="68" s="1"/>
  <c r="Y94" i="68"/>
  <c r="BM96" i="68" s="1"/>
  <c r="Z94" i="68"/>
  <c r="AA94" i="68"/>
  <c r="BO95" i="68" s="1"/>
  <c r="AB94" i="68"/>
  <c r="BP95" i="68" s="1"/>
  <c r="AC94" i="68"/>
  <c r="AD94" i="68"/>
  <c r="AE94" i="68"/>
  <c r="AF94" i="68"/>
  <c r="BT94" i="68" s="1"/>
  <c r="AG94" i="68"/>
  <c r="AH94" i="68"/>
  <c r="AI94" i="68"/>
  <c r="BW95" i="68" s="1"/>
  <c r="AJ94" i="68"/>
  <c r="BX95" i="68" s="1"/>
  <c r="AK94" i="68"/>
  <c r="AL94" i="68"/>
  <c r="AM94" i="68"/>
  <c r="AN94" i="68"/>
  <c r="CB94" i="68" s="1"/>
  <c r="AO94" i="68"/>
  <c r="CC95" i="68" s="1"/>
  <c r="AT94" i="68"/>
  <c r="AU94" i="68"/>
  <c r="AY94" i="68"/>
  <c r="AZ94" i="68"/>
  <c r="BB94" i="68"/>
  <c r="BC94" i="68"/>
  <c r="BG94" i="68"/>
  <c r="BJ94" i="68"/>
  <c r="BK94" i="68"/>
  <c r="BO94" i="68"/>
  <c r="BP94" i="68"/>
  <c r="BR94" i="68"/>
  <c r="BS94" i="68"/>
  <c r="BW94" i="68"/>
  <c r="BZ94" i="68"/>
  <c r="CA94" i="68"/>
  <c r="AT95" i="68"/>
  <c r="AU95" i="68"/>
  <c r="AX95" i="68"/>
  <c r="BB95" i="68"/>
  <c r="BC95" i="68"/>
  <c r="BF95" i="68"/>
  <c r="BJ95" i="68"/>
  <c r="BK95" i="68"/>
  <c r="BL95" i="68"/>
  <c r="BN95" i="68"/>
  <c r="BR95" i="68"/>
  <c r="BS95" i="68"/>
  <c r="BT95" i="68"/>
  <c r="BV95" i="68"/>
  <c r="BZ95" i="68"/>
  <c r="CA95" i="68"/>
  <c r="CB95" i="68"/>
  <c r="CD95" i="68"/>
  <c r="CE95" i="68"/>
  <c r="CG95" i="68"/>
  <c r="CH95" i="68"/>
  <c r="CI95" i="68"/>
  <c r="CJ95" i="68"/>
  <c r="CK95" i="68"/>
  <c r="CL95" i="68"/>
  <c r="CM95" i="68"/>
  <c r="CN95" i="68"/>
  <c r="CO95" i="68"/>
  <c r="CP95" i="68"/>
  <c r="CQ95" i="68"/>
  <c r="CR95" i="68"/>
  <c r="CS95" i="68"/>
  <c r="CT95" i="68"/>
  <c r="CU95" i="68"/>
  <c r="CV95" i="68"/>
  <c r="CW95" i="68"/>
  <c r="CX95" i="68"/>
  <c r="CY95" i="68"/>
  <c r="CZ95" i="68"/>
  <c r="DA95" i="68"/>
  <c r="DB95" i="68"/>
  <c r="DC95" i="68"/>
  <c r="DD95" i="68"/>
  <c r="DE95" i="68"/>
  <c r="DF95" i="68"/>
  <c r="DG95" i="68"/>
  <c r="DH95" i="68"/>
  <c r="DI95" i="68"/>
  <c r="DJ95" i="68"/>
  <c r="DK95" i="68"/>
  <c r="DL95" i="68"/>
  <c r="DM95" i="68"/>
  <c r="DN95" i="68"/>
  <c r="DO95" i="68"/>
  <c r="DP95" i="68"/>
  <c r="DQ95" i="68"/>
  <c r="DR95" i="68"/>
  <c r="AT96" i="68"/>
  <c r="AV96" i="68"/>
  <c r="AY96" i="68"/>
  <c r="BB96" i="68"/>
  <c r="BD96" i="68"/>
  <c r="BG96" i="68"/>
  <c r="BJ96" i="68"/>
  <c r="BO96" i="68"/>
  <c r="BR96" i="68"/>
  <c r="BT96" i="68"/>
  <c r="BW96" i="68"/>
  <c r="BZ96" i="68"/>
  <c r="CB96" i="68"/>
  <c r="CC96" i="68"/>
  <c r="CD96" i="68"/>
  <c r="CE96" i="68"/>
  <c r="CG96" i="68"/>
  <c r="CH96" i="68"/>
  <c r="CI96" i="68"/>
  <c r="CJ96" i="68"/>
  <c r="CK96" i="68"/>
  <c r="CL96" i="68"/>
  <c r="CM96" i="68"/>
  <c r="CN96" i="68"/>
  <c r="CO96" i="68"/>
  <c r="CP96" i="68"/>
  <c r="CQ96" i="68"/>
  <c r="CR96" i="68"/>
  <c r="CS96" i="68"/>
  <c r="CT96" i="68"/>
  <c r="CU96" i="68"/>
  <c r="CV96" i="68"/>
  <c r="CW96" i="68"/>
  <c r="CX96" i="68"/>
  <c r="CY96" i="68"/>
  <c r="CZ96" i="68"/>
  <c r="DA96" i="68"/>
  <c r="DB96" i="68"/>
  <c r="DC96" i="68"/>
  <c r="DD96" i="68"/>
  <c r="DE96" i="68"/>
  <c r="DF96" i="68"/>
  <c r="DG96" i="68"/>
  <c r="DH96" i="68"/>
  <c r="DI96" i="68"/>
  <c r="DJ96" i="68"/>
  <c r="DK96" i="68"/>
  <c r="DL96" i="68"/>
  <c r="DM96" i="68"/>
  <c r="DN96" i="68"/>
  <c r="DO96" i="68"/>
  <c r="DP96" i="68"/>
  <c r="DQ96" i="68"/>
  <c r="DR96" i="68"/>
  <c r="F97" i="68"/>
  <c r="J97" i="68"/>
  <c r="K97" i="68"/>
  <c r="L97" i="68"/>
  <c r="N97" i="68"/>
  <c r="R97" i="68"/>
  <c r="S97" i="68"/>
  <c r="V97" i="68"/>
  <c r="BJ97" i="68" s="1"/>
  <c r="Z97" i="68"/>
  <c r="AA97" i="68"/>
  <c r="AC97" i="68"/>
  <c r="AD97" i="68"/>
  <c r="AH97" i="68"/>
  <c r="AI97" i="68"/>
  <c r="AJ97" i="68"/>
  <c r="AL97" i="68"/>
  <c r="BZ97" i="68" s="1"/>
  <c r="AT97" i="68"/>
  <c r="BB97" i="68"/>
  <c r="BR97" i="68"/>
  <c r="F98" i="68"/>
  <c r="AT98" i="68" s="1"/>
  <c r="H98" i="68"/>
  <c r="P98" i="68"/>
  <c r="V98" i="68"/>
  <c r="BJ98" i="68" s="1"/>
  <c r="X98" i="68"/>
  <c r="BL98" i="68" s="1"/>
  <c r="AF98" i="68"/>
  <c r="AG98" i="68"/>
  <c r="AL98" i="68"/>
  <c r="BZ98" i="68" s="1"/>
  <c r="AN98" i="68"/>
  <c r="CB98" i="68" s="1"/>
  <c r="D99" i="68"/>
  <c r="AR99" i="68" s="1"/>
  <c r="E99" i="68"/>
  <c r="AS99" i="68" s="1"/>
  <c r="F99" i="68"/>
  <c r="G99" i="68"/>
  <c r="H99" i="68"/>
  <c r="I99" i="68"/>
  <c r="J99" i="68"/>
  <c r="AX99" i="68" s="1"/>
  <c r="K99" i="68"/>
  <c r="L99" i="68"/>
  <c r="AZ99" i="68" s="1"/>
  <c r="M99" i="68"/>
  <c r="N99" i="68"/>
  <c r="O99" i="68"/>
  <c r="P99" i="68"/>
  <c r="BD99" i="68" s="1"/>
  <c r="Q99" i="68"/>
  <c r="R99" i="68"/>
  <c r="BF99" i="68" s="1"/>
  <c r="S99" i="68"/>
  <c r="T99" i="68"/>
  <c r="BH99" i="68" s="1"/>
  <c r="U99" i="68"/>
  <c r="V99" i="68"/>
  <c r="W99" i="68"/>
  <c r="X99" i="68"/>
  <c r="Y99" i="68"/>
  <c r="Z99" i="68"/>
  <c r="AA99" i="68"/>
  <c r="AB99" i="68"/>
  <c r="BP99" i="68" s="1"/>
  <c r="AC99" i="68"/>
  <c r="AD99" i="68"/>
  <c r="AE99" i="68"/>
  <c r="AF99" i="68"/>
  <c r="AG99" i="68"/>
  <c r="AH99" i="68"/>
  <c r="AI99" i="68"/>
  <c r="AJ99" i="68"/>
  <c r="BX99" i="68" s="1"/>
  <c r="AK99" i="68"/>
  <c r="BY99" i="68" s="1"/>
  <c r="AL99" i="68"/>
  <c r="AM99" i="68"/>
  <c r="AN99" i="68"/>
  <c r="AO99" i="68"/>
  <c r="AP99" i="68"/>
  <c r="AU99" i="68"/>
  <c r="AV99" i="68"/>
  <c r="AW99" i="68"/>
  <c r="AY99" i="68"/>
  <c r="BC99" i="68"/>
  <c r="BE99" i="68"/>
  <c r="BG99" i="68"/>
  <c r="BK99" i="68"/>
  <c r="BL99" i="68"/>
  <c r="BM99" i="68"/>
  <c r="BO99" i="68"/>
  <c r="BS99" i="68"/>
  <c r="BT99" i="68"/>
  <c r="BU99" i="68"/>
  <c r="BW99" i="68"/>
  <c r="CA99" i="68"/>
  <c r="CB99" i="68"/>
  <c r="CC99" i="68"/>
  <c r="D100" i="68"/>
  <c r="E100" i="68"/>
  <c r="F100" i="68"/>
  <c r="AT100" i="68" s="1"/>
  <c r="G100" i="68"/>
  <c r="AU100" i="68" s="1"/>
  <c r="H100" i="68"/>
  <c r="AV100" i="68" s="1"/>
  <c r="I100" i="68"/>
  <c r="J100" i="68"/>
  <c r="K100" i="68"/>
  <c r="AY100" i="68" s="1"/>
  <c r="L100" i="68"/>
  <c r="M100" i="68"/>
  <c r="N100" i="68"/>
  <c r="BB100" i="68" s="1"/>
  <c r="O100" i="68"/>
  <c r="BC100" i="68" s="1"/>
  <c r="P100" i="68"/>
  <c r="BD100" i="68" s="1"/>
  <c r="Q100" i="68"/>
  <c r="R100" i="68"/>
  <c r="S100" i="68"/>
  <c r="BG100" i="68" s="1"/>
  <c r="T100" i="68"/>
  <c r="BH100" i="68" s="1"/>
  <c r="U100" i="68"/>
  <c r="V100" i="68"/>
  <c r="BJ100" i="68" s="1"/>
  <c r="W100" i="68"/>
  <c r="BK100" i="68" s="1"/>
  <c r="X100" i="68"/>
  <c r="BL100" i="68" s="1"/>
  <c r="Y100" i="68"/>
  <c r="Z100" i="68"/>
  <c r="AA100" i="68"/>
  <c r="BO100" i="68" s="1"/>
  <c r="AB100" i="68"/>
  <c r="AC100" i="68"/>
  <c r="AD100" i="68"/>
  <c r="BR100" i="68" s="1"/>
  <c r="AE100" i="68"/>
  <c r="BS100" i="68" s="1"/>
  <c r="AF100" i="68"/>
  <c r="BT100" i="68" s="1"/>
  <c r="AG100" i="68"/>
  <c r="AH100" i="68"/>
  <c r="AI100" i="68"/>
  <c r="BW100" i="68" s="1"/>
  <c r="AJ100" i="68"/>
  <c r="AK100" i="68"/>
  <c r="AL100" i="68"/>
  <c r="BZ100" i="68" s="1"/>
  <c r="AM100" i="68"/>
  <c r="CA100" i="68" s="1"/>
  <c r="AN100" i="68"/>
  <c r="CB100" i="68" s="1"/>
  <c r="AO100" i="68"/>
  <c r="AP100" i="68"/>
  <c r="AS100" i="68"/>
  <c r="AZ100" i="68"/>
  <c r="BA100" i="68"/>
  <c r="BE100" i="68"/>
  <c r="BF100" i="68"/>
  <c r="BI100" i="68"/>
  <c r="BM100" i="68"/>
  <c r="BP100" i="68"/>
  <c r="BQ100" i="68"/>
  <c r="BV100" i="68"/>
  <c r="BY100" i="68"/>
  <c r="AD7" i="67"/>
  <c r="AR7" i="67"/>
  <c r="AD8" i="67"/>
  <c r="AE8" i="67"/>
  <c r="AF8" i="67"/>
  <c r="AG8" i="67"/>
  <c r="AH8" i="67"/>
  <c r="AI8" i="67"/>
  <c r="AJ8" i="67"/>
  <c r="AK8" i="67"/>
  <c r="AL8" i="67"/>
  <c r="AM8" i="67"/>
  <c r="AN8" i="67"/>
  <c r="AO8" i="67"/>
  <c r="AP8" i="67"/>
  <c r="AQ8" i="67"/>
  <c r="AR8" i="67"/>
  <c r="AS8" i="67"/>
  <c r="AT8" i="67"/>
  <c r="AU8" i="67"/>
  <c r="AV8" i="67"/>
  <c r="AW8" i="67"/>
  <c r="AY8" i="67"/>
  <c r="BG8" i="67"/>
  <c r="BH8" i="67"/>
  <c r="BI8" i="67"/>
  <c r="BJ8" i="67"/>
  <c r="BK8" i="67"/>
  <c r="BL8" i="67"/>
  <c r="BM8" i="67"/>
  <c r="BN8" i="67"/>
  <c r="BO8" i="67"/>
  <c r="BP8" i="67"/>
  <c r="BQ8" i="67"/>
  <c r="BR8" i="67"/>
  <c r="BS8" i="67"/>
  <c r="BT8" i="67"/>
  <c r="BU8" i="67"/>
  <c r="BV8" i="67"/>
  <c r="BW8" i="67"/>
  <c r="BX8" i="67"/>
  <c r="BY8" i="67"/>
  <c r="BZ8" i="67"/>
  <c r="CA8" i="67"/>
  <c r="CB8" i="67"/>
  <c r="Q10" i="67"/>
  <c r="BC10" i="67" s="1"/>
  <c r="Y10" i="67"/>
  <c r="BG10" i="67"/>
  <c r="BH10" i="67"/>
  <c r="BI10" i="67"/>
  <c r="BJ10" i="67"/>
  <c r="BK10" i="67"/>
  <c r="BL10" i="67"/>
  <c r="BM10" i="67"/>
  <c r="BN10" i="67"/>
  <c r="BO10" i="67"/>
  <c r="BP10" i="67"/>
  <c r="BQ10" i="67"/>
  <c r="BR10" i="67"/>
  <c r="BS10" i="67"/>
  <c r="BU10" i="67"/>
  <c r="BV10" i="67"/>
  <c r="BW10" i="67"/>
  <c r="BX10" i="67"/>
  <c r="BY10" i="67"/>
  <c r="BZ10" i="67"/>
  <c r="CA10" i="67"/>
  <c r="CC10" i="67"/>
  <c r="Q11" i="67"/>
  <c r="Y11" i="67"/>
  <c r="AD11" i="67"/>
  <c r="AE11" i="67"/>
  <c r="AF11" i="67"/>
  <c r="AG11" i="67"/>
  <c r="AH11" i="67"/>
  <c r="AI11" i="67"/>
  <c r="AJ11" i="67"/>
  <c r="AK11" i="67"/>
  <c r="AL11" i="67"/>
  <c r="AM11" i="67"/>
  <c r="AN11" i="67"/>
  <c r="AO11" i="67"/>
  <c r="AP11" i="67"/>
  <c r="AR11" i="67"/>
  <c r="AS11" i="67"/>
  <c r="AT11" i="67"/>
  <c r="AU11" i="67"/>
  <c r="AV11" i="67"/>
  <c r="AW11" i="67"/>
  <c r="AX11" i="67"/>
  <c r="AZ11" i="67"/>
  <c r="BC11" i="67"/>
  <c r="BG11" i="67"/>
  <c r="BH11" i="67"/>
  <c r="BI11" i="67"/>
  <c r="BJ11" i="67"/>
  <c r="BK11" i="67"/>
  <c r="BL11" i="67"/>
  <c r="BM11" i="67"/>
  <c r="BN11" i="67"/>
  <c r="BO11" i="67"/>
  <c r="BP11" i="67"/>
  <c r="BQ11" i="67"/>
  <c r="BR11" i="67"/>
  <c r="BS11" i="67"/>
  <c r="BU11" i="67"/>
  <c r="BV11" i="67"/>
  <c r="BW11" i="67"/>
  <c r="BX11" i="67"/>
  <c r="BY11" i="67"/>
  <c r="BZ11" i="67"/>
  <c r="CA11" i="67"/>
  <c r="CC11" i="67"/>
  <c r="Q12" i="67"/>
  <c r="Y12" i="67"/>
  <c r="BG12" i="67"/>
  <c r="BH12" i="67"/>
  <c r="BI12" i="67"/>
  <c r="BJ12" i="67"/>
  <c r="BK12" i="67"/>
  <c r="BL12" i="67"/>
  <c r="BM12" i="67"/>
  <c r="BN12" i="67"/>
  <c r="BO12" i="67"/>
  <c r="BP12" i="67"/>
  <c r="BQ12" i="67"/>
  <c r="BR12" i="67"/>
  <c r="BS12" i="67"/>
  <c r="BU12" i="67"/>
  <c r="BV12" i="67"/>
  <c r="BW12" i="67"/>
  <c r="BX12" i="67"/>
  <c r="BY12" i="67"/>
  <c r="BZ12" i="67"/>
  <c r="CA12" i="67"/>
  <c r="CC12" i="67"/>
  <c r="Q13" i="67"/>
  <c r="Y13" i="67"/>
  <c r="BG13" i="67"/>
  <c r="BH13" i="67"/>
  <c r="BI13" i="67"/>
  <c r="BJ13" i="67"/>
  <c r="BK13" i="67"/>
  <c r="BL13" i="67"/>
  <c r="BM13" i="67"/>
  <c r="BN13" i="67"/>
  <c r="BO13" i="67"/>
  <c r="BP13" i="67"/>
  <c r="BQ13" i="67"/>
  <c r="BR13" i="67"/>
  <c r="BS13" i="67"/>
  <c r="BU13" i="67"/>
  <c r="BV13" i="67"/>
  <c r="BW13" i="67"/>
  <c r="BX13" i="67"/>
  <c r="BY13" i="67"/>
  <c r="BZ13" i="67"/>
  <c r="CA13" i="67"/>
  <c r="CC13" i="67"/>
  <c r="Q14" i="67"/>
  <c r="BC14" i="67" s="1"/>
  <c r="Y14" i="67"/>
  <c r="BD14" i="67" s="1"/>
  <c r="BG14" i="67"/>
  <c r="BH14" i="67"/>
  <c r="BI14" i="67"/>
  <c r="BJ14" i="67"/>
  <c r="BK14" i="67"/>
  <c r="BL14" i="67"/>
  <c r="BM14" i="67"/>
  <c r="BN14" i="67"/>
  <c r="BO14" i="67"/>
  <c r="BP14" i="67"/>
  <c r="BQ14" i="67"/>
  <c r="BR14" i="67"/>
  <c r="BS14" i="67"/>
  <c r="BU14" i="67"/>
  <c r="BV14" i="67"/>
  <c r="BW14" i="67"/>
  <c r="BX14" i="67"/>
  <c r="BY14" i="67"/>
  <c r="BZ14" i="67"/>
  <c r="CA14" i="67"/>
  <c r="CC14" i="67"/>
  <c r="Q15" i="67"/>
  <c r="BC15" i="67" s="1"/>
  <c r="Y15" i="67"/>
  <c r="BG15" i="67"/>
  <c r="BH15" i="67"/>
  <c r="BI15" i="67"/>
  <c r="BJ15" i="67"/>
  <c r="BK15" i="67"/>
  <c r="BL15" i="67"/>
  <c r="BM15" i="67"/>
  <c r="BN15" i="67"/>
  <c r="BO15" i="67"/>
  <c r="BP15" i="67"/>
  <c r="BQ15" i="67"/>
  <c r="BR15" i="67"/>
  <c r="BS15" i="67"/>
  <c r="BU15" i="67"/>
  <c r="BV15" i="67"/>
  <c r="BW15" i="67"/>
  <c r="BX15" i="67"/>
  <c r="BY15" i="67"/>
  <c r="BZ15" i="67"/>
  <c r="CA15" i="67"/>
  <c r="CC15" i="67"/>
  <c r="Q16" i="67"/>
  <c r="BC16" i="67" s="1"/>
  <c r="Y16" i="67"/>
  <c r="BD16" i="67" s="1"/>
  <c r="BG16" i="67"/>
  <c r="BH16" i="67"/>
  <c r="BI16" i="67"/>
  <c r="BJ16" i="67"/>
  <c r="BK16" i="67"/>
  <c r="BL16" i="67"/>
  <c r="BM16" i="67"/>
  <c r="BN16" i="67"/>
  <c r="BO16" i="67"/>
  <c r="BP16" i="67"/>
  <c r="BQ16" i="67"/>
  <c r="BR16" i="67"/>
  <c r="BS16" i="67"/>
  <c r="BU16" i="67"/>
  <c r="BV16" i="67"/>
  <c r="BW16" i="67"/>
  <c r="BX16" i="67"/>
  <c r="BY16" i="67"/>
  <c r="BZ16" i="67"/>
  <c r="CA16" i="67"/>
  <c r="CC16" i="67"/>
  <c r="Q17" i="67"/>
  <c r="Y17" i="67"/>
  <c r="BD17" i="67" s="1"/>
  <c r="BC17" i="67"/>
  <c r="BG17" i="67"/>
  <c r="BH17" i="67"/>
  <c r="BI17" i="67"/>
  <c r="BJ17" i="67"/>
  <c r="BK17" i="67"/>
  <c r="BL17" i="67"/>
  <c r="BM17" i="67"/>
  <c r="BN17" i="67"/>
  <c r="BO17" i="67"/>
  <c r="BP17" i="67"/>
  <c r="BQ17" i="67"/>
  <c r="BR17" i="67"/>
  <c r="BS17" i="67"/>
  <c r="BU17" i="67"/>
  <c r="BV17" i="67"/>
  <c r="BW17" i="67"/>
  <c r="BX17" i="67"/>
  <c r="BY17" i="67"/>
  <c r="BZ17" i="67"/>
  <c r="CA17" i="67"/>
  <c r="CC17" i="67"/>
  <c r="Q18" i="67"/>
  <c r="Y18" i="67"/>
  <c r="BG18" i="67"/>
  <c r="BH18" i="67"/>
  <c r="BI18" i="67"/>
  <c r="BJ18" i="67"/>
  <c r="BK18" i="67"/>
  <c r="BL18" i="67"/>
  <c r="BM18" i="67"/>
  <c r="BN18" i="67"/>
  <c r="BO18" i="67"/>
  <c r="BP18" i="67"/>
  <c r="BQ18" i="67"/>
  <c r="BR18" i="67"/>
  <c r="BS18" i="67"/>
  <c r="BU18" i="67"/>
  <c r="BV18" i="67"/>
  <c r="BW18" i="67"/>
  <c r="BX18" i="67"/>
  <c r="BY18" i="67"/>
  <c r="BZ18" i="67"/>
  <c r="CA18" i="67"/>
  <c r="CC18" i="67"/>
  <c r="D19" i="67"/>
  <c r="AD19" i="67" s="1"/>
  <c r="E19" i="67"/>
  <c r="AE21" i="67" s="1"/>
  <c r="F19" i="67"/>
  <c r="G19" i="67"/>
  <c r="AG21" i="67" s="1"/>
  <c r="H19" i="67"/>
  <c r="AH21" i="67" s="1"/>
  <c r="I19" i="67"/>
  <c r="J19" i="67"/>
  <c r="K19" i="67"/>
  <c r="L19" i="67"/>
  <c r="M19" i="67"/>
  <c r="N19" i="67"/>
  <c r="O19" i="67"/>
  <c r="AO20" i="67" s="1"/>
  <c r="P19" i="67"/>
  <c r="R19" i="67"/>
  <c r="AR21" i="67" s="1"/>
  <c r="S19" i="67"/>
  <c r="T19" i="67"/>
  <c r="AT19" i="67" s="1"/>
  <c r="U19" i="67"/>
  <c r="AU20" i="67" s="1"/>
  <c r="V19" i="67"/>
  <c r="W19" i="67"/>
  <c r="X19" i="67"/>
  <c r="Z19" i="67"/>
  <c r="AE19" i="67"/>
  <c r="AG19" i="67"/>
  <c r="AI19" i="67"/>
  <c r="AM19" i="67"/>
  <c r="AO19" i="67"/>
  <c r="AV19" i="67"/>
  <c r="Q20" i="67"/>
  <c r="Y20" i="67"/>
  <c r="AE20" i="67"/>
  <c r="AI20" i="67"/>
  <c r="AK20" i="67"/>
  <c r="AM20" i="67"/>
  <c r="AR20" i="67"/>
  <c r="AT20" i="67"/>
  <c r="AW20" i="67"/>
  <c r="AX20" i="67"/>
  <c r="BD20" i="67"/>
  <c r="BG20" i="67"/>
  <c r="BH20" i="67"/>
  <c r="BI20" i="67"/>
  <c r="BJ20" i="67"/>
  <c r="BK20" i="67"/>
  <c r="BL20" i="67"/>
  <c r="BM20" i="67"/>
  <c r="BN20" i="67"/>
  <c r="BO20" i="67"/>
  <c r="BP20" i="67"/>
  <c r="BQ20" i="67"/>
  <c r="BR20" i="67"/>
  <c r="BS20" i="67"/>
  <c r="BU20" i="67"/>
  <c r="BV20" i="67"/>
  <c r="BW20" i="67"/>
  <c r="BX20" i="67"/>
  <c r="BY20" i="67"/>
  <c r="BZ20" i="67"/>
  <c r="CA20" i="67"/>
  <c r="CC20" i="67"/>
  <c r="Q21" i="67"/>
  <c r="Y21" i="67"/>
  <c r="AD21" i="67"/>
  <c r="AI21" i="67"/>
  <c r="AM21" i="67"/>
  <c r="BC21" i="67"/>
  <c r="BD21" i="67"/>
  <c r="BG21" i="67"/>
  <c r="BH21" i="67"/>
  <c r="BI21" i="67"/>
  <c r="BJ21" i="67"/>
  <c r="BK21" i="67"/>
  <c r="BL21" i="67"/>
  <c r="BM21" i="67"/>
  <c r="BN21" i="67"/>
  <c r="BO21" i="67"/>
  <c r="BP21" i="67"/>
  <c r="BQ21" i="67"/>
  <c r="BR21" i="67"/>
  <c r="BS21" i="67"/>
  <c r="BU21" i="67"/>
  <c r="BV21" i="67"/>
  <c r="BW21" i="67"/>
  <c r="BX21" i="67"/>
  <c r="BY21" i="67"/>
  <c r="BZ21" i="67"/>
  <c r="CA21" i="67"/>
  <c r="CC21" i="67"/>
  <c r="Q23" i="67"/>
  <c r="Y23" i="67"/>
  <c r="BD23" i="67"/>
  <c r="BG23" i="67"/>
  <c r="BH23" i="67"/>
  <c r="BI23" i="67"/>
  <c r="BJ23" i="67"/>
  <c r="BK23" i="67"/>
  <c r="BL23" i="67"/>
  <c r="BM23" i="67"/>
  <c r="BN23" i="67"/>
  <c r="BO23" i="67"/>
  <c r="BP23" i="67"/>
  <c r="BQ23" i="67"/>
  <c r="BR23" i="67"/>
  <c r="BS23" i="67"/>
  <c r="BU23" i="67"/>
  <c r="BV23" i="67"/>
  <c r="BW23" i="67"/>
  <c r="BX23" i="67"/>
  <c r="BY23" i="67"/>
  <c r="BZ23" i="67"/>
  <c r="CA23" i="67"/>
  <c r="CC23" i="67"/>
  <c r="Q24" i="67"/>
  <c r="BC24" i="67" s="1"/>
  <c r="Y24" i="67"/>
  <c r="AD24" i="67"/>
  <c r="AE24" i="67"/>
  <c r="AF24" i="67"/>
  <c r="AG24" i="67"/>
  <c r="AH24" i="67"/>
  <c r="AI24" i="67"/>
  <c r="AJ24" i="67"/>
  <c r="AK24" i="67"/>
  <c r="AL24" i="67"/>
  <c r="AM24" i="67"/>
  <c r="AN24" i="67"/>
  <c r="AO24" i="67"/>
  <c r="AP24" i="67"/>
  <c r="AR24" i="67"/>
  <c r="AS24" i="67"/>
  <c r="AT24" i="67"/>
  <c r="AU24" i="67"/>
  <c r="AV24" i="67"/>
  <c r="AW24" i="67"/>
  <c r="AX24" i="67"/>
  <c r="AZ24" i="67"/>
  <c r="BG24" i="67"/>
  <c r="BH24" i="67"/>
  <c r="BI24" i="67"/>
  <c r="BJ24" i="67"/>
  <c r="BK24" i="67"/>
  <c r="BL24" i="67"/>
  <c r="BM24" i="67"/>
  <c r="BN24" i="67"/>
  <c r="BO24" i="67"/>
  <c r="BP24" i="67"/>
  <c r="BQ24" i="67"/>
  <c r="BR24" i="67"/>
  <c r="BS24" i="67"/>
  <c r="BU24" i="67"/>
  <c r="BV24" i="67"/>
  <c r="BW24" i="67"/>
  <c r="BX24" i="67"/>
  <c r="BY24" i="67"/>
  <c r="BZ24" i="67"/>
  <c r="CA24" i="67"/>
  <c r="CC24" i="67"/>
  <c r="Q25" i="67"/>
  <c r="BC25" i="67" s="1"/>
  <c r="Y25" i="67"/>
  <c r="BD25" i="67" s="1"/>
  <c r="BG25" i="67"/>
  <c r="BH25" i="67"/>
  <c r="BI25" i="67"/>
  <c r="BJ25" i="67"/>
  <c r="BK25" i="67"/>
  <c r="BL25" i="67"/>
  <c r="BM25" i="67"/>
  <c r="BN25" i="67"/>
  <c r="BO25" i="67"/>
  <c r="BP25" i="67"/>
  <c r="BQ25" i="67"/>
  <c r="BR25" i="67"/>
  <c r="BS25" i="67"/>
  <c r="BU25" i="67"/>
  <c r="BV25" i="67"/>
  <c r="BW25" i="67"/>
  <c r="BX25" i="67"/>
  <c r="BY25" i="67"/>
  <c r="BZ25" i="67"/>
  <c r="CA25" i="67"/>
  <c r="CC25" i="67"/>
  <c r="Q26" i="67"/>
  <c r="BC26" i="67" s="1"/>
  <c r="Y26" i="67"/>
  <c r="BD26" i="67" s="1"/>
  <c r="BG26" i="67"/>
  <c r="BH26" i="67"/>
  <c r="BI26" i="67"/>
  <c r="BJ26" i="67"/>
  <c r="BK26" i="67"/>
  <c r="BL26" i="67"/>
  <c r="BM26" i="67"/>
  <c r="BN26" i="67"/>
  <c r="BO26" i="67"/>
  <c r="BP26" i="67"/>
  <c r="BQ26" i="67"/>
  <c r="BR26" i="67"/>
  <c r="BS26" i="67"/>
  <c r="BU26" i="67"/>
  <c r="BV26" i="67"/>
  <c r="BW26" i="67"/>
  <c r="BX26" i="67"/>
  <c r="BY26" i="67"/>
  <c r="BZ26" i="67"/>
  <c r="CA26" i="67"/>
  <c r="CC26" i="67"/>
  <c r="Q27" i="67"/>
  <c r="BC27" i="67" s="1"/>
  <c r="Y27" i="67"/>
  <c r="BD27" i="67" s="1"/>
  <c r="BG27" i="67"/>
  <c r="BH27" i="67"/>
  <c r="BI27" i="67"/>
  <c r="BJ27" i="67"/>
  <c r="BK27" i="67"/>
  <c r="BL27" i="67"/>
  <c r="BM27" i="67"/>
  <c r="BN27" i="67"/>
  <c r="BO27" i="67"/>
  <c r="BP27" i="67"/>
  <c r="BQ27" i="67"/>
  <c r="BR27" i="67"/>
  <c r="BS27" i="67"/>
  <c r="BU27" i="67"/>
  <c r="BV27" i="67"/>
  <c r="BW27" i="67"/>
  <c r="BX27" i="67"/>
  <c r="BY27" i="67"/>
  <c r="BZ27" i="67"/>
  <c r="CA27" i="67"/>
  <c r="CC27" i="67"/>
  <c r="Q28" i="67"/>
  <c r="BC28" i="67" s="1"/>
  <c r="Y28" i="67"/>
  <c r="BG28" i="67"/>
  <c r="BH28" i="67"/>
  <c r="BI28" i="67"/>
  <c r="BJ28" i="67"/>
  <c r="BK28" i="67"/>
  <c r="BL28" i="67"/>
  <c r="BM28" i="67"/>
  <c r="BN28" i="67"/>
  <c r="BO28" i="67"/>
  <c r="BP28" i="67"/>
  <c r="BQ28" i="67"/>
  <c r="BR28" i="67"/>
  <c r="BS28" i="67"/>
  <c r="BU28" i="67"/>
  <c r="BV28" i="67"/>
  <c r="BW28" i="67"/>
  <c r="BX28" i="67"/>
  <c r="BY28" i="67"/>
  <c r="BZ28" i="67"/>
  <c r="CA28" i="67"/>
  <c r="CC28" i="67"/>
  <c r="Q29" i="67"/>
  <c r="Y29" i="67"/>
  <c r="BD29" i="67" s="1"/>
  <c r="BG29" i="67"/>
  <c r="BH29" i="67"/>
  <c r="BI29" i="67"/>
  <c r="BJ29" i="67"/>
  <c r="BK29" i="67"/>
  <c r="BL29" i="67"/>
  <c r="BM29" i="67"/>
  <c r="BN29" i="67"/>
  <c r="BO29" i="67"/>
  <c r="BP29" i="67"/>
  <c r="BQ29" i="67"/>
  <c r="BR29" i="67"/>
  <c r="BS29" i="67"/>
  <c r="BU29" i="67"/>
  <c r="BV29" i="67"/>
  <c r="BW29" i="67"/>
  <c r="BX29" i="67"/>
  <c r="BY29" i="67"/>
  <c r="BZ29" i="67"/>
  <c r="CA29" i="67"/>
  <c r="CC29" i="67"/>
  <c r="Q30" i="67"/>
  <c r="Y30" i="67"/>
  <c r="BC30" i="67"/>
  <c r="BG30" i="67"/>
  <c r="BH30" i="67"/>
  <c r="BI30" i="67"/>
  <c r="BJ30" i="67"/>
  <c r="BK30" i="67"/>
  <c r="BL30" i="67"/>
  <c r="BM30" i="67"/>
  <c r="BN30" i="67"/>
  <c r="BO30" i="67"/>
  <c r="BP30" i="67"/>
  <c r="BQ30" i="67"/>
  <c r="BR30" i="67"/>
  <c r="BS30" i="67"/>
  <c r="BU30" i="67"/>
  <c r="BV30" i="67"/>
  <c r="BW30" i="67"/>
  <c r="BX30" i="67"/>
  <c r="BY30" i="67"/>
  <c r="BZ30" i="67"/>
  <c r="CA30" i="67"/>
  <c r="CC30" i="67"/>
  <c r="Q31" i="67"/>
  <c r="Y31" i="67"/>
  <c r="BD31" i="67"/>
  <c r="BE31" i="67"/>
  <c r="BG31" i="67"/>
  <c r="BH31" i="67"/>
  <c r="BI31" i="67"/>
  <c r="BJ31" i="67"/>
  <c r="BK31" i="67"/>
  <c r="BL31" i="67"/>
  <c r="BM31" i="67"/>
  <c r="BN31" i="67"/>
  <c r="BO31" i="67"/>
  <c r="BP31" i="67"/>
  <c r="BQ31" i="67"/>
  <c r="BR31" i="67"/>
  <c r="BS31" i="67"/>
  <c r="BU31" i="67"/>
  <c r="BV31" i="67"/>
  <c r="BW31" i="67"/>
  <c r="BX31" i="67"/>
  <c r="BY31" i="67"/>
  <c r="BZ31" i="67"/>
  <c r="CA31" i="67"/>
  <c r="CC31" i="67"/>
  <c r="D32" i="67"/>
  <c r="E32" i="67"/>
  <c r="F32" i="67"/>
  <c r="G32" i="67"/>
  <c r="H32" i="67"/>
  <c r="AH34" i="67" s="1"/>
  <c r="I32" i="67"/>
  <c r="AI34" i="67" s="1"/>
  <c r="J32" i="67"/>
  <c r="K32" i="67"/>
  <c r="L32" i="67"/>
  <c r="AL37" i="67" s="1"/>
  <c r="M32" i="67"/>
  <c r="AM33" i="67" s="1"/>
  <c r="N32" i="67"/>
  <c r="O32" i="67"/>
  <c r="P32" i="67"/>
  <c r="AP34" i="67" s="1"/>
  <c r="R32" i="67"/>
  <c r="S32" i="67"/>
  <c r="T32" i="67"/>
  <c r="U32" i="67"/>
  <c r="AU37" i="67" s="1"/>
  <c r="V32" i="67"/>
  <c r="AV33" i="67" s="1"/>
  <c r="W32" i="67"/>
  <c r="X32" i="67"/>
  <c r="AX34" i="67" s="1"/>
  <c r="Z32" i="67"/>
  <c r="AD32" i="67"/>
  <c r="AE32" i="67"/>
  <c r="AG32" i="67"/>
  <c r="AH32" i="67"/>
  <c r="AI32" i="67"/>
  <c r="AK32" i="67"/>
  <c r="AL32" i="67"/>
  <c r="AM32" i="67"/>
  <c r="AO32" i="67"/>
  <c r="AP32" i="67"/>
  <c r="AR32" i="67"/>
  <c r="AT32" i="67"/>
  <c r="AU32" i="67"/>
  <c r="AV32" i="67"/>
  <c r="AX32" i="67"/>
  <c r="Q33" i="67"/>
  <c r="BC33" i="67" s="1"/>
  <c r="Y33" i="67"/>
  <c r="AD33" i="67"/>
  <c r="AG33" i="67"/>
  <c r="AL33" i="67"/>
  <c r="AO33" i="67"/>
  <c r="AP33" i="67"/>
  <c r="AT33" i="67"/>
  <c r="AU33" i="67"/>
  <c r="AX33" i="67"/>
  <c r="BD33" i="67"/>
  <c r="BG33" i="67"/>
  <c r="BH33" i="67"/>
  <c r="BI33" i="67"/>
  <c r="BJ33" i="67"/>
  <c r="BK33" i="67"/>
  <c r="BL33" i="67"/>
  <c r="BM33" i="67"/>
  <c r="BN33" i="67"/>
  <c r="BO33" i="67"/>
  <c r="BP33" i="67"/>
  <c r="BQ33" i="67"/>
  <c r="BR33" i="67"/>
  <c r="BS33" i="67"/>
  <c r="BU33" i="67"/>
  <c r="BV33" i="67"/>
  <c r="BW33" i="67"/>
  <c r="BX33" i="67"/>
  <c r="BY33" i="67"/>
  <c r="BZ33" i="67"/>
  <c r="CA33" i="67"/>
  <c r="CC33" i="67"/>
  <c r="Q34" i="67"/>
  <c r="Y34" i="67"/>
  <c r="AD34" i="67"/>
  <c r="AE34" i="67"/>
  <c r="AG34" i="67"/>
  <c r="AL34" i="67"/>
  <c r="AN34" i="67"/>
  <c r="AO34" i="67"/>
  <c r="AT34" i="67"/>
  <c r="AU34" i="67"/>
  <c r="AV34" i="67"/>
  <c r="BG34" i="67"/>
  <c r="BH34" i="67"/>
  <c r="BI34" i="67"/>
  <c r="BJ34" i="67"/>
  <c r="BK34" i="67"/>
  <c r="BL34" i="67"/>
  <c r="BM34" i="67"/>
  <c r="BN34" i="67"/>
  <c r="BO34" i="67"/>
  <c r="BP34" i="67"/>
  <c r="BQ34" i="67"/>
  <c r="BR34" i="67"/>
  <c r="BS34" i="67"/>
  <c r="BU34" i="67"/>
  <c r="BV34" i="67"/>
  <c r="BW34" i="67"/>
  <c r="BX34" i="67"/>
  <c r="BY34" i="67"/>
  <c r="BZ34" i="67"/>
  <c r="CA34" i="67"/>
  <c r="CC34" i="67"/>
  <c r="BT35" i="67"/>
  <c r="CB35" i="67"/>
  <c r="CC35" i="67"/>
  <c r="Q37" i="67"/>
  <c r="Y37" i="67"/>
  <c r="AD37" i="67"/>
  <c r="AG37" i="67"/>
  <c r="AI37" i="67"/>
  <c r="AM37" i="67"/>
  <c r="AO37" i="67"/>
  <c r="AR37" i="67"/>
  <c r="AT37" i="67"/>
  <c r="AV37" i="67"/>
  <c r="BG37" i="67"/>
  <c r="BH37" i="67"/>
  <c r="BI37" i="67"/>
  <c r="BJ37" i="67"/>
  <c r="BK37" i="67"/>
  <c r="BL37" i="67"/>
  <c r="BM37" i="67"/>
  <c r="BN37" i="67"/>
  <c r="BO37" i="67"/>
  <c r="BP37" i="67"/>
  <c r="BQ37" i="67"/>
  <c r="BR37" i="67"/>
  <c r="BS37" i="67"/>
  <c r="BU37" i="67"/>
  <c r="BV37" i="67"/>
  <c r="BW37" i="67"/>
  <c r="BX37" i="67"/>
  <c r="BY37" i="67"/>
  <c r="BZ37" i="67"/>
  <c r="CA37" i="67"/>
  <c r="CC37" i="67"/>
  <c r="Q38" i="67"/>
  <c r="BC38" i="67" s="1"/>
  <c r="Y38" i="67"/>
  <c r="BD38" i="67" s="1"/>
  <c r="BG38" i="67"/>
  <c r="BH38" i="67"/>
  <c r="BI38" i="67"/>
  <c r="BJ38" i="67"/>
  <c r="BK38" i="67"/>
  <c r="BL38" i="67"/>
  <c r="BM38" i="67"/>
  <c r="BN38" i="67"/>
  <c r="BO38" i="67"/>
  <c r="BP38" i="67"/>
  <c r="BQ38" i="67"/>
  <c r="BR38" i="67"/>
  <c r="BS38" i="67"/>
  <c r="BU38" i="67"/>
  <c r="BV38" i="67"/>
  <c r="BW38" i="67"/>
  <c r="BX38" i="67"/>
  <c r="BY38" i="67"/>
  <c r="BZ38" i="67"/>
  <c r="CA38" i="67"/>
  <c r="CC38" i="67"/>
  <c r="Q39" i="67"/>
  <c r="Y39" i="67"/>
  <c r="BG39" i="67"/>
  <c r="BH39" i="67"/>
  <c r="BI39" i="67"/>
  <c r="BJ39" i="67"/>
  <c r="BK39" i="67"/>
  <c r="BL39" i="67"/>
  <c r="BM39" i="67"/>
  <c r="BN39" i="67"/>
  <c r="BO39" i="67"/>
  <c r="BP39" i="67"/>
  <c r="BQ39" i="67"/>
  <c r="BR39" i="67"/>
  <c r="BS39" i="67"/>
  <c r="BU39" i="67"/>
  <c r="BV39" i="67"/>
  <c r="BW39" i="67"/>
  <c r="BX39" i="67"/>
  <c r="BY39" i="67"/>
  <c r="BZ39" i="67"/>
  <c r="CA39" i="67"/>
  <c r="CC39" i="67"/>
  <c r="Q41" i="67"/>
  <c r="BC41" i="67" s="1"/>
  <c r="Y41" i="67"/>
  <c r="BD41" i="67" s="1"/>
  <c r="BG41" i="67"/>
  <c r="BH41" i="67"/>
  <c r="BI41" i="67"/>
  <c r="BJ41" i="67"/>
  <c r="BK41" i="67"/>
  <c r="BL41" i="67"/>
  <c r="BM41" i="67"/>
  <c r="BN41" i="67"/>
  <c r="BO41" i="67"/>
  <c r="BP41" i="67"/>
  <c r="BQ41" i="67"/>
  <c r="BR41" i="67"/>
  <c r="BS41" i="67"/>
  <c r="BU41" i="67"/>
  <c r="BV41" i="67"/>
  <c r="BW41" i="67"/>
  <c r="BX41" i="67"/>
  <c r="BY41" i="67"/>
  <c r="BZ41" i="67"/>
  <c r="CA41" i="67"/>
  <c r="CC41" i="67"/>
  <c r="Q42" i="67"/>
  <c r="Y42" i="67"/>
  <c r="AD42" i="67"/>
  <c r="AE42" i="67"/>
  <c r="AF42" i="67"/>
  <c r="AG42" i="67"/>
  <c r="AH42" i="67"/>
  <c r="AI42" i="67"/>
  <c r="AJ42" i="67"/>
  <c r="AK42" i="67"/>
  <c r="AL42" i="67"/>
  <c r="AM42" i="67"/>
  <c r="AN42" i="67"/>
  <c r="AO42" i="67"/>
  <c r="AP42" i="67"/>
  <c r="AR42" i="67"/>
  <c r="AS42" i="67"/>
  <c r="AT42" i="67"/>
  <c r="AU42" i="67"/>
  <c r="AV42" i="67"/>
  <c r="AW42" i="67"/>
  <c r="AX42" i="67"/>
  <c r="AZ42" i="67"/>
  <c r="BD42" i="67"/>
  <c r="BG42" i="67"/>
  <c r="BH42" i="67"/>
  <c r="BI42" i="67"/>
  <c r="BJ42" i="67"/>
  <c r="BK42" i="67"/>
  <c r="BL42" i="67"/>
  <c r="BM42" i="67"/>
  <c r="BN42" i="67"/>
  <c r="BO42" i="67"/>
  <c r="BP42" i="67"/>
  <c r="BQ42" i="67"/>
  <c r="BR42" i="67"/>
  <c r="BS42" i="67"/>
  <c r="BU42" i="67"/>
  <c r="BV42" i="67"/>
  <c r="BW42" i="67"/>
  <c r="BX42" i="67"/>
  <c r="BY42" i="67"/>
  <c r="BZ42" i="67"/>
  <c r="CA42" i="67"/>
  <c r="CC42" i="67"/>
  <c r="Q43" i="67"/>
  <c r="BC43" i="67" s="1"/>
  <c r="Y43" i="67"/>
  <c r="BD43" i="67" s="1"/>
  <c r="AA43" i="67"/>
  <c r="BG43" i="67"/>
  <c r="BH43" i="67"/>
  <c r="BI43" i="67"/>
  <c r="BJ43" i="67"/>
  <c r="BK43" i="67"/>
  <c r="BL43" i="67"/>
  <c r="BM43" i="67"/>
  <c r="BN43" i="67"/>
  <c r="BO43" i="67"/>
  <c r="BP43" i="67"/>
  <c r="BQ43" i="67"/>
  <c r="BR43" i="67"/>
  <c r="BS43" i="67"/>
  <c r="BU43" i="67"/>
  <c r="BV43" i="67"/>
  <c r="BW43" i="67"/>
  <c r="BX43" i="67"/>
  <c r="BY43" i="67"/>
  <c r="BZ43" i="67"/>
  <c r="CA43" i="67"/>
  <c r="CC43" i="67"/>
  <c r="Q44" i="67"/>
  <c r="Y44" i="67"/>
  <c r="BD44" i="67"/>
  <c r="BG44" i="67"/>
  <c r="BH44" i="67"/>
  <c r="BI44" i="67"/>
  <c r="BJ44" i="67"/>
  <c r="BK44" i="67"/>
  <c r="BL44" i="67"/>
  <c r="BM44" i="67"/>
  <c r="BN44" i="67"/>
  <c r="BO44" i="67"/>
  <c r="BP44" i="67"/>
  <c r="BQ44" i="67"/>
  <c r="BR44" i="67"/>
  <c r="BS44" i="67"/>
  <c r="BU44" i="67"/>
  <c r="BV44" i="67"/>
  <c r="BW44" i="67"/>
  <c r="BX44" i="67"/>
  <c r="BY44" i="67"/>
  <c r="BZ44" i="67"/>
  <c r="CA44" i="67"/>
  <c r="CC44" i="67"/>
  <c r="Q45" i="67"/>
  <c r="Y45" i="67"/>
  <c r="BD45" i="67" s="1"/>
  <c r="BC45" i="67"/>
  <c r="BG45" i="67"/>
  <c r="BH45" i="67"/>
  <c r="BI45" i="67"/>
  <c r="BJ45" i="67"/>
  <c r="BK45" i="67"/>
  <c r="BL45" i="67"/>
  <c r="BM45" i="67"/>
  <c r="BN45" i="67"/>
  <c r="BO45" i="67"/>
  <c r="BP45" i="67"/>
  <c r="BQ45" i="67"/>
  <c r="BR45" i="67"/>
  <c r="BS45" i="67"/>
  <c r="BU45" i="67"/>
  <c r="BV45" i="67"/>
  <c r="BW45" i="67"/>
  <c r="BX45" i="67"/>
  <c r="BY45" i="67"/>
  <c r="BZ45" i="67"/>
  <c r="CA45" i="67"/>
  <c r="CC45" i="67"/>
  <c r="Q46" i="67"/>
  <c r="Y46" i="67"/>
  <c r="BD46" i="67" s="1"/>
  <c r="BG46" i="67"/>
  <c r="BH46" i="67"/>
  <c r="BI46" i="67"/>
  <c r="BJ46" i="67"/>
  <c r="BK46" i="67"/>
  <c r="BL46" i="67"/>
  <c r="BM46" i="67"/>
  <c r="BN46" i="67"/>
  <c r="BO46" i="67"/>
  <c r="BP46" i="67"/>
  <c r="BQ46" i="67"/>
  <c r="BR46" i="67"/>
  <c r="BS46" i="67"/>
  <c r="BU46" i="67"/>
  <c r="BV46" i="67"/>
  <c r="BW46" i="67"/>
  <c r="BX46" i="67"/>
  <c r="BY46" i="67"/>
  <c r="BZ46" i="67"/>
  <c r="CA46" i="67"/>
  <c r="CC46" i="67"/>
  <c r="Q47" i="67"/>
  <c r="BC47" i="67" s="1"/>
  <c r="Y47" i="67"/>
  <c r="BD47" i="67" s="1"/>
  <c r="BG47" i="67"/>
  <c r="BH47" i="67"/>
  <c r="BI47" i="67"/>
  <c r="BJ47" i="67"/>
  <c r="BK47" i="67"/>
  <c r="BL47" i="67"/>
  <c r="BM47" i="67"/>
  <c r="BN47" i="67"/>
  <c r="BO47" i="67"/>
  <c r="BP47" i="67"/>
  <c r="BQ47" i="67"/>
  <c r="BR47" i="67"/>
  <c r="BS47" i="67"/>
  <c r="BU47" i="67"/>
  <c r="BV47" i="67"/>
  <c r="BW47" i="67"/>
  <c r="BX47" i="67"/>
  <c r="BY47" i="67"/>
  <c r="BZ47" i="67"/>
  <c r="CA47" i="67"/>
  <c r="CC47" i="67"/>
  <c r="Q48" i="67"/>
  <c r="Y48" i="67"/>
  <c r="BD48" i="67" s="1"/>
  <c r="BG48" i="67"/>
  <c r="BH48" i="67"/>
  <c r="BI48" i="67"/>
  <c r="BJ48" i="67"/>
  <c r="BK48" i="67"/>
  <c r="BL48" i="67"/>
  <c r="BM48" i="67"/>
  <c r="BN48" i="67"/>
  <c r="BO48" i="67"/>
  <c r="BP48" i="67"/>
  <c r="BQ48" i="67"/>
  <c r="BR48" i="67"/>
  <c r="BS48" i="67"/>
  <c r="BU48" i="67"/>
  <c r="BV48" i="67"/>
  <c r="BW48" i="67"/>
  <c r="BX48" i="67"/>
  <c r="BY48" i="67"/>
  <c r="BZ48" i="67"/>
  <c r="CA48" i="67"/>
  <c r="CC48" i="67"/>
  <c r="Q49" i="67"/>
  <c r="BC49" i="67" s="1"/>
  <c r="Y49" i="67"/>
  <c r="BD49" i="67"/>
  <c r="BG49" i="67"/>
  <c r="BH49" i="67"/>
  <c r="BI49" i="67"/>
  <c r="BJ49" i="67"/>
  <c r="BK49" i="67"/>
  <c r="BL49" i="67"/>
  <c r="BM49" i="67"/>
  <c r="BN49" i="67"/>
  <c r="BO49" i="67"/>
  <c r="BP49" i="67"/>
  <c r="BQ49" i="67"/>
  <c r="BR49" i="67"/>
  <c r="BS49" i="67"/>
  <c r="BU49" i="67"/>
  <c r="BV49" i="67"/>
  <c r="BW49" i="67"/>
  <c r="BX49" i="67"/>
  <c r="BY49" i="67"/>
  <c r="BZ49" i="67"/>
  <c r="CA49" i="67"/>
  <c r="CC49" i="67"/>
  <c r="D50" i="67"/>
  <c r="E50" i="67"/>
  <c r="F50" i="67"/>
  <c r="G50" i="67"/>
  <c r="H50" i="67"/>
  <c r="I50" i="67"/>
  <c r="AI50" i="67" s="1"/>
  <c r="J50" i="67"/>
  <c r="AJ52" i="67" s="1"/>
  <c r="K50" i="67"/>
  <c r="L50" i="67"/>
  <c r="M50" i="67"/>
  <c r="AM52" i="67" s="1"/>
  <c r="N50" i="67"/>
  <c r="AN54" i="67" s="1"/>
  <c r="O50" i="67"/>
  <c r="P50" i="67"/>
  <c r="R50" i="67"/>
  <c r="AR52" i="67" s="1"/>
  <c r="S50" i="67"/>
  <c r="AS51" i="67" s="1"/>
  <c r="T50" i="67"/>
  <c r="AT51" i="67" s="1"/>
  <c r="U50" i="67"/>
  <c r="V50" i="67"/>
  <c r="W50" i="67"/>
  <c r="AW52" i="67" s="1"/>
  <c r="X50" i="67"/>
  <c r="Z50" i="67"/>
  <c r="AZ52" i="67" s="1"/>
  <c r="AH50" i="67"/>
  <c r="AN50" i="67"/>
  <c r="AO50" i="67"/>
  <c r="AP50" i="67"/>
  <c r="AV50" i="67"/>
  <c r="AW50" i="67"/>
  <c r="Q51" i="67"/>
  <c r="BC51" i="67" s="1"/>
  <c r="Y51" i="67"/>
  <c r="AF51" i="67"/>
  <c r="AN51" i="67"/>
  <c r="AO51" i="67"/>
  <c r="AV51" i="67"/>
  <c r="AW51" i="67"/>
  <c r="BG51" i="67"/>
  <c r="BH51" i="67"/>
  <c r="BI51" i="67"/>
  <c r="BJ51" i="67"/>
  <c r="BK51" i="67"/>
  <c r="BL51" i="67"/>
  <c r="BM51" i="67"/>
  <c r="BN51" i="67"/>
  <c r="BO51" i="67"/>
  <c r="BP51" i="67"/>
  <c r="BQ51" i="67"/>
  <c r="BR51" i="67"/>
  <c r="BS51" i="67"/>
  <c r="BU51" i="67"/>
  <c r="BV51" i="67"/>
  <c r="BW51" i="67"/>
  <c r="BX51" i="67"/>
  <c r="BY51" i="67"/>
  <c r="BZ51" i="67"/>
  <c r="CA51" i="67"/>
  <c r="CC51" i="67"/>
  <c r="Q52" i="67"/>
  <c r="Y52" i="67"/>
  <c r="BD52" i="67" s="1"/>
  <c r="AH52" i="67"/>
  <c r="AI52" i="67"/>
  <c r="AK52" i="67"/>
  <c r="AN52" i="67"/>
  <c r="AS52" i="67"/>
  <c r="AV52" i="67"/>
  <c r="BG52" i="67"/>
  <c r="BH52" i="67"/>
  <c r="BI52" i="67"/>
  <c r="BJ52" i="67"/>
  <c r="BK52" i="67"/>
  <c r="BL52" i="67"/>
  <c r="BM52" i="67"/>
  <c r="BN52" i="67"/>
  <c r="BO52" i="67"/>
  <c r="BP52" i="67"/>
  <c r="BQ52" i="67"/>
  <c r="BR52" i="67"/>
  <c r="BS52" i="67"/>
  <c r="BU52" i="67"/>
  <c r="BV52" i="67"/>
  <c r="BW52" i="67"/>
  <c r="BX52" i="67"/>
  <c r="BY52" i="67"/>
  <c r="BZ52" i="67"/>
  <c r="CA52" i="67"/>
  <c r="CC52" i="67"/>
  <c r="Q54" i="67"/>
  <c r="BC54" i="67" s="1"/>
  <c r="Y54" i="67"/>
  <c r="AF54" i="67"/>
  <c r="AK54" i="67"/>
  <c r="AP54" i="67"/>
  <c r="AR54" i="67"/>
  <c r="AV54" i="67"/>
  <c r="AW54" i="67"/>
  <c r="AZ54" i="67"/>
  <c r="BG54" i="67"/>
  <c r="BH54" i="67"/>
  <c r="BI54" i="67"/>
  <c r="BJ54" i="67"/>
  <c r="BK54" i="67"/>
  <c r="BL54" i="67"/>
  <c r="BM54" i="67"/>
  <c r="BN54" i="67"/>
  <c r="BO54" i="67"/>
  <c r="BP54" i="67"/>
  <c r="BQ54" i="67"/>
  <c r="BR54" i="67"/>
  <c r="BS54" i="67"/>
  <c r="BU54" i="67"/>
  <c r="BV54" i="67"/>
  <c r="BW54" i="67"/>
  <c r="BX54" i="67"/>
  <c r="BY54" i="67"/>
  <c r="BZ54" i="67"/>
  <c r="CA54" i="67"/>
  <c r="CC54" i="67"/>
  <c r="Q55" i="67"/>
  <c r="Y55" i="67"/>
  <c r="BC55" i="67"/>
  <c r="BG55" i="67"/>
  <c r="BH55" i="67"/>
  <c r="BI55" i="67"/>
  <c r="BJ55" i="67"/>
  <c r="BK55" i="67"/>
  <c r="BL55" i="67"/>
  <c r="BM55" i="67"/>
  <c r="BN55" i="67"/>
  <c r="BO55" i="67"/>
  <c r="BP55" i="67"/>
  <c r="BQ55" i="67"/>
  <c r="BR55" i="67"/>
  <c r="BS55" i="67"/>
  <c r="BU55" i="67"/>
  <c r="BV55" i="67"/>
  <c r="BW55" i="67"/>
  <c r="BX55" i="67"/>
  <c r="BY55" i="67"/>
  <c r="BZ55" i="67"/>
  <c r="CA55" i="67"/>
  <c r="CC55" i="67"/>
  <c r="Q56" i="67"/>
  <c r="Y56" i="67"/>
  <c r="BD56" i="67" s="1"/>
  <c r="BC56" i="67"/>
  <c r="BG56" i="67"/>
  <c r="BH56" i="67"/>
  <c r="BI56" i="67"/>
  <c r="BJ56" i="67"/>
  <c r="BK56" i="67"/>
  <c r="BL56" i="67"/>
  <c r="BM56" i="67"/>
  <c r="BN56" i="67"/>
  <c r="BO56" i="67"/>
  <c r="BP56" i="67"/>
  <c r="BQ56" i="67"/>
  <c r="BR56" i="67"/>
  <c r="BS56" i="67"/>
  <c r="BU56" i="67"/>
  <c r="BV56" i="67"/>
  <c r="BW56" i="67"/>
  <c r="BX56" i="67"/>
  <c r="BY56" i="67"/>
  <c r="BZ56" i="67"/>
  <c r="CA56" i="67"/>
  <c r="CC56" i="67"/>
  <c r="Q58" i="67"/>
  <c r="Y58" i="67"/>
  <c r="BD58" i="67" s="1"/>
  <c r="BC58" i="67"/>
  <c r="BG58" i="67"/>
  <c r="BH58" i="67"/>
  <c r="BI58" i="67"/>
  <c r="BJ58" i="67"/>
  <c r="BK58" i="67"/>
  <c r="BL58" i="67"/>
  <c r="BM58" i="67"/>
  <c r="BN58" i="67"/>
  <c r="BO58" i="67"/>
  <c r="BP58" i="67"/>
  <c r="BQ58" i="67"/>
  <c r="BR58" i="67"/>
  <c r="BS58" i="67"/>
  <c r="BU58" i="67"/>
  <c r="BV58" i="67"/>
  <c r="BW58" i="67"/>
  <c r="BX58" i="67"/>
  <c r="BY58" i="67"/>
  <c r="BZ58" i="67"/>
  <c r="CA58" i="67"/>
  <c r="CC58" i="67"/>
  <c r="Q59" i="67"/>
  <c r="BC59" i="67" s="1"/>
  <c r="Y59" i="67"/>
  <c r="AD59" i="67"/>
  <c r="AE59" i="67"/>
  <c r="AF59" i="67"/>
  <c r="AG59" i="67"/>
  <c r="AH59" i="67"/>
  <c r="AI59" i="67"/>
  <c r="AJ59" i="67"/>
  <c r="AK59" i="67"/>
  <c r="AL59" i="67"/>
  <c r="AM59" i="67"/>
  <c r="AN59" i="67"/>
  <c r="AO59" i="67"/>
  <c r="AP59" i="67"/>
  <c r="AR59" i="67"/>
  <c r="AS59" i="67"/>
  <c r="AT59" i="67"/>
  <c r="AU59" i="67"/>
  <c r="AV59" i="67"/>
  <c r="AW59" i="67"/>
  <c r="AX59" i="67"/>
  <c r="AZ59" i="67"/>
  <c r="BG59" i="67"/>
  <c r="BH59" i="67"/>
  <c r="BI59" i="67"/>
  <c r="BJ59" i="67"/>
  <c r="BK59" i="67"/>
  <c r="BL59" i="67"/>
  <c r="BM59" i="67"/>
  <c r="BN59" i="67"/>
  <c r="BO59" i="67"/>
  <c r="BP59" i="67"/>
  <c r="BQ59" i="67"/>
  <c r="BR59" i="67"/>
  <c r="BS59" i="67"/>
  <c r="BU59" i="67"/>
  <c r="BV59" i="67"/>
  <c r="BW59" i="67"/>
  <c r="BX59" i="67"/>
  <c r="BY59" i="67"/>
  <c r="BZ59" i="67"/>
  <c r="CA59" i="67"/>
  <c r="CC59" i="67"/>
  <c r="Q60" i="67"/>
  <c r="BC60" i="67" s="1"/>
  <c r="Y60" i="67"/>
  <c r="BD60" i="67" s="1"/>
  <c r="BG60" i="67"/>
  <c r="BH60" i="67"/>
  <c r="BI60" i="67"/>
  <c r="BJ60" i="67"/>
  <c r="BK60" i="67"/>
  <c r="BL60" i="67"/>
  <c r="BM60" i="67"/>
  <c r="BN60" i="67"/>
  <c r="BO60" i="67"/>
  <c r="BP60" i="67"/>
  <c r="BQ60" i="67"/>
  <c r="BR60" i="67"/>
  <c r="BS60" i="67"/>
  <c r="BU60" i="67"/>
  <c r="BV60" i="67"/>
  <c r="BW60" i="67"/>
  <c r="BX60" i="67"/>
  <c r="BY60" i="67"/>
  <c r="BZ60" i="67"/>
  <c r="CA60" i="67"/>
  <c r="CC60" i="67"/>
  <c r="Q61" i="67"/>
  <c r="BC61" i="67" s="1"/>
  <c r="Y61" i="67"/>
  <c r="BD61" i="67" s="1"/>
  <c r="BG61" i="67"/>
  <c r="BH61" i="67"/>
  <c r="BI61" i="67"/>
  <c r="BJ61" i="67"/>
  <c r="BK61" i="67"/>
  <c r="BL61" i="67"/>
  <c r="BM61" i="67"/>
  <c r="BN61" i="67"/>
  <c r="BO61" i="67"/>
  <c r="BP61" i="67"/>
  <c r="BQ61" i="67"/>
  <c r="BR61" i="67"/>
  <c r="BS61" i="67"/>
  <c r="BU61" i="67"/>
  <c r="BV61" i="67"/>
  <c r="BW61" i="67"/>
  <c r="BX61" i="67"/>
  <c r="BY61" i="67"/>
  <c r="BZ61" i="67"/>
  <c r="CA61" i="67"/>
  <c r="CC61" i="67"/>
  <c r="Q62" i="67"/>
  <c r="BC62" i="67" s="1"/>
  <c r="Y62" i="67"/>
  <c r="BD62" i="67"/>
  <c r="BG62" i="67"/>
  <c r="BH62" i="67"/>
  <c r="BI62" i="67"/>
  <c r="BJ62" i="67"/>
  <c r="BK62" i="67"/>
  <c r="BL62" i="67"/>
  <c r="BM62" i="67"/>
  <c r="BN62" i="67"/>
  <c r="BO62" i="67"/>
  <c r="BP62" i="67"/>
  <c r="BQ62" i="67"/>
  <c r="BR62" i="67"/>
  <c r="BS62" i="67"/>
  <c r="BU62" i="67"/>
  <c r="BV62" i="67"/>
  <c r="BW62" i="67"/>
  <c r="BX62" i="67"/>
  <c r="BY62" i="67"/>
  <c r="BZ62" i="67"/>
  <c r="CA62" i="67"/>
  <c r="CC62" i="67"/>
  <c r="Q63" i="67"/>
  <c r="BC63" i="67" s="1"/>
  <c r="Y63" i="67"/>
  <c r="BD63" i="67"/>
  <c r="BG63" i="67"/>
  <c r="BH63" i="67"/>
  <c r="BI63" i="67"/>
  <c r="BJ63" i="67"/>
  <c r="BK63" i="67"/>
  <c r="BL63" i="67"/>
  <c r="BM63" i="67"/>
  <c r="BN63" i="67"/>
  <c r="BO63" i="67"/>
  <c r="BP63" i="67"/>
  <c r="BQ63" i="67"/>
  <c r="BR63" i="67"/>
  <c r="BS63" i="67"/>
  <c r="BU63" i="67"/>
  <c r="BV63" i="67"/>
  <c r="BW63" i="67"/>
  <c r="BX63" i="67"/>
  <c r="BY63" i="67"/>
  <c r="BZ63" i="67"/>
  <c r="CA63" i="67"/>
  <c r="CC63" i="67"/>
  <c r="Q64" i="67"/>
  <c r="Y64" i="67"/>
  <c r="BC64" i="67"/>
  <c r="BG64" i="67"/>
  <c r="BH64" i="67"/>
  <c r="BI64" i="67"/>
  <c r="BJ64" i="67"/>
  <c r="BK64" i="67"/>
  <c r="BL64" i="67"/>
  <c r="BM64" i="67"/>
  <c r="BN64" i="67"/>
  <c r="BO64" i="67"/>
  <c r="BP64" i="67"/>
  <c r="BQ64" i="67"/>
  <c r="BR64" i="67"/>
  <c r="BS64" i="67"/>
  <c r="BU64" i="67"/>
  <c r="BV64" i="67"/>
  <c r="BW64" i="67"/>
  <c r="BX64" i="67"/>
  <c r="BY64" i="67"/>
  <c r="BZ64" i="67"/>
  <c r="CA64" i="67"/>
  <c r="CC64" i="67"/>
  <c r="Q65" i="67"/>
  <c r="BC65" i="67" s="1"/>
  <c r="Y65" i="67"/>
  <c r="BG65" i="67"/>
  <c r="BH65" i="67"/>
  <c r="BI65" i="67"/>
  <c r="BJ65" i="67"/>
  <c r="BK65" i="67"/>
  <c r="BL65" i="67"/>
  <c r="BM65" i="67"/>
  <c r="BN65" i="67"/>
  <c r="BO65" i="67"/>
  <c r="BP65" i="67"/>
  <c r="BQ65" i="67"/>
  <c r="BR65" i="67"/>
  <c r="BS65" i="67"/>
  <c r="BU65" i="67"/>
  <c r="BV65" i="67"/>
  <c r="BW65" i="67"/>
  <c r="BX65" i="67"/>
  <c r="BY65" i="67"/>
  <c r="BZ65" i="67"/>
  <c r="CA65" i="67"/>
  <c r="CC65" i="67"/>
  <c r="Q66" i="67"/>
  <c r="BC66" i="67" s="1"/>
  <c r="Y66" i="67"/>
  <c r="BD66" i="67"/>
  <c r="BG66" i="67"/>
  <c r="BH66" i="67"/>
  <c r="BI66" i="67"/>
  <c r="BJ66" i="67"/>
  <c r="BK66" i="67"/>
  <c r="BL66" i="67"/>
  <c r="BM66" i="67"/>
  <c r="BN66" i="67"/>
  <c r="BO66" i="67"/>
  <c r="BP66" i="67"/>
  <c r="BQ66" i="67"/>
  <c r="BR66" i="67"/>
  <c r="BS66" i="67"/>
  <c r="BU66" i="67"/>
  <c r="BV66" i="67"/>
  <c r="BW66" i="67"/>
  <c r="BX66" i="67"/>
  <c r="BY66" i="67"/>
  <c r="BZ66" i="67"/>
  <c r="CA66" i="67"/>
  <c r="CC66" i="67"/>
  <c r="D67" i="67"/>
  <c r="E67" i="67"/>
  <c r="AE68" i="67" s="1"/>
  <c r="F67" i="67"/>
  <c r="AF68" i="67" s="1"/>
  <c r="G67" i="67"/>
  <c r="H67" i="67"/>
  <c r="I67" i="67"/>
  <c r="J67" i="67"/>
  <c r="AJ69" i="67" s="1"/>
  <c r="K67" i="67"/>
  <c r="AK69" i="67" s="1"/>
  <c r="L67" i="67"/>
  <c r="M67" i="67"/>
  <c r="N67" i="67"/>
  <c r="AN68" i="67" s="1"/>
  <c r="O67" i="67"/>
  <c r="AO68" i="67" s="1"/>
  <c r="P67" i="67"/>
  <c r="R67" i="67"/>
  <c r="AR67" i="67" s="1"/>
  <c r="S67" i="67"/>
  <c r="AS67" i="67" s="1"/>
  <c r="T67" i="67"/>
  <c r="U67" i="67"/>
  <c r="V67" i="67"/>
  <c r="AV68" i="67" s="1"/>
  <c r="W67" i="67"/>
  <c r="AW69" i="67" s="1"/>
  <c r="X67" i="67"/>
  <c r="Z67" i="67"/>
  <c r="AD67" i="67"/>
  <c r="AE67" i="67"/>
  <c r="AF67" i="67"/>
  <c r="AI67" i="67"/>
  <c r="AJ67" i="67"/>
  <c r="AL67" i="67"/>
  <c r="AM67" i="67"/>
  <c r="AN67" i="67"/>
  <c r="AU67" i="67"/>
  <c r="Q68" i="67"/>
  <c r="BC68" i="67" s="1"/>
  <c r="Y68" i="67"/>
  <c r="BD68" i="67" s="1"/>
  <c r="AD68" i="67"/>
  <c r="AJ68" i="67"/>
  <c r="AK68" i="67"/>
  <c r="AL68" i="67"/>
  <c r="AM68" i="67"/>
  <c r="AT68" i="67"/>
  <c r="AU68" i="67"/>
  <c r="AZ68" i="67"/>
  <c r="BG68" i="67"/>
  <c r="BH68" i="67"/>
  <c r="BI68" i="67"/>
  <c r="BJ68" i="67"/>
  <c r="BK68" i="67"/>
  <c r="BL68" i="67"/>
  <c r="BM68" i="67"/>
  <c r="BN68" i="67"/>
  <c r="BO68" i="67"/>
  <c r="BP68" i="67"/>
  <c r="BQ68" i="67"/>
  <c r="BR68" i="67"/>
  <c r="BS68" i="67"/>
  <c r="BU68" i="67"/>
  <c r="BV68" i="67"/>
  <c r="BW68" i="67"/>
  <c r="BX68" i="67"/>
  <c r="BY68" i="67"/>
  <c r="BZ68" i="67"/>
  <c r="CA68" i="67"/>
  <c r="CC68" i="67"/>
  <c r="Q69" i="67"/>
  <c r="BC69" i="67" s="1"/>
  <c r="Y69" i="67"/>
  <c r="AD69" i="67"/>
  <c r="AF69" i="67"/>
  <c r="AG69" i="67"/>
  <c r="AL69" i="67"/>
  <c r="AM69" i="67"/>
  <c r="AN69" i="67"/>
  <c r="AO69" i="67"/>
  <c r="AU69" i="67"/>
  <c r="AV69" i="67"/>
  <c r="BD69" i="67"/>
  <c r="BG69" i="67"/>
  <c r="BH69" i="67"/>
  <c r="BI69" i="67"/>
  <c r="BJ69" i="67"/>
  <c r="BK69" i="67"/>
  <c r="BL69" i="67"/>
  <c r="BM69" i="67"/>
  <c r="BN69" i="67"/>
  <c r="BO69" i="67"/>
  <c r="BP69" i="67"/>
  <c r="BQ69" i="67"/>
  <c r="BR69" i="67"/>
  <c r="BS69" i="67"/>
  <c r="BU69" i="67"/>
  <c r="BV69" i="67"/>
  <c r="BW69" i="67"/>
  <c r="BX69" i="67"/>
  <c r="BY69" i="67"/>
  <c r="BZ69" i="67"/>
  <c r="CA69" i="67"/>
  <c r="CC69" i="67"/>
  <c r="Q72" i="67"/>
  <c r="Y72" i="67"/>
  <c r="BD72" i="67" s="1"/>
  <c r="BC72" i="67"/>
  <c r="BG72" i="67"/>
  <c r="BH72" i="67"/>
  <c r="BI72" i="67"/>
  <c r="BJ72" i="67"/>
  <c r="BK72" i="67"/>
  <c r="BL72" i="67"/>
  <c r="BM72" i="67"/>
  <c r="BN72" i="67"/>
  <c r="BO72" i="67"/>
  <c r="BP72" i="67"/>
  <c r="BQ72" i="67"/>
  <c r="BR72" i="67"/>
  <c r="BS72" i="67"/>
  <c r="BU72" i="67"/>
  <c r="BV72" i="67"/>
  <c r="BW72" i="67"/>
  <c r="BX72" i="67"/>
  <c r="BY72" i="67"/>
  <c r="BZ72" i="67"/>
  <c r="CA72" i="67"/>
  <c r="CC72" i="67"/>
  <c r="Q73" i="67"/>
  <c r="Y73" i="67"/>
  <c r="AD73" i="67"/>
  <c r="AE73" i="67"/>
  <c r="AF73" i="67"/>
  <c r="AG73" i="67"/>
  <c r="AH73" i="67"/>
  <c r="AI73" i="67"/>
  <c r="AJ73" i="67"/>
  <c r="AK73" i="67"/>
  <c r="AL73" i="67"/>
  <c r="AM73" i="67"/>
  <c r="AN73" i="67"/>
  <c r="AO73" i="67"/>
  <c r="AP73" i="67"/>
  <c r="AR73" i="67"/>
  <c r="AS73" i="67"/>
  <c r="AT73" i="67"/>
  <c r="AU73" i="67"/>
  <c r="AV73" i="67"/>
  <c r="AW73" i="67"/>
  <c r="AX73" i="67"/>
  <c r="AZ73" i="67"/>
  <c r="BG73" i="67"/>
  <c r="BH73" i="67"/>
  <c r="BI73" i="67"/>
  <c r="BJ73" i="67"/>
  <c r="BK73" i="67"/>
  <c r="BL73" i="67"/>
  <c r="BM73" i="67"/>
  <c r="BN73" i="67"/>
  <c r="BO73" i="67"/>
  <c r="BP73" i="67"/>
  <c r="BQ73" i="67"/>
  <c r="BR73" i="67"/>
  <c r="BS73" i="67"/>
  <c r="BU73" i="67"/>
  <c r="BV73" i="67"/>
  <c r="BW73" i="67"/>
  <c r="BX73" i="67"/>
  <c r="BY73" i="67"/>
  <c r="BZ73" i="67"/>
  <c r="CA73" i="67"/>
  <c r="CC73" i="67"/>
  <c r="Q74" i="67"/>
  <c r="Y74" i="67"/>
  <c r="BD74" i="67" s="1"/>
  <c r="BC74" i="67"/>
  <c r="BG74" i="67"/>
  <c r="BH74" i="67"/>
  <c r="BI74" i="67"/>
  <c r="BJ74" i="67"/>
  <c r="BK74" i="67"/>
  <c r="BL74" i="67"/>
  <c r="BM74" i="67"/>
  <c r="BN74" i="67"/>
  <c r="BO74" i="67"/>
  <c r="BP74" i="67"/>
  <c r="BQ74" i="67"/>
  <c r="BR74" i="67"/>
  <c r="BS74" i="67"/>
  <c r="BU74" i="67"/>
  <c r="BV74" i="67"/>
  <c r="BW74" i="67"/>
  <c r="BX74" i="67"/>
  <c r="BY74" i="67"/>
  <c r="BZ74" i="67"/>
  <c r="CA74" i="67"/>
  <c r="CC74" i="67"/>
  <c r="Q75" i="67"/>
  <c r="Y75" i="67"/>
  <c r="BC75" i="67"/>
  <c r="BG75" i="67"/>
  <c r="BH75" i="67"/>
  <c r="BI75" i="67"/>
  <c r="BJ75" i="67"/>
  <c r="BK75" i="67"/>
  <c r="BL75" i="67"/>
  <c r="BM75" i="67"/>
  <c r="BN75" i="67"/>
  <c r="BO75" i="67"/>
  <c r="BP75" i="67"/>
  <c r="BQ75" i="67"/>
  <c r="BR75" i="67"/>
  <c r="BS75" i="67"/>
  <c r="BU75" i="67"/>
  <c r="BV75" i="67"/>
  <c r="BW75" i="67"/>
  <c r="BX75" i="67"/>
  <c r="BY75" i="67"/>
  <c r="BZ75" i="67"/>
  <c r="CA75" i="67"/>
  <c r="CC75" i="67"/>
  <c r="Q76" i="67"/>
  <c r="BC76" i="67" s="1"/>
  <c r="Y76" i="67"/>
  <c r="BD76" i="67" s="1"/>
  <c r="BG76" i="67"/>
  <c r="BH76" i="67"/>
  <c r="BI76" i="67"/>
  <c r="BJ76" i="67"/>
  <c r="BK76" i="67"/>
  <c r="BL76" i="67"/>
  <c r="BM76" i="67"/>
  <c r="BN76" i="67"/>
  <c r="BO76" i="67"/>
  <c r="BP76" i="67"/>
  <c r="BQ76" i="67"/>
  <c r="BR76" i="67"/>
  <c r="BS76" i="67"/>
  <c r="BU76" i="67"/>
  <c r="BV76" i="67"/>
  <c r="BW76" i="67"/>
  <c r="BX76" i="67"/>
  <c r="BY76" i="67"/>
  <c r="BZ76" i="67"/>
  <c r="CA76" i="67"/>
  <c r="CC76" i="67"/>
  <c r="Q77" i="67"/>
  <c r="Y77" i="67"/>
  <c r="BD77" i="67"/>
  <c r="BG77" i="67"/>
  <c r="BH77" i="67"/>
  <c r="BI77" i="67"/>
  <c r="BJ77" i="67"/>
  <c r="BK77" i="67"/>
  <c r="BL77" i="67"/>
  <c r="BM77" i="67"/>
  <c r="BN77" i="67"/>
  <c r="BO77" i="67"/>
  <c r="BP77" i="67"/>
  <c r="BQ77" i="67"/>
  <c r="BR77" i="67"/>
  <c r="BS77" i="67"/>
  <c r="BU77" i="67"/>
  <c r="BV77" i="67"/>
  <c r="BW77" i="67"/>
  <c r="BX77" i="67"/>
  <c r="BY77" i="67"/>
  <c r="BZ77" i="67"/>
  <c r="CA77" i="67"/>
  <c r="CC77" i="67"/>
  <c r="Q78" i="67"/>
  <c r="Y78" i="67"/>
  <c r="BD78" i="67" s="1"/>
  <c r="BC78" i="67"/>
  <c r="BG78" i="67"/>
  <c r="BH78" i="67"/>
  <c r="BI78" i="67"/>
  <c r="BJ78" i="67"/>
  <c r="BK78" i="67"/>
  <c r="BL78" i="67"/>
  <c r="BM78" i="67"/>
  <c r="BN78" i="67"/>
  <c r="BO78" i="67"/>
  <c r="BP78" i="67"/>
  <c r="BQ78" i="67"/>
  <c r="BR78" i="67"/>
  <c r="BS78" i="67"/>
  <c r="BU78" i="67"/>
  <c r="BV78" i="67"/>
  <c r="BW78" i="67"/>
  <c r="BX78" i="67"/>
  <c r="BY78" i="67"/>
  <c r="BZ78" i="67"/>
  <c r="CA78" i="67"/>
  <c r="CC78" i="67"/>
  <c r="Q79" i="67"/>
  <c r="Y79" i="67"/>
  <c r="BG79" i="67"/>
  <c r="BH79" i="67"/>
  <c r="BI79" i="67"/>
  <c r="BJ79" i="67"/>
  <c r="BK79" i="67"/>
  <c r="BL79" i="67"/>
  <c r="BM79" i="67"/>
  <c r="BN79" i="67"/>
  <c r="BO79" i="67"/>
  <c r="BP79" i="67"/>
  <c r="BQ79" i="67"/>
  <c r="BR79" i="67"/>
  <c r="BS79" i="67"/>
  <c r="BU79" i="67"/>
  <c r="BV79" i="67"/>
  <c r="BW79" i="67"/>
  <c r="BX79" i="67"/>
  <c r="BY79" i="67"/>
  <c r="BZ79" i="67"/>
  <c r="CA79" i="67"/>
  <c r="CC79" i="67"/>
  <c r="Q80" i="67"/>
  <c r="Y80" i="67"/>
  <c r="BD80" i="67" s="1"/>
  <c r="BG80" i="67"/>
  <c r="BH80" i="67"/>
  <c r="BI80" i="67"/>
  <c r="BJ80" i="67"/>
  <c r="BK80" i="67"/>
  <c r="BL80" i="67"/>
  <c r="BM80" i="67"/>
  <c r="BN80" i="67"/>
  <c r="BO80" i="67"/>
  <c r="BP80" i="67"/>
  <c r="BQ80" i="67"/>
  <c r="BR80" i="67"/>
  <c r="BS80" i="67"/>
  <c r="BU80" i="67"/>
  <c r="BV80" i="67"/>
  <c r="BW80" i="67"/>
  <c r="BX80" i="67"/>
  <c r="BY80" i="67"/>
  <c r="BZ80" i="67"/>
  <c r="CA80" i="67"/>
  <c r="CC80" i="67"/>
  <c r="D81" i="67"/>
  <c r="E81" i="67"/>
  <c r="AE82" i="67" s="1"/>
  <c r="F81" i="67"/>
  <c r="AF83" i="67" s="1"/>
  <c r="G81" i="67"/>
  <c r="H81" i="67"/>
  <c r="I81" i="67"/>
  <c r="AI82" i="67" s="1"/>
  <c r="J81" i="67"/>
  <c r="AJ82" i="67" s="1"/>
  <c r="K81" i="67"/>
  <c r="L81" i="67"/>
  <c r="M81" i="67"/>
  <c r="N81" i="67"/>
  <c r="AN83" i="67" s="1"/>
  <c r="O81" i="67"/>
  <c r="P81" i="67"/>
  <c r="R81" i="67"/>
  <c r="S81" i="67"/>
  <c r="T81" i="67"/>
  <c r="U81" i="67"/>
  <c r="V81" i="67"/>
  <c r="AV83" i="67" s="1"/>
  <c r="W81" i="67"/>
  <c r="AW81" i="67" s="1"/>
  <c r="X81" i="67"/>
  <c r="Z81" i="67"/>
  <c r="AD81" i="67"/>
  <c r="AE81" i="67"/>
  <c r="AF81" i="67"/>
  <c r="AH81" i="67"/>
  <c r="AI81" i="67"/>
  <c r="AJ81" i="67"/>
  <c r="AL81" i="67"/>
  <c r="AM81" i="67"/>
  <c r="AN81" i="67"/>
  <c r="AO81" i="67"/>
  <c r="AP81" i="67"/>
  <c r="AR81" i="67"/>
  <c r="AU81" i="67"/>
  <c r="AZ81" i="67"/>
  <c r="Q82" i="67"/>
  <c r="BC82" i="67" s="1"/>
  <c r="Y82" i="67"/>
  <c r="AF82" i="67"/>
  <c r="AG82" i="67"/>
  <c r="AH82" i="67"/>
  <c r="AM82" i="67"/>
  <c r="AN82" i="67"/>
  <c r="AR82" i="67"/>
  <c r="AU82" i="67"/>
  <c r="AW82" i="67"/>
  <c r="AZ82" i="67"/>
  <c r="BG82" i="67"/>
  <c r="BH82" i="67"/>
  <c r="BI82" i="67"/>
  <c r="BJ82" i="67"/>
  <c r="BK82" i="67"/>
  <c r="BL82" i="67"/>
  <c r="BM82" i="67"/>
  <c r="BN82" i="67"/>
  <c r="BO82" i="67"/>
  <c r="BP82" i="67"/>
  <c r="BQ82" i="67"/>
  <c r="BR82" i="67"/>
  <c r="BS82" i="67"/>
  <c r="BU82" i="67"/>
  <c r="BV82" i="67"/>
  <c r="BW82" i="67"/>
  <c r="BX82" i="67"/>
  <c r="BY82" i="67"/>
  <c r="BZ82" i="67"/>
  <c r="CA82" i="67"/>
  <c r="CC82" i="67"/>
  <c r="Q83" i="67"/>
  <c r="BC83" i="67" s="1"/>
  <c r="Y83" i="67"/>
  <c r="BD83" i="67" s="1"/>
  <c r="AD83" i="67"/>
  <c r="AH83" i="67"/>
  <c r="AJ83" i="67"/>
  <c r="AL83" i="67"/>
  <c r="AM83" i="67"/>
  <c r="AR83" i="67"/>
  <c r="AU83" i="67"/>
  <c r="AW83" i="67"/>
  <c r="AZ83" i="67"/>
  <c r="BG83" i="67"/>
  <c r="BH83" i="67"/>
  <c r="BI83" i="67"/>
  <c r="BJ83" i="67"/>
  <c r="BK83" i="67"/>
  <c r="BL83" i="67"/>
  <c r="BM83" i="67"/>
  <c r="BN83" i="67"/>
  <c r="BO83" i="67"/>
  <c r="BP83" i="67"/>
  <c r="BQ83" i="67"/>
  <c r="BR83" i="67"/>
  <c r="BS83" i="67"/>
  <c r="BU83" i="67"/>
  <c r="BV83" i="67"/>
  <c r="BW83" i="67"/>
  <c r="BX83" i="67"/>
  <c r="BY83" i="67"/>
  <c r="BZ83" i="67"/>
  <c r="CA83" i="67"/>
  <c r="CC83" i="67"/>
  <c r="Q85" i="67"/>
  <c r="Y85" i="67"/>
  <c r="BD85" i="67" s="1"/>
  <c r="BG85" i="67"/>
  <c r="BH85" i="67"/>
  <c r="BI85" i="67"/>
  <c r="BJ85" i="67"/>
  <c r="BK85" i="67"/>
  <c r="BL85" i="67"/>
  <c r="BM85" i="67"/>
  <c r="BN85" i="67"/>
  <c r="BO85" i="67"/>
  <c r="BP85" i="67"/>
  <c r="BQ85" i="67"/>
  <c r="BR85" i="67"/>
  <c r="BS85" i="67"/>
  <c r="BU85" i="67"/>
  <c r="BV85" i="67"/>
  <c r="BW85" i="67"/>
  <c r="BX85" i="67"/>
  <c r="BY85" i="67"/>
  <c r="BZ85" i="67"/>
  <c r="CA85" i="67"/>
  <c r="CC85" i="67"/>
  <c r="Q86" i="67"/>
  <c r="Y86" i="67"/>
  <c r="AD86" i="67"/>
  <c r="AE86" i="67"/>
  <c r="AF86" i="67"/>
  <c r="AG86" i="67"/>
  <c r="AH86" i="67"/>
  <c r="AI86" i="67"/>
  <c r="AJ86" i="67"/>
  <c r="AK86" i="67"/>
  <c r="AL86" i="67"/>
  <c r="AM86" i="67"/>
  <c r="AN86" i="67"/>
  <c r="AO86" i="67"/>
  <c r="AP86" i="67"/>
  <c r="AR86" i="67"/>
  <c r="AS86" i="67"/>
  <c r="AT86" i="67"/>
  <c r="AU86" i="67"/>
  <c r="AV86" i="67"/>
  <c r="AW86" i="67"/>
  <c r="AX86" i="67"/>
  <c r="AZ86" i="67"/>
  <c r="BD86" i="67"/>
  <c r="BG86" i="67"/>
  <c r="BH86" i="67"/>
  <c r="BI86" i="67"/>
  <c r="BJ86" i="67"/>
  <c r="BK86" i="67"/>
  <c r="BL86" i="67"/>
  <c r="BM86" i="67"/>
  <c r="BN86" i="67"/>
  <c r="BO86" i="67"/>
  <c r="BP86" i="67"/>
  <c r="BQ86" i="67"/>
  <c r="BR86" i="67"/>
  <c r="BS86" i="67"/>
  <c r="BU86" i="67"/>
  <c r="BV86" i="67"/>
  <c r="BW86" i="67"/>
  <c r="BX86" i="67"/>
  <c r="BY86" i="67"/>
  <c r="BZ86" i="67"/>
  <c r="CA86" i="67"/>
  <c r="CC86" i="67"/>
  <c r="Q87" i="67"/>
  <c r="Y87" i="67"/>
  <c r="BG87" i="67"/>
  <c r="BH87" i="67"/>
  <c r="BI87" i="67"/>
  <c r="BJ87" i="67"/>
  <c r="BK87" i="67"/>
  <c r="BL87" i="67"/>
  <c r="BM87" i="67"/>
  <c r="BN87" i="67"/>
  <c r="BO87" i="67"/>
  <c r="BP87" i="67"/>
  <c r="BQ87" i="67"/>
  <c r="BR87" i="67"/>
  <c r="BS87" i="67"/>
  <c r="BU87" i="67"/>
  <c r="BV87" i="67"/>
  <c r="BW87" i="67"/>
  <c r="BX87" i="67"/>
  <c r="BY87" i="67"/>
  <c r="BZ87" i="67"/>
  <c r="CA87" i="67"/>
  <c r="CC87" i="67"/>
  <c r="Q88" i="67"/>
  <c r="BC88" i="67" s="1"/>
  <c r="Y88" i="67"/>
  <c r="BD88" i="67" s="1"/>
  <c r="BG88" i="67"/>
  <c r="BH88" i="67"/>
  <c r="BI88" i="67"/>
  <c r="BJ88" i="67"/>
  <c r="BK88" i="67"/>
  <c r="BL88" i="67"/>
  <c r="BM88" i="67"/>
  <c r="BN88" i="67"/>
  <c r="BO88" i="67"/>
  <c r="BP88" i="67"/>
  <c r="BQ88" i="67"/>
  <c r="BR88" i="67"/>
  <c r="BS88" i="67"/>
  <c r="BU88" i="67"/>
  <c r="BV88" i="67"/>
  <c r="BW88" i="67"/>
  <c r="BX88" i="67"/>
  <c r="BY88" i="67"/>
  <c r="BZ88" i="67"/>
  <c r="CA88" i="67"/>
  <c r="CC88" i="67"/>
  <c r="Q89" i="67"/>
  <c r="BC89" i="67" s="1"/>
  <c r="Y89" i="67"/>
  <c r="BD89" i="67" s="1"/>
  <c r="BG89" i="67"/>
  <c r="BH89" i="67"/>
  <c r="BI89" i="67"/>
  <c r="BJ89" i="67"/>
  <c r="BK89" i="67"/>
  <c r="BL89" i="67"/>
  <c r="BM89" i="67"/>
  <c r="BN89" i="67"/>
  <c r="BO89" i="67"/>
  <c r="BP89" i="67"/>
  <c r="BQ89" i="67"/>
  <c r="BR89" i="67"/>
  <c r="BS89" i="67"/>
  <c r="BU89" i="67"/>
  <c r="BV89" i="67"/>
  <c r="BW89" i="67"/>
  <c r="BX89" i="67"/>
  <c r="BY89" i="67"/>
  <c r="BZ89" i="67"/>
  <c r="CA89" i="67"/>
  <c r="CC89" i="67"/>
  <c r="Q90" i="67"/>
  <c r="Y90" i="67"/>
  <c r="BD90" i="67" s="1"/>
  <c r="BG90" i="67"/>
  <c r="BH90" i="67"/>
  <c r="BI90" i="67"/>
  <c r="BJ90" i="67"/>
  <c r="BK90" i="67"/>
  <c r="BL90" i="67"/>
  <c r="BM90" i="67"/>
  <c r="BN90" i="67"/>
  <c r="BO90" i="67"/>
  <c r="BP90" i="67"/>
  <c r="BQ90" i="67"/>
  <c r="BR90" i="67"/>
  <c r="BS90" i="67"/>
  <c r="BU90" i="67"/>
  <c r="BV90" i="67"/>
  <c r="BW90" i="67"/>
  <c r="BX90" i="67"/>
  <c r="BY90" i="67"/>
  <c r="BZ90" i="67"/>
  <c r="CA90" i="67"/>
  <c r="CC90" i="67"/>
  <c r="Q91" i="67"/>
  <c r="Y91" i="67"/>
  <c r="BG91" i="67"/>
  <c r="BH91" i="67"/>
  <c r="BI91" i="67"/>
  <c r="BJ91" i="67"/>
  <c r="BK91" i="67"/>
  <c r="BL91" i="67"/>
  <c r="BM91" i="67"/>
  <c r="BN91" i="67"/>
  <c r="BO91" i="67"/>
  <c r="BP91" i="67"/>
  <c r="BQ91" i="67"/>
  <c r="BR91" i="67"/>
  <c r="BS91" i="67"/>
  <c r="BU91" i="67"/>
  <c r="BV91" i="67"/>
  <c r="BW91" i="67"/>
  <c r="BX91" i="67"/>
  <c r="BY91" i="67"/>
  <c r="BZ91" i="67"/>
  <c r="CA91" i="67"/>
  <c r="CC91" i="67"/>
  <c r="Q92" i="67"/>
  <c r="Y92" i="67"/>
  <c r="BC92" i="67"/>
  <c r="BD92" i="67"/>
  <c r="BG92" i="67"/>
  <c r="BH92" i="67"/>
  <c r="BI92" i="67"/>
  <c r="BJ92" i="67"/>
  <c r="BK92" i="67"/>
  <c r="BL92" i="67"/>
  <c r="BM92" i="67"/>
  <c r="BN92" i="67"/>
  <c r="BO92" i="67"/>
  <c r="BP92" i="67"/>
  <c r="BQ92" i="67"/>
  <c r="BR92" i="67"/>
  <c r="BS92" i="67"/>
  <c r="BU92" i="67"/>
  <c r="BV92" i="67"/>
  <c r="BW92" i="67"/>
  <c r="BX92" i="67"/>
  <c r="BY92" i="67"/>
  <c r="BZ92" i="67"/>
  <c r="CA92" i="67"/>
  <c r="CC92" i="67"/>
  <c r="Q93" i="67"/>
  <c r="Y93" i="67"/>
  <c r="BD93" i="67" s="1"/>
  <c r="BG93" i="67"/>
  <c r="BH93" i="67"/>
  <c r="BI93" i="67"/>
  <c r="BJ93" i="67"/>
  <c r="BK93" i="67"/>
  <c r="BL93" i="67"/>
  <c r="BM93" i="67"/>
  <c r="BN93" i="67"/>
  <c r="BO93" i="67"/>
  <c r="BP93" i="67"/>
  <c r="BQ93" i="67"/>
  <c r="BR93" i="67"/>
  <c r="BS93" i="67"/>
  <c r="BU93" i="67"/>
  <c r="BV93" i="67"/>
  <c r="BW93" i="67"/>
  <c r="BX93" i="67"/>
  <c r="BY93" i="67"/>
  <c r="BZ93" i="67"/>
  <c r="CA93" i="67"/>
  <c r="CC93" i="67"/>
  <c r="D94" i="67"/>
  <c r="D97" i="67" s="1"/>
  <c r="E94" i="67"/>
  <c r="F94" i="67"/>
  <c r="G94" i="67"/>
  <c r="H94" i="67"/>
  <c r="I94" i="67"/>
  <c r="J94" i="67"/>
  <c r="AJ95" i="67" s="1"/>
  <c r="K94" i="67"/>
  <c r="L94" i="67"/>
  <c r="L97" i="67" s="1"/>
  <c r="M94" i="67"/>
  <c r="N94" i="67"/>
  <c r="AN95" i="67" s="1"/>
  <c r="O94" i="67"/>
  <c r="P94" i="67"/>
  <c r="R94" i="67"/>
  <c r="S94" i="67"/>
  <c r="T94" i="67"/>
  <c r="U94" i="67"/>
  <c r="V94" i="67"/>
  <c r="AV94" i="67" s="1"/>
  <c r="W94" i="67"/>
  <c r="X94" i="67"/>
  <c r="Z94" i="67"/>
  <c r="AZ95" i="67" s="1"/>
  <c r="AD94" i="67"/>
  <c r="AE94" i="67"/>
  <c r="AJ94" i="67"/>
  <c r="AL94" i="67"/>
  <c r="AM94" i="67"/>
  <c r="AN94" i="67"/>
  <c r="AT94" i="67"/>
  <c r="AU94" i="67"/>
  <c r="AZ94" i="67"/>
  <c r="Q95" i="67"/>
  <c r="Y95" i="67"/>
  <c r="BD95" i="67" s="1"/>
  <c r="AD95" i="67"/>
  <c r="AE95" i="67"/>
  <c r="AF95" i="67"/>
  <c r="AL95" i="67"/>
  <c r="AM95" i="67"/>
  <c r="AR95" i="67"/>
  <c r="AT95" i="67"/>
  <c r="AU95" i="67"/>
  <c r="AV95" i="67"/>
  <c r="BC95" i="67"/>
  <c r="BG95" i="67"/>
  <c r="BH95" i="67"/>
  <c r="BI95" i="67"/>
  <c r="BJ95" i="67"/>
  <c r="BK95" i="67"/>
  <c r="BL95" i="67"/>
  <c r="BM95" i="67"/>
  <c r="BN95" i="67"/>
  <c r="BO95" i="67"/>
  <c r="BP95" i="67"/>
  <c r="BQ95" i="67"/>
  <c r="BR95" i="67"/>
  <c r="BS95" i="67"/>
  <c r="BU95" i="67"/>
  <c r="BV95" i="67"/>
  <c r="BW95" i="67"/>
  <c r="BX95" i="67"/>
  <c r="BY95" i="67"/>
  <c r="BZ95" i="67"/>
  <c r="CA95" i="67"/>
  <c r="CC95" i="67"/>
  <c r="Q96" i="67"/>
  <c r="Y96" i="67"/>
  <c r="AD96" i="67"/>
  <c r="AE96" i="67"/>
  <c r="AF96" i="67"/>
  <c r="AH96" i="67"/>
  <c r="AI96" i="67"/>
  <c r="AJ96" i="67"/>
  <c r="AL96" i="67"/>
  <c r="AM96" i="67"/>
  <c r="AN96" i="67"/>
  <c r="AP96" i="67"/>
  <c r="AR96" i="67"/>
  <c r="AT96" i="67"/>
  <c r="AU96" i="67"/>
  <c r="AV96" i="67"/>
  <c r="AX96" i="67"/>
  <c r="AZ96" i="67"/>
  <c r="BD96" i="67"/>
  <c r="BG96" i="67"/>
  <c r="BH96" i="67"/>
  <c r="BI96" i="67"/>
  <c r="BJ96" i="67"/>
  <c r="BK96" i="67"/>
  <c r="BL96" i="67"/>
  <c r="BM96" i="67"/>
  <c r="BN96" i="67"/>
  <c r="BO96" i="67"/>
  <c r="BP96" i="67"/>
  <c r="BQ96" i="67"/>
  <c r="BR96" i="67"/>
  <c r="BS96" i="67"/>
  <c r="BU96" i="67"/>
  <c r="BV96" i="67"/>
  <c r="BW96" i="67"/>
  <c r="BX96" i="67"/>
  <c r="BY96" i="67"/>
  <c r="BZ96" i="67"/>
  <c r="CA96" i="67"/>
  <c r="CC96" i="67"/>
  <c r="E97" i="67"/>
  <c r="F97" i="67"/>
  <c r="J97" i="67"/>
  <c r="M97" i="67"/>
  <c r="N97" i="67"/>
  <c r="R97" i="67"/>
  <c r="U97" i="67"/>
  <c r="AU97" i="67" s="1"/>
  <c r="V97" i="67"/>
  <c r="AV97" i="67" s="1"/>
  <c r="Z97" i="67"/>
  <c r="AE97" i="67"/>
  <c r="AF97" i="67"/>
  <c r="AJ97" i="67"/>
  <c r="AR97" i="67"/>
  <c r="AZ97" i="67"/>
  <c r="R99" i="67"/>
  <c r="W99" i="67"/>
  <c r="AW99" i="67" s="1"/>
  <c r="D100" i="67"/>
  <c r="E100" i="67"/>
  <c r="F100" i="67"/>
  <c r="G100" i="67"/>
  <c r="H100" i="67"/>
  <c r="AH100" i="67" s="1"/>
  <c r="I100" i="67"/>
  <c r="AI100" i="67" s="1"/>
  <c r="J100" i="67"/>
  <c r="K100" i="67"/>
  <c r="L100" i="67"/>
  <c r="AL100" i="67" s="1"/>
  <c r="M100" i="67"/>
  <c r="N100" i="67"/>
  <c r="O100" i="67"/>
  <c r="P100" i="67"/>
  <c r="R100" i="67"/>
  <c r="S100" i="67"/>
  <c r="T100" i="67"/>
  <c r="U100" i="67"/>
  <c r="V100" i="67"/>
  <c r="AV100" i="67" s="1"/>
  <c r="W100" i="67"/>
  <c r="X100" i="67"/>
  <c r="Z100" i="67"/>
  <c r="AF100" i="67"/>
  <c r="AG100" i="67"/>
  <c r="AJ100" i="67"/>
  <c r="AK100" i="67"/>
  <c r="AN100" i="67"/>
  <c r="AO100" i="67"/>
  <c r="AR100" i="67"/>
  <c r="AS100" i="67"/>
  <c r="AT100" i="67"/>
  <c r="AZ100" i="67"/>
  <c r="D101" i="67"/>
  <c r="E101" i="67"/>
  <c r="F101" i="67"/>
  <c r="G101" i="67"/>
  <c r="H101" i="67"/>
  <c r="I101" i="67"/>
  <c r="J101" i="67"/>
  <c r="K101" i="67"/>
  <c r="L101" i="67"/>
  <c r="M101" i="67"/>
  <c r="N101" i="67"/>
  <c r="AN101" i="67" s="1"/>
  <c r="O101" i="67"/>
  <c r="AO101" i="67" s="1"/>
  <c r="P101" i="67"/>
  <c r="R101" i="67"/>
  <c r="S101" i="67"/>
  <c r="AS101" i="67" s="1"/>
  <c r="T101" i="67"/>
  <c r="U101" i="67"/>
  <c r="V101" i="67"/>
  <c r="W101" i="67"/>
  <c r="AW101" i="67" s="1"/>
  <c r="X101" i="67"/>
  <c r="AX101" i="67" s="1"/>
  <c r="Z101" i="67"/>
  <c r="AE101" i="67"/>
  <c r="AF101" i="67"/>
  <c r="AG101" i="67"/>
  <c r="AH101" i="67"/>
  <c r="AI101" i="67"/>
  <c r="AJ101" i="67"/>
  <c r="AK101" i="67"/>
  <c r="AM101" i="67"/>
  <c r="AP101" i="67"/>
  <c r="AR101" i="67"/>
  <c r="AU101" i="67"/>
  <c r="AV101" i="67"/>
  <c r="AZ101" i="67"/>
  <c r="CD102" i="67"/>
  <c r="AC7" i="66"/>
  <c r="AC8" i="66"/>
  <c r="AD8" i="66"/>
  <c r="AE8" i="66"/>
  <c r="AF8" i="66"/>
  <c r="AG8" i="66"/>
  <c r="AH8" i="66"/>
  <c r="AI8" i="66"/>
  <c r="AJ8" i="66"/>
  <c r="AK8" i="66"/>
  <c r="AL8" i="66"/>
  <c r="AM8" i="66"/>
  <c r="AN8" i="66"/>
  <c r="AO8" i="66"/>
  <c r="AP8" i="66"/>
  <c r="AQ8" i="66"/>
  <c r="AR8" i="66"/>
  <c r="AS8" i="66"/>
  <c r="AT8" i="66"/>
  <c r="AU8" i="66"/>
  <c r="AV8" i="66"/>
  <c r="AW8" i="66"/>
  <c r="AY8" i="66"/>
  <c r="BA8" i="66"/>
  <c r="BC8" i="66"/>
  <c r="BD8" i="66"/>
  <c r="BE8" i="66"/>
  <c r="BF8" i="66"/>
  <c r="BG8" i="66"/>
  <c r="BH8" i="66"/>
  <c r="BI8" i="66"/>
  <c r="BJ8" i="66"/>
  <c r="BK8" i="66"/>
  <c r="BL8" i="66"/>
  <c r="BM8" i="66"/>
  <c r="BN8" i="66"/>
  <c r="BO8" i="66"/>
  <c r="BP8" i="66"/>
  <c r="BQ8" i="66"/>
  <c r="BR8" i="66"/>
  <c r="BS8" i="66"/>
  <c r="BT8" i="66"/>
  <c r="BU8" i="66"/>
  <c r="BV8" i="66"/>
  <c r="BW8" i="66"/>
  <c r="BY8" i="66"/>
  <c r="Z10" i="66"/>
  <c r="AA10" i="67" s="1"/>
  <c r="BC10" i="66"/>
  <c r="BD10" i="66"/>
  <c r="BE10" i="66"/>
  <c r="BF10" i="66"/>
  <c r="BG10" i="66"/>
  <c r="BH10" i="66"/>
  <c r="BI10" i="66"/>
  <c r="BJ10" i="66"/>
  <c r="BK10" i="66"/>
  <c r="BL10" i="66"/>
  <c r="BM10" i="66"/>
  <c r="BN10" i="66"/>
  <c r="BO10" i="66"/>
  <c r="BP10" i="66"/>
  <c r="BQ10" i="66"/>
  <c r="BR10" i="66"/>
  <c r="BS10" i="66"/>
  <c r="BT10" i="66"/>
  <c r="BU10" i="66"/>
  <c r="BV10" i="66"/>
  <c r="BW10" i="66"/>
  <c r="BX10" i="66"/>
  <c r="Z11" i="66"/>
  <c r="AA11" i="67" s="1"/>
  <c r="AC11" i="66"/>
  <c r="AD11" i="66"/>
  <c r="AE11" i="66"/>
  <c r="AF11" i="66"/>
  <c r="AG11" i="66"/>
  <c r="AH11" i="66"/>
  <c r="AI11" i="66"/>
  <c r="AJ11" i="66"/>
  <c r="AK11" i="66"/>
  <c r="AL11" i="66"/>
  <c r="AM11" i="66"/>
  <c r="AN11" i="66"/>
  <c r="AO11" i="66"/>
  <c r="AP11" i="66"/>
  <c r="AQ11" i="66"/>
  <c r="AR11" i="66"/>
  <c r="AS11" i="66"/>
  <c r="AT11" i="66"/>
  <c r="AU11" i="66"/>
  <c r="AV11" i="66"/>
  <c r="AW11" i="66"/>
  <c r="AX11" i="66"/>
  <c r="BA11" i="66"/>
  <c r="BC11" i="66"/>
  <c r="BD11" i="66"/>
  <c r="BE11" i="66"/>
  <c r="BF11" i="66"/>
  <c r="BG11" i="66"/>
  <c r="BH11" i="66"/>
  <c r="BI11" i="66"/>
  <c r="BJ11" i="66"/>
  <c r="BK11" i="66"/>
  <c r="BL11" i="66"/>
  <c r="BM11" i="66"/>
  <c r="BN11" i="66"/>
  <c r="BO11" i="66"/>
  <c r="BP11" i="66"/>
  <c r="BQ11" i="66"/>
  <c r="BR11" i="66"/>
  <c r="BS11" i="66"/>
  <c r="BT11" i="66"/>
  <c r="BU11" i="66"/>
  <c r="BV11" i="66"/>
  <c r="BW11" i="66"/>
  <c r="BX11" i="66"/>
  <c r="Z12" i="66"/>
  <c r="BC12" i="66"/>
  <c r="BD12" i="66"/>
  <c r="BE12" i="66"/>
  <c r="BF12" i="66"/>
  <c r="BG12" i="66"/>
  <c r="BH12" i="66"/>
  <c r="BI12" i="66"/>
  <c r="BJ12" i="66"/>
  <c r="BK12" i="66"/>
  <c r="BL12" i="66"/>
  <c r="BM12" i="66"/>
  <c r="BN12" i="66"/>
  <c r="BO12" i="66"/>
  <c r="BP12" i="66"/>
  <c r="BQ12" i="66"/>
  <c r="BR12" i="66"/>
  <c r="BS12" i="66"/>
  <c r="BT12" i="66"/>
  <c r="BU12" i="66"/>
  <c r="BV12" i="66"/>
  <c r="BW12" i="66"/>
  <c r="BX12" i="66"/>
  <c r="Z13" i="66"/>
  <c r="BA13" i="66" s="1"/>
  <c r="BC13" i="66"/>
  <c r="BD13" i="66"/>
  <c r="BE13" i="66"/>
  <c r="BF13" i="66"/>
  <c r="BG13" i="66"/>
  <c r="BH13" i="66"/>
  <c r="BI13" i="66"/>
  <c r="BJ13" i="66"/>
  <c r="BK13" i="66"/>
  <c r="BL13" i="66"/>
  <c r="BM13" i="66"/>
  <c r="BN13" i="66"/>
  <c r="BO13" i="66"/>
  <c r="BP13" i="66"/>
  <c r="BQ13" i="66"/>
  <c r="BR13" i="66"/>
  <c r="BS13" i="66"/>
  <c r="BT13" i="66"/>
  <c r="BU13" i="66"/>
  <c r="BV13" i="66"/>
  <c r="BW13" i="66"/>
  <c r="BX13" i="66"/>
  <c r="Z14" i="66"/>
  <c r="AA14" i="67" s="1"/>
  <c r="BC14" i="66"/>
  <c r="BD14" i="66"/>
  <c r="BE14" i="66"/>
  <c r="BF14" i="66"/>
  <c r="BG14" i="66"/>
  <c r="BH14" i="66"/>
  <c r="BI14" i="66"/>
  <c r="BJ14" i="66"/>
  <c r="BK14" i="66"/>
  <c r="BL14" i="66"/>
  <c r="BM14" i="66"/>
  <c r="BN14" i="66"/>
  <c r="BO14" i="66"/>
  <c r="BP14" i="66"/>
  <c r="BQ14" i="66"/>
  <c r="BR14" i="66"/>
  <c r="BS14" i="66"/>
  <c r="BT14" i="66"/>
  <c r="BU14" i="66"/>
  <c r="BV14" i="66"/>
  <c r="BW14" i="66"/>
  <c r="BX14" i="66"/>
  <c r="Z15" i="66"/>
  <c r="BC15" i="66"/>
  <c r="BD15" i="66"/>
  <c r="BE15" i="66"/>
  <c r="BF15" i="66"/>
  <c r="BG15" i="66"/>
  <c r="BH15" i="66"/>
  <c r="BI15" i="66"/>
  <c r="BJ15" i="66"/>
  <c r="BK15" i="66"/>
  <c r="BL15" i="66"/>
  <c r="BM15" i="66"/>
  <c r="BN15" i="66"/>
  <c r="BO15" i="66"/>
  <c r="BP15" i="66"/>
  <c r="BQ15" i="66"/>
  <c r="BR15" i="66"/>
  <c r="BS15" i="66"/>
  <c r="BT15" i="66"/>
  <c r="BU15" i="66"/>
  <c r="BV15" i="66"/>
  <c r="BW15" i="66"/>
  <c r="BX15" i="66"/>
  <c r="Z16" i="66"/>
  <c r="BA16" i="66"/>
  <c r="BC16" i="66"/>
  <c r="BD16" i="66"/>
  <c r="BE16" i="66"/>
  <c r="BF16" i="66"/>
  <c r="BG16" i="66"/>
  <c r="BH16" i="66"/>
  <c r="BI16" i="66"/>
  <c r="BJ16" i="66"/>
  <c r="BK16" i="66"/>
  <c r="BL16" i="66"/>
  <c r="BM16" i="66"/>
  <c r="BN16" i="66"/>
  <c r="BO16" i="66"/>
  <c r="BP16" i="66"/>
  <c r="BQ16" i="66"/>
  <c r="BR16" i="66"/>
  <c r="BS16" i="66"/>
  <c r="BT16" i="66"/>
  <c r="BU16" i="66"/>
  <c r="BV16" i="66"/>
  <c r="BW16" i="66"/>
  <c r="BX16" i="66"/>
  <c r="Z17" i="66"/>
  <c r="BC17" i="66"/>
  <c r="BD17" i="66"/>
  <c r="BE17" i="66"/>
  <c r="BF17" i="66"/>
  <c r="BG17" i="66"/>
  <c r="BH17" i="66"/>
  <c r="BI17" i="66"/>
  <c r="BJ17" i="66"/>
  <c r="BK17" i="66"/>
  <c r="BL17" i="66"/>
  <c r="BM17" i="66"/>
  <c r="BN17" i="66"/>
  <c r="BO17" i="66"/>
  <c r="BP17" i="66"/>
  <c r="BQ17" i="66"/>
  <c r="BR17" i="66"/>
  <c r="BS17" i="66"/>
  <c r="BT17" i="66"/>
  <c r="BU17" i="66"/>
  <c r="BV17" i="66"/>
  <c r="BW17" i="66"/>
  <c r="BX17" i="66"/>
  <c r="Z18" i="66"/>
  <c r="BA18" i="66" s="1"/>
  <c r="BC18" i="66"/>
  <c r="BD18" i="66"/>
  <c r="BE18" i="66"/>
  <c r="BF18" i="66"/>
  <c r="BG18" i="66"/>
  <c r="BH18" i="66"/>
  <c r="BI18" i="66"/>
  <c r="BJ18" i="66"/>
  <c r="BK18" i="66"/>
  <c r="BL18" i="66"/>
  <c r="BM18" i="66"/>
  <c r="BN18" i="66"/>
  <c r="BO18" i="66"/>
  <c r="BP18" i="66"/>
  <c r="BQ18" i="66"/>
  <c r="BR18" i="66"/>
  <c r="BS18" i="66"/>
  <c r="BT18" i="66"/>
  <c r="BU18" i="66"/>
  <c r="BV18" i="66"/>
  <c r="BW18" i="66"/>
  <c r="BX18" i="66"/>
  <c r="D19" i="66"/>
  <c r="E19" i="66"/>
  <c r="AD19" i="66" s="1"/>
  <c r="F19" i="66"/>
  <c r="G19" i="66"/>
  <c r="H19" i="66"/>
  <c r="I19" i="66"/>
  <c r="J19" i="66"/>
  <c r="K19" i="66"/>
  <c r="L19" i="66"/>
  <c r="M19" i="66"/>
  <c r="AL19" i="66" s="1"/>
  <c r="N19" i="66"/>
  <c r="O19" i="66"/>
  <c r="P19" i="66"/>
  <c r="Q19" i="66"/>
  <c r="R19" i="66"/>
  <c r="S19" i="66"/>
  <c r="T19" i="66"/>
  <c r="U19" i="66"/>
  <c r="V19" i="66"/>
  <c r="W19" i="66"/>
  <c r="X19" i="66"/>
  <c r="Y19" i="66"/>
  <c r="AE19" i="66"/>
  <c r="AG19" i="66"/>
  <c r="AH19" i="66"/>
  <c r="AM19" i="66"/>
  <c r="AP19" i="66"/>
  <c r="AT19" i="66"/>
  <c r="AU19" i="66"/>
  <c r="AX19" i="66"/>
  <c r="Z20" i="66"/>
  <c r="AD20" i="66"/>
  <c r="AE20" i="66"/>
  <c r="AH20" i="66"/>
  <c r="AK20" i="66"/>
  <c r="AL20" i="66"/>
  <c r="AM20" i="66"/>
  <c r="AP20" i="66"/>
  <c r="AU20" i="66"/>
  <c r="AX20" i="66"/>
  <c r="BA20" i="66"/>
  <c r="BC20" i="66"/>
  <c r="BD20" i="66"/>
  <c r="BE20" i="66"/>
  <c r="BF20" i="66"/>
  <c r="BG20" i="66"/>
  <c r="BH20" i="66"/>
  <c r="BI20" i="66"/>
  <c r="BJ20" i="66"/>
  <c r="BK20" i="66"/>
  <c r="BL20" i="66"/>
  <c r="BM20" i="66"/>
  <c r="BN20" i="66"/>
  <c r="BO20" i="66"/>
  <c r="BP20" i="66"/>
  <c r="BQ20" i="66"/>
  <c r="BR20" i="66"/>
  <c r="BS20" i="66"/>
  <c r="BT20" i="66"/>
  <c r="BU20" i="66"/>
  <c r="BV20" i="66"/>
  <c r="BW20" i="66"/>
  <c r="BX20" i="66"/>
  <c r="Z21" i="66"/>
  <c r="AE21" i="66"/>
  <c r="AH21" i="66"/>
  <c r="AJ21" i="66"/>
  <c r="AL21" i="66"/>
  <c r="AM21" i="66"/>
  <c r="AO21" i="66"/>
  <c r="AP21" i="66"/>
  <c r="AU21" i="66"/>
  <c r="AW21" i="66"/>
  <c r="AX21" i="66"/>
  <c r="BA21" i="66"/>
  <c r="BC21" i="66"/>
  <c r="BD21" i="66"/>
  <c r="BE21" i="66"/>
  <c r="BF21" i="66"/>
  <c r="BG21" i="66"/>
  <c r="BH21" i="66"/>
  <c r="BI21" i="66"/>
  <c r="BJ21" i="66"/>
  <c r="BK21" i="66"/>
  <c r="BL21" i="66"/>
  <c r="BM21" i="66"/>
  <c r="BN21" i="66"/>
  <c r="BO21" i="66"/>
  <c r="BP21" i="66"/>
  <c r="BQ21" i="66"/>
  <c r="BR21" i="66"/>
  <c r="BS21" i="66"/>
  <c r="BT21" i="66"/>
  <c r="BU21" i="66"/>
  <c r="BV21" i="66"/>
  <c r="BW21" i="66"/>
  <c r="BX21" i="66"/>
  <c r="Z22" i="66"/>
  <c r="Z23" i="66"/>
  <c r="BC23" i="66"/>
  <c r="BD23" i="66"/>
  <c r="BE23" i="66"/>
  <c r="BF23" i="66"/>
  <c r="BG23" i="66"/>
  <c r="BH23" i="66"/>
  <c r="BI23" i="66"/>
  <c r="BJ23" i="66"/>
  <c r="BK23" i="66"/>
  <c r="BL23" i="66"/>
  <c r="BM23" i="66"/>
  <c r="BN23" i="66"/>
  <c r="BO23" i="66"/>
  <c r="BP23" i="66"/>
  <c r="BQ23" i="66"/>
  <c r="BR23" i="66"/>
  <c r="BS23" i="66"/>
  <c r="BT23" i="66"/>
  <c r="BU23" i="66"/>
  <c r="BV23" i="66"/>
  <c r="BW23" i="66"/>
  <c r="BX23" i="66"/>
  <c r="Z24" i="66"/>
  <c r="BA24" i="66" s="1"/>
  <c r="AC24" i="66"/>
  <c r="AD24" i="66"/>
  <c r="AE24" i="66"/>
  <c r="AF24" i="66"/>
  <c r="AG24" i="66"/>
  <c r="AH24" i="66"/>
  <c r="AI24" i="66"/>
  <c r="AJ24" i="66"/>
  <c r="AK24" i="66"/>
  <c r="AL24" i="66"/>
  <c r="AM24" i="66"/>
  <c r="AN24" i="66"/>
  <c r="AO24" i="66"/>
  <c r="AP24" i="66"/>
  <c r="AQ24" i="66"/>
  <c r="AR24" i="66"/>
  <c r="AS24" i="66"/>
  <c r="AT24" i="66"/>
  <c r="AU24" i="66"/>
  <c r="AV24" i="66"/>
  <c r="AW24" i="66"/>
  <c r="AX24" i="66"/>
  <c r="BC24" i="66"/>
  <c r="BD24" i="66"/>
  <c r="BE24" i="66"/>
  <c r="BF24" i="66"/>
  <c r="BG24" i="66"/>
  <c r="BH24" i="66"/>
  <c r="BI24" i="66"/>
  <c r="BJ24" i="66"/>
  <c r="BK24" i="66"/>
  <c r="BL24" i="66"/>
  <c r="BM24" i="66"/>
  <c r="BN24" i="66"/>
  <c r="BO24" i="66"/>
  <c r="BP24" i="66"/>
  <c r="BQ24" i="66"/>
  <c r="BR24" i="66"/>
  <c r="BS24" i="66"/>
  <c r="BT24" i="66"/>
  <c r="BU24" i="66"/>
  <c r="BV24" i="66"/>
  <c r="BW24" i="66"/>
  <c r="BX24" i="66"/>
  <c r="Z25" i="66"/>
  <c r="BA25" i="66" s="1"/>
  <c r="BC25" i="66"/>
  <c r="BD25" i="66"/>
  <c r="BE25" i="66"/>
  <c r="BF25" i="66"/>
  <c r="BG25" i="66"/>
  <c r="BH25" i="66"/>
  <c r="BI25" i="66"/>
  <c r="BJ25" i="66"/>
  <c r="BK25" i="66"/>
  <c r="BL25" i="66"/>
  <c r="BM25" i="66"/>
  <c r="BN25" i="66"/>
  <c r="BO25" i="66"/>
  <c r="BP25" i="66"/>
  <c r="BQ25" i="66"/>
  <c r="BR25" i="66"/>
  <c r="BS25" i="66"/>
  <c r="BT25" i="66"/>
  <c r="BU25" i="66"/>
  <c r="BV25" i="66"/>
  <c r="BW25" i="66"/>
  <c r="BX25" i="66"/>
  <c r="Z26" i="66"/>
  <c r="BC26" i="66"/>
  <c r="BD26" i="66"/>
  <c r="BE26" i="66"/>
  <c r="BF26" i="66"/>
  <c r="BG26" i="66"/>
  <c r="BH26" i="66"/>
  <c r="BI26" i="66"/>
  <c r="BJ26" i="66"/>
  <c r="BK26" i="66"/>
  <c r="BL26" i="66"/>
  <c r="BM26" i="66"/>
  <c r="BN26" i="66"/>
  <c r="BO26" i="66"/>
  <c r="BP26" i="66"/>
  <c r="BQ26" i="66"/>
  <c r="BR26" i="66"/>
  <c r="BS26" i="66"/>
  <c r="BT26" i="66"/>
  <c r="BU26" i="66"/>
  <c r="BV26" i="66"/>
  <c r="BW26" i="66"/>
  <c r="BX26" i="66"/>
  <c r="Z27" i="66"/>
  <c r="BA27" i="66" s="1"/>
  <c r="BC27" i="66"/>
  <c r="BD27" i="66"/>
  <c r="BE27" i="66"/>
  <c r="BF27" i="66"/>
  <c r="BG27" i="66"/>
  <c r="BH27" i="66"/>
  <c r="BI27" i="66"/>
  <c r="BJ27" i="66"/>
  <c r="BK27" i="66"/>
  <c r="BL27" i="66"/>
  <c r="BM27" i="66"/>
  <c r="BN27" i="66"/>
  <c r="BO27" i="66"/>
  <c r="BP27" i="66"/>
  <c r="BQ27" i="66"/>
  <c r="BR27" i="66"/>
  <c r="BS27" i="66"/>
  <c r="BT27" i="66"/>
  <c r="BU27" i="66"/>
  <c r="BV27" i="66"/>
  <c r="BW27" i="66"/>
  <c r="BX27" i="66"/>
  <c r="Z28" i="66"/>
  <c r="BC28" i="66"/>
  <c r="BD28" i="66"/>
  <c r="BE28" i="66"/>
  <c r="BF28" i="66"/>
  <c r="BG28" i="66"/>
  <c r="BH28" i="66"/>
  <c r="BI28" i="66"/>
  <c r="BJ28" i="66"/>
  <c r="BK28" i="66"/>
  <c r="BL28" i="66"/>
  <c r="BM28" i="66"/>
  <c r="BN28" i="66"/>
  <c r="BO28" i="66"/>
  <c r="BP28" i="66"/>
  <c r="BQ28" i="66"/>
  <c r="BR28" i="66"/>
  <c r="BS28" i="66"/>
  <c r="BT28" i="66"/>
  <c r="BU28" i="66"/>
  <c r="BV28" i="66"/>
  <c r="BW28" i="66"/>
  <c r="BX28" i="66"/>
  <c r="Z29" i="66"/>
  <c r="BC29" i="66"/>
  <c r="BD29" i="66"/>
  <c r="BE29" i="66"/>
  <c r="BF29" i="66"/>
  <c r="BG29" i="66"/>
  <c r="BH29" i="66"/>
  <c r="BI29" i="66"/>
  <c r="BJ29" i="66"/>
  <c r="BK29" i="66"/>
  <c r="BL29" i="66"/>
  <c r="BM29" i="66"/>
  <c r="BN29" i="66"/>
  <c r="BO29" i="66"/>
  <c r="BP29" i="66"/>
  <c r="BQ29" i="66"/>
  <c r="BR29" i="66"/>
  <c r="BS29" i="66"/>
  <c r="BT29" i="66"/>
  <c r="BU29" i="66"/>
  <c r="BV29" i="66"/>
  <c r="BW29" i="66"/>
  <c r="BX29" i="66"/>
  <c r="Z30" i="66"/>
  <c r="AA30" i="67" s="1"/>
  <c r="BA30" i="66"/>
  <c r="BC30" i="66"/>
  <c r="BD30" i="66"/>
  <c r="BE30" i="66"/>
  <c r="BF30" i="66"/>
  <c r="BG30" i="66"/>
  <c r="BH30" i="66"/>
  <c r="BI30" i="66"/>
  <c r="BJ30" i="66"/>
  <c r="BK30" i="66"/>
  <c r="BL30" i="66"/>
  <c r="BM30" i="66"/>
  <c r="BN30" i="66"/>
  <c r="BO30" i="66"/>
  <c r="BP30" i="66"/>
  <c r="BQ30" i="66"/>
  <c r="BR30" i="66"/>
  <c r="BS30" i="66"/>
  <c r="BT30" i="66"/>
  <c r="BU30" i="66"/>
  <c r="BV30" i="66"/>
  <c r="BW30" i="66"/>
  <c r="BX30" i="66"/>
  <c r="Z31" i="66"/>
  <c r="AA31" i="67" s="1"/>
  <c r="BA31" i="66"/>
  <c r="BC31" i="66"/>
  <c r="BD31" i="66"/>
  <c r="BE31" i="66"/>
  <c r="BF31" i="66"/>
  <c r="BG31" i="66"/>
  <c r="BH31" i="66"/>
  <c r="BI31" i="66"/>
  <c r="BJ31" i="66"/>
  <c r="BK31" i="66"/>
  <c r="BL31" i="66"/>
  <c r="BM31" i="66"/>
  <c r="BN31" i="66"/>
  <c r="BO31" i="66"/>
  <c r="BP31" i="66"/>
  <c r="BQ31" i="66"/>
  <c r="BR31" i="66"/>
  <c r="BS31" i="66"/>
  <c r="BT31" i="66"/>
  <c r="BU31" i="66"/>
  <c r="BV31" i="66"/>
  <c r="BW31" i="66"/>
  <c r="BX31" i="66"/>
  <c r="D32" i="66"/>
  <c r="E32" i="66"/>
  <c r="AD33" i="66" s="1"/>
  <c r="F32" i="66"/>
  <c r="G32" i="66"/>
  <c r="H32" i="66"/>
  <c r="I32" i="66"/>
  <c r="J32" i="66"/>
  <c r="K32" i="66"/>
  <c r="L32" i="66"/>
  <c r="M32" i="66"/>
  <c r="N32" i="66"/>
  <c r="O32" i="66"/>
  <c r="P32" i="66"/>
  <c r="Q32" i="66"/>
  <c r="R32" i="66"/>
  <c r="S32" i="66"/>
  <c r="T32" i="66"/>
  <c r="U32" i="66"/>
  <c r="V32" i="66"/>
  <c r="W32" i="66"/>
  <c r="X32" i="66"/>
  <c r="Y32" i="66"/>
  <c r="AE32" i="66"/>
  <c r="AF32" i="66"/>
  <c r="AI32" i="66"/>
  <c r="AN32" i="66"/>
  <c r="AQ32" i="66"/>
  <c r="AT32" i="66"/>
  <c r="AV32" i="66"/>
  <c r="Z33" i="66"/>
  <c r="AA33" i="67" s="1"/>
  <c r="AF33" i="66"/>
  <c r="AI33" i="66"/>
  <c r="AK33" i="66"/>
  <c r="AM33" i="66"/>
  <c r="AN33" i="66"/>
  <c r="AP33" i="66"/>
  <c r="AQ33" i="66"/>
  <c r="AU33" i="66"/>
  <c r="AV33" i="66"/>
  <c r="BA33" i="66"/>
  <c r="BC33" i="66"/>
  <c r="BD33" i="66"/>
  <c r="BE33" i="66"/>
  <c r="BF33" i="66"/>
  <c r="BG33" i="66"/>
  <c r="BH33" i="66"/>
  <c r="BI33" i="66"/>
  <c r="BJ33" i="66"/>
  <c r="BK33" i="66"/>
  <c r="BL33" i="66"/>
  <c r="BM33" i="66"/>
  <c r="BN33" i="66"/>
  <c r="BO33" i="66"/>
  <c r="BP33" i="66"/>
  <c r="BQ33" i="66"/>
  <c r="BR33" i="66"/>
  <c r="BS33" i="66"/>
  <c r="BT33" i="66"/>
  <c r="BU33" i="66"/>
  <c r="BV33" i="66"/>
  <c r="BW33" i="66"/>
  <c r="BX33" i="66"/>
  <c r="Z34" i="66"/>
  <c r="AF34" i="66"/>
  <c r="AH34" i="66"/>
  <c r="AI34" i="66"/>
  <c r="AN34" i="66"/>
  <c r="AQ34" i="66"/>
  <c r="AV34" i="66"/>
  <c r="BA34" i="66"/>
  <c r="BC34" i="66"/>
  <c r="BD34" i="66"/>
  <c r="BE34" i="66"/>
  <c r="BF34" i="66"/>
  <c r="BG34" i="66"/>
  <c r="BH34" i="66"/>
  <c r="BI34" i="66"/>
  <c r="BJ34" i="66"/>
  <c r="BK34" i="66"/>
  <c r="BL34" i="66"/>
  <c r="BM34" i="66"/>
  <c r="BN34" i="66"/>
  <c r="BO34" i="66"/>
  <c r="BP34" i="66"/>
  <c r="BQ34" i="66"/>
  <c r="BR34" i="66"/>
  <c r="BS34" i="66"/>
  <c r="BT34" i="66"/>
  <c r="BU34" i="66"/>
  <c r="BV34" i="66"/>
  <c r="BW34" i="66"/>
  <c r="BX34" i="66"/>
  <c r="Z35" i="66"/>
  <c r="AA35" i="67" s="1"/>
  <c r="AG35" i="66"/>
  <c r="AM35" i="66"/>
  <c r="AV35" i="66"/>
  <c r="BA35" i="66"/>
  <c r="BD35" i="66"/>
  <c r="BG35" i="66"/>
  <c r="BK35" i="66"/>
  <c r="BM35" i="66"/>
  <c r="BR35" i="66"/>
  <c r="BV35" i="66"/>
  <c r="BX35" i="66"/>
  <c r="Z37" i="66"/>
  <c r="AF37" i="66"/>
  <c r="AI37" i="66"/>
  <c r="AN37" i="66"/>
  <c r="AQ37" i="66"/>
  <c r="AV37" i="66"/>
  <c r="AW37" i="66"/>
  <c r="BC37" i="66"/>
  <c r="BD37" i="66"/>
  <c r="BE37" i="66"/>
  <c r="BF37" i="66"/>
  <c r="BG37" i="66"/>
  <c r="BH37" i="66"/>
  <c r="BI37" i="66"/>
  <c r="BJ37" i="66"/>
  <c r="BK37" i="66"/>
  <c r="BL37" i="66"/>
  <c r="BM37" i="66"/>
  <c r="BN37" i="66"/>
  <c r="BO37" i="66"/>
  <c r="BP37" i="66"/>
  <c r="BQ37" i="66"/>
  <c r="BR37" i="66"/>
  <c r="BS37" i="66"/>
  <c r="BT37" i="66"/>
  <c r="BU37" i="66"/>
  <c r="BV37" i="66"/>
  <c r="BW37" i="66"/>
  <c r="BX37" i="66"/>
  <c r="Z38" i="66"/>
  <c r="AA38" i="67" s="1"/>
  <c r="BC38" i="66"/>
  <c r="BD38" i="66"/>
  <c r="BE38" i="66"/>
  <c r="BF38" i="66"/>
  <c r="BG38" i="66"/>
  <c r="BH38" i="66"/>
  <c r="BI38" i="66"/>
  <c r="BJ38" i="66"/>
  <c r="BK38" i="66"/>
  <c r="BL38" i="66"/>
  <c r="BM38" i="66"/>
  <c r="BN38" i="66"/>
  <c r="BO38" i="66"/>
  <c r="BP38" i="66"/>
  <c r="BQ38" i="66"/>
  <c r="BR38" i="66"/>
  <c r="BS38" i="66"/>
  <c r="BT38" i="66"/>
  <c r="BU38" i="66"/>
  <c r="BV38" i="66"/>
  <c r="BW38" i="66"/>
  <c r="BX38" i="66"/>
  <c r="Z39" i="66"/>
  <c r="BC39" i="66"/>
  <c r="BD39" i="66"/>
  <c r="BE39" i="66"/>
  <c r="BF39" i="66"/>
  <c r="BG39" i="66"/>
  <c r="BH39" i="66"/>
  <c r="BI39" i="66"/>
  <c r="BJ39" i="66"/>
  <c r="BK39" i="66"/>
  <c r="BL39" i="66"/>
  <c r="BM39" i="66"/>
  <c r="BN39" i="66"/>
  <c r="BO39" i="66"/>
  <c r="BP39" i="66"/>
  <c r="BQ39" i="66"/>
  <c r="BR39" i="66"/>
  <c r="BS39" i="66"/>
  <c r="BT39" i="66"/>
  <c r="BU39" i="66"/>
  <c r="BV39" i="66"/>
  <c r="BW39" i="66"/>
  <c r="BX39" i="66"/>
  <c r="Z41" i="66"/>
  <c r="BC41" i="66"/>
  <c r="BD41" i="66"/>
  <c r="BE41" i="66"/>
  <c r="BF41" i="66"/>
  <c r="BG41" i="66"/>
  <c r="BH41" i="66"/>
  <c r="BI41" i="66"/>
  <c r="BJ41" i="66"/>
  <c r="BK41" i="66"/>
  <c r="BL41" i="66"/>
  <c r="BM41" i="66"/>
  <c r="BN41" i="66"/>
  <c r="BO41" i="66"/>
  <c r="BP41" i="66"/>
  <c r="BQ41" i="66"/>
  <c r="BR41" i="66"/>
  <c r="BS41" i="66"/>
  <c r="BT41" i="66"/>
  <c r="BU41" i="66"/>
  <c r="BV41" i="66"/>
  <c r="BW41" i="66"/>
  <c r="BX41" i="66"/>
  <c r="Z42" i="66"/>
  <c r="AC42" i="66"/>
  <c r="AD42" i="66"/>
  <c r="AE42" i="66"/>
  <c r="AF42" i="66"/>
  <c r="AG42" i="66"/>
  <c r="AH42" i="66"/>
  <c r="AI42" i="66"/>
  <c r="AJ42" i="66"/>
  <c r="AK42" i="66"/>
  <c r="AL42" i="66"/>
  <c r="AM42" i="66"/>
  <c r="AN42" i="66"/>
  <c r="AO42" i="66"/>
  <c r="AP42" i="66"/>
  <c r="AQ42" i="66"/>
  <c r="AR42" i="66"/>
  <c r="AS42" i="66"/>
  <c r="AT42" i="66"/>
  <c r="AU42" i="66"/>
  <c r="AV42" i="66"/>
  <c r="AW42" i="66"/>
  <c r="AX42" i="66"/>
  <c r="BA42" i="66"/>
  <c r="BC42" i="66"/>
  <c r="BD42" i="66"/>
  <c r="BE42" i="66"/>
  <c r="BF42" i="66"/>
  <c r="BG42" i="66"/>
  <c r="BH42" i="66"/>
  <c r="BI42" i="66"/>
  <c r="BJ42" i="66"/>
  <c r="BK42" i="66"/>
  <c r="BL42" i="66"/>
  <c r="BM42" i="66"/>
  <c r="BN42" i="66"/>
  <c r="BO42" i="66"/>
  <c r="BP42" i="66"/>
  <c r="BQ42" i="66"/>
  <c r="BR42" i="66"/>
  <c r="BS42" i="66"/>
  <c r="BT42" i="66"/>
  <c r="BU42" i="66"/>
  <c r="BV42" i="66"/>
  <c r="BW42" i="66"/>
  <c r="BX42" i="66"/>
  <c r="Z43" i="66"/>
  <c r="BA43" i="66" s="1"/>
  <c r="BC43" i="66"/>
  <c r="BD43" i="66"/>
  <c r="BE43" i="66"/>
  <c r="BF43" i="66"/>
  <c r="BG43" i="66"/>
  <c r="BH43" i="66"/>
  <c r="BI43" i="66"/>
  <c r="BJ43" i="66"/>
  <c r="BK43" i="66"/>
  <c r="BL43" i="66"/>
  <c r="BM43" i="66"/>
  <c r="BN43" i="66"/>
  <c r="BO43" i="66"/>
  <c r="BP43" i="66"/>
  <c r="BQ43" i="66"/>
  <c r="BR43" i="66"/>
  <c r="BS43" i="66"/>
  <c r="BT43" i="66"/>
  <c r="BU43" i="66"/>
  <c r="BV43" i="66"/>
  <c r="BW43" i="66"/>
  <c r="BX43" i="66"/>
  <c r="Z44" i="66"/>
  <c r="AA44" i="67" s="1"/>
  <c r="BC44" i="66"/>
  <c r="BD44" i="66"/>
  <c r="BE44" i="66"/>
  <c r="BF44" i="66"/>
  <c r="BG44" i="66"/>
  <c r="BH44" i="66"/>
  <c r="BI44" i="66"/>
  <c r="BJ44" i="66"/>
  <c r="BK44" i="66"/>
  <c r="BL44" i="66"/>
  <c r="BM44" i="66"/>
  <c r="BN44" i="66"/>
  <c r="BO44" i="66"/>
  <c r="BP44" i="66"/>
  <c r="BQ44" i="66"/>
  <c r="BR44" i="66"/>
  <c r="BS44" i="66"/>
  <c r="BT44" i="66"/>
  <c r="BU44" i="66"/>
  <c r="BV44" i="66"/>
  <c r="BW44" i="66"/>
  <c r="BX44" i="66"/>
  <c r="Z45" i="66"/>
  <c r="BC45" i="66"/>
  <c r="BD45" i="66"/>
  <c r="BE45" i="66"/>
  <c r="BF45" i="66"/>
  <c r="BG45" i="66"/>
  <c r="BH45" i="66"/>
  <c r="BI45" i="66"/>
  <c r="BJ45" i="66"/>
  <c r="BK45" i="66"/>
  <c r="BL45" i="66"/>
  <c r="BM45" i="66"/>
  <c r="BN45" i="66"/>
  <c r="BO45" i="66"/>
  <c r="BP45" i="66"/>
  <c r="BQ45" i="66"/>
  <c r="BR45" i="66"/>
  <c r="BS45" i="66"/>
  <c r="BT45" i="66"/>
  <c r="BU45" i="66"/>
  <c r="BV45" i="66"/>
  <c r="BW45" i="66"/>
  <c r="BX45" i="66"/>
  <c r="Z46" i="66"/>
  <c r="BA46" i="66"/>
  <c r="BC46" i="66"/>
  <c r="BD46" i="66"/>
  <c r="BE46" i="66"/>
  <c r="BF46" i="66"/>
  <c r="BG46" i="66"/>
  <c r="BH46" i="66"/>
  <c r="BI46" i="66"/>
  <c r="BJ46" i="66"/>
  <c r="BK46" i="66"/>
  <c r="BL46" i="66"/>
  <c r="BM46" i="66"/>
  <c r="BN46" i="66"/>
  <c r="BO46" i="66"/>
  <c r="BP46" i="66"/>
  <c r="BQ46" i="66"/>
  <c r="BR46" i="66"/>
  <c r="BS46" i="66"/>
  <c r="BT46" i="66"/>
  <c r="BU46" i="66"/>
  <c r="BV46" i="66"/>
  <c r="BW46" i="66"/>
  <c r="BX46" i="66"/>
  <c r="Z47" i="66"/>
  <c r="BC47" i="66"/>
  <c r="BD47" i="66"/>
  <c r="BE47" i="66"/>
  <c r="BF47" i="66"/>
  <c r="BG47" i="66"/>
  <c r="BH47" i="66"/>
  <c r="BI47" i="66"/>
  <c r="BJ47" i="66"/>
  <c r="BK47" i="66"/>
  <c r="BL47" i="66"/>
  <c r="BM47" i="66"/>
  <c r="BN47" i="66"/>
  <c r="BO47" i="66"/>
  <c r="BP47" i="66"/>
  <c r="BQ47" i="66"/>
  <c r="BR47" i="66"/>
  <c r="BS47" i="66"/>
  <c r="BT47" i="66"/>
  <c r="BU47" i="66"/>
  <c r="BV47" i="66"/>
  <c r="BW47" i="66"/>
  <c r="BX47" i="66"/>
  <c r="Z48" i="66"/>
  <c r="BC48" i="66"/>
  <c r="BD48" i="66"/>
  <c r="BE48" i="66"/>
  <c r="BF48" i="66"/>
  <c r="BG48" i="66"/>
  <c r="BH48" i="66"/>
  <c r="BI48" i="66"/>
  <c r="BJ48" i="66"/>
  <c r="BK48" i="66"/>
  <c r="BL48" i="66"/>
  <c r="BM48" i="66"/>
  <c r="BN48" i="66"/>
  <c r="BO48" i="66"/>
  <c r="BP48" i="66"/>
  <c r="BQ48" i="66"/>
  <c r="BR48" i="66"/>
  <c r="BS48" i="66"/>
  <c r="BT48" i="66"/>
  <c r="BU48" i="66"/>
  <c r="BV48" i="66"/>
  <c r="BW48" i="66"/>
  <c r="BX48" i="66"/>
  <c r="Z49" i="66"/>
  <c r="BC49" i="66"/>
  <c r="BD49" i="66"/>
  <c r="BE49" i="66"/>
  <c r="BF49" i="66"/>
  <c r="BG49" i="66"/>
  <c r="BH49" i="66"/>
  <c r="BI49" i="66"/>
  <c r="BJ49" i="66"/>
  <c r="BK49" i="66"/>
  <c r="BL49" i="66"/>
  <c r="BM49" i="66"/>
  <c r="BN49" i="66"/>
  <c r="BO49" i="66"/>
  <c r="BP49" i="66"/>
  <c r="BQ49" i="66"/>
  <c r="BR49" i="66"/>
  <c r="BS49" i="66"/>
  <c r="BT49" i="66"/>
  <c r="BU49" i="66"/>
  <c r="BV49" i="66"/>
  <c r="BW49" i="66"/>
  <c r="BX49" i="66"/>
  <c r="D50" i="66"/>
  <c r="E50" i="66"/>
  <c r="F50" i="66"/>
  <c r="G50" i="66"/>
  <c r="H50" i="66"/>
  <c r="I50" i="66"/>
  <c r="AH54" i="66" s="1"/>
  <c r="J50" i="66"/>
  <c r="K50" i="66"/>
  <c r="L50" i="66"/>
  <c r="AK54" i="66" s="1"/>
  <c r="M50" i="66"/>
  <c r="AL51" i="66" s="1"/>
  <c r="N50" i="66"/>
  <c r="O50" i="66"/>
  <c r="P50" i="66"/>
  <c r="Q50" i="66"/>
  <c r="AP50" i="66" s="1"/>
  <c r="R50" i="66"/>
  <c r="S50" i="66"/>
  <c r="AR50" i="66" s="1"/>
  <c r="T50" i="66"/>
  <c r="U50" i="66"/>
  <c r="AT50" i="66" s="1"/>
  <c r="V50" i="66"/>
  <c r="W50" i="66"/>
  <c r="X50" i="66"/>
  <c r="Y50" i="66"/>
  <c r="AD50" i="66"/>
  <c r="AE50" i="66"/>
  <c r="AF50" i="66"/>
  <c r="AH50" i="66"/>
  <c r="AI50" i="66"/>
  <c r="AJ50" i="66"/>
  <c r="AL50" i="66"/>
  <c r="AM50" i="66"/>
  <c r="AN50" i="66"/>
  <c r="AQ50" i="66"/>
  <c r="AS50" i="66"/>
  <c r="AU50" i="66"/>
  <c r="AV50" i="66"/>
  <c r="Z51" i="66"/>
  <c r="AD51" i="66"/>
  <c r="AE51" i="66"/>
  <c r="AF51" i="66"/>
  <c r="AI51" i="66"/>
  <c r="AM51" i="66"/>
  <c r="AN51" i="66"/>
  <c r="AQ51" i="66"/>
  <c r="AR51" i="66"/>
  <c r="AT51" i="66"/>
  <c r="AU51" i="66"/>
  <c r="AV51" i="66"/>
  <c r="BA51" i="66"/>
  <c r="BC51" i="66"/>
  <c r="BD51" i="66"/>
  <c r="BE51" i="66"/>
  <c r="BF51" i="66"/>
  <c r="BG51" i="66"/>
  <c r="BH51" i="66"/>
  <c r="BI51" i="66"/>
  <c r="BJ51" i="66"/>
  <c r="BK51" i="66"/>
  <c r="BL51" i="66"/>
  <c r="BM51" i="66"/>
  <c r="BN51" i="66"/>
  <c r="BO51" i="66"/>
  <c r="BP51" i="66"/>
  <c r="BQ51" i="66"/>
  <c r="BR51" i="66"/>
  <c r="BS51" i="66"/>
  <c r="BT51" i="66"/>
  <c r="BU51" i="66"/>
  <c r="BV51" i="66"/>
  <c r="BW51" i="66"/>
  <c r="BX51" i="66"/>
  <c r="Z52" i="66"/>
  <c r="BA52" i="66" s="1"/>
  <c r="AD52" i="66"/>
  <c r="AE52" i="66"/>
  <c r="AF52" i="66"/>
  <c r="AI52" i="66"/>
  <c r="AL52" i="66"/>
  <c r="AM52" i="66"/>
  <c r="AN52" i="66"/>
  <c r="AQ52" i="66"/>
  <c r="AR52" i="66"/>
  <c r="AT52" i="66"/>
  <c r="AU52" i="66"/>
  <c r="AV52" i="66"/>
  <c r="BC52" i="66"/>
  <c r="BD52" i="66"/>
  <c r="BE52" i="66"/>
  <c r="BF52" i="66"/>
  <c r="BG52" i="66"/>
  <c r="BH52" i="66"/>
  <c r="BI52" i="66"/>
  <c r="BJ52" i="66"/>
  <c r="BK52" i="66"/>
  <c r="BL52" i="66"/>
  <c r="BM52" i="66"/>
  <c r="BN52" i="66"/>
  <c r="BO52" i="66"/>
  <c r="BP52" i="66"/>
  <c r="BQ52" i="66"/>
  <c r="BR52" i="66"/>
  <c r="BS52" i="66"/>
  <c r="BT52" i="66"/>
  <c r="BU52" i="66"/>
  <c r="BV52" i="66"/>
  <c r="BW52" i="66"/>
  <c r="BX52" i="66"/>
  <c r="Z54" i="66"/>
  <c r="BA54" i="66" s="1"/>
  <c r="AD54" i="66"/>
  <c r="AE54" i="66"/>
  <c r="AF54" i="66"/>
  <c r="AI54" i="66"/>
  <c r="AL54" i="66"/>
  <c r="AM54" i="66"/>
  <c r="AN54" i="66"/>
  <c r="AQ54" i="66"/>
  <c r="AR54" i="66"/>
  <c r="AT54" i="66"/>
  <c r="AU54" i="66"/>
  <c r="AV54" i="66"/>
  <c r="BC54" i="66"/>
  <c r="BD54" i="66"/>
  <c r="BE54" i="66"/>
  <c r="BF54" i="66"/>
  <c r="BG54" i="66"/>
  <c r="BH54" i="66"/>
  <c r="BI54" i="66"/>
  <c r="BJ54" i="66"/>
  <c r="BK54" i="66"/>
  <c r="BL54" i="66"/>
  <c r="BM54" i="66"/>
  <c r="BN54" i="66"/>
  <c r="BO54" i="66"/>
  <c r="BP54" i="66"/>
  <c r="BQ54" i="66"/>
  <c r="BR54" i="66"/>
  <c r="BS54" i="66"/>
  <c r="BT54" i="66"/>
  <c r="BU54" i="66"/>
  <c r="BV54" i="66"/>
  <c r="BW54" i="66"/>
  <c r="BX54" i="66"/>
  <c r="Z55" i="66"/>
  <c r="BA55" i="66"/>
  <c r="BC55" i="66"/>
  <c r="BD55" i="66"/>
  <c r="BE55" i="66"/>
  <c r="BF55" i="66"/>
  <c r="BG55" i="66"/>
  <c r="BH55" i="66"/>
  <c r="BI55" i="66"/>
  <c r="BJ55" i="66"/>
  <c r="BK55" i="66"/>
  <c r="BL55" i="66"/>
  <c r="BM55" i="66"/>
  <c r="BN55" i="66"/>
  <c r="BO55" i="66"/>
  <c r="BP55" i="66"/>
  <c r="BQ55" i="66"/>
  <c r="BR55" i="66"/>
  <c r="BS55" i="66"/>
  <c r="BT55" i="66"/>
  <c r="BU55" i="66"/>
  <c r="BV55" i="66"/>
  <c r="BW55" i="66"/>
  <c r="BX55" i="66"/>
  <c r="Z56" i="66"/>
  <c r="BC56" i="66"/>
  <c r="BD56" i="66"/>
  <c r="BE56" i="66"/>
  <c r="BF56" i="66"/>
  <c r="BG56" i="66"/>
  <c r="BH56" i="66"/>
  <c r="BI56" i="66"/>
  <c r="BJ56" i="66"/>
  <c r="BK56" i="66"/>
  <c r="BL56" i="66"/>
  <c r="BM56" i="66"/>
  <c r="BN56" i="66"/>
  <c r="BO56" i="66"/>
  <c r="BP56" i="66"/>
  <c r="BQ56" i="66"/>
  <c r="BR56" i="66"/>
  <c r="BS56" i="66"/>
  <c r="BT56" i="66"/>
  <c r="BU56" i="66"/>
  <c r="BV56" i="66"/>
  <c r="BW56" i="66"/>
  <c r="BX56" i="66"/>
  <c r="Z58" i="66"/>
  <c r="AA58" i="67" s="1"/>
  <c r="BC58" i="66"/>
  <c r="BD58" i="66"/>
  <c r="BE58" i="66"/>
  <c r="BF58" i="66"/>
  <c r="BG58" i="66"/>
  <c r="BH58" i="66"/>
  <c r="BI58" i="66"/>
  <c r="BJ58" i="66"/>
  <c r="BK58" i="66"/>
  <c r="BL58" i="66"/>
  <c r="BM58" i="66"/>
  <c r="BN58" i="66"/>
  <c r="BO58" i="66"/>
  <c r="BP58" i="66"/>
  <c r="BQ58" i="66"/>
  <c r="BR58" i="66"/>
  <c r="BS58" i="66"/>
  <c r="BT58" i="66"/>
  <c r="BU58" i="66"/>
  <c r="BV58" i="66"/>
  <c r="BW58" i="66"/>
  <c r="BX58" i="66"/>
  <c r="Z59" i="66"/>
  <c r="AC59" i="66"/>
  <c r="AD59" i="66"/>
  <c r="AE59" i="66"/>
  <c r="AF59" i="66"/>
  <c r="AG59" i="66"/>
  <c r="AH59" i="66"/>
  <c r="AI59" i="66"/>
  <c r="AJ59" i="66"/>
  <c r="AK59" i="66"/>
  <c r="AL59" i="66"/>
  <c r="AM59" i="66"/>
  <c r="AN59" i="66"/>
  <c r="AO59" i="66"/>
  <c r="AP59" i="66"/>
  <c r="AQ59" i="66"/>
  <c r="AR59" i="66"/>
  <c r="AS59" i="66"/>
  <c r="AT59" i="66"/>
  <c r="AU59" i="66"/>
  <c r="AV59" i="66"/>
  <c r="AW59" i="66"/>
  <c r="AX59" i="66"/>
  <c r="BC59" i="66"/>
  <c r="BD59" i="66"/>
  <c r="BE59" i="66"/>
  <c r="BF59" i="66"/>
  <c r="BG59" i="66"/>
  <c r="BH59" i="66"/>
  <c r="BI59" i="66"/>
  <c r="BJ59" i="66"/>
  <c r="BK59" i="66"/>
  <c r="BL59" i="66"/>
  <c r="BM59" i="66"/>
  <c r="BN59" i="66"/>
  <c r="BO59" i="66"/>
  <c r="BP59" i="66"/>
  <c r="BQ59" i="66"/>
  <c r="BR59" i="66"/>
  <c r="BS59" i="66"/>
  <c r="BT59" i="66"/>
  <c r="BU59" i="66"/>
  <c r="BV59" i="66"/>
  <c r="BW59" i="66"/>
  <c r="BX59" i="66"/>
  <c r="Z60" i="66"/>
  <c r="BC60" i="66"/>
  <c r="BD60" i="66"/>
  <c r="BE60" i="66"/>
  <c r="BF60" i="66"/>
  <c r="BG60" i="66"/>
  <c r="BH60" i="66"/>
  <c r="BI60" i="66"/>
  <c r="BJ60" i="66"/>
  <c r="BK60" i="66"/>
  <c r="BL60" i="66"/>
  <c r="BM60" i="66"/>
  <c r="BN60" i="66"/>
  <c r="BO60" i="66"/>
  <c r="BP60" i="66"/>
  <c r="BQ60" i="66"/>
  <c r="BR60" i="66"/>
  <c r="BS60" i="66"/>
  <c r="BT60" i="66"/>
  <c r="BU60" i="66"/>
  <c r="BV60" i="66"/>
  <c r="BW60" i="66"/>
  <c r="BX60" i="66"/>
  <c r="Z61" i="66"/>
  <c r="BA61" i="66" s="1"/>
  <c r="BC61" i="66"/>
  <c r="BD61" i="66"/>
  <c r="BE61" i="66"/>
  <c r="BF61" i="66"/>
  <c r="BG61" i="66"/>
  <c r="BH61" i="66"/>
  <c r="BI61" i="66"/>
  <c r="BJ61" i="66"/>
  <c r="BK61" i="66"/>
  <c r="BL61" i="66"/>
  <c r="BM61" i="66"/>
  <c r="BN61" i="66"/>
  <c r="BO61" i="66"/>
  <c r="BP61" i="66"/>
  <c r="BQ61" i="66"/>
  <c r="BR61" i="66"/>
  <c r="BS61" i="66"/>
  <c r="BT61" i="66"/>
  <c r="BU61" i="66"/>
  <c r="BV61" i="66"/>
  <c r="BW61" i="66"/>
  <c r="BX61" i="66"/>
  <c r="Z62" i="66"/>
  <c r="BC62" i="66"/>
  <c r="BD62" i="66"/>
  <c r="BE62" i="66"/>
  <c r="BF62" i="66"/>
  <c r="BG62" i="66"/>
  <c r="BH62" i="66"/>
  <c r="BI62" i="66"/>
  <c r="BJ62" i="66"/>
  <c r="BK62" i="66"/>
  <c r="BL62" i="66"/>
  <c r="BM62" i="66"/>
  <c r="BN62" i="66"/>
  <c r="BO62" i="66"/>
  <c r="BP62" i="66"/>
  <c r="BQ62" i="66"/>
  <c r="BR62" i="66"/>
  <c r="BS62" i="66"/>
  <c r="BT62" i="66"/>
  <c r="BU62" i="66"/>
  <c r="BV62" i="66"/>
  <c r="BW62" i="66"/>
  <c r="BX62" i="66"/>
  <c r="Z63" i="66"/>
  <c r="BC63" i="66"/>
  <c r="BD63" i="66"/>
  <c r="BE63" i="66"/>
  <c r="BF63" i="66"/>
  <c r="BG63" i="66"/>
  <c r="BH63" i="66"/>
  <c r="BI63" i="66"/>
  <c r="BJ63" i="66"/>
  <c r="BK63" i="66"/>
  <c r="BL63" i="66"/>
  <c r="BM63" i="66"/>
  <c r="BN63" i="66"/>
  <c r="BO63" i="66"/>
  <c r="BP63" i="66"/>
  <c r="BQ63" i="66"/>
  <c r="BR63" i="66"/>
  <c r="BS63" i="66"/>
  <c r="BT63" i="66"/>
  <c r="BU63" i="66"/>
  <c r="BV63" i="66"/>
  <c r="BW63" i="66"/>
  <c r="BX63" i="66"/>
  <c r="Z64" i="66"/>
  <c r="BA64" i="66" s="1"/>
  <c r="BC64" i="66"/>
  <c r="BD64" i="66"/>
  <c r="BE64" i="66"/>
  <c r="BF64" i="66"/>
  <c r="BG64" i="66"/>
  <c r="BH64" i="66"/>
  <c r="BI64" i="66"/>
  <c r="BJ64" i="66"/>
  <c r="BK64" i="66"/>
  <c r="BL64" i="66"/>
  <c r="BM64" i="66"/>
  <c r="BN64" i="66"/>
  <c r="BO64" i="66"/>
  <c r="BP64" i="66"/>
  <c r="BQ64" i="66"/>
  <c r="BR64" i="66"/>
  <c r="BS64" i="66"/>
  <c r="BT64" i="66"/>
  <c r="BU64" i="66"/>
  <c r="BV64" i="66"/>
  <c r="BW64" i="66"/>
  <c r="BX64" i="66"/>
  <c r="Z65" i="66"/>
  <c r="BC65" i="66"/>
  <c r="BD65" i="66"/>
  <c r="BE65" i="66"/>
  <c r="BF65" i="66"/>
  <c r="BG65" i="66"/>
  <c r="BH65" i="66"/>
  <c r="BI65" i="66"/>
  <c r="BJ65" i="66"/>
  <c r="BK65" i="66"/>
  <c r="BL65" i="66"/>
  <c r="BM65" i="66"/>
  <c r="BN65" i="66"/>
  <c r="BO65" i="66"/>
  <c r="BP65" i="66"/>
  <c r="BQ65" i="66"/>
  <c r="BR65" i="66"/>
  <c r="BS65" i="66"/>
  <c r="BT65" i="66"/>
  <c r="BU65" i="66"/>
  <c r="BV65" i="66"/>
  <c r="BW65" i="66"/>
  <c r="BX65" i="66"/>
  <c r="Z66" i="66"/>
  <c r="BA66" i="66"/>
  <c r="BC66" i="66"/>
  <c r="BD66" i="66"/>
  <c r="BE66" i="66"/>
  <c r="BF66" i="66"/>
  <c r="BG66" i="66"/>
  <c r="BH66" i="66"/>
  <c r="BI66" i="66"/>
  <c r="BJ66" i="66"/>
  <c r="BK66" i="66"/>
  <c r="BL66" i="66"/>
  <c r="BM66" i="66"/>
  <c r="BN66" i="66"/>
  <c r="BO66" i="66"/>
  <c r="BP66" i="66"/>
  <c r="BQ66" i="66"/>
  <c r="BR66" i="66"/>
  <c r="BS66" i="66"/>
  <c r="BT66" i="66"/>
  <c r="BU66" i="66"/>
  <c r="BV66" i="66"/>
  <c r="BW66" i="66"/>
  <c r="BX66" i="66"/>
  <c r="D67" i="66"/>
  <c r="E67" i="66"/>
  <c r="AD67" i="66" s="1"/>
  <c r="F67" i="66"/>
  <c r="G67" i="66"/>
  <c r="H67" i="66"/>
  <c r="I67" i="66"/>
  <c r="J67" i="66"/>
  <c r="K67" i="66"/>
  <c r="AJ68" i="66" s="1"/>
  <c r="L67" i="66"/>
  <c r="AK68" i="66" s="1"/>
  <c r="M67" i="66"/>
  <c r="N67" i="66"/>
  <c r="O67" i="66"/>
  <c r="P67" i="66"/>
  <c r="Q67" i="66"/>
  <c r="R67" i="66"/>
  <c r="S67" i="66"/>
  <c r="AR67" i="66" s="1"/>
  <c r="T67" i="66"/>
  <c r="U67" i="66"/>
  <c r="V67" i="66"/>
  <c r="W67" i="66"/>
  <c r="X67" i="66"/>
  <c r="Y67" i="66"/>
  <c r="AX68" i="66" s="1"/>
  <c r="AE67" i="66"/>
  <c r="AF67" i="66"/>
  <c r="AJ67" i="66"/>
  <c r="AM67" i="66"/>
  <c r="AN67" i="66"/>
  <c r="AQ67" i="66"/>
  <c r="AU67" i="66"/>
  <c r="AV67" i="66"/>
  <c r="Z68" i="66"/>
  <c r="AE68" i="66"/>
  <c r="AF68" i="66"/>
  <c r="AM68" i="66"/>
  <c r="AN68" i="66"/>
  <c r="AR68" i="66"/>
  <c r="AU68" i="66"/>
  <c r="AV68" i="66"/>
  <c r="BC68" i="66"/>
  <c r="BD68" i="66"/>
  <c r="BE68" i="66"/>
  <c r="BF68" i="66"/>
  <c r="BG68" i="66"/>
  <c r="BH68" i="66"/>
  <c r="BI68" i="66"/>
  <c r="BJ68" i="66"/>
  <c r="BK68" i="66"/>
  <c r="BL68" i="66"/>
  <c r="BM68" i="66"/>
  <c r="BN68" i="66"/>
  <c r="BO68" i="66"/>
  <c r="BP68" i="66"/>
  <c r="BQ68" i="66"/>
  <c r="BR68" i="66"/>
  <c r="BS68" i="66"/>
  <c r="BT68" i="66"/>
  <c r="BU68" i="66"/>
  <c r="BV68" i="66"/>
  <c r="BW68" i="66"/>
  <c r="BX68" i="66"/>
  <c r="Z69" i="66"/>
  <c r="AE69" i="66"/>
  <c r="AF69" i="66"/>
  <c r="AI69" i="66"/>
  <c r="AJ69" i="66"/>
  <c r="AM69" i="66"/>
  <c r="AN69" i="66"/>
  <c r="AR69" i="66"/>
  <c r="AU69" i="66"/>
  <c r="AV69" i="66"/>
  <c r="BC69" i="66"/>
  <c r="BD69" i="66"/>
  <c r="BE69" i="66"/>
  <c r="BF69" i="66"/>
  <c r="BG69" i="66"/>
  <c r="BH69" i="66"/>
  <c r="BI69" i="66"/>
  <c r="BJ69" i="66"/>
  <c r="BK69" i="66"/>
  <c r="BL69" i="66"/>
  <c r="BM69" i="66"/>
  <c r="BN69" i="66"/>
  <c r="BO69" i="66"/>
  <c r="BP69" i="66"/>
  <c r="BQ69" i="66"/>
  <c r="BR69" i="66"/>
  <c r="BS69" i="66"/>
  <c r="BT69" i="66"/>
  <c r="BU69" i="66"/>
  <c r="BV69" i="66"/>
  <c r="BW69" i="66"/>
  <c r="BX69" i="66"/>
  <c r="Z72" i="66"/>
  <c r="AA72" i="67" s="1"/>
  <c r="BA72" i="66"/>
  <c r="BC72" i="66"/>
  <c r="BD72" i="66"/>
  <c r="BE72" i="66"/>
  <c r="BF72" i="66"/>
  <c r="BG72" i="66"/>
  <c r="BH72" i="66"/>
  <c r="BI72" i="66"/>
  <c r="BJ72" i="66"/>
  <c r="BK72" i="66"/>
  <c r="BL72" i="66"/>
  <c r="BM72" i="66"/>
  <c r="BN72" i="66"/>
  <c r="BO72" i="66"/>
  <c r="BP72" i="66"/>
  <c r="BQ72" i="66"/>
  <c r="BR72" i="66"/>
  <c r="BS72" i="66"/>
  <c r="BT72" i="66"/>
  <c r="BU72" i="66"/>
  <c r="BV72" i="66"/>
  <c r="BW72" i="66"/>
  <c r="BX72" i="66"/>
  <c r="Z73" i="66"/>
  <c r="BA73" i="66" s="1"/>
  <c r="AC73" i="66"/>
  <c r="AD73" i="66"/>
  <c r="AE73" i="66"/>
  <c r="AF73" i="66"/>
  <c r="AG73" i="66"/>
  <c r="AH73" i="66"/>
  <c r="AI73" i="66"/>
  <c r="AJ73" i="66"/>
  <c r="AK73" i="66"/>
  <c r="AL73" i="66"/>
  <c r="AM73" i="66"/>
  <c r="AN73" i="66"/>
  <c r="AO73" i="66"/>
  <c r="AP73" i="66"/>
  <c r="AQ73" i="66"/>
  <c r="AR73" i="66"/>
  <c r="AS73" i="66"/>
  <c r="AT73" i="66"/>
  <c r="AU73" i="66"/>
  <c r="AV73" i="66"/>
  <c r="AW73" i="66"/>
  <c r="AX73" i="66"/>
  <c r="BC73" i="66"/>
  <c r="BD73" i="66"/>
  <c r="BE73" i="66"/>
  <c r="BF73" i="66"/>
  <c r="BG73" i="66"/>
  <c r="BH73" i="66"/>
  <c r="BI73" i="66"/>
  <c r="BJ73" i="66"/>
  <c r="BK73" i="66"/>
  <c r="BL73" i="66"/>
  <c r="BM73" i="66"/>
  <c r="BN73" i="66"/>
  <c r="BO73" i="66"/>
  <c r="BP73" i="66"/>
  <c r="BQ73" i="66"/>
  <c r="BR73" i="66"/>
  <c r="BS73" i="66"/>
  <c r="BT73" i="66"/>
  <c r="BU73" i="66"/>
  <c r="BV73" i="66"/>
  <c r="BW73" i="66"/>
  <c r="BX73" i="66"/>
  <c r="Z74" i="66"/>
  <c r="AA74" i="67" s="1"/>
  <c r="BC74" i="66"/>
  <c r="BD74" i="66"/>
  <c r="BE74" i="66"/>
  <c r="BF74" i="66"/>
  <c r="BG74" i="66"/>
  <c r="BH74" i="66"/>
  <c r="BI74" i="66"/>
  <c r="BJ74" i="66"/>
  <c r="BK74" i="66"/>
  <c r="BL74" i="66"/>
  <c r="BM74" i="66"/>
  <c r="BN74" i="66"/>
  <c r="BO74" i="66"/>
  <c r="BP74" i="66"/>
  <c r="BQ74" i="66"/>
  <c r="BR74" i="66"/>
  <c r="BS74" i="66"/>
  <c r="BT74" i="66"/>
  <c r="BU74" i="66"/>
  <c r="BV74" i="66"/>
  <c r="BW74" i="66"/>
  <c r="BX74" i="66"/>
  <c r="Z75" i="66"/>
  <c r="BC75" i="66"/>
  <c r="BD75" i="66"/>
  <c r="BE75" i="66"/>
  <c r="BF75" i="66"/>
  <c r="BG75" i="66"/>
  <c r="BH75" i="66"/>
  <c r="BI75" i="66"/>
  <c r="BJ75" i="66"/>
  <c r="BK75" i="66"/>
  <c r="BL75" i="66"/>
  <c r="BM75" i="66"/>
  <c r="BN75" i="66"/>
  <c r="BO75" i="66"/>
  <c r="BP75" i="66"/>
  <c r="BQ75" i="66"/>
  <c r="BR75" i="66"/>
  <c r="BS75" i="66"/>
  <c r="BT75" i="66"/>
  <c r="BU75" i="66"/>
  <c r="BV75" i="66"/>
  <c r="BW75" i="66"/>
  <c r="BX75" i="66"/>
  <c r="Z76" i="66"/>
  <c r="BA76" i="66" s="1"/>
  <c r="BC76" i="66"/>
  <c r="BD76" i="66"/>
  <c r="BE76" i="66"/>
  <c r="BF76" i="66"/>
  <c r="BG76" i="66"/>
  <c r="BH76" i="66"/>
  <c r="BI76" i="66"/>
  <c r="BJ76" i="66"/>
  <c r="BK76" i="66"/>
  <c r="BL76" i="66"/>
  <c r="BM76" i="66"/>
  <c r="BN76" i="66"/>
  <c r="BO76" i="66"/>
  <c r="BP76" i="66"/>
  <c r="BQ76" i="66"/>
  <c r="BR76" i="66"/>
  <c r="BS76" i="66"/>
  <c r="BT76" i="66"/>
  <c r="BU76" i="66"/>
  <c r="BV76" i="66"/>
  <c r="BW76" i="66"/>
  <c r="BX76" i="66"/>
  <c r="Z77" i="66"/>
  <c r="BC77" i="66"/>
  <c r="BD77" i="66"/>
  <c r="BE77" i="66"/>
  <c r="BF77" i="66"/>
  <c r="BG77" i="66"/>
  <c r="BH77" i="66"/>
  <c r="BI77" i="66"/>
  <c r="BJ77" i="66"/>
  <c r="BK77" i="66"/>
  <c r="BL77" i="66"/>
  <c r="BM77" i="66"/>
  <c r="BN77" i="66"/>
  <c r="BO77" i="66"/>
  <c r="BP77" i="66"/>
  <c r="BQ77" i="66"/>
  <c r="BR77" i="66"/>
  <c r="BS77" i="66"/>
  <c r="BT77" i="66"/>
  <c r="BU77" i="66"/>
  <c r="BV77" i="66"/>
  <c r="BW77" i="66"/>
  <c r="BX77" i="66"/>
  <c r="Z78" i="66"/>
  <c r="AA78" i="67" s="1"/>
  <c r="BA78" i="66"/>
  <c r="BC78" i="66"/>
  <c r="BD78" i="66"/>
  <c r="BE78" i="66"/>
  <c r="BF78" i="66"/>
  <c r="BG78" i="66"/>
  <c r="BH78" i="66"/>
  <c r="BI78" i="66"/>
  <c r="BJ78" i="66"/>
  <c r="BK78" i="66"/>
  <c r="BL78" i="66"/>
  <c r="BM78" i="66"/>
  <c r="BN78" i="66"/>
  <c r="BO78" i="66"/>
  <c r="BP78" i="66"/>
  <c r="BQ78" i="66"/>
  <c r="BR78" i="66"/>
  <c r="BS78" i="66"/>
  <c r="BT78" i="66"/>
  <c r="BU78" i="66"/>
  <c r="BV78" i="66"/>
  <c r="BW78" i="66"/>
  <c r="BX78" i="66"/>
  <c r="Z79" i="66"/>
  <c r="BC79" i="66"/>
  <c r="BD79" i="66"/>
  <c r="BE79" i="66"/>
  <c r="BF79" i="66"/>
  <c r="BG79" i="66"/>
  <c r="BH79" i="66"/>
  <c r="BI79" i="66"/>
  <c r="BJ79" i="66"/>
  <c r="BK79" i="66"/>
  <c r="BL79" i="66"/>
  <c r="BM79" i="66"/>
  <c r="BN79" i="66"/>
  <c r="BO79" i="66"/>
  <c r="BP79" i="66"/>
  <c r="BQ79" i="66"/>
  <c r="BR79" i="66"/>
  <c r="BS79" i="66"/>
  <c r="BT79" i="66"/>
  <c r="BU79" i="66"/>
  <c r="BV79" i="66"/>
  <c r="BW79" i="66"/>
  <c r="BX79" i="66"/>
  <c r="Z80" i="66"/>
  <c r="BA80" i="66" s="1"/>
  <c r="BC80" i="66"/>
  <c r="BD80" i="66"/>
  <c r="BE80" i="66"/>
  <c r="BF80" i="66"/>
  <c r="BG80" i="66"/>
  <c r="BH80" i="66"/>
  <c r="BI80" i="66"/>
  <c r="BJ80" i="66"/>
  <c r="BK80" i="66"/>
  <c r="BL80" i="66"/>
  <c r="BM80" i="66"/>
  <c r="BN80" i="66"/>
  <c r="BO80" i="66"/>
  <c r="BP80" i="66"/>
  <c r="BQ80" i="66"/>
  <c r="BR80" i="66"/>
  <c r="BS80" i="66"/>
  <c r="BT80" i="66"/>
  <c r="BU80" i="66"/>
  <c r="BV80" i="66"/>
  <c r="BW80" i="66"/>
  <c r="BX80" i="66"/>
  <c r="D81" i="66"/>
  <c r="E81" i="66"/>
  <c r="F81" i="66"/>
  <c r="G81" i="66"/>
  <c r="H81" i="66"/>
  <c r="I81" i="66"/>
  <c r="J81" i="66"/>
  <c r="K81" i="66"/>
  <c r="L81" i="66"/>
  <c r="AK83" i="66" s="1"/>
  <c r="M81" i="66"/>
  <c r="N81" i="66"/>
  <c r="O81" i="66"/>
  <c r="AN82" i="66" s="1"/>
  <c r="P81" i="66"/>
  <c r="Q81" i="66"/>
  <c r="R81" i="66"/>
  <c r="S81" i="66"/>
  <c r="T81" i="66"/>
  <c r="U81" i="66"/>
  <c r="V81" i="66"/>
  <c r="W81" i="66"/>
  <c r="X81" i="66"/>
  <c r="Y81" i="66"/>
  <c r="AD81" i="66"/>
  <c r="AG81" i="66"/>
  <c r="AH81" i="66"/>
  <c r="AK81" i="66"/>
  <c r="AL81" i="66"/>
  <c r="AO81" i="66"/>
  <c r="AP81" i="66"/>
  <c r="AS81" i="66"/>
  <c r="AT81" i="66"/>
  <c r="AW81" i="66"/>
  <c r="AX81" i="66"/>
  <c r="Z82" i="66"/>
  <c r="AC82" i="66"/>
  <c r="AD82" i="66"/>
  <c r="AE82" i="66"/>
  <c r="AG82" i="66"/>
  <c r="AH82" i="66"/>
  <c r="AK82" i="66"/>
  <c r="AL82" i="66"/>
  <c r="AO82" i="66"/>
  <c r="AP82" i="66"/>
  <c r="AT82" i="66"/>
  <c r="AW82" i="66"/>
  <c r="AX82" i="66"/>
  <c r="BC82" i="66"/>
  <c r="BD82" i="66"/>
  <c r="BE82" i="66"/>
  <c r="BF82" i="66"/>
  <c r="BG82" i="66"/>
  <c r="BH82" i="66"/>
  <c r="BI82" i="66"/>
  <c r="BJ82" i="66"/>
  <c r="BK82" i="66"/>
  <c r="BL82" i="66"/>
  <c r="BM82" i="66"/>
  <c r="BN82" i="66"/>
  <c r="BO82" i="66"/>
  <c r="BP82" i="66"/>
  <c r="BQ82" i="66"/>
  <c r="BR82" i="66"/>
  <c r="BS82" i="66"/>
  <c r="BT82" i="66"/>
  <c r="BU82" i="66"/>
  <c r="BV82" i="66"/>
  <c r="BW82" i="66"/>
  <c r="BX82" i="66"/>
  <c r="Z83" i="66"/>
  <c r="BA83" i="66" s="1"/>
  <c r="AC83" i="66"/>
  <c r="AD83" i="66"/>
  <c r="AG83" i="66"/>
  <c r="AH83" i="66"/>
  <c r="AL83" i="66"/>
  <c r="AO83" i="66"/>
  <c r="AP83" i="66"/>
  <c r="AS83" i="66"/>
  <c r="AT83" i="66"/>
  <c r="AV83" i="66"/>
  <c r="AW83" i="66"/>
  <c r="AX83" i="66"/>
  <c r="BC83" i="66"/>
  <c r="BD83" i="66"/>
  <c r="BE83" i="66"/>
  <c r="BF83" i="66"/>
  <c r="BG83" i="66"/>
  <c r="BH83" i="66"/>
  <c r="BI83" i="66"/>
  <c r="BJ83" i="66"/>
  <c r="BK83" i="66"/>
  <c r="BL83" i="66"/>
  <c r="BM83" i="66"/>
  <c r="BN83" i="66"/>
  <c r="BO83" i="66"/>
  <c r="BP83" i="66"/>
  <c r="BQ83" i="66"/>
  <c r="BR83" i="66"/>
  <c r="BS83" i="66"/>
  <c r="BT83" i="66"/>
  <c r="BU83" i="66"/>
  <c r="BV83" i="66"/>
  <c r="BW83" i="66"/>
  <c r="BX83" i="66"/>
  <c r="Z85" i="66"/>
  <c r="BC85" i="66"/>
  <c r="BD85" i="66"/>
  <c r="BE85" i="66"/>
  <c r="BF85" i="66"/>
  <c r="BG85" i="66"/>
  <c r="BH85" i="66"/>
  <c r="BI85" i="66"/>
  <c r="BJ85" i="66"/>
  <c r="BK85" i="66"/>
  <c r="BL85" i="66"/>
  <c r="BM85" i="66"/>
  <c r="BN85" i="66"/>
  <c r="BO85" i="66"/>
  <c r="BP85" i="66"/>
  <c r="BQ85" i="66"/>
  <c r="BR85" i="66"/>
  <c r="BS85" i="66"/>
  <c r="BT85" i="66"/>
  <c r="BU85" i="66"/>
  <c r="BV85" i="66"/>
  <c r="BW85" i="66"/>
  <c r="BX85" i="66"/>
  <c r="Z86" i="66"/>
  <c r="AC86" i="66"/>
  <c r="AD86" i="66"/>
  <c r="AE86" i="66"/>
  <c r="AF86" i="66"/>
  <c r="AG86" i="66"/>
  <c r="AH86" i="66"/>
  <c r="AI86" i="66"/>
  <c r="AJ86" i="66"/>
  <c r="AK86" i="66"/>
  <c r="AL86" i="66"/>
  <c r="AM86" i="66"/>
  <c r="AN86" i="66"/>
  <c r="AO86" i="66"/>
  <c r="AP86" i="66"/>
  <c r="AQ86" i="66"/>
  <c r="AR86" i="66"/>
  <c r="AS86" i="66"/>
  <c r="AT86" i="66"/>
  <c r="AU86" i="66"/>
  <c r="AV86" i="66"/>
  <c r="AW86" i="66"/>
  <c r="AX86" i="66"/>
  <c r="BA86" i="66"/>
  <c r="BC86" i="66"/>
  <c r="BD86" i="66"/>
  <c r="BE86" i="66"/>
  <c r="BF86" i="66"/>
  <c r="BG86" i="66"/>
  <c r="BH86" i="66"/>
  <c r="BI86" i="66"/>
  <c r="BJ86" i="66"/>
  <c r="BK86" i="66"/>
  <c r="BL86" i="66"/>
  <c r="BM86" i="66"/>
  <c r="BN86" i="66"/>
  <c r="BO86" i="66"/>
  <c r="BP86" i="66"/>
  <c r="BQ86" i="66"/>
  <c r="BR86" i="66"/>
  <c r="BS86" i="66"/>
  <c r="BT86" i="66"/>
  <c r="BU86" i="66"/>
  <c r="BV86" i="66"/>
  <c r="BW86" i="66"/>
  <c r="BX86" i="66"/>
  <c r="Z87" i="66"/>
  <c r="BC87" i="66"/>
  <c r="BD87" i="66"/>
  <c r="BE87" i="66"/>
  <c r="BF87" i="66"/>
  <c r="BG87" i="66"/>
  <c r="BH87" i="66"/>
  <c r="BI87" i="66"/>
  <c r="BJ87" i="66"/>
  <c r="BK87" i="66"/>
  <c r="BL87" i="66"/>
  <c r="BM87" i="66"/>
  <c r="BN87" i="66"/>
  <c r="BO87" i="66"/>
  <c r="BP87" i="66"/>
  <c r="BQ87" i="66"/>
  <c r="BR87" i="66"/>
  <c r="BS87" i="66"/>
  <c r="BT87" i="66"/>
  <c r="BU87" i="66"/>
  <c r="BV87" i="66"/>
  <c r="BW87" i="66"/>
  <c r="BX87" i="66"/>
  <c r="Z88" i="66"/>
  <c r="BC88" i="66"/>
  <c r="BD88" i="66"/>
  <c r="BE88" i="66"/>
  <c r="BF88" i="66"/>
  <c r="BG88" i="66"/>
  <c r="BH88" i="66"/>
  <c r="BI88" i="66"/>
  <c r="BJ88" i="66"/>
  <c r="BK88" i="66"/>
  <c r="BL88" i="66"/>
  <c r="BM88" i="66"/>
  <c r="BN88" i="66"/>
  <c r="BO88" i="66"/>
  <c r="BP88" i="66"/>
  <c r="BQ88" i="66"/>
  <c r="BR88" i="66"/>
  <c r="BS88" i="66"/>
  <c r="BT88" i="66"/>
  <c r="BU88" i="66"/>
  <c r="BV88" i="66"/>
  <c r="BW88" i="66"/>
  <c r="BX88" i="66"/>
  <c r="Z89" i="66"/>
  <c r="BC89" i="66"/>
  <c r="BD89" i="66"/>
  <c r="BE89" i="66"/>
  <c r="BF89" i="66"/>
  <c r="BG89" i="66"/>
  <c r="BH89" i="66"/>
  <c r="BI89" i="66"/>
  <c r="BJ89" i="66"/>
  <c r="BK89" i="66"/>
  <c r="BL89" i="66"/>
  <c r="BM89" i="66"/>
  <c r="BN89" i="66"/>
  <c r="BO89" i="66"/>
  <c r="BP89" i="66"/>
  <c r="BQ89" i="66"/>
  <c r="BR89" i="66"/>
  <c r="BS89" i="66"/>
  <c r="BT89" i="66"/>
  <c r="BU89" i="66"/>
  <c r="BV89" i="66"/>
  <c r="BW89" i="66"/>
  <c r="BX89" i="66"/>
  <c r="Z90" i="66"/>
  <c r="BA90" i="66"/>
  <c r="BC90" i="66"/>
  <c r="BD90" i="66"/>
  <c r="BE90" i="66"/>
  <c r="BF90" i="66"/>
  <c r="BG90" i="66"/>
  <c r="BH90" i="66"/>
  <c r="BI90" i="66"/>
  <c r="BJ90" i="66"/>
  <c r="BK90" i="66"/>
  <c r="BL90" i="66"/>
  <c r="BM90" i="66"/>
  <c r="BN90" i="66"/>
  <c r="BO90" i="66"/>
  <c r="BP90" i="66"/>
  <c r="BQ90" i="66"/>
  <c r="BR90" i="66"/>
  <c r="BS90" i="66"/>
  <c r="BT90" i="66"/>
  <c r="BU90" i="66"/>
  <c r="BV90" i="66"/>
  <c r="BW90" i="66"/>
  <c r="BX90" i="66"/>
  <c r="Z91" i="66"/>
  <c r="AA91" i="67" s="1"/>
  <c r="BC91" i="66"/>
  <c r="BD91" i="66"/>
  <c r="BE91" i="66"/>
  <c r="BF91" i="66"/>
  <c r="BG91" i="66"/>
  <c r="BH91" i="66"/>
  <c r="BI91" i="66"/>
  <c r="BJ91" i="66"/>
  <c r="BK91" i="66"/>
  <c r="BL91" i="66"/>
  <c r="BM91" i="66"/>
  <c r="BN91" i="66"/>
  <c r="BO91" i="66"/>
  <c r="BP91" i="66"/>
  <c r="BQ91" i="66"/>
  <c r="BR91" i="66"/>
  <c r="BS91" i="66"/>
  <c r="BT91" i="66"/>
  <c r="BU91" i="66"/>
  <c r="BV91" i="66"/>
  <c r="BW91" i="66"/>
  <c r="BX91" i="66"/>
  <c r="Z92" i="66"/>
  <c r="AA92" i="67" s="1"/>
  <c r="BC92" i="66"/>
  <c r="BD92" i="66"/>
  <c r="BE92" i="66"/>
  <c r="BF92" i="66"/>
  <c r="BG92" i="66"/>
  <c r="BH92" i="66"/>
  <c r="BI92" i="66"/>
  <c r="BJ92" i="66"/>
  <c r="BK92" i="66"/>
  <c r="BL92" i="66"/>
  <c r="BM92" i="66"/>
  <c r="BN92" i="66"/>
  <c r="BO92" i="66"/>
  <c r="BP92" i="66"/>
  <c r="BQ92" i="66"/>
  <c r="BR92" i="66"/>
  <c r="BS92" i="66"/>
  <c r="BT92" i="66"/>
  <c r="BU92" i="66"/>
  <c r="BV92" i="66"/>
  <c r="BW92" i="66"/>
  <c r="BX92" i="66"/>
  <c r="Z93" i="66"/>
  <c r="BA93" i="66"/>
  <c r="BC93" i="66"/>
  <c r="BD93" i="66"/>
  <c r="BE93" i="66"/>
  <c r="BF93" i="66"/>
  <c r="BG93" i="66"/>
  <c r="BH93" i="66"/>
  <c r="BI93" i="66"/>
  <c r="BJ93" i="66"/>
  <c r="BK93" i="66"/>
  <c r="BL93" i="66"/>
  <c r="BM93" i="66"/>
  <c r="BN93" i="66"/>
  <c r="BO93" i="66"/>
  <c r="BP93" i="66"/>
  <c r="BQ93" i="66"/>
  <c r="BR93" i="66"/>
  <c r="BS93" i="66"/>
  <c r="BT93" i="66"/>
  <c r="BU93" i="66"/>
  <c r="BV93" i="66"/>
  <c r="BW93" i="66"/>
  <c r="BX93" i="66"/>
  <c r="D94" i="66"/>
  <c r="E94" i="66"/>
  <c r="F94" i="66"/>
  <c r="G94" i="66"/>
  <c r="H94" i="66"/>
  <c r="I94" i="66"/>
  <c r="AH94" i="66" s="1"/>
  <c r="J94" i="66"/>
  <c r="K94" i="66"/>
  <c r="L94" i="66"/>
  <c r="M94" i="66"/>
  <c r="N94" i="66"/>
  <c r="AM94" i="66" s="1"/>
  <c r="O94" i="66"/>
  <c r="AN94" i="66" s="1"/>
  <c r="P94" i="66"/>
  <c r="Q94" i="66"/>
  <c r="R94" i="66"/>
  <c r="AQ94" i="66" s="1"/>
  <c r="S94" i="66"/>
  <c r="AR94" i="66" s="1"/>
  <c r="T94" i="66"/>
  <c r="U94" i="66"/>
  <c r="V94" i="66"/>
  <c r="W94" i="66"/>
  <c r="AV95" i="66" s="1"/>
  <c r="X94" i="66"/>
  <c r="Y94" i="66"/>
  <c r="AG94" i="66"/>
  <c r="AI94" i="66"/>
  <c r="AL94" i="66"/>
  <c r="AP94" i="66"/>
  <c r="AU94" i="66"/>
  <c r="AV94" i="66"/>
  <c r="AW94" i="66"/>
  <c r="Z95" i="66"/>
  <c r="AA95" i="67" s="1"/>
  <c r="BE95" i="67" s="1"/>
  <c r="AH95" i="66"/>
  <c r="AI95" i="66"/>
  <c r="AM95" i="66"/>
  <c r="AN95" i="66"/>
  <c r="AO95" i="66"/>
  <c r="AQ95" i="66"/>
  <c r="AU95" i="66"/>
  <c r="AX95" i="66"/>
  <c r="BA95" i="66"/>
  <c r="BC95" i="66"/>
  <c r="BD95" i="66"/>
  <c r="BE95" i="66"/>
  <c r="BF95" i="66"/>
  <c r="BG95" i="66"/>
  <c r="BH95" i="66"/>
  <c r="BI95" i="66"/>
  <c r="BJ95" i="66"/>
  <c r="BK95" i="66"/>
  <c r="BL95" i="66"/>
  <c r="BM95" i="66"/>
  <c r="BN95" i="66"/>
  <c r="BO95" i="66"/>
  <c r="BP95" i="66"/>
  <c r="BQ95" i="66"/>
  <c r="BR95" i="66"/>
  <c r="BS95" i="66"/>
  <c r="BT95" i="66"/>
  <c r="BU95" i="66"/>
  <c r="BV95" i="66"/>
  <c r="BW95" i="66"/>
  <c r="BX95" i="66"/>
  <c r="Z96" i="66"/>
  <c r="AA96" i="67" s="1"/>
  <c r="BE96" i="67" s="1"/>
  <c r="AF96" i="66"/>
  <c r="AG96" i="66"/>
  <c r="AH96" i="66"/>
  <c r="AI96" i="66"/>
  <c r="AJ96" i="66"/>
  <c r="AM96" i="66"/>
  <c r="AN96" i="66"/>
  <c r="AP96" i="66"/>
  <c r="AQ96" i="66"/>
  <c r="AV96" i="66"/>
  <c r="AX96" i="66"/>
  <c r="BC96" i="66"/>
  <c r="BD96" i="66"/>
  <c r="BE96" i="66"/>
  <c r="BF96" i="66"/>
  <c r="BG96" i="66"/>
  <c r="BH96" i="66"/>
  <c r="BI96" i="66"/>
  <c r="BJ96" i="66"/>
  <c r="BK96" i="66"/>
  <c r="BL96" i="66"/>
  <c r="BM96" i="66"/>
  <c r="BN96" i="66"/>
  <c r="BO96" i="66"/>
  <c r="BP96" i="66"/>
  <c r="BQ96" i="66"/>
  <c r="BR96" i="66"/>
  <c r="BS96" i="66"/>
  <c r="BT96" i="66"/>
  <c r="BU96" i="66"/>
  <c r="BV96" i="66"/>
  <c r="BW96" i="66"/>
  <c r="BX96" i="66"/>
  <c r="F97" i="66"/>
  <c r="I97" i="66"/>
  <c r="J97" i="66"/>
  <c r="L97" i="66"/>
  <c r="AK97" i="66" s="1"/>
  <c r="O97" i="66"/>
  <c r="R97" i="66"/>
  <c r="V97" i="66"/>
  <c r="Y97" i="66"/>
  <c r="AH97" i="66"/>
  <c r="AI97" i="66"/>
  <c r="F98" i="66"/>
  <c r="J98" i="66"/>
  <c r="AI98" i="66" s="1"/>
  <c r="R98" i="66"/>
  <c r="V98" i="66"/>
  <c r="AZ98" i="66"/>
  <c r="D99" i="66"/>
  <c r="E99" i="66"/>
  <c r="AD99" i="66" s="1"/>
  <c r="F99" i="66"/>
  <c r="G99" i="66"/>
  <c r="H99" i="66"/>
  <c r="I99" i="66"/>
  <c r="J99" i="66"/>
  <c r="AI99" i="66" s="1"/>
  <c r="K99" i="66"/>
  <c r="L99" i="66"/>
  <c r="M99" i="66"/>
  <c r="N99" i="66"/>
  <c r="O99" i="66"/>
  <c r="AN99" i="66" s="1"/>
  <c r="P99" i="66"/>
  <c r="Q99" i="66"/>
  <c r="R99" i="66"/>
  <c r="S99" i="66"/>
  <c r="AR99" i="66" s="1"/>
  <c r="T99" i="66"/>
  <c r="U99" i="66"/>
  <c r="AT99" i="66" s="1"/>
  <c r="V99" i="66"/>
  <c r="W99" i="66"/>
  <c r="AV99" i="66" s="1"/>
  <c r="X99" i="66"/>
  <c r="Y99" i="66"/>
  <c r="AC99" i="66"/>
  <c r="AF99" i="66"/>
  <c r="AG99" i="66"/>
  <c r="AJ99" i="66"/>
  <c r="AK99" i="66"/>
  <c r="AO99" i="66"/>
  <c r="AS99" i="66"/>
  <c r="AW99" i="66"/>
  <c r="D100" i="66"/>
  <c r="E100" i="66"/>
  <c r="F100" i="66"/>
  <c r="G100" i="66"/>
  <c r="H100" i="66"/>
  <c r="I100" i="66"/>
  <c r="J100" i="66"/>
  <c r="AI100" i="66" s="1"/>
  <c r="K100" i="66"/>
  <c r="L100" i="66"/>
  <c r="AK100" i="66" s="1"/>
  <c r="M100" i="66"/>
  <c r="N100" i="66"/>
  <c r="O100" i="66"/>
  <c r="P100" i="66"/>
  <c r="Q100" i="66"/>
  <c r="R100" i="66"/>
  <c r="AQ100" i="66" s="1"/>
  <c r="S100" i="66"/>
  <c r="T100" i="66"/>
  <c r="U100" i="66"/>
  <c r="V100" i="66"/>
  <c r="AU100" i="66" s="1"/>
  <c r="W100" i="66"/>
  <c r="AV100" i="66" s="1"/>
  <c r="X100" i="66"/>
  <c r="Y100" i="66"/>
  <c r="AD100" i="66"/>
  <c r="AF100" i="66"/>
  <c r="AH100" i="66"/>
  <c r="AL100" i="66"/>
  <c r="AN100" i="66"/>
  <c r="AP100" i="66"/>
  <c r="AT100" i="66"/>
  <c r="K2" i="95"/>
  <c r="D58" i="95" s="1"/>
  <c r="K3" i="95"/>
  <c r="D60" i="95" s="1"/>
  <c r="N7" i="95"/>
  <c r="P7" i="95"/>
  <c r="U7" i="95"/>
  <c r="W7" i="95" s="1"/>
  <c r="N8" i="95"/>
  <c r="O8" i="95"/>
  <c r="P8" i="95"/>
  <c r="R8" i="95"/>
  <c r="P9" i="95"/>
  <c r="Q9" i="95"/>
  <c r="R9" i="95"/>
  <c r="S9" i="95"/>
  <c r="K12" i="95"/>
  <c r="W12" i="95" s="1"/>
  <c r="N12" i="95"/>
  <c r="O12" i="95"/>
  <c r="P12" i="95"/>
  <c r="Q12" i="95"/>
  <c r="R12" i="95"/>
  <c r="S12" i="95"/>
  <c r="T12" i="95"/>
  <c r="K13" i="95"/>
  <c r="K14" i="95"/>
  <c r="W14" i="95" s="1"/>
  <c r="K15" i="95"/>
  <c r="W15" i="95" s="1"/>
  <c r="K16" i="95"/>
  <c r="D17" i="95"/>
  <c r="E17" i="95"/>
  <c r="F17" i="95"/>
  <c r="G17" i="95"/>
  <c r="Q17" i="95" s="1"/>
  <c r="H17" i="95"/>
  <c r="I17" i="95"/>
  <c r="J17" i="95"/>
  <c r="P17" i="95"/>
  <c r="R17" i="95"/>
  <c r="T17" i="95"/>
  <c r="K19" i="95"/>
  <c r="N19" i="95"/>
  <c r="O19" i="95"/>
  <c r="P19" i="95"/>
  <c r="Q19" i="95"/>
  <c r="R19" i="95"/>
  <c r="S19" i="95"/>
  <c r="T19" i="95"/>
  <c r="K20" i="95"/>
  <c r="K21" i="95"/>
  <c r="W21" i="95" s="1"/>
  <c r="K22" i="95"/>
  <c r="W22" i="95" s="1"/>
  <c r="K23" i="95"/>
  <c r="W23" i="95" s="1"/>
  <c r="D24" i="95"/>
  <c r="N24" i="95" s="1"/>
  <c r="E24" i="95"/>
  <c r="O24" i="95" s="1"/>
  <c r="F24" i="95"/>
  <c r="G24" i="95"/>
  <c r="Q24" i="95" s="1"/>
  <c r="H24" i="95"/>
  <c r="R24" i="95" s="1"/>
  <c r="I24" i="95"/>
  <c r="S24" i="95" s="1"/>
  <c r="J24" i="95"/>
  <c r="T24" i="95" s="1"/>
  <c r="K26" i="95"/>
  <c r="W26" i="95" s="1"/>
  <c r="N26" i="95"/>
  <c r="O26" i="95"/>
  <c r="P26" i="95"/>
  <c r="Q26" i="95"/>
  <c r="R26" i="95"/>
  <c r="S26" i="95"/>
  <c r="T26" i="95"/>
  <c r="K27" i="95"/>
  <c r="W27" i="95" s="1"/>
  <c r="K28" i="95"/>
  <c r="W28" i="95" s="1"/>
  <c r="K29" i="95"/>
  <c r="W29" i="95" s="1"/>
  <c r="K30" i="95"/>
  <c r="W30" i="95" s="1"/>
  <c r="D31" i="95"/>
  <c r="N31" i="95" s="1"/>
  <c r="E31" i="95"/>
  <c r="O31" i="95" s="1"/>
  <c r="F31" i="95"/>
  <c r="P31" i="95" s="1"/>
  <c r="G31" i="95"/>
  <c r="Q31" i="95" s="1"/>
  <c r="H31" i="95"/>
  <c r="R31" i="95" s="1"/>
  <c r="I31" i="95"/>
  <c r="S31" i="95" s="1"/>
  <c r="J31" i="95"/>
  <c r="T31" i="95" s="1"/>
  <c r="K33" i="95"/>
  <c r="N33" i="95"/>
  <c r="O33" i="95"/>
  <c r="P33" i="95"/>
  <c r="Q33" i="95"/>
  <c r="R33" i="95"/>
  <c r="S33" i="95"/>
  <c r="T33" i="95"/>
  <c r="K34" i="95"/>
  <c r="W34" i="95" s="1"/>
  <c r="K35" i="95"/>
  <c r="W35" i="95" s="1"/>
  <c r="K36" i="95"/>
  <c r="K37" i="95"/>
  <c r="D38" i="95"/>
  <c r="N38" i="95" s="1"/>
  <c r="E38" i="95"/>
  <c r="O38" i="95" s="1"/>
  <c r="F38" i="95"/>
  <c r="P38" i="95" s="1"/>
  <c r="G38" i="95"/>
  <c r="Q38" i="95" s="1"/>
  <c r="H38" i="95"/>
  <c r="R38" i="95" s="1"/>
  <c r="I38" i="95"/>
  <c r="S38" i="95" s="1"/>
  <c r="J38" i="95"/>
  <c r="T38" i="95" s="1"/>
  <c r="K40" i="95"/>
  <c r="N40" i="95"/>
  <c r="O40" i="95"/>
  <c r="P40" i="95"/>
  <c r="Q40" i="95"/>
  <c r="R40" i="95"/>
  <c r="S40" i="95"/>
  <c r="T40" i="95"/>
  <c r="K41" i="95"/>
  <c r="K42" i="95"/>
  <c r="W42" i="95" s="1"/>
  <c r="K43" i="95"/>
  <c r="W43" i="95" s="1"/>
  <c r="K44" i="95"/>
  <c r="W44" i="95" s="1"/>
  <c r="D45" i="95"/>
  <c r="N45" i="95" s="1"/>
  <c r="E45" i="95"/>
  <c r="O45" i="95" s="1"/>
  <c r="F45" i="95"/>
  <c r="P45" i="95" s="1"/>
  <c r="G45" i="95"/>
  <c r="Q45" i="95" s="1"/>
  <c r="H45" i="95"/>
  <c r="I45" i="95"/>
  <c r="S45" i="95" s="1"/>
  <c r="J45" i="95"/>
  <c r="T45" i="95" s="1"/>
  <c r="R45" i="95"/>
  <c r="D59" i="95"/>
  <c r="D62" i="95"/>
  <c r="AR2" i="38"/>
  <c r="D82" i="38" s="1"/>
  <c r="AR3" i="38"/>
  <c r="D84" i="38" s="1"/>
  <c r="AU7" i="38"/>
  <c r="AW7" i="38"/>
  <c r="AX7" i="38"/>
  <c r="AY7" i="38"/>
  <c r="AZ7" i="38"/>
  <c r="BA7" i="38"/>
  <c r="BB7" i="38"/>
  <c r="BC7" i="38"/>
  <c r="BD7" i="38"/>
  <c r="BE7" i="38"/>
  <c r="BF7" i="38"/>
  <c r="BG7" i="38"/>
  <c r="BH7" i="38"/>
  <c r="BI7" i="38"/>
  <c r="BJ7" i="38"/>
  <c r="BK7" i="38"/>
  <c r="BL7" i="38"/>
  <c r="BM7" i="38"/>
  <c r="BN7" i="38"/>
  <c r="BO7" i="38"/>
  <c r="BP7" i="38"/>
  <c r="BQ7" i="38"/>
  <c r="BR7" i="38"/>
  <c r="BS7" i="38"/>
  <c r="BT7" i="38"/>
  <c r="BU7" i="38"/>
  <c r="BV7" i="38"/>
  <c r="BW7" i="38"/>
  <c r="BX7" i="38"/>
  <c r="BY7" i="38"/>
  <c r="BZ7" i="38"/>
  <c r="CA7" i="38"/>
  <c r="CB7" i="38"/>
  <c r="CC7" i="38"/>
  <c r="CD7" i="38"/>
  <c r="CE7" i="38"/>
  <c r="CF7" i="38"/>
  <c r="CG7" i="38"/>
  <c r="CH7" i="38"/>
  <c r="CI7" i="38"/>
  <c r="CK7" i="38" s="1"/>
  <c r="AR10" i="38"/>
  <c r="AU10" i="38"/>
  <c r="AW10" i="38"/>
  <c r="AX10" i="38"/>
  <c r="AY10" i="38"/>
  <c r="AZ10" i="38"/>
  <c r="BA10" i="38"/>
  <c r="BB10" i="38"/>
  <c r="BC10" i="38"/>
  <c r="BD10" i="38"/>
  <c r="BE10" i="38"/>
  <c r="BF10" i="38"/>
  <c r="BG10" i="38"/>
  <c r="BH10" i="38"/>
  <c r="BI10" i="38"/>
  <c r="BJ10" i="38"/>
  <c r="BK10" i="38"/>
  <c r="BL10" i="38"/>
  <c r="BM10" i="38"/>
  <c r="BN10" i="38"/>
  <c r="BO10" i="38"/>
  <c r="BP10" i="38"/>
  <c r="BQ10" i="38"/>
  <c r="BR10" i="38"/>
  <c r="BS10" i="38"/>
  <c r="BT10" i="38"/>
  <c r="BU10" i="38"/>
  <c r="BV10" i="38"/>
  <c r="BW10" i="38"/>
  <c r="BX10" i="38"/>
  <c r="BY10" i="38"/>
  <c r="BZ10" i="38"/>
  <c r="CA10" i="38"/>
  <c r="CB10" i="38"/>
  <c r="CC10" i="38"/>
  <c r="CD10" i="38"/>
  <c r="CE10" i="38"/>
  <c r="CF10" i="38"/>
  <c r="CG10" i="38"/>
  <c r="CH10" i="38"/>
  <c r="AR11" i="38"/>
  <c r="CK11" i="38" s="1"/>
  <c r="AR12" i="38"/>
  <c r="CK12" i="38" s="1"/>
  <c r="AR13" i="38"/>
  <c r="AU13" i="38"/>
  <c r="AW13" i="38"/>
  <c r="AX13" i="38"/>
  <c r="AY13" i="38"/>
  <c r="AZ13" i="38"/>
  <c r="BA13" i="38"/>
  <c r="BB13" i="38"/>
  <c r="BC13" i="38"/>
  <c r="BD13" i="38"/>
  <c r="BE13" i="38"/>
  <c r="BF13" i="38"/>
  <c r="BG13" i="38"/>
  <c r="BH13" i="38"/>
  <c r="BI13" i="38"/>
  <c r="BJ13" i="38"/>
  <c r="BK13" i="38"/>
  <c r="BL13" i="38"/>
  <c r="BM13" i="38"/>
  <c r="BN13" i="38"/>
  <c r="BO13" i="38"/>
  <c r="BP13" i="38"/>
  <c r="BQ13" i="38"/>
  <c r="BR13" i="38"/>
  <c r="BS13" i="38"/>
  <c r="BT13" i="38"/>
  <c r="BU13" i="38"/>
  <c r="BV13" i="38"/>
  <c r="BW13" i="38"/>
  <c r="BX13" i="38"/>
  <c r="BY13" i="38"/>
  <c r="BZ13" i="38"/>
  <c r="CA13" i="38"/>
  <c r="CB13" i="38"/>
  <c r="CC13" i="38"/>
  <c r="CD13" i="38"/>
  <c r="CE13" i="38"/>
  <c r="CF13" i="38"/>
  <c r="CG13" i="38"/>
  <c r="CH13" i="38"/>
  <c r="AR14" i="38"/>
  <c r="CK14" i="38" s="1"/>
  <c r="AR15" i="38"/>
  <c r="CK15" i="38" s="1"/>
  <c r="AR16" i="38"/>
  <c r="ED11" i="69" s="1"/>
  <c r="AU16" i="38"/>
  <c r="AW16" i="38"/>
  <c r="AX16" i="38"/>
  <c r="AY16" i="38"/>
  <c r="AZ16" i="38"/>
  <c r="BA16" i="38"/>
  <c r="BB16" i="38"/>
  <c r="BC16" i="38"/>
  <c r="BD16" i="38"/>
  <c r="BE16" i="38"/>
  <c r="BF16" i="38"/>
  <c r="BG16" i="38"/>
  <c r="BH16" i="38"/>
  <c r="BI16" i="38"/>
  <c r="BJ16" i="38"/>
  <c r="BK16" i="38"/>
  <c r="BL16" i="38"/>
  <c r="BM16" i="38"/>
  <c r="BN16" i="38"/>
  <c r="BO16" i="38"/>
  <c r="BP16" i="38"/>
  <c r="BQ16" i="38"/>
  <c r="BR16" i="38"/>
  <c r="BS16" i="38"/>
  <c r="BT16" i="38"/>
  <c r="BU16" i="38"/>
  <c r="BV16" i="38"/>
  <c r="BW16" i="38"/>
  <c r="BX16" i="38"/>
  <c r="BY16" i="38"/>
  <c r="BZ16" i="38"/>
  <c r="CA16" i="38"/>
  <c r="CB16" i="38"/>
  <c r="CC16" i="38"/>
  <c r="CD16" i="38"/>
  <c r="CE16" i="38"/>
  <c r="CF16" i="38"/>
  <c r="CG16" i="38"/>
  <c r="CH16" i="38"/>
  <c r="AR17" i="38"/>
  <c r="CK17" i="38" s="1"/>
  <c r="AR18" i="38"/>
  <c r="CK18" i="38" s="1"/>
  <c r="D19" i="38"/>
  <c r="F19" i="38"/>
  <c r="G19" i="38"/>
  <c r="H19" i="38"/>
  <c r="I19" i="38"/>
  <c r="J19" i="38"/>
  <c r="K19" i="38"/>
  <c r="BB19" i="38" s="1"/>
  <c r="L19" i="38"/>
  <c r="M19" i="38"/>
  <c r="N19" i="38"/>
  <c r="O19" i="38"/>
  <c r="P19" i="38"/>
  <c r="Q19" i="38"/>
  <c r="R19" i="38"/>
  <c r="S19" i="38"/>
  <c r="BJ19" i="38" s="1"/>
  <c r="T19" i="38"/>
  <c r="U19" i="38"/>
  <c r="BL19" i="38" s="1"/>
  <c r="V19" i="38"/>
  <c r="BM19" i="38" s="1"/>
  <c r="W19" i="38"/>
  <c r="X19" i="38"/>
  <c r="Y19" i="38"/>
  <c r="Z19" i="38"/>
  <c r="AA19" i="38"/>
  <c r="AB19" i="38"/>
  <c r="AC19" i="38"/>
  <c r="AD19" i="38"/>
  <c r="AE19" i="38"/>
  <c r="AF19" i="38"/>
  <c r="AG19" i="38"/>
  <c r="AH19" i="38"/>
  <c r="AI19" i="38"/>
  <c r="AJ19" i="38"/>
  <c r="AK19" i="38"/>
  <c r="AL19" i="38"/>
  <c r="AM19" i="38"/>
  <c r="AN19" i="38"/>
  <c r="AO19" i="38"/>
  <c r="CF19" i="38" s="1"/>
  <c r="AP19" i="38"/>
  <c r="AQ19" i="38"/>
  <c r="AW19" i="38"/>
  <c r="BR19" i="38"/>
  <c r="BZ19" i="38"/>
  <c r="AR36" i="38"/>
  <c r="AU36" i="38"/>
  <c r="AW36" i="38"/>
  <c r="AX36" i="38"/>
  <c r="AY36" i="38"/>
  <c r="AZ36" i="38"/>
  <c r="BA36" i="38"/>
  <c r="BB36" i="38"/>
  <c r="BC36" i="38"/>
  <c r="BD36" i="38"/>
  <c r="BE36" i="38"/>
  <c r="BF36" i="38"/>
  <c r="BG36" i="38"/>
  <c r="BH36" i="38"/>
  <c r="BI36" i="38"/>
  <c r="BJ36" i="38"/>
  <c r="BK36" i="38"/>
  <c r="BL36" i="38"/>
  <c r="BM36" i="38"/>
  <c r="BN36" i="38"/>
  <c r="BO36" i="38"/>
  <c r="BP36" i="38"/>
  <c r="BQ36" i="38"/>
  <c r="BR36" i="38"/>
  <c r="BS36" i="38"/>
  <c r="BT36" i="38"/>
  <c r="BU36" i="38"/>
  <c r="BV36" i="38"/>
  <c r="BW36" i="38"/>
  <c r="BX36" i="38"/>
  <c r="BY36" i="38"/>
  <c r="BZ36" i="38"/>
  <c r="CA36" i="38"/>
  <c r="CB36" i="38"/>
  <c r="CC36" i="38"/>
  <c r="CD36" i="38"/>
  <c r="CE36" i="38"/>
  <c r="CF36" i="38"/>
  <c r="CG36" i="38"/>
  <c r="CH36" i="38"/>
  <c r="AR37" i="38"/>
  <c r="CK37" i="38" s="1"/>
  <c r="AR38" i="38"/>
  <c r="CK38" i="38" s="1"/>
  <c r="AR39" i="38"/>
  <c r="AU39" i="38"/>
  <c r="AW39" i="38"/>
  <c r="AX39" i="38"/>
  <c r="AY39" i="38"/>
  <c r="AZ39" i="38"/>
  <c r="BA39" i="38"/>
  <c r="BB39" i="38"/>
  <c r="BC39" i="38"/>
  <c r="BD39" i="38"/>
  <c r="BE39" i="38"/>
  <c r="BF39" i="38"/>
  <c r="BG39" i="38"/>
  <c r="BH39" i="38"/>
  <c r="BI39" i="38"/>
  <c r="BJ39" i="38"/>
  <c r="BK39" i="38"/>
  <c r="BL39" i="38"/>
  <c r="BM39" i="38"/>
  <c r="BN39" i="38"/>
  <c r="BO39" i="38"/>
  <c r="BP39" i="38"/>
  <c r="BQ39" i="38"/>
  <c r="BR39" i="38"/>
  <c r="BS39" i="38"/>
  <c r="BT39" i="38"/>
  <c r="BU39" i="38"/>
  <c r="BV39" i="38"/>
  <c r="BW39" i="38"/>
  <c r="BX39" i="38"/>
  <c r="BY39" i="38"/>
  <c r="BZ39" i="38"/>
  <c r="CA39" i="38"/>
  <c r="CB39" i="38"/>
  <c r="CC39" i="38"/>
  <c r="CD39" i="38"/>
  <c r="CE39" i="38"/>
  <c r="CF39" i="38"/>
  <c r="CG39" i="38"/>
  <c r="CH39" i="38"/>
  <c r="AR40" i="38"/>
  <c r="CK40" i="38" s="1"/>
  <c r="AR41" i="38"/>
  <c r="CK41" i="38" s="1"/>
  <c r="AR42" i="38"/>
  <c r="AU42" i="38"/>
  <c r="AW42" i="38"/>
  <c r="AX42" i="38"/>
  <c r="AY42" i="38"/>
  <c r="AZ42" i="38"/>
  <c r="BA42" i="38"/>
  <c r="BB42" i="38"/>
  <c r="BC42" i="38"/>
  <c r="BD42" i="38"/>
  <c r="BE42" i="38"/>
  <c r="BF42" i="38"/>
  <c r="BG42" i="38"/>
  <c r="BH42" i="38"/>
  <c r="BI42" i="38"/>
  <c r="BJ42" i="38"/>
  <c r="BK42" i="38"/>
  <c r="BL42" i="38"/>
  <c r="BM42" i="38"/>
  <c r="BN42" i="38"/>
  <c r="BO42" i="38"/>
  <c r="BP42" i="38"/>
  <c r="BQ42" i="38"/>
  <c r="BR42" i="38"/>
  <c r="BS42" i="38"/>
  <c r="BT42" i="38"/>
  <c r="BU42" i="38"/>
  <c r="BV42" i="38"/>
  <c r="BW42" i="38"/>
  <c r="BX42" i="38"/>
  <c r="BY42" i="38"/>
  <c r="BZ42" i="38"/>
  <c r="CA42" i="38"/>
  <c r="CB42" i="38"/>
  <c r="CC42" i="38"/>
  <c r="CD42" i="38"/>
  <c r="CE42" i="38"/>
  <c r="CF42" i="38"/>
  <c r="CG42" i="38"/>
  <c r="CH42" i="38"/>
  <c r="AR43" i="38"/>
  <c r="CK43" i="38" s="1"/>
  <c r="AR44" i="38"/>
  <c r="CK44" i="38" s="1"/>
  <c r="D45" i="38"/>
  <c r="F45" i="38"/>
  <c r="G45" i="38"/>
  <c r="AX45" i="38" s="1"/>
  <c r="H45" i="38"/>
  <c r="AY45" i="38" s="1"/>
  <c r="I45" i="38"/>
  <c r="CS17" i="69" s="1"/>
  <c r="J45" i="38"/>
  <c r="CT17" i="69" s="1"/>
  <c r="K45" i="38"/>
  <c r="L45" i="38"/>
  <c r="M45" i="38"/>
  <c r="N45" i="38"/>
  <c r="O45" i="38"/>
  <c r="BF45" i="38" s="1"/>
  <c r="P45" i="38"/>
  <c r="CZ17" i="69" s="1"/>
  <c r="Q45" i="38"/>
  <c r="DA17" i="69" s="1"/>
  <c r="R45" i="38"/>
  <c r="DB17" i="69" s="1"/>
  <c r="S45" i="38"/>
  <c r="T45" i="38"/>
  <c r="BK45" i="38" s="1"/>
  <c r="U45" i="38"/>
  <c r="BL45" i="38" s="1"/>
  <c r="V45" i="38"/>
  <c r="W45" i="38"/>
  <c r="X45" i="38"/>
  <c r="DH17" i="69" s="1"/>
  <c r="Y45" i="38"/>
  <c r="DI17" i="69" s="1"/>
  <c r="DJ17" i="69"/>
  <c r="Z45" i="38"/>
  <c r="AA45" i="38"/>
  <c r="BR45" i="38" s="1"/>
  <c r="AB45" i="38"/>
  <c r="AC45" i="38"/>
  <c r="BT45" i="38" s="1"/>
  <c r="AD45" i="38"/>
  <c r="BU45" i="38" s="1"/>
  <c r="AE45" i="38"/>
  <c r="DQ17" i="69" s="1"/>
  <c r="AF45" i="38"/>
  <c r="DR17" i="69" s="1"/>
  <c r="AG45" i="38"/>
  <c r="AH45" i="38"/>
  <c r="AI45" i="38"/>
  <c r="BZ45" i="38" s="1"/>
  <c r="AJ45" i="38"/>
  <c r="AK45" i="38"/>
  <c r="CB45" i="38" s="1"/>
  <c r="AL45" i="38"/>
  <c r="DX17" i="69" s="1"/>
  <c r="AM45" i="38"/>
  <c r="CD45" i="38" s="1"/>
  <c r="AN45" i="38"/>
  <c r="DZ17" i="69" s="1"/>
  <c r="AO45" i="38"/>
  <c r="AP45" i="38"/>
  <c r="AQ45" i="38"/>
  <c r="BB45" i="38"/>
  <c r="BC45" i="38"/>
  <c r="BN45" i="38"/>
  <c r="BY45" i="38"/>
  <c r="AR49" i="38"/>
  <c r="ED20" i="69" s="1"/>
  <c r="AU49" i="38"/>
  <c r="AW49" i="38"/>
  <c r="AX49" i="38"/>
  <c r="AY49" i="38"/>
  <c r="AZ49" i="38"/>
  <c r="BA49" i="38"/>
  <c r="BB49" i="38"/>
  <c r="BC49" i="38"/>
  <c r="BD49" i="38"/>
  <c r="BE49" i="38"/>
  <c r="BF49" i="38"/>
  <c r="BG49" i="38"/>
  <c r="BH49" i="38"/>
  <c r="BI49" i="38"/>
  <c r="BJ49" i="38"/>
  <c r="BK49" i="38"/>
  <c r="BL49" i="38"/>
  <c r="BM49" i="38"/>
  <c r="BN49" i="38"/>
  <c r="BO49" i="38"/>
  <c r="BP49" i="38"/>
  <c r="BQ49" i="38"/>
  <c r="BR49" i="38"/>
  <c r="BS49" i="38"/>
  <c r="BT49" i="38"/>
  <c r="BU49" i="38"/>
  <c r="BV49" i="38"/>
  <c r="BW49" i="38"/>
  <c r="BX49" i="38"/>
  <c r="BY49" i="38"/>
  <c r="BZ49" i="38"/>
  <c r="CA49" i="38"/>
  <c r="CB49" i="38"/>
  <c r="CC49" i="38"/>
  <c r="CD49" i="38"/>
  <c r="CE49" i="38"/>
  <c r="CF49" i="38"/>
  <c r="CG49" i="38"/>
  <c r="CH49" i="38"/>
  <c r="AR50" i="38"/>
  <c r="AR51" i="38"/>
  <c r="CK51" i="38" s="1"/>
  <c r="AR52" i="38"/>
  <c r="CK52" i="38" s="1"/>
  <c r="AU52" i="38"/>
  <c r="AW52" i="38"/>
  <c r="AX52" i="38"/>
  <c r="AY52" i="38"/>
  <c r="AZ52" i="38"/>
  <c r="BA52" i="38"/>
  <c r="BB52" i="38"/>
  <c r="BC52" i="38"/>
  <c r="BD52" i="38"/>
  <c r="BE52" i="38"/>
  <c r="BF52" i="38"/>
  <c r="BG52" i="38"/>
  <c r="BH52" i="38"/>
  <c r="BI52" i="38"/>
  <c r="BJ52" i="38"/>
  <c r="BK52" i="38"/>
  <c r="BL52" i="38"/>
  <c r="BM52" i="38"/>
  <c r="BN52" i="38"/>
  <c r="BO52" i="38"/>
  <c r="BP52" i="38"/>
  <c r="BQ52" i="38"/>
  <c r="BR52" i="38"/>
  <c r="BS52" i="38"/>
  <c r="BT52" i="38"/>
  <c r="BU52" i="38"/>
  <c r="BV52" i="38"/>
  <c r="BW52" i="38"/>
  <c r="BX52" i="38"/>
  <c r="BY52" i="38"/>
  <c r="BZ52" i="38"/>
  <c r="CA52" i="38"/>
  <c r="CB52" i="38"/>
  <c r="CC52" i="38"/>
  <c r="CD52" i="38"/>
  <c r="CE52" i="38"/>
  <c r="CF52" i="38"/>
  <c r="CG52" i="38"/>
  <c r="CH52" i="38"/>
  <c r="AR53" i="38"/>
  <c r="AR54" i="38"/>
  <c r="CK54" i="38" s="1"/>
  <c r="AR55" i="38"/>
  <c r="ED22" i="69" s="1"/>
  <c r="AU55" i="38"/>
  <c r="AW55" i="38"/>
  <c r="AX55" i="38"/>
  <c r="AY55" i="38"/>
  <c r="AZ55" i="38"/>
  <c r="BA55" i="38"/>
  <c r="BB55" i="38"/>
  <c r="BC55" i="38"/>
  <c r="BD55" i="38"/>
  <c r="BE55" i="38"/>
  <c r="BF55" i="38"/>
  <c r="BG55" i="38"/>
  <c r="BH55" i="38"/>
  <c r="BI55" i="38"/>
  <c r="BJ55" i="38"/>
  <c r="BK55" i="38"/>
  <c r="BL55" i="38"/>
  <c r="BM55" i="38"/>
  <c r="BN55" i="38"/>
  <c r="BO55" i="38"/>
  <c r="BP55" i="38"/>
  <c r="BQ55" i="38"/>
  <c r="BR55" i="38"/>
  <c r="BS55" i="38"/>
  <c r="BT55" i="38"/>
  <c r="BU55" i="38"/>
  <c r="BV55" i="38"/>
  <c r="BW55" i="38"/>
  <c r="BX55" i="38"/>
  <c r="BY55" i="38"/>
  <c r="BZ55" i="38"/>
  <c r="CA55" i="38"/>
  <c r="CB55" i="38"/>
  <c r="CC55" i="38"/>
  <c r="CD55" i="38"/>
  <c r="CE55" i="38"/>
  <c r="CF55" i="38"/>
  <c r="CG55" i="38"/>
  <c r="CH55" i="38"/>
  <c r="AR56" i="38"/>
  <c r="AR57" i="38"/>
  <c r="CK57" i="38" s="1"/>
  <c r="D58" i="38"/>
  <c r="AU58" i="38" s="1"/>
  <c r="F58" i="38"/>
  <c r="G58" i="38"/>
  <c r="AX58" i="38" s="1"/>
  <c r="H58" i="38"/>
  <c r="I58" i="38"/>
  <c r="J58" i="38"/>
  <c r="BA58" i="38" s="1"/>
  <c r="K58" i="38"/>
  <c r="BB58" i="38" s="1"/>
  <c r="L58" i="38"/>
  <c r="BC58" i="38" s="1"/>
  <c r="M58" i="38"/>
  <c r="N58" i="38"/>
  <c r="CX23" i="69" s="1"/>
  <c r="O58" i="38"/>
  <c r="P58" i="38"/>
  <c r="Q58" i="38"/>
  <c r="R58" i="38"/>
  <c r="S58" i="38"/>
  <c r="BJ58" i="38" s="1"/>
  <c r="T58" i="38"/>
  <c r="BK58" i="38" s="1"/>
  <c r="U58" i="38"/>
  <c r="DE23" i="69" s="1"/>
  <c r="V58" i="38"/>
  <c r="W58" i="38"/>
  <c r="DG23" i="69" s="1"/>
  <c r="X58" i="38"/>
  <c r="Y58" i="38"/>
  <c r="Z58" i="38"/>
  <c r="BQ58" i="38" s="1"/>
  <c r="AA58" i="38"/>
  <c r="BR58" i="38" s="1"/>
  <c r="AB58" i="38"/>
  <c r="AC58" i="38"/>
  <c r="AD58" i="38"/>
  <c r="AE58" i="38"/>
  <c r="AF58" i="38"/>
  <c r="AG58" i="38"/>
  <c r="BX58" i="38" s="1"/>
  <c r="AH58" i="38"/>
  <c r="BY58" i="38" s="1"/>
  <c r="AI58" i="38"/>
  <c r="BZ58" i="38" s="1"/>
  <c r="AJ58" i="38"/>
  <c r="AK58" i="38"/>
  <c r="AL58" i="38"/>
  <c r="AM58" i="38"/>
  <c r="AN58" i="38"/>
  <c r="AO58" i="38"/>
  <c r="CF58" i="38" s="1"/>
  <c r="AP58" i="38"/>
  <c r="CG58" i="38" s="1"/>
  <c r="AQ58" i="38"/>
  <c r="CH58" i="38" s="1"/>
  <c r="BD58" i="38"/>
  <c r="BI58" i="38"/>
  <c r="BM58" i="38"/>
  <c r="BS58" i="38"/>
  <c r="BW58" i="38"/>
  <c r="CA58" i="38"/>
  <c r="CE58" i="38"/>
  <c r="ED26" i="69"/>
  <c r="CO28" i="69"/>
  <c r="CP28" i="69"/>
  <c r="CT28" i="69"/>
  <c r="CW28" i="69"/>
  <c r="CX28" i="69"/>
  <c r="DE28" i="69"/>
  <c r="DF28" i="69"/>
  <c r="DJ28" i="69"/>
  <c r="DM28" i="69"/>
  <c r="DN28" i="69"/>
  <c r="DR28" i="69"/>
  <c r="DU28" i="69"/>
  <c r="DV28" i="69"/>
  <c r="EC28" i="69"/>
  <c r="D83" i="38"/>
  <c r="D86" i="38"/>
  <c r="AN2" i="92"/>
  <c r="D142" i="92" s="1"/>
  <c r="AN3" i="92"/>
  <c r="D144" i="92" s="1"/>
  <c r="AQ7" i="92"/>
  <c r="AQ8" i="92"/>
  <c r="AS8" i="92"/>
  <c r="AT8" i="92"/>
  <c r="AU8" i="92"/>
  <c r="AV8" i="92"/>
  <c r="AW8" i="92"/>
  <c r="AX8" i="92"/>
  <c r="AY8" i="92"/>
  <c r="AZ8" i="92"/>
  <c r="BA8" i="92"/>
  <c r="BB8" i="92"/>
  <c r="BC8" i="92"/>
  <c r="BD8" i="92"/>
  <c r="BE8" i="92"/>
  <c r="BF8" i="92"/>
  <c r="BG8" i="92"/>
  <c r="BH8" i="92"/>
  <c r="BI8" i="92"/>
  <c r="BJ8" i="92"/>
  <c r="BK8" i="92"/>
  <c r="BL8" i="92"/>
  <c r="BM8" i="92"/>
  <c r="BN8" i="92"/>
  <c r="BO8" i="92"/>
  <c r="BP8" i="92"/>
  <c r="BQ8" i="92"/>
  <c r="BR8" i="92"/>
  <c r="BS8" i="92"/>
  <c r="BT8" i="92"/>
  <c r="BU8" i="92"/>
  <c r="BV8" i="92"/>
  <c r="BW8" i="92"/>
  <c r="BX8" i="92"/>
  <c r="BY8" i="92"/>
  <c r="BZ8" i="92"/>
  <c r="CA8" i="92"/>
  <c r="CC11" i="92"/>
  <c r="CC12" i="92"/>
  <c r="CC13" i="92"/>
  <c r="CC14" i="92"/>
  <c r="CC15" i="92"/>
  <c r="CC16" i="92"/>
  <c r="CC17" i="92"/>
  <c r="CC18" i="92"/>
  <c r="CC19" i="92"/>
  <c r="CC20" i="92"/>
  <c r="CC21" i="92"/>
  <c r="CC22" i="92"/>
  <c r="CC23" i="92"/>
  <c r="CC24" i="92"/>
  <c r="CC25" i="92"/>
  <c r="CC27" i="92"/>
  <c r="CG32" i="68"/>
  <c r="CJ32" i="68"/>
  <c r="CO32" i="68"/>
  <c r="CR32" i="68"/>
  <c r="CW32" i="68"/>
  <c r="CX32" i="68"/>
  <c r="CZ32" i="68"/>
  <c r="DH32" i="68"/>
  <c r="DM32" i="68"/>
  <c r="DP32" i="68"/>
  <c r="CN50" i="68"/>
  <c r="CV50" i="68"/>
  <c r="DD50" i="68"/>
  <c r="DL50" i="68"/>
  <c r="CG67" i="68"/>
  <c r="CH67" i="68"/>
  <c r="CJ67" i="68"/>
  <c r="CO67" i="68"/>
  <c r="CP67" i="68"/>
  <c r="CR67" i="68"/>
  <c r="CW67" i="68"/>
  <c r="CX67" i="68"/>
  <c r="CZ67" i="68"/>
  <c r="DE67" i="68"/>
  <c r="DF67" i="68"/>
  <c r="DH67" i="68"/>
  <c r="DM67" i="68"/>
  <c r="DN67" i="68"/>
  <c r="DP67" i="68"/>
  <c r="CH81" i="68"/>
  <c r="CM81" i="68"/>
  <c r="CN81" i="68"/>
  <c r="CU81" i="68"/>
  <c r="CV81" i="68"/>
  <c r="CX81" i="68"/>
  <c r="DC81" i="68"/>
  <c r="DD81" i="68"/>
  <c r="DK81" i="68"/>
  <c r="DL81" i="68"/>
  <c r="CS94" i="68"/>
  <c r="CW94" i="68"/>
  <c r="DA94" i="68"/>
  <c r="DI94" i="68"/>
  <c r="DQ94" i="68"/>
  <c r="CG99" i="68"/>
  <c r="CJ99" i="68"/>
  <c r="CO99" i="68"/>
  <c r="CR99" i="68"/>
  <c r="CT99" i="68"/>
  <c r="CU99" i="68"/>
  <c r="CW99" i="68"/>
  <c r="CZ99" i="68"/>
  <c r="DB99" i="68"/>
  <c r="DE99" i="68"/>
  <c r="DH99" i="68"/>
  <c r="DM99" i="68"/>
  <c r="DP99" i="68"/>
  <c r="CH100" i="68"/>
  <c r="CI100" i="68"/>
  <c r="CP100" i="68"/>
  <c r="CQ100" i="68"/>
  <c r="CW100" i="68"/>
  <c r="CX100" i="68"/>
  <c r="CY100" i="68"/>
  <c r="DE100" i="68"/>
  <c r="DF100" i="68"/>
  <c r="DG100" i="68"/>
  <c r="DN100" i="68"/>
  <c r="DO100" i="68"/>
  <c r="D143" i="92"/>
  <c r="D146" i="92"/>
  <c r="AA2" i="91"/>
  <c r="D155" i="91" s="1"/>
  <c r="AA3" i="91"/>
  <c r="D157" i="91" s="1"/>
  <c r="AD7" i="91"/>
  <c r="AR7" i="91"/>
  <c r="AD8" i="91"/>
  <c r="AE8" i="91"/>
  <c r="AF8" i="91"/>
  <c r="AG8" i="91"/>
  <c r="AH8" i="91"/>
  <c r="AI8" i="91"/>
  <c r="AJ8" i="91"/>
  <c r="AK8" i="91"/>
  <c r="AL8" i="91"/>
  <c r="AM8" i="91"/>
  <c r="AN8" i="91"/>
  <c r="AO8" i="91"/>
  <c r="AQ8" i="91"/>
  <c r="AR8" i="91"/>
  <c r="AS8" i="91"/>
  <c r="AT8" i="91"/>
  <c r="AU8" i="91"/>
  <c r="AV8" i="91"/>
  <c r="AW8" i="91"/>
  <c r="AY8" i="91"/>
  <c r="BC11" i="91"/>
  <c r="BT14" i="67"/>
  <c r="CB14" i="67"/>
  <c r="BT15" i="67"/>
  <c r="BT17" i="67"/>
  <c r="CB17" i="67"/>
  <c r="BG19" i="67"/>
  <c r="CB25" i="67"/>
  <c r="BT27" i="67"/>
  <c r="CB27" i="67"/>
  <c r="CB29" i="67"/>
  <c r="BT30" i="67"/>
  <c r="BN32" i="67"/>
  <c r="CC32" i="67"/>
  <c r="CB38" i="67"/>
  <c r="BT45" i="67"/>
  <c r="CB45" i="67"/>
  <c r="CB47" i="67"/>
  <c r="BY50" i="67"/>
  <c r="BT55" i="67"/>
  <c r="BT60" i="67"/>
  <c r="CB60" i="67"/>
  <c r="BT61" i="67"/>
  <c r="CB62" i="67"/>
  <c r="BT64" i="67"/>
  <c r="BT65" i="67"/>
  <c r="BI67" i="67"/>
  <c r="BM67" i="67"/>
  <c r="BQ67" i="67"/>
  <c r="BX67" i="67"/>
  <c r="BT68" i="67"/>
  <c r="BT69" i="67"/>
  <c r="BT75" i="67"/>
  <c r="BT76" i="67"/>
  <c r="CB76" i="67"/>
  <c r="BT88" i="67"/>
  <c r="CB88" i="67"/>
  <c r="BT89" i="67"/>
  <c r="CB89" i="67"/>
  <c r="CB90" i="67"/>
  <c r="BT92" i="67"/>
  <c r="BG94" i="67"/>
  <c r="BH94" i="67"/>
  <c r="BJ94" i="67"/>
  <c r="BO94" i="67"/>
  <c r="BP94" i="67"/>
  <c r="BW94" i="67"/>
  <c r="BZ94" i="67"/>
  <c r="BT95" i="67"/>
  <c r="CC97" i="67"/>
  <c r="BG100" i="67"/>
  <c r="BL100" i="67"/>
  <c r="BM100" i="67"/>
  <c r="BO100" i="67"/>
  <c r="BU100" i="67"/>
  <c r="BW100" i="67"/>
  <c r="CC100" i="67"/>
  <c r="BI101" i="67"/>
  <c r="BJ101" i="67"/>
  <c r="BL101" i="67"/>
  <c r="BM101" i="67"/>
  <c r="BQ101" i="67"/>
  <c r="BR101" i="67"/>
  <c r="BU101" i="67"/>
  <c r="BY101" i="67"/>
  <c r="BZ101" i="67"/>
  <c r="CC101" i="67"/>
  <c r="D156" i="91"/>
  <c r="D159" i="91"/>
  <c r="Z2" i="90"/>
  <c r="D143" i="90" s="1"/>
  <c r="Z3" i="90"/>
  <c r="D145" i="90" s="1"/>
  <c r="AC7" i="90"/>
  <c r="AC8" i="90"/>
  <c r="AD8" i="90"/>
  <c r="AE8" i="90"/>
  <c r="AF8" i="90"/>
  <c r="AG8" i="90"/>
  <c r="AH8" i="90"/>
  <c r="AI8" i="90"/>
  <c r="AJ8" i="90"/>
  <c r="AK8" i="90"/>
  <c r="AL8" i="90"/>
  <c r="AM8" i="90"/>
  <c r="AN8" i="90"/>
  <c r="AO8" i="90"/>
  <c r="AP8" i="90"/>
  <c r="AQ8" i="90"/>
  <c r="AR8" i="90"/>
  <c r="AS8" i="90"/>
  <c r="AT8" i="90"/>
  <c r="AU8" i="90"/>
  <c r="AV8" i="90"/>
  <c r="AW8" i="90"/>
  <c r="AY8" i="90"/>
  <c r="BA8" i="90"/>
  <c r="Z11" i="90"/>
  <c r="BY12" i="66"/>
  <c r="BY14" i="66"/>
  <c r="BY15" i="66"/>
  <c r="BY16" i="66"/>
  <c r="BY25" i="66"/>
  <c r="BY26" i="66"/>
  <c r="BY27" i="66"/>
  <c r="BY30" i="66"/>
  <c r="BD32" i="66"/>
  <c r="BF32" i="66"/>
  <c r="BI32" i="66"/>
  <c r="BL32" i="66"/>
  <c r="BN32" i="66"/>
  <c r="BQ32" i="66"/>
  <c r="BY33" i="66"/>
  <c r="BY37" i="66"/>
  <c r="BY39" i="66"/>
  <c r="Z59" i="90"/>
  <c r="Z60" i="90"/>
  <c r="BA60" i="90" s="1"/>
  <c r="Z61" i="90"/>
  <c r="BA61" i="90" s="1"/>
  <c r="Z62" i="90"/>
  <c r="Z63" i="90"/>
  <c r="Z64" i="90"/>
  <c r="BA64" i="90" s="1"/>
  <c r="Z65" i="90"/>
  <c r="BA65" i="90" s="1"/>
  <c r="Z66" i="90"/>
  <c r="Z67" i="90"/>
  <c r="BA67" i="90" s="1"/>
  <c r="Z68" i="90"/>
  <c r="BA68" i="90" s="1"/>
  <c r="Z69" i="90"/>
  <c r="BA69" i="90" s="1"/>
  <c r="Z70" i="90"/>
  <c r="Z71" i="90"/>
  <c r="BE50" i="66"/>
  <c r="BF50" i="66"/>
  <c r="BH50" i="66"/>
  <c r="BM50" i="66"/>
  <c r="BN50" i="66"/>
  <c r="BP50" i="66"/>
  <c r="BU50" i="66"/>
  <c r="BV50" i="66"/>
  <c r="BX50" i="66"/>
  <c r="Z73" i="90"/>
  <c r="Z74" i="90"/>
  <c r="AY79" i="90" s="1"/>
  <c r="BY54" i="66"/>
  <c r="BY55" i="66"/>
  <c r="BY61" i="66"/>
  <c r="BY62" i="66"/>
  <c r="BY63" i="66"/>
  <c r="BD67" i="66"/>
  <c r="BF67" i="66"/>
  <c r="BI67" i="66"/>
  <c r="BL67" i="66"/>
  <c r="BN67" i="66"/>
  <c r="BV67" i="66"/>
  <c r="BY69" i="66"/>
  <c r="BY74" i="66"/>
  <c r="BY76" i="66"/>
  <c r="BY78" i="66"/>
  <c r="BY79" i="66"/>
  <c r="BG81" i="66"/>
  <c r="BK81" i="66"/>
  <c r="BL81" i="66"/>
  <c r="BO81" i="66"/>
  <c r="BS81" i="66"/>
  <c r="BT81" i="66"/>
  <c r="BW81" i="66"/>
  <c r="BY90" i="66"/>
  <c r="BM94" i="66"/>
  <c r="BY95" i="66"/>
  <c r="BY96" i="66"/>
  <c r="BC99" i="66"/>
  <c r="BF99" i="66"/>
  <c r="BK99" i="66"/>
  <c r="BN99" i="66"/>
  <c r="BS99" i="66"/>
  <c r="BT99" i="66"/>
  <c r="BV99" i="66"/>
  <c r="BD100" i="66"/>
  <c r="BI100" i="66"/>
  <c r="BL100" i="66"/>
  <c r="BQ100" i="66"/>
  <c r="BT100" i="66"/>
  <c r="D144" i="90"/>
  <c r="D147" i="90"/>
  <c r="M2" i="30"/>
  <c r="D142" i="30" s="1"/>
  <c r="M3" i="30"/>
  <c r="D144" i="30" s="1"/>
  <c r="P7" i="30"/>
  <c r="P8" i="30"/>
  <c r="Q8" i="30"/>
  <c r="R8" i="30"/>
  <c r="S8" i="30"/>
  <c r="T8" i="30"/>
  <c r="U8" i="30"/>
  <c r="V8" i="30"/>
  <c r="W8" i="30"/>
  <c r="Y8" i="30"/>
  <c r="AA8" i="30"/>
  <c r="M11" i="30"/>
  <c r="AA11" i="30" s="1"/>
  <c r="P11" i="30"/>
  <c r="Q11" i="30"/>
  <c r="S11" i="30"/>
  <c r="T11" i="30"/>
  <c r="U11" i="30"/>
  <c r="V11" i="30"/>
  <c r="W11" i="30"/>
  <c r="X11" i="30"/>
  <c r="M12" i="30"/>
  <c r="M13" i="30"/>
  <c r="M14" i="30"/>
  <c r="P14" i="30"/>
  <c r="Q14" i="30"/>
  <c r="S14" i="30"/>
  <c r="T14" i="30"/>
  <c r="U14" i="30"/>
  <c r="V14" i="30"/>
  <c r="W14" i="30"/>
  <c r="X14" i="30"/>
  <c r="M15" i="30"/>
  <c r="M16" i="30"/>
  <c r="AA16" i="91" s="1"/>
  <c r="BE16" i="91" s="1"/>
  <c r="M17" i="30"/>
  <c r="P17" i="30"/>
  <c r="Q17" i="30"/>
  <c r="S17" i="30"/>
  <c r="T17" i="30"/>
  <c r="U17" i="30"/>
  <c r="V17" i="30"/>
  <c r="W17" i="30"/>
  <c r="X17" i="30"/>
  <c r="M18" i="30"/>
  <c r="M19" i="30"/>
  <c r="AA19" i="91" s="1"/>
  <c r="BE19" i="91" s="1"/>
  <c r="M20" i="30"/>
  <c r="AA20" i="91" s="1"/>
  <c r="BE20" i="91" s="1"/>
  <c r="M21" i="30"/>
  <c r="M22" i="30"/>
  <c r="AA22" i="91" s="1"/>
  <c r="BE22" i="91" s="1"/>
  <c r="M23" i="30"/>
  <c r="P23" i="30"/>
  <c r="Q23" i="30"/>
  <c r="S23" i="30"/>
  <c r="T23" i="30"/>
  <c r="U23" i="30"/>
  <c r="V23" i="30"/>
  <c r="W23" i="30"/>
  <c r="X23" i="30"/>
  <c r="M24" i="30"/>
  <c r="M25" i="30"/>
  <c r="D26" i="30"/>
  <c r="E26" i="30"/>
  <c r="Q27" i="30" s="1"/>
  <c r="G26" i="30"/>
  <c r="S27" i="30" s="1"/>
  <c r="H26" i="30"/>
  <c r="T27" i="30" s="1"/>
  <c r="I26" i="30"/>
  <c r="U27" i="30" s="1"/>
  <c r="J26" i="30"/>
  <c r="K26" i="30"/>
  <c r="W27" i="30" s="1"/>
  <c r="L26" i="30"/>
  <c r="X27" i="30" s="1"/>
  <c r="M27" i="30"/>
  <c r="M29" i="30"/>
  <c r="M31" i="30"/>
  <c r="AA32" i="91" s="1"/>
  <c r="Y19" i="95" s="1"/>
  <c r="P31" i="30"/>
  <c r="Q31" i="30"/>
  <c r="S31" i="30"/>
  <c r="T31" i="30"/>
  <c r="U31" i="30"/>
  <c r="V31" i="30"/>
  <c r="W31" i="30"/>
  <c r="X31" i="30"/>
  <c r="M32" i="30"/>
  <c r="AA33" i="91" s="1"/>
  <c r="M33" i="30"/>
  <c r="AA34" i="91" s="1"/>
  <c r="M34" i="30"/>
  <c r="P34" i="30"/>
  <c r="Q34" i="30"/>
  <c r="S34" i="30"/>
  <c r="T34" i="30"/>
  <c r="U34" i="30"/>
  <c r="V34" i="30"/>
  <c r="W34" i="30"/>
  <c r="X34" i="30"/>
  <c r="M35" i="30"/>
  <c r="M36" i="30"/>
  <c r="AA37" i="91" s="1"/>
  <c r="BE37" i="91" s="1"/>
  <c r="M37" i="30"/>
  <c r="AA38" i="91" s="1"/>
  <c r="BE38" i="91" s="1"/>
  <c r="P37" i="30"/>
  <c r="Q37" i="30"/>
  <c r="S37" i="30"/>
  <c r="T37" i="30"/>
  <c r="U37" i="30"/>
  <c r="V37" i="30"/>
  <c r="W37" i="30"/>
  <c r="X37" i="30"/>
  <c r="M38" i="30"/>
  <c r="AA39" i="91" s="1"/>
  <c r="BE39" i="91" s="1"/>
  <c r="M39" i="30"/>
  <c r="M40" i="30"/>
  <c r="AA41" i="91" s="1"/>
  <c r="BE41" i="91" s="1"/>
  <c r="M41" i="30"/>
  <c r="AA42" i="91" s="1"/>
  <c r="BE42" i="91" s="1"/>
  <c r="M42" i="30"/>
  <c r="AA43" i="91" s="1"/>
  <c r="BE43" i="91" s="1"/>
  <c r="M43" i="30"/>
  <c r="AA44" i="91" s="1"/>
  <c r="Y23" i="95" s="1"/>
  <c r="P43" i="30"/>
  <c r="Q43" i="30"/>
  <c r="S43" i="30"/>
  <c r="T43" i="30"/>
  <c r="U43" i="30"/>
  <c r="V43" i="30"/>
  <c r="W43" i="30"/>
  <c r="X43" i="30"/>
  <c r="M44" i="30"/>
  <c r="M45" i="30"/>
  <c r="D46" i="30"/>
  <c r="E46" i="30"/>
  <c r="G46" i="30"/>
  <c r="H46" i="30"/>
  <c r="I46" i="30"/>
  <c r="J46" i="30"/>
  <c r="V52" i="30" s="1"/>
  <c r="K46" i="30"/>
  <c r="L46" i="30"/>
  <c r="Q46" i="30"/>
  <c r="M47" i="30"/>
  <c r="AA48" i="91" s="1"/>
  <c r="M49" i="30"/>
  <c r="Q49" i="30"/>
  <c r="V49" i="30"/>
  <c r="M52" i="30"/>
  <c r="AA54" i="30"/>
  <c r="M59" i="30"/>
  <c r="P59" i="30"/>
  <c r="Q59" i="30"/>
  <c r="S59" i="30"/>
  <c r="T59" i="30"/>
  <c r="U59" i="30"/>
  <c r="V59" i="30"/>
  <c r="W59" i="30"/>
  <c r="X59" i="30"/>
  <c r="M60" i="30"/>
  <c r="M61" i="30"/>
  <c r="M62" i="30"/>
  <c r="P62" i="30"/>
  <c r="Q62" i="30"/>
  <c r="S62" i="30"/>
  <c r="T62" i="30"/>
  <c r="U62" i="30"/>
  <c r="V62" i="30"/>
  <c r="W62" i="30"/>
  <c r="X62" i="30"/>
  <c r="M63" i="30"/>
  <c r="M64" i="30"/>
  <c r="M65" i="30"/>
  <c r="P65" i="30"/>
  <c r="Q65" i="30"/>
  <c r="S65" i="30"/>
  <c r="T65" i="30"/>
  <c r="U65" i="30"/>
  <c r="V65" i="30"/>
  <c r="W65" i="30"/>
  <c r="X65" i="30"/>
  <c r="M66" i="30"/>
  <c r="M67" i="30"/>
  <c r="M68" i="30"/>
  <c r="M69" i="30"/>
  <c r="M70" i="30"/>
  <c r="M71" i="30"/>
  <c r="P71" i="30"/>
  <c r="Q71" i="30"/>
  <c r="S71" i="30"/>
  <c r="T71" i="30"/>
  <c r="U71" i="30"/>
  <c r="V71" i="30"/>
  <c r="W71" i="30"/>
  <c r="X71" i="30"/>
  <c r="M72" i="30"/>
  <c r="M73" i="30"/>
  <c r="D74" i="30"/>
  <c r="E74" i="30"/>
  <c r="G74" i="30"/>
  <c r="H74" i="30"/>
  <c r="I74" i="30"/>
  <c r="J74" i="30"/>
  <c r="K74" i="30"/>
  <c r="L74" i="30"/>
  <c r="M75" i="30"/>
  <c r="AA78" i="91" s="1"/>
  <c r="BE78" i="91" s="1"/>
  <c r="M77" i="30"/>
  <c r="AA80" i="91" s="1"/>
  <c r="BE80" i="91" s="1"/>
  <c r="M79" i="30"/>
  <c r="M86" i="30"/>
  <c r="P86" i="30"/>
  <c r="Q86" i="30"/>
  <c r="S86" i="30"/>
  <c r="T86" i="30"/>
  <c r="U86" i="30"/>
  <c r="V86" i="30"/>
  <c r="W86" i="30"/>
  <c r="X86" i="30"/>
  <c r="M87" i="30"/>
  <c r="M88" i="30"/>
  <c r="AA93" i="91" s="1"/>
  <c r="M89" i="30"/>
  <c r="AA94" i="91" s="1"/>
  <c r="Y36" i="95" s="1"/>
  <c r="P89" i="30"/>
  <c r="Q89" i="30"/>
  <c r="S89" i="30"/>
  <c r="T89" i="30"/>
  <c r="U89" i="30"/>
  <c r="V89" i="30"/>
  <c r="W89" i="30"/>
  <c r="X89" i="30"/>
  <c r="M90" i="30"/>
  <c r="AA95" i="91" s="1"/>
  <c r="BE95" i="91" s="1"/>
  <c r="M91" i="30"/>
  <c r="AA96" i="91" s="1"/>
  <c r="BE96" i="91" s="1"/>
  <c r="M92" i="30"/>
  <c r="P92" i="30"/>
  <c r="Q92" i="30"/>
  <c r="S92" i="30"/>
  <c r="T92" i="30"/>
  <c r="U92" i="30"/>
  <c r="V92" i="30"/>
  <c r="W92" i="30"/>
  <c r="X92" i="30"/>
  <c r="M93" i="30"/>
  <c r="AA98" i="91" s="1"/>
  <c r="BE98" i="91" s="1"/>
  <c r="M94" i="30"/>
  <c r="M95" i="30"/>
  <c r="M96" i="30"/>
  <c r="AA101" i="91" s="1"/>
  <c r="BE101" i="91" s="1"/>
  <c r="M97" i="30"/>
  <c r="M98" i="30"/>
  <c r="AA103" i="91" s="1"/>
  <c r="Y37" i="95" s="1"/>
  <c r="P98" i="30"/>
  <c r="Q98" i="30"/>
  <c r="S98" i="30"/>
  <c r="T98" i="30"/>
  <c r="U98" i="30"/>
  <c r="V98" i="30"/>
  <c r="W98" i="30"/>
  <c r="X98" i="30"/>
  <c r="M99" i="30"/>
  <c r="M100" i="30"/>
  <c r="AA105" i="91" s="1"/>
  <c r="BE105" i="91" s="1"/>
  <c r="D101" i="30"/>
  <c r="E101" i="30"/>
  <c r="Q102" i="30" s="1"/>
  <c r="G101" i="30"/>
  <c r="S102" i="30" s="1"/>
  <c r="H101" i="30"/>
  <c r="T102" i="30" s="1"/>
  <c r="I101" i="30"/>
  <c r="U102" i="30" s="1"/>
  <c r="J101" i="30"/>
  <c r="V102" i="30" s="1"/>
  <c r="K101" i="30"/>
  <c r="W102" i="30" s="1"/>
  <c r="L101" i="30"/>
  <c r="S101" i="30"/>
  <c r="W101" i="30"/>
  <c r="M102" i="30"/>
  <c r="AA107" i="91" s="1"/>
  <c r="BE107" i="91" s="1"/>
  <c r="M104" i="30"/>
  <c r="S104" i="30"/>
  <c r="W104" i="30"/>
  <c r="M106" i="30"/>
  <c r="AA113" i="91" s="1"/>
  <c r="Y40" i="95" s="1"/>
  <c r="P106" i="30"/>
  <c r="Q106" i="30"/>
  <c r="S106" i="30"/>
  <c r="T106" i="30"/>
  <c r="U106" i="30"/>
  <c r="V106" i="30"/>
  <c r="W106" i="30"/>
  <c r="X106" i="30"/>
  <c r="M107" i="30"/>
  <c r="AA114" i="91" s="1"/>
  <c r="M108" i="30"/>
  <c r="AA115" i="91" s="1"/>
  <c r="Y42" i="95" s="1"/>
  <c r="M109" i="30"/>
  <c r="AA116" i="91" s="1"/>
  <c r="Y43" i="95" s="1"/>
  <c r="P109" i="30"/>
  <c r="Q109" i="30"/>
  <c r="S109" i="30"/>
  <c r="T109" i="30"/>
  <c r="U109" i="30"/>
  <c r="V109" i="30"/>
  <c r="W109" i="30"/>
  <c r="X109" i="30"/>
  <c r="M110" i="30"/>
  <c r="AA117" i="91" s="1"/>
  <c r="BE117" i="91" s="1"/>
  <c r="M111" i="30"/>
  <c r="AA118" i="91" s="1"/>
  <c r="BE118" i="91" s="1"/>
  <c r="M112" i="30"/>
  <c r="P112" i="30"/>
  <c r="Q112" i="30"/>
  <c r="S112" i="30"/>
  <c r="T112" i="30"/>
  <c r="U112" i="30"/>
  <c r="V112" i="30"/>
  <c r="W112" i="30"/>
  <c r="X112" i="30"/>
  <c r="M113" i="30"/>
  <c r="M114" i="30"/>
  <c r="AA121" i="91" s="1"/>
  <c r="BE121" i="91" s="1"/>
  <c r="M115" i="30"/>
  <c r="M116" i="30"/>
  <c r="AA123" i="91" s="1"/>
  <c r="BE123" i="91" s="1"/>
  <c r="M117" i="30"/>
  <c r="M118" i="30"/>
  <c r="AA125" i="91" s="1"/>
  <c r="Y44" i="95" s="1"/>
  <c r="P118" i="30"/>
  <c r="Q118" i="30"/>
  <c r="S118" i="30"/>
  <c r="T118" i="30"/>
  <c r="U118" i="30"/>
  <c r="V118" i="30"/>
  <c r="W118" i="30"/>
  <c r="X118" i="30"/>
  <c r="M119" i="30"/>
  <c r="M120" i="30"/>
  <c r="AA127" i="91" s="1"/>
  <c r="BE127" i="91" s="1"/>
  <c r="D121" i="30"/>
  <c r="E121" i="30"/>
  <c r="Q124" i="30" s="1"/>
  <c r="G121" i="30"/>
  <c r="H121" i="30"/>
  <c r="I121" i="30"/>
  <c r="J121" i="30"/>
  <c r="K121" i="30"/>
  <c r="L121" i="30"/>
  <c r="M122" i="30"/>
  <c r="AA129" i="91" s="1"/>
  <c r="M124" i="30"/>
  <c r="D143" i="30"/>
  <c r="D146" i="30"/>
  <c r="J2" i="85"/>
  <c r="D66" i="85" s="1"/>
  <c r="J3" i="85"/>
  <c r="D68" i="85" s="1"/>
  <c r="B7" i="85"/>
  <c r="D67" i="85"/>
  <c r="U40" i="95"/>
  <c r="W77" i="30" l="1"/>
  <c r="W79" i="30"/>
  <c r="P49" i="30"/>
  <c r="P52" i="30"/>
  <c r="X102" i="30"/>
  <c r="CC101" i="92"/>
  <c r="V75" i="30"/>
  <c r="V79" i="30"/>
  <c r="Q75" i="30"/>
  <c r="Q79" i="30"/>
  <c r="X49" i="30"/>
  <c r="X52" i="30"/>
  <c r="CC46" i="92"/>
  <c r="T47" i="30"/>
  <c r="T52" i="30"/>
  <c r="U75" i="30"/>
  <c r="U79" i="30"/>
  <c r="P75" i="30"/>
  <c r="P79" i="30"/>
  <c r="W49" i="30"/>
  <c r="W52" i="30"/>
  <c r="S47" i="30"/>
  <c r="S52" i="30"/>
  <c r="S75" i="30"/>
  <c r="S79" i="30"/>
  <c r="U47" i="30"/>
  <c r="U52" i="30"/>
  <c r="BE29" i="91"/>
  <c r="AA29" i="91"/>
  <c r="X79" i="30"/>
  <c r="CC74" i="92"/>
  <c r="T75" i="30"/>
  <c r="T79" i="30"/>
  <c r="Q47" i="30"/>
  <c r="Q52" i="30"/>
  <c r="AA79" i="30"/>
  <c r="AA84" i="91"/>
  <c r="BE84" i="91" s="1"/>
  <c r="AA52" i="30"/>
  <c r="AA55" i="91"/>
  <c r="BE55" i="91" s="1"/>
  <c r="AA70" i="91"/>
  <c r="BE70" i="91" s="1"/>
  <c r="BE33" i="91"/>
  <c r="Y20" i="95"/>
  <c r="BE114" i="91"/>
  <c r="Y41" i="95"/>
  <c r="BE93" i="91"/>
  <c r="Y35" i="95"/>
  <c r="BE34" i="91"/>
  <c r="Y21" i="95"/>
  <c r="AA66" i="91"/>
  <c r="BE66" i="91" s="1"/>
  <c r="AA49" i="30"/>
  <c r="AA50" i="91"/>
  <c r="BE50" i="91" s="1"/>
  <c r="AA44" i="30"/>
  <c r="AA45" i="91"/>
  <c r="BE45" i="91" s="1"/>
  <c r="AA21" i="30"/>
  <c r="AA21" i="91"/>
  <c r="BE21" i="91" s="1"/>
  <c r="AA45" i="30"/>
  <c r="AA46" i="91"/>
  <c r="BE46" i="91" s="1"/>
  <c r="BE44" i="91"/>
  <c r="Q122" i="30"/>
  <c r="E125" i="30"/>
  <c r="Q125" i="30" s="1"/>
  <c r="D125" i="30"/>
  <c r="P125" i="30" s="1"/>
  <c r="P122" i="30"/>
  <c r="G125" i="30"/>
  <c r="S125" i="30" s="1"/>
  <c r="S122" i="30"/>
  <c r="V121" i="30"/>
  <c r="V122" i="30"/>
  <c r="T124" i="30"/>
  <c r="H125" i="30"/>
  <c r="T125" i="30" s="1"/>
  <c r="T122" i="30"/>
  <c r="W122" i="30"/>
  <c r="K125" i="30"/>
  <c r="W125" i="30" s="1"/>
  <c r="I125" i="30"/>
  <c r="U125" i="30" s="1"/>
  <c r="U122" i="30"/>
  <c r="X122" i="30"/>
  <c r="L125" i="30"/>
  <c r="CC121" i="92"/>
  <c r="BI45" i="38"/>
  <c r="AA64" i="91"/>
  <c r="AA65" i="91"/>
  <c r="BA73" i="90"/>
  <c r="AA76" i="91"/>
  <c r="BE76" i="91" s="1"/>
  <c r="BA11" i="90"/>
  <c r="AY11" i="90"/>
  <c r="AY26" i="90"/>
  <c r="BA74" i="90"/>
  <c r="AY77" i="90"/>
  <c r="AY75" i="90"/>
  <c r="AY125" i="90"/>
  <c r="AA69" i="91"/>
  <c r="BE69" i="91" s="1"/>
  <c r="BE115" i="91"/>
  <c r="V27" i="30"/>
  <c r="J125" i="30"/>
  <c r="V125" i="30" s="1"/>
  <c r="BL58" i="38"/>
  <c r="J64" i="38"/>
  <c r="CE19" i="38"/>
  <c r="AN64" i="38"/>
  <c r="BW19" i="38"/>
  <c r="AF64" i="38"/>
  <c r="BI19" i="38"/>
  <c r="R64" i="38"/>
  <c r="CP12" i="69"/>
  <c r="F64" i="38"/>
  <c r="CG19" i="38"/>
  <c r="AP64" i="38"/>
  <c r="AL64" i="38"/>
  <c r="BY19" i="38"/>
  <c r="AH64" i="38"/>
  <c r="AD64" i="38"/>
  <c r="Z64" i="38"/>
  <c r="X64" i="38"/>
  <c r="BK19" i="38"/>
  <c r="T64" i="38"/>
  <c r="P64" i="38"/>
  <c r="BC19" i="38"/>
  <c r="L64" i="38"/>
  <c r="BC64" i="38" s="1"/>
  <c r="CR12" i="69"/>
  <c r="H64" i="38"/>
  <c r="DV12" i="69"/>
  <c r="AJ64" i="38"/>
  <c r="DN12" i="69"/>
  <c r="AB64" i="38"/>
  <c r="DF12" i="69"/>
  <c r="V64" i="38"/>
  <c r="CX12" i="69"/>
  <c r="N64" i="38"/>
  <c r="BS19" i="38"/>
  <c r="BA19" i="38"/>
  <c r="AO64" i="38"/>
  <c r="AK64" i="38"/>
  <c r="DS12" i="69"/>
  <c r="AG64" i="38"/>
  <c r="AC64" i="38"/>
  <c r="DK12" i="69"/>
  <c r="W64" i="38"/>
  <c r="S64" i="38"/>
  <c r="O64" i="38"/>
  <c r="CU12" i="69"/>
  <c r="K64" i="38"/>
  <c r="G64" i="38"/>
  <c r="CA19" i="38"/>
  <c r="BE19" i="38"/>
  <c r="CH19" i="38"/>
  <c r="AQ64" i="38"/>
  <c r="CD19" i="38"/>
  <c r="AM64" i="38"/>
  <c r="AI64" i="38"/>
  <c r="BV19" i="38"/>
  <c r="AE64" i="38"/>
  <c r="AA64" i="38"/>
  <c r="BP19" i="38"/>
  <c r="Y64" i="38"/>
  <c r="DE12" i="69"/>
  <c r="U64" i="38"/>
  <c r="BH19" i="38"/>
  <c r="Q64" i="38"/>
  <c r="BD19" i="38"/>
  <c r="M64" i="38"/>
  <c r="AZ19" i="38"/>
  <c r="I64" i="38"/>
  <c r="D64" i="38"/>
  <c r="AU64" i="38" s="1"/>
  <c r="BA71" i="90"/>
  <c r="AA74" i="91"/>
  <c r="Y30" i="95" s="1"/>
  <c r="BY43" i="66"/>
  <c r="BA63" i="90"/>
  <c r="BA59" i="90"/>
  <c r="AY59" i="90"/>
  <c r="AY74" i="90"/>
  <c r="BA70" i="90"/>
  <c r="AA73" i="91"/>
  <c r="BE73" i="91" s="1"/>
  <c r="BY46" i="66"/>
  <c r="BA66" i="90"/>
  <c r="BA62" i="90"/>
  <c r="AY62" i="90"/>
  <c r="AY65" i="90"/>
  <c r="BE94" i="91"/>
  <c r="BA94" i="91"/>
  <c r="AA86" i="30"/>
  <c r="AA91" i="91"/>
  <c r="Y33" i="95" s="1"/>
  <c r="AA68" i="30"/>
  <c r="AA71" i="91"/>
  <c r="BE71" i="91" s="1"/>
  <c r="AA34" i="30"/>
  <c r="AA35" i="91"/>
  <c r="Y22" i="95" s="1"/>
  <c r="BE32" i="91"/>
  <c r="BA32" i="91"/>
  <c r="AA104" i="30"/>
  <c r="AA109" i="91"/>
  <c r="BA116" i="91"/>
  <c r="BE116" i="91"/>
  <c r="BE113" i="91"/>
  <c r="BA113" i="91"/>
  <c r="AA97" i="30"/>
  <c r="AA102" i="91"/>
  <c r="BE102" i="91" s="1"/>
  <c r="AA60" i="30"/>
  <c r="AA63" i="91"/>
  <c r="AA35" i="30"/>
  <c r="AA36" i="91"/>
  <c r="BE36" i="91" s="1"/>
  <c r="AA25" i="30"/>
  <c r="AA25" i="91"/>
  <c r="BE25" i="91" s="1"/>
  <c r="AA18" i="30"/>
  <c r="AA18" i="91"/>
  <c r="BE18" i="91" s="1"/>
  <c r="AA15" i="30"/>
  <c r="AA15" i="91"/>
  <c r="BE15" i="91" s="1"/>
  <c r="AA12" i="30"/>
  <c r="AA12" i="91"/>
  <c r="BE12" i="91" s="1"/>
  <c r="AA65" i="30"/>
  <c r="AA68" i="91"/>
  <c r="BE68" i="91" s="1"/>
  <c r="AA59" i="30"/>
  <c r="AA62" i="91"/>
  <c r="Y26" i="95" s="1"/>
  <c r="AA17" i="30"/>
  <c r="AA17" i="91"/>
  <c r="BE17" i="91" s="1"/>
  <c r="AA14" i="30"/>
  <c r="AA14" i="91"/>
  <c r="AA124" i="30"/>
  <c r="AA131" i="91"/>
  <c r="AA119" i="30"/>
  <c r="AA126" i="91"/>
  <c r="BE126" i="91" s="1"/>
  <c r="BE129" i="91"/>
  <c r="AA115" i="30"/>
  <c r="AA122" i="91"/>
  <c r="AA112" i="30"/>
  <c r="AA119" i="91"/>
  <c r="BE119" i="91" s="1"/>
  <c r="AA87" i="30"/>
  <c r="AA92" i="91"/>
  <c r="BE125" i="91"/>
  <c r="AA99" i="30"/>
  <c r="AA104" i="91"/>
  <c r="BE104" i="91" s="1"/>
  <c r="AA69" i="30"/>
  <c r="AA72" i="91"/>
  <c r="BE72" i="91" s="1"/>
  <c r="AA24" i="30"/>
  <c r="AA24" i="91"/>
  <c r="BE24" i="91" s="1"/>
  <c r="AA117" i="30"/>
  <c r="AA124" i="91"/>
  <c r="BE124" i="91" s="1"/>
  <c r="AA113" i="30"/>
  <c r="AA120" i="91"/>
  <c r="BE120" i="91" s="1"/>
  <c r="AA95" i="30"/>
  <c r="AA100" i="91"/>
  <c r="BE100" i="91" s="1"/>
  <c r="AA92" i="30"/>
  <c r="AA97" i="91"/>
  <c r="BE97" i="91" s="1"/>
  <c r="BE103" i="91"/>
  <c r="AA94" i="30"/>
  <c r="AA99" i="91"/>
  <c r="BE99" i="91" s="1"/>
  <c r="AA64" i="30"/>
  <c r="AA67" i="91"/>
  <c r="BE67" i="91" s="1"/>
  <c r="AA39" i="30"/>
  <c r="AA40" i="91"/>
  <c r="BE40" i="91" s="1"/>
  <c r="AA23" i="30"/>
  <c r="AA23" i="91"/>
  <c r="AA13" i="30"/>
  <c r="AA13" i="91"/>
  <c r="BE13" i="91" s="1"/>
  <c r="DR19" i="68"/>
  <c r="DJ19" i="68"/>
  <c r="DB19" i="68"/>
  <c r="DG19" i="68"/>
  <c r="CU98" i="68"/>
  <c r="CQ19" i="68"/>
  <c r="CT19" i="68"/>
  <c r="CL19" i="68"/>
  <c r="BU19" i="67"/>
  <c r="BO19" i="67"/>
  <c r="BL81" i="67"/>
  <c r="BW19" i="67"/>
  <c r="BQ81" i="67"/>
  <c r="BI81" i="67"/>
  <c r="CB20" i="67"/>
  <c r="BT21" i="67"/>
  <c r="AA122" i="30"/>
  <c r="S49" i="30"/>
  <c r="P27" i="30"/>
  <c r="BX19" i="66"/>
  <c r="BP19" i="66"/>
  <c r="BH19" i="66"/>
  <c r="BU19" i="66"/>
  <c r="BM19" i="66"/>
  <c r="BE19" i="66"/>
  <c r="U121" i="30"/>
  <c r="S74" i="30"/>
  <c r="V124" i="30"/>
  <c r="W124" i="30"/>
  <c r="S77" i="30"/>
  <c r="W46" i="30"/>
  <c r="P101" i="30"/>
  <c r="P102" i="30"/>
  <c r="X75" i="30"/>
  <c r="Y43" i="30"/>
  <c r="U29" i="30"/>
  <c r="Q26" i="30"/>
  <c r="T121" i="30"/>
  <c r="W74" i="30"/>
  <c r="W75" i="30"/>
  <c r="S46" i="30"/>
  <c r="U26" i="30"/>
  <c r="AA96" i="30"/>
  <c r="U77" i="30"/>
  <c r="U74" i="30"/>
  <c r="Q29" i="30"/>
  <c r="AA91" i="30"/>
  <c r="AA75" i="30"/>
  <c r="AA27" i="30"/>
  <c r="V46" i="30"/>
  <c r="V47" i="30"/>
  <c r="W121" i="30"/>
  <c r="AA118" i="30"/>
  <c r="AA98" i="30"/>
  <c r="X46" i="30"/>
  <c r="X47" i="30"/>
  <c r="P46" i="30"/>
  <c r="P47" i="30"/>
  <c r="AA43" i="30"/>
  <c r="W47" i="30"/>
  <c r="W50" i="30"/>
  <c r="T29" i="30"/>
  <c r="AA47" i="30"/>
  <c r="K17" i="95"/>
  <c r="U33" i="95"/>
  <c r="O17" i="95"/>
  <c r="U12" i="95"/>
  <c r="U26" i="95"/>
  <c r="CI13" i="38"/>
  <c r="CI10" i="38"/>
  <c r="CK10" i="38"/>
  <c r="BE51" i="91"/>
  <c r="BT58" i="67"/>
  <c r="BT49" i="67"/>
  <c r="AA57" i="30"/>
  <c r="AA63" i="30"/>
  <c r="Y59" i="30"/>
  <c r="AA62" i="30"/>
  <c r="AA67" i="30"/>
  <c r="AA31" i="30"/>
  <c r="AA66" i="30"/>
  <c r="Y65" i="30"/>
  <c r="AA61" i="30"/>
  <c r="M121" i="30"/>
  <c r="AA116" i="30"/>
  <c r="AA89" i="30"/>
  <c r="AA88" i="30"/>
  <c r="AA41" i="30"/>
  <c r="Y31" i="30"/>
  <c r="T26" i="30"/>
  <c r="AA120" i="30"/>
  <c r="AA93" i="30"/>
  <c r="Y89" i="30"/>
  <c r="V77" i="30"/>
  <c r="V74" i="30"/>
  <c r="AA29" i="30"/>
  <c r="BR94" i="66"/>
  <c r="BJ94" i="66"/>
  <c r="AA84" i="30"/>
  <c r="Y62" i="30"/>
  <c r="V26" i="30"/>
  <c r="AA20" i="30"/>
  <c r="BY89" i="66"/>
  <c r="AA72" i="30"/>
  <c r="AA42" i="30"/>
  <c r="Y34" i="30"/>
  <c r="BX94" i="66"/>
  <c r="BP94" i="66"/>
  <c r="BQ50" i="67"/>
  <c r="BY35" i="66"/>
  <c r="CB93" i="67"/>
  <c r="BY31" i="66"/>
  <c r="BX94" i="67"/>
  <c r="BY67" i="67"/>
  <c r="BR50" i="66"/>
  <c r="BS19" i="66"/>
  <c r="CB52" i="67"/>
  <c r="BD99" i="66"/>
  <c r="Y98" i="66"/>
  <c r="AC52" i="66"/>
  <c r="AC54" i="66"/>
  <c r="AX82" i="67"/>
  <c r="AX81" i="67"/>
  <c r="AT83" i="67"/>
  <c r="AT81" i="67"/>
  <c r="AO82" i="67"/>
  <c r="AO83" i="67"/>
  <c r="AG81" i="67"/>
  <c r="AG83" i="67"/>
  <c r="AA24" i="67"/>
  <c r="BU100" i="66"/>
  <c r="BL99" i="66"/>
  <c r="BY87" i="66"/>
  <c r="AY86" i="66"/>
  <c r="AT69" i="66"/>
  <c r="AT68" i="66"/>
  <c r="AL67" i="66"/>
  <c r="AL69" i="66"/>
  <c r="AL68" i="66"/>
  <c r="O97" i="67"/>
  <c r="AO97" i="67" s="1"/>
  <c r="AO94" i="67"/>
  <c r="BR94" i="67"/>
  <c r="AO95" i="67"/>
  <c r="AO96" i="67"/>
  <c r="AK94" i="67"/>
  <c r="AK95" i="67"/>
  <c r="AK96" i="67"/>
  <c r="G97" i="67"/>
  <c r="AG97" i="67" s="1"/>
  <c r="AG95" i="67"/>
  <c r="AG94" i="67"/>
  <c r="AG96" i="67"/>
  <c r="AX50" i="67"/>
  <c r="AX52" i="67"/>
  <c r="AO52" i="67"/>
  <c r="AO54" i="67"/>
  <c r="O99" i="67"/>
  <c r="AK50" i="67"/>
  <c r="AK51" i="67"/>
  <c r="AG52" i="67"/>
  <c r="AG51" i="67"/>
  <c r="G99" i="67"/>
  <c r="AG99" i="67" s="1"/>
  <c r="AG50" i="67"/>
  <c r="AG54" i="67"/>
  <c r="BC29" i="67"/>
  <c r="BT29" i="67"/>
  <c r="DK32" i="68"/>
  <c r="CE45" i="38"/>
  <c r="BW45" i="38"/>
  <c r="BH45" i="38"/>
  <c r="BA45" i="38"/>
  <c r="CK16" i="38"/>
  <c r="CK13" i="38"/>
  <c r="K45" i="95"/>
  <c r="J47" i="95"/>
  <c r="T47" i="95" s="1"/>
  <c r="U98" i="66"/>
  <c r="S97" i="66"/>
  <c r="AR96" i="66"/>
  <c r="AR95" i="66"/>
  <c r="BA88" i="66"/>
  <c r="AA88" i="67"/>
  <c r="AT67" i="66"/>
  <c r="AA62" i="67"/>
  <c r="BE62" i="67" s="1"/>
  <c r="BA62" i="66"/>
  <c r="AA48" i="67"/>
  <c r="BA48" i="66"/>
  <c r="AD37" i="66"/>
  <c r="BA28" i="66"/>
  <c r="AA28" i="67"/>
  <c r="BE28" i="67" s="1"/>
  <c r="AR19" i="66"/>
  <c r="AR21" i="66"/>
  <c r="AR20" i="66"/>
  <c r="AJ19" i="66"/>
  <c r="AJ20" i="66"/>
  <c r="W97" i="67"/>
  <c r="AW97" i="67" s="1"/>
  <c r="AW95" i="67"/>
  <c r="AW94" i="67"/>
  <c r="AW96" i="67"/>
  <c r="AS95" i="67"/>
  <c r="AS94" i="67"/>
  <c r="AS96" i="67"/>
  <c r="Q94" i="67"/>
  <c r="AQ96" i="67" s="1"/>
  <c r="AX83" i="67"/>
  <c r="AX67" i="67"/>
  <c r="AX68" i="67"/>
  <c r="AT69" i="67"/>
  <c r="AT67" i="67"/>
  <c r="AG67" i="67"/>
  <c r="AG68" i="67"/>
  <c r="BI50" i="67"/>
  <c r="CB41" i="67"/>
  <c r="CK55" i="38"/>
  <c r="CK49" i="38"/>
  <c r="BV45" i="38"/>
  <c r="BP45" i="38"/>
  <c r="AZ45" i="38"/>
  <c r="CI16" i="38"/>
  <c r="AL99" i="66"/>
  <c r="BA96" i="66"/>
  <c r="AJ94" i="66"/>
  <c r="AJ95" i="66"/>
  <c r="AF94" i="66"/>
  <c r="AF95" i="66"/>
  <c r="AR81" i="66"/>
  <c r="AR83" i="66"/>
  <c r="AR82" i="66"/>
  <c r="AJ82" i="66"/>
  <c r="AJ83" i="66"/>
  <c r="AJ81" i="66"/>
  <c r="AA63" i="67"/>
  <c r="BA63" i="66"/>
  <c r="AA49" i="67"/>
  <c r="BA49" i="66"/>
  <c r="AX32" i="66"/>
  <c r="AX33" i="66"/>
  <c r="AT34" i="66"/>
  <c r="AT33" i="66"/>
  <c r="AP37" i="66"/>
  <c r="AP32" i="66"/>
  <c r="AP34" i="66"/>
  <c r="AL33" i="66"/>
  <c r="AL37" i="66"/>
  <c r="AH37" i="66"/>
  <c r="AH33" i="66"/>
  <c r="AH32" i="66"/>
  <c r="AD32" i="66"/>
  <c r="AD34" i="66"/>
  <c r="AD35" i="66"/>
  <c r="AY11" i="66"/>
  <c r="AY96" i="67"/>
  <c r="Y94" i="67"/>
  <c r="AO67" i="67"/>
  <c r="AK67" i="67"/>
  <c r="AW32" i="67"/>
  <c r="AW34" i="67"/>
  <c r="AW33" i="67"/>
  <c r="AW37" i="67"/>
  <c r="AS32" i="67"/>
  <c r="BV32" i="67"/>
  <c r="AN33" i="67"/>
  <c r="AN32" i="67"/>
  <c r="AJ32" i="67"/>
  <c r="AJ34" i="67"/>
  <c r="AF33" i="67"/>
  <c r="AF32" i="67"/>
  <c r="AF37" i="67"/>
  <c r="AZ21" i="67"/>
  <c r="AZ19" i="67"/>
  <c r="AP21" i="67"/>
  <c r="AP19" i="67"/>
  <c r="AL19" i="67"/>
  <c r="AL20" i="67"/>
  <c r="BZ54" i="68"/>
  <c r="BZ51" i="68"/>
  <c r="BZ50" i="68"/>
  <c r="BZ52" i="68"/>
  <c r="BV52" i="68"/>
  <c r="AH98" i="68"/>
  <c r="BV98" i="68" s="1"/>
  <c r="BR51" i="68"/>
  <c r="AD98" i="68"/>
  <c r="BR98" i="68" s="1"/>
  <c r="BR50" i="68"/>
  <c r="BR52" i="68"/>
  <c r="BJ51" i="68"/>
  <c r="BJ50" i="68"/>
  <c r="BJ54" i="68"/>
  <c r="R98" i="68"/>
  <c r="BF98" i="68" s="1"/>
  <c r="BF52" i="68"/>
  <c r="BB51" i="68"/>
  <c r="BB50" i="68"/>
  <c r="BB54" i="68"/>
  <c r="J98" i="68"/>
  <c r="AX98" i="68" s="1"/>
  <c r="AX52" i="68"/>
  <c r="AT51" i="68"/>
  <c r="AT50" i="68"/>
  <c r="AT54" i="68"/>
  <c r="AA90" i="67"/>
  <c r="BE90" i="67" s="1"/>
  <c r="AA77" i="67"/>
  <c r="BE77" i="67" s="1"/>
  <c r="AA66" i="67"/>
  <c r="BE66" i="67" s="1"/>
  <c r="BA44" i="66"/>
  <c r="BA38" i="66"/>
  <c r="Q32" i="67"/>
  <c r="AL21" i="67"/>
  <c r="AD20" i="67"/>
  <c r="AU19" i="67"/>
  <c r="AH19" i="67"/>
  <c r="AX21" i="67"/>
  <c r="AX19" i="67"/>
  <c r="AK97" i="68"/>
  <c r="DN94" i="68"/>
  <c r="BE96" i="68"/>
  <c r="BE95" i="68"/>
  <c r="CA68" i="68"/>
  <c r="CA67" i="68"/>
  <c r="BS68" i="68"/>
  <c r="BS69" i="68"/>
  <c r="BS67" i="68"/>
  <c r="BK69" i="68"/>
  <c r="BK67" i="68"/>
  <c r="BC67" i="68"/>
  <c r="BC69" i="68"/>
  <c r="BC68" i="68"/>
  <c r="AU67" i="68"/>
  <c r="AU69" i="68"/>
  <c r="AU68" i="68"/>
  <c r="CF28" i="69"/>
  <c r="AN29" i="69"/>
  <c r="CF29" i="69" s="1"/>
  <c r="AF29" i="69"/>
  <c r="BX28" i="69"/>
  <c r="DY17" i="69"/>
  <c r="CG12" i="69"/>
  <c r="AO31" i="69"/>
  <c r="BA74" i="66"/>
  <c r="BA58" i="66"/>
  <c r="BA17" i="66"/>
  <c r="AA17" i="67"/>
  <c r="AR94" i="67"/>
  <c r="AF94" i="67"/>
  <c r="CB92" i="67"/>
  <c r="AW68" i="67"/>
  <c r="AW67" i="67"/>
  <c r="AS50" i="67"/>
  <c r="AF50" i="67"/>
  <c r="AY42" i="67"/>
  <c r="AU21" i="67"/>
  <c r="AP20" i="67"/>
  <c r="N98" i="68"/>
  <c r="BB98" i="68" s="1"/>
  <c r="BR54" i="68"/>
  <c r="BJ52" i="68"/>
  <c r="AT52" i="68"/>
  <c r="AX50" i="68"/>
  <c r="CA32" i="68"/>
  <c r="CA37" i="68"/>
  <c r="CA33" i="68"/>
  <c r="BS32" i="68"/>
  <c r="BS34" i="68"/>
  <c r="BS37" i="68"/>
  <c r="BS33" i="68"/>
  <c r="BK32" i="68"/>
  <c r="BK33" i="68"/>
  <c r="BK34" i="68"/>
  <c r="BK37" i="68"/>
  <c r="BC32" i="68"/>
  <c r="BC37" i="68"/>
  <c r="BC34" i="68"/>
  <c r="AU32" i="68"/>
  <c r="AU37" i="68"/>
  <c r="AU33" i="68"/>
  <c r="AU34" i="68"/>
  <c r="BW19" i="68"/>
  <c r="BW20" i="68"/>
  <c r="AI98" i="68"/>
  <c r="BW98" i="68" s="1"/>
  <c r="S98" i="68"/>
  <c r="BG98" i="68" s="1"/>
  <c r="AY21" i="68"/>
  <c r="K98" i="68"/>
  <c r="AY98" i="68" s="1"/>
  <c r="BO23" i="69"/>
  <c r="W31" i="69"/>
  <c r="H31" i="69"/>
  <c r="AA69" i="67"/>
  <c r="T97" i="67"/>
  <c r="AV81" i="67"/>
  <c r="AR69" i="67"/>
  <c r="BU67" i="67"/>
  <c r="AV67" i="67"/>
  <c r="AA61" i="67"/>
  <c r="AS54" i="67"/>
  <c r="AF52" i="67"/>
  <c r="AE37" i="67"/>
  <c r="AH33" i="67"/>
  <c r="AT21" i="67"/>
  <c r="AH20" i="67"/>
  <c r="BM95" i="68"/>
  <c r="CC81" i="68"/>
  <c r="CC82" i="68"/>
  <c r="CC83" i="68"/>
  <c r="BU81" i="68"/>
  <c r="BU82" i="68"/>
  <c r="BU83" i="68"/>
  <c r="BM83" i="68"/>
  <c r="BM82" i="68"/>
  <c r="BE81" i="68"/>
  <c r="BE82" i="68"/>
  <c r="BE83" i="68"/>
  <c r="AW81" i="68"/>
  <c r="AW83" i="68"/>
  <c r="AW82" i="68"/>
  <c r="CA69" i="68"/>
  <c r="BH28" i="69"/>
  <c r="BL96" i="68"/>
  <c r="BD95" i="68"/>
  <c r="AV95" i="68"/>
  <c r="BX83" i="68"/>
  <c r="BH83" i="68"/>
  <c r="AR83" i="68"/>
  <c r="BV69" i="68"/>
  <c r="BB68" i="68"/>
  <c r="BZ67" i="68"/>
  <c r="BF67" i="68"/>
  <c r="AX67" i="68"/>
  <c r="CC54" i="68"/>
  <c r="BU54" i="68"/>
  <c r="BY50" i="68"/>
  <c r="BQ50" i="68"/>
  <c r="BI50" i="68"/>
  <c r="BA50" i="68"/>
  <c r="BN37" i="68"/>
  <c r="BN34" i="68"/>
  <c r="BJ34" i="68"/>
  <c r="BJ32" i="68"/>
  <c r="BZ21" i="68"/>
  <c r="BN21" i="68"/>
  <c r="BF21" i="68"/>
  <c r="BN19" i="68"/>
  <c r="BF19" i="68"/>
  <c r="AX19" i="68"/>
  <c r="P31" i="69"/>
  <c r="AQ29" i="69"/>
  <c r="CI29" i="69" s="1"/>
  <c r="AI29" i="69"/>
  <c r="CA29" i="69" s="1"/>
  <c r="K29" i="69"/>
  <c r="BC29" i="69" s="1"/>
  <c r="BX96" i="68"/>
  <c r="BP96" i="68"/>
  <c r="AZ96" i="68"/>
  <c r="CK94" i="68"/>
  <c r="AT68" i="68"/>
  <c r="BR67" i="68"/>
  <c r="BJ67" i="68"/>
  <c r="BM54" i="68"/>
  <c r="BM52" i="68"/>
  <c r="BE52" i="68"/>
  <c r="AW52" i="68"/>
  <c r="BY51" i="68"/>
  <c r="AS50" i="68"/>
  <c r="S29" i="69"/>
  <c r="W45" i="95"/>
  <c r="U45" i="95"/>
  <c r="BH97" i="66"/>
  <c r="X124" i="30"/>
  <c r="AT98" i="66"/>
  <c r="AN97" i="66"/>
  <c r="BF97" i="68"/>
  <c r="M128" i="30"/>
  <c r="M126" i="30"/>
  <c r="X121" i="30"/>
  <c r="AA107" i="30"/>
  <c r="AA90" i="30"/>
  <c r="Y71" i="30"/>
  <c r="AA71" i="30"/>
  <c r="BK97" i="66"/>
  <c r="BY38" i="66"/>
  <c r="BY13" i="66"/>
  <c r="CA94" i="67"/>
  <c r="BS94" i="67"/>
  <c r="CD69" i="67"/>
  <c r="BN67" i="67"/>
  <c r="CA32" i="67"/>
  <c r="BS32" i="67"/>
  <c r="BK32" i="67"/>
  <c r="BS19" i="67"/>
  <c r="BK19" i="67"/>
  <c r="CB11" i="67"/>
  <c r="DP94" i="68"/>
  <c r="DR81" i="68"/>
  <c r="DJ81" i="68"/>
  <c r="DB81" i="68"/>
  <c r="CT81" i="68"/>
  <c r="CL81" i="68"/>
  <c r="CI42" i="38"/>
  <c r="CK42" i="38"/>
  <c r="W37" i="95"/>
  <c r="P24" i="95"/>
  <c r="K24" i="95"/>
  <c r="W20" i="95"/>
  <c r="W17" i="95"/>
  <c r="U17" i="95"/>
  <c r="D47" i="95"/>
  <c r="N17" i="95"/>
  <c r="BX100" i="66"/>
  <c r="BJ99" i="66"/>
  <c r="BY68" i="66"/>
  <c r="BH50" i="67"/>
  <c r="AU54" i="67"/>
  <c r="AU51" i="67"/>
  <c r="U99" i="67"/>
  <c r="BX50" i="67"/>
  <c r="AU52" i="67"/>
  <c r="AU50" i="67"/>
  <c r="AL54" i="67"/>
  <c r="BO50" i="67"/>
  <c r="L99" i="67"/>
  <c r="AL50" i="67"/>
  <c r="AL51" i="67"/>
  <c r="AL52" i="67"/>
  <c r="AD54" i="67"/>
  <c r="BG50" i="67"/>
  <c r="Q50" i="67"/>
  <c r="AD52" i="67"/>
  <c r="D99" i="67"/>
  <c r="AD50" i="67"/>
  <c r="AD51" i="67"/>
  <c r="BE48" i="67"/>
  <c r="CB39" i="67"/>
  <c r="BD39" i="67"/>
  <c r="BC18" i="67"/>
  <c r="BT18" i="67"/>
  <c r="AA111" i="30"/>
  <c r="Q104" i="30"/>
  <c r="Q101" i="30"/>
  <c r="Y86" i="30"/>
  <c r="AA77" i="30"/>
  <c r="AA70" i="30"/>
  <c r="U46" i="30"/>
  <c r="U49" i="30"/>
  <c r="AA40" i="30"/>
  <c r="AA36" i="30"/>
  <c r="S29" i="30"/>
  <c r="BR81" i="66"/>
  <c r="BT50" i="66"/>
  <c r="BL50" i="66"/>
  <c r="BD50" i="66"/>
  <c r="BY42" i="66"/>
  <c r="BY17" i="66"/>
  <c r="CC81" i="67"/>
  <c r="BU81" i="67"/>
  <c r="BM81" i="67"/>
  <c r="CB69" i="67"/>
  <c r="BZ32" i="67"/>
  <c r="BR32" i="67"/>
  <c r="BJ32" i="67"/>
  <c r="CA19" i="67"/>
  <c r="CB16" i="67"/>
  <c r="BD11" i="91"/>
  <c r="DI81" i="68"/>
  <c r="U19" i="95"/>
  <c r="W19" i="95"/>
  <c r="W16" i="95"/>
  <c r="BF100" i="66"/>
  <c r="AM100" i="66"/>
  <c r="BM100" i="66"/>
  <c r="BE100" i="66"/>
  <c r="AE100" i="66"/>
  <c r="BD81" i="66"/>
  <c r="BO19" i="66"/>
  <c r="AS20" i="66"/>
  <c r="T98" i="66"/>
  <c r="AS21" i="66"/>
  <c r="AS19" i="66"/>
  <c r="BK19" i="66"/>
  <c r="AK19" i="66"/>
  <c r="AK21" i="66"/>
  <c r="L98" i="66"/>
  <c r="Z19" i="66"/>
  <c r="AC19" i="66"/>
  <c r="AC20" i="66"/>
  <c r="BC19" i="66"/>
  <c r="D98" i="66"/>
  <c r="AC21" i="66"/>
  <c r="BD55" i="67"/>
  <c r="CB55" i="67"/>
  <c r="W26" i="30"/>
  <c r="W29" i="30"/>
  <c r="BR67" i="66"/>
  <c r="BT74" i="67"/>
  <c r="BT62" i="67"/>
  <c r="Y106" i="30"/>
  <c r="AA106" i="30"/>
  <c r="AA102" i="30"/>
  <c r="Q74" i="30"/>
  <c r="Q77" i="30"/>
  <c r="Y11" i="30"/>
  <c r="BY94" i="67"/>
  <c r="DG32" i="68"/>
  <c r="CI32" i="68"/>
  <c r="X74" i="30"/>
  <c r="X77" i="30"/>
  <c r="BH81" i="66"/>
  <c r="CB78" i="67"/>
  <c r="DM94" i="68"/>
  <c r="DE94" i="68"/>
  <c r="CO94" i="68"/>
  <c r="CG94" i="68"/>
  <c r="DW23" i="69"/>
  <c r="CB58" i="38"/>
  <c r="DO23" i="69"/>
  <c r="BT58" i="38"/>
  <c r="CY23" i="69"/>
  <c r="BF58" i="38"/>
  <c r="CQ23" i="69"/>
  <c r="AR58" i="38"/>
  <c r="W40" i="95"/>
  <c r="BK100" i="66"/>
  <c r="Z100" i="66"/>
  <c r="AC100" i="66"/>
  <c r="BC100" i="66"/>
  <c r="AS68" i="66"/>
  <c r="AS69" i="66"/>
  <c r="AS67" i="66"/>
  <c r="BS67" i="66"/>
  <c r="BK67" i="66"/>
  <c r="AK69" i="66"/>
  <c r="AK67" i="66"/>
  <c r="AC67" i="66"/>
  <c r="BC67" i="66"/>
  <c r="AC68" i="66"/>
  <c r="Z67" i="66"/>
  <c r="AC69" i="66"/>
  <c r="BT86" i="67"/>
  <c r="BC86" i="67"/>
  <c r="AQ86" i="67"/>
  <c r="AK83" i="67"/>
  <c r="BN81" i="67"/>
  <c r="AK82" i="67"/>
  <c r="AK81" i="67"/>
  <c r="K97" i="67"/>
  <c r="P124" i="30"/>
  <c r="Q121" i="30"/>
  <c r="S121" i="30"/>
  <c r="S124" i="30"/>
  <c r="Y118" i="30"/>
  <c r="AA114" i="30"/>
  <c r="AA100" i="30"/>
  <c r="AA73" i="30"/>
  <c r="AA19" i="30"/>
  <c r="Y14" i="30"/>
  <c r="BI94" i="66"/>
  <c r="BU67" i="66"/>
  <c r="BM67" i="66"/>
  <c r="BE67" i="66"/>
  <c r="Z72" i="90"/>
  <c r="BQ50" i="66"/>
  <c r="BI50" i="66"/>
  <c r="BY41" i="66"/>
  <c r="BY28" i="66"/>
  <c r="BL19" i="66"/>
  <c r="BT78" i="67"/>
  <c r="BT43" i="67"/>
  <c r="CB21" i="67"/>
  <c r="DI100" i="68"/>
  <c r="CS100" i="68"/>
  <c r="EB28" i="69"/>
  <c r="DT28" i="69"/>
  <c r="DL28" i="69"/>
  <c r="DD28" i="69"/>
  <c r="CV28" i="69"/>
  <c r="CK50" i="38"/>
  <c r="CI49" i="38"/>
  <c r="BI99" i="66"/>
  <c r="BQ94" i="66"/>
  <c r="AA56" i="67"/>
  <c r="BA56" i="66"/>
  <c r="BY56" i="66"/>
  <c r="BK50" i="66"/>
  <c r="BM32" i="66"/>
  <c r="BE91" i="67"/>
  <c r="T74" i="30"/>
  <c r="AA33" i="30"/>
  <c r="BZ50" i="67"/>
  <c r="M101" i="30"/>
  <c r="M74" i="30"/>
  <c r="Y79" i="30" s="1"/>
  <c r="T46" i="30"/>
  <c r="T49" i="30"/>
  <c r="AA16" i="30"/>
  <c r="BY77" i="66"/>
  <c r="CB95" i="67"/>
  <c r="BI94" i="67"/>
  <c r="BT16" i="67"/>
  <c r="CQ32" i="68"/>
  <c r="K31" i="95"/>
  <c r="BD65" i="67"/>
  <c r="CB65" i="67"/>
  <c r="Y92" i="30"/>
  <c r="BX81" i="66"/>
  <c r="BS81" i="67"/>
  <c r="CB43" i="67"/>
  <c r="BS100" i="66"/>
  <c r="AS100" i="66"/>
  <c r="BW99" i="66"/>
  <c r="BG99" i="66"/>
  <c r="BY93" i="66"/>
  <c r="BY88" i="66"/>
  <c r="BY44" i="66"/>
  <c r="BY34" i="66"/>
  <c r="BP32" i="66"/>
  <c r="BH32" i="66"/>
  <c r="BY24" i="66"/>
  <c r="BV94" i="67"/>
  <c r="BT56" i="67"/>
  <c r="CB51" i="67"/>
  <c r="CM99" i="68"/>
  <c r="DK50" i="68"/>
  <c r="CU50" i="68"/>
  <c r="DL19" i="68"/>
  <c r="BN58" i="38"/>
  <c r="DX12" i="69"/>
  <c r="CC19" i="38"/>
  <c r="DP12" i="69"/>
  <c r="BU19" i="38"/>
  <c r="DH12" i="69"/>
  <c r="BO19" i="38"/>
  <c r="CZ12" i="69"/>
  <c r="BG19" i="38"/>
  <c r="AU99" i="66"/>
  <c r="BU99" i="66"/>
  <c r="AM99" i="66"/>
  <c r="BM99" i="66"/>
  <c r="BE99" i="66"/>
  <c r="AE99" i="66"/>
  <c r="Z99" i="66"/>
  <c r="AX98" i="66"/>
  <c r="BX98" i="66"/>
  <c r="BN94" i="66"/>
  <c r="AA85" i="67"/>
  <c r="BA85" i="66"/>
  <c r="AY59" i="66"/>
  <c r="BY59" i="66"/>
  <c r="BA59" i="66"/>
  <c r="AA59" i="67"/>
  <c r="BX32" i="66"/>
  <c r="BF94" i="66"/>
  <c r="BJ67" i="66"/>
  <c r="BY10" i="66"/>
  <c r="BT32" i="67"/>
  <c r="BT26" i="67"/>
  <c r="BC32" i="66"/>
  <c r="DO32" i="68"/>
  <c r="BD64" i="67"/>
  <c r="CB64" i="67"/>
  <c r="AA110" i="30"/>
  <c r="P74" i="30"/>
  <c r="P77" i="30"/>
  <c r="S26" i="30"/>
  <c r="BP100" i="66"/>
  <c r="BP81" i="66"/>
  <c r="CB96" i="67"/>
  <c r="CD96" i="67"/>
  <c r="P121" i="30"/>
  <c r="Y109" i="30"/>
  <c r="Y112" i="30"/>
  <c r="AA109" i="30"/>
  <c r="V101" i="30"/>
  <c r="V104" i="30"/>
  <c r="T77" i="30"/>
  <c r="AA37" i="30"/>
  <c r="Y23" i="30"/>
  <c r="BV100" i="66"/>
  <c r="BN100" i="66"/>
  <c r="BO99" i="66"/>
  <c r="AA108" i="30"/>
  <c r="T104" i="30"/>
  <c r="T101" i="30"/>
  <c r="U101" i="30"/>
  <c r="U104" i="30"/>
  <c r="AA83" i="30"/>
  <c r="M46" i="30"/>
  <c r="Y52" i="30" s="1"/>
  <c r="Y37" i="30"/>
  <c r="V29" i="30"/>
  <c r="AA27" i="91"/>
  <c r="CC26" i="92"/>
  <c r="X26" i="30"/>
  <c r="X29" i="30"/>
  <c r="M26" i="30"/>
  <c r="AA26" i="91" s="1"/>
  <c r="P26" i="30"/>
  <c r="P29" i="30"/>
  <c r="AA22" i="30"/>
  <c r="Y17" i="30"/>
  <c r="BY92" i="66"/>
  <c r="BU81" i="66"/>
  <c r="BY64" i="66"/>
  <c r="BY58" i="66"/>
  <c r="BY48" i="66"/>
  <c r="BR19" i="66"/>
  <c r="BJ19" i="66"/>
  <c r="BX81" i="67"/>
  <c r="BP81" i="67"/>
  <c r="BH81" i="67"/>
  <c r="CB74" i="67"/>
  <c r="CB72" i="67"/>
  <c r="CB66" i="67"/>
  <c r="BT51" i="67"/>
  <c r="BR50" i="67"/>
  <c r="BJ50" i="67"/>
  <c r="DR99" i="68"/>
  <c r="DJ99" i="68"/>
  <c r="CL99" i="68"/>
  <c r="CO97" i="68"/>
  <c r="DK19" i="68"/>
  <c r="DC19" i="68"/>
  <c r="CU19" i="68"/>
  <c r="CM19" i="68"/>
  <c r="CK53" i="38"/>
  <c r="CI52" i="38"/>
  <c r="CI39" i="38"/>
  <c r="CK39" i="38"/>
  <c r="AY19" i="38"/>
  <c r="DW12" i="69"/>
  <c r="CB19" i="38"/>
  <c r="DO12" i="69"/>
  <c r="BT19" i="38"/>
  <c r="DG12" i="69"/>
  <c r="BN19" i="38"/>
  <c r="CY12" i="69"/>
  <c r="BF19" i="38"/>
  <c r="CQ12" i="69"/>
  <c r="AX19" i="38"/>
  <c r="BU98" i="66"/>
  <c r="AU98" i="66"/>
  <c r="AQ97" i="66"/>
  <c r="AT95" i="66"/>
  <c r="BT94" i="66"/>
  <c r="AT96" i="66"/>
  <c r="AT94" i="66"/>
  <c r="BL94" i="66"/>
  <c r="AL95" i="66"/>
  <c r="AL96" i="66"/>
  <c r="M98" i="66"/>
  <c r="AD94" i="66"/>
  <c r="BD94" i="66"/>
  <c r="AD96" i="66"/>
  <c r="AD95" i="66"/>
  <c r="BY86" i="66"/>
  <c r="BY85" i="66"/>
  <c r="BV32" i="66"/>
  <c r="CA101" i="67"/>
  <c r="AA68" i="67"/>
  <c r="BA68" i="66"/>
  <c r="AY68" i="66"/>
  <c r="CE67" i="68"/>
  <c r="AX67" i="66"/>
  <c r="BX67" i="66"/>
  <c r="AP67" i="66"/>
  <c r="AP68" i="66"/>
  <c r="BP67" i="66"/>
  <c r="AP69" i="66"/>
  <c r="BH67" i="66"/>
  <c r="AH69" i="66"/>
  <c r="AH68" i="66"/>
  <c r="AH67" i="66"/>
  <c r="BA45" i="66"/>
  <c r="AA45" i="67"/>
  <c r="BY45" i="66"/>
  <c r="AY42" i="66"/>
  <c r="AA29" i="67"/>
  <c r="BA29" i="66"/>
  <c r="BY29" i="66"/>
  <c r="AY24" i="66"/>
  <c r="AM97" i="67"/>
  <c r="AA93" i="67"/>
  <c r="BC93" i="67"/>
  <c r="BT93" i="67"/>
  <c r="CB91" i="67"/>
  <c r="BD91" i="67"/>
  <c r="AY86" i="67"/>
  <c r="AS83" i="67"/>
  <c r="Y81" i="67"/>
  <c r="BV81" i="67"/>
  <c r="S97" i="67"/>
  <c r="AS81" i="67"/>
  <c r="AS82" i="67"/>
  <c r="S99" i="67"/>
  <c r="BC37" i="67"/>
  <c r="BT37" i="67"/>
  <c r="BQ97" i="68"/>
  <c r="AZ97" i="68"/>
  <c r="U124" i="30"/>
  <c r="X104" i="30"/>
  <c r="P104" i="30"/>
  <c r="X101" i="30"/>
  <c r="Y98" i="30"/>
  <c r="BY72" i="66"/>
  <c r="BY66" i="66"/>
  <c r="CB86" i="67"/>
  <c r="BY32" i="67"/>
  <c r="BQ32" i="67"/>
  <c r="BI32" i="67"/>
  <c r="BY19" i="67"/>
  <c r="BP19" i="67"/>
  <c r="BH19" i="67"/>
  <c r="DQ99" i="68"/>
  <c r="DI99" i="68"/>
  <c r="CS99" i="68"/>
  <c r="CK99" i="68"/>
  <c r="DN32" i="68"/>
  <c r="DF32" i="68"/>
  <c r="CP32" i="68"/>
  <c r="CH32" i="68"/>
  <c r="DQ19" i="68"/>
  <c r="DI19" i="68"/>
  <c r="DA19" i="68"/>
  <c r="CS19" i="68"/>
  <c r="CK19" i="68"/>
  <c r="AQ98" i="66"/>
  <c r="BY82" i="66"/>
  <c r="BA82" i="66"/>
  <c r="AA73" i="67"/>
  <c r="AY73" i="66"/>
  <c r="BY73" i="66"/>
  <c r="BT67" i="66"/>
  <c r="AS37" i="66"/>
  <c r="BS32" i="66"/>
  <c r="AS33" i="66"/>
  <c r="AS34" i="66"/>
  <c r="BK32" i="66"/>
  <c r="AK35" i="66"/>
  <c r="AK32" i="66"/>
  <c r="AK34" i="66"/>
  <c r="Z32" i="66"/>
  <c r="AC32" i="66"/>
  <c r="AC34" i="66"/>
  <c r="AC33" i="66"/>
  <c r="AC37" i="66"/>
  <c r="CC50" i="67"/>
  <c r="BU50" i="67"/>
  <c r="BT41" i="67"/>
  <c r="BX19" i="67"/>
  <c r="CZ94" i="68"/>
  <c r="CR94" i="68"/>
  <c r="CK56" i="38"/>
  <c r="CI55" i="38"/>
  <c r="CH45" i="38"/>
  <c r="AU45" i="38"/>
  <c r="AR45" i="38"/>
  <c r="K38" i="95"/>
  <c r="AX69" i="66"/>
  <c r="AK50" i="66"/>
  <c r="AK52" i="66"/>
  <c r="AK51" i="66"/>
  <c r="AA38" i="30"/>
  <c r="AA32" i="30"/>
  <c r="AA11" i="91"/>
  <c r="BY49" i="66"/>
  <c r="BY18" i="66"/>
  <c r="BY11" i="66"/>
  <c r="CB85" i="67"/>
  <c r="BT72" i="67"/>
  <c r="BZ67" i="67"/>
  <c r="BR67" i="67"/>
  <c r="BJ67" i="67"/>
  <c r="CB61" i="67"/>
  <c r="BL50" i="67"/>
  <c r="BT33" i="67"/>
  <c r="DL100" i="68"/>
  <c r="DD100" i="68"/>
  <c r="CV100" i="68"/>
  <c r="CN100" i="68"/>
  <c r="DO94" i="68"/>
  <c r="DG94" i="68"/>
  <c r="CY94" i="68"/>
  <c r="CQ94" i="68"/>
  <c r="CI94" i="68"/>
  <c r="DO67" i="68"/>
  <c r="DG67" i="68"/>
  <c r="CY67" i="68"/>
  <c r="CQ67" i="68"/>
  <c r="CI67" i="68"/>
  <c r="DY23" i="69"/>
  <c r="CD58" i="38"/>
  <c r="DQ23" i="69"/>
  <c r="BV58" i="38"/>
  <c r="DI23" i="69"/>
  <c r="BP58" i="38"/>
  <c r="DA23" i="69"/>
  <c r="BH58" i="38"/>
  <c r="CS23" i="69"/>
  <c r="AZ58" i="38"/>
  <c r="EB17" i="69"/>
  <c r="CG45" i="38"/>
  <c r="DT17" i="69"/>
  <c r="DL17" i="69"/>
  <c r="DD17" i="69"/>
  <c r="CV17" i="69"/>
  <c r="BH100" i="66"/>
  <c r="AA75" i="67"/>
  <c r="BA75" i="66"/>
  <c r="BY75" i="66"/>
  <c r="AA23" i="67"/>
  <c r="BA23" i="66"/>
  <c r="BY23" i="66"/>
  <c r="BW101" i="67"/>
  <c r="Y101" i="67"/>
  <c r="AT101" i="67"/>
  <c r="CC67" i="67"/>
  <c r="AZ69" i="67"/>
  <c r="AZ67" i="67"/>
  <c r="AP69" i="67"/>
  <c r="AP68" i="67"/>
  <c r="BS67" i="67"/>
  <c r="P99" i="67"/>
  <c r="AP67" i="67"/>
  <c r="AH69" i="67"/>
  <c r="AH68" i="67"/>
  <c r="BK67" i="67"/>
  <c r="H99" i="67"/>
  <c r="AH67" i="67"/>
  <c r="BM50" i="67"/>
  <c r="CB33" i="67"/>
  <c r="DH94" i="68"/>
  <c r="CJ94" i="68"/>
  <c r="BD45" i="38"/>
  <c r="CI36" i="38"/>
  <c r="CK36" i="38"/>
  <c r="BR99" i="66"/>
  <c r="AS52" i="66"/>
  <c r="AS51" i="66"/>
  <c r="AS54" i="66"/>
  <c r="BS50" i="66"/>
  <c r="BC50" i="66"/>
  <c r="Z50" i="66"/>
  <c r="AC51" i="66"/>
  <c r="AC50" i="66"/>
  <c r="BY80" i="66"/>
  <c r="CB80" i="67"/>
  <c r="BT38" i="67"/>
  <c r="CB26" i="67"/>
  <c r="CX94" i="68"/>
  <c r="CH94" i="68"/>
  <c r="DM50" i="68"/>
  <c r="DE50" i="68"/>
  <c r="CW50" i="68"/>
  <c r="CO50" i="68"/>
  <c r="CG50" i="68"/>
  <c r="BQ45" i="38"/>
  <c r="EA17" i="69"/>
  <c r="CF45" i="38"/>
  <c r="DS17" i="69"/>
  <c r="BX45" i="38"/>
  <c r="DK17" i="69"/>
  <c r="DC17" i="69"/>
  <c r="BJ45" i="38"/>
  <c r="CU17" i="69"/>
  <c r="W41" i="95"/>
  <c r="W33" i="95"/>
  <c r="G47" i="95"/>
  <c r="Q47" i="95" s="1"/>
  <c r="W13" i="95"/>
  <c r="CE99" i="68"/>
  <c r="AX99" i="66"/>
  <c r="BX99" i="66"/>
  <c r="AP99" i="66"/>
  <c r="BP99" i="66"/>
  <c r="AH99" i="66"/>
  <c r="BH99" i="66"/>
  <c r="AE98" i="66"/>
  <c r="BR97" i="66"/>
  <c r="AR97" i="66"/>
  <c r="AW96" i="66"/>
  <c r="X97" i="66"/>
  <c r="BW94" i="66"/>
  <c r="AW95" i="66"/>
  <c r="BO94" i="66"/>
  <c r="AO94" i="66"/>
  <c r="P97" i="66"/>
  <c r="AO96" i="66"/>
  <c r="AG95" i="66"/>
  <c r="H97" i="66"/>
  <c r="BG94" i="66"/>
  <c r="AV82" i="66"/>
  <c r="BV81" i="66"/>
  <c r="AV81" i="66"/>
  <c r="W97" i="66"/>
  <c r="AN83" i="66"/>
  <c r="AN81" i="66"/>
  <c r="BN81" i="66"/>
  <c r="BF81" i="66"/>
  <c r="AF82" i="66"/>
  <c r="AF81" i="66"/>
  <c r="G97" i="66"/>
  <c r="AF83" i="66"/>
  <c r="BA65" i="66"/>
  <c r="AA65" i="67"/>
  <c r="BY65" i="66"/>
  <c r="AK37" i="66"/>
  <c r="AS32" i="66"/>
  <c r="BD94" i="67"/>
  <c r="AY95" i="67"/>
  <c r="CB94" i="67"/>
  <c r="AY94" i="67"/>
  <c r="BT94" i="67"/>
  <c r="AQ95" i="67"/>
  <c r="BC94" i="67"/>
  <c r="AQ94" i="67"/>
  <c r="BL94" i="67"/>
  <c r="AI95" i="67"/>
  <c r="I97" i="67"/>
  <c r="I99" i="67"/>
  <c r="AI94" i="67"/>
  <c r="AA82" i="67"/>
  <c r="BE17" i="67"/>
  <c r="CB58" i="67"/>
  <c r="CB23" i="67"/>
  <c r="BT11" i="67"/>
  <c r="AW58" i="38"/>
  <c r="DX23" i="69"/>
  <c r="CC58" i="38"/>
  <c r="DP23" i="69"/>
  <c r="BU58" i="38"/>
  <c r="DH23" i="69"/>
  <c r="BO58" i="38"/>
  <c r="CZ23" i="69"/>
  <c r="BG58" i="38"/>
  <c r="CR23" i="69"/>
  <c r="AY58" i="38"/>
  <c r="AR19" i="38"/>
  <c r="AU19" i="38"/>
  <c r="W36" i="95"/>
  <c r="AQ99" i="66"/>
  <c r="BQ99" i="66"/>
  <c r="BI97" i="66"/>
  <c r="AU81" i="66"/>
  <c r="AU82" i="66"/>
  <c r="AU83" i="66"/>
  <c r="BM81" i="66"/>
  <c r="AM82" i="66"/>
  <c r="AM81" i="66"/>
  <c r="N97" i="66"/>
  <c r="AM83" i="66"/>
  <c r="AE83" i="66"/>
  <c r="AE81" i="66"/>
  <c r="Z81" i="66"/>
  <c r="AY82" i="66" s="1"/>
  <c r="BE81" i="66"/>
  <c r="AH51" i="66"/>
  <c r="AW19" i="66"/>
  <c r="X98" i="66"/>
  <c r="BW19" i="66"/>
  <c r="AO20" i="66"/>
  <c r="P98" i="66"/>
  <c r="AO19" i="66"/>
  <c r="AG20" i="66"/>
  <c r="AG21" i="66"/>
  <c r="BG19" i="66"/>
  <c r="H98" i="66"/>
  <c r="BX101" i="67"/>
  <c r="BO101" i="67"/>
  <c r="AL101" i="67"/>
  <c r="BG101" i="67"/>
  <c r="Q101" i="67"/>
  <c r="AD101" i="67"/>
  <c r="CB82" i="67"/>
  <c r="AY82" i="67"/>
  <c r="BD82" i="67"/>
  <c r="AS19" i="67"/>
  <c r="BV19" i="67"/>
  <c r="AS21" i="67"/>
  <c r="AS20" i="67"/>
  <c r="AJ19" i="67"/>
  <c r="AJ21" i="67"/>
  <c r="BM19" i="67"/>
  <c r="AJ20" i="67"/>
  <c r="J99" i="67"/>
  <c r="CB31" i="67"/>
  <c r="BT10" i="67"/>
  <c r="DO50" i="68"/>
  <c r="DG50" i="68"/>
  <c r="CY50" i="68"/>
  <c r="CQ50" i="68"/>
  <c r="CI50" i="68"/>
  <c r="DN19" i="68"/>
  <c r="DF19" i="68"/>
  <c r="CX19" i="68"/>
  <c r="CP19" i="68"/>
  <c r="CH19" i="68"/>
  <c r="DK28" i="69"/>
  <c r="I47" i="95"/>
  <c r="S47" i="95" s="1"/>
  <c r="S17" i="95"/>
  <c r="CE100" i="68"/>
  <c r="AX100" i="66"/>
  <c r="BV94" i="66"/>
  <c r="AA64" i="67"/>
  <c r="CE50" i="68"/>
  <c r="AX50" i="66"/>
  <c r="AX51" i="66"/>
  <c r="AX52" i="66"/>
  <c r="AX54" i="66"/>
  <c r="AP51" i="66"/>
  <c r="AP52" i="66"/>
  <c r="Q98" i="66"/>
  <c r="AP54" i="66"/>
  <c r="AR32" i="66"/>
  <c r="BR32" i="66"/>
  <c r="AR33" i="66"/>
  <c r="AR34" i="66"/>
  <c r="AR35" i="66"/>
  <c r="AR37" i="66"/>
  <c r="S98" i="66"/>
  <c r="AJ32" i="66"/>
  <c r="BJ32" i="66"/>
  <c r="AJ33" i="66"/>
  <c r="AJ34" i="66"/>
  <c r="AJ37" i="66"/>
  <c r="K98" i="66"/>
  <c r="BE30" i="67"/>
  <c r="BS100" i="67"/>
  <c r="AP100" i="67"/>
  <c r="BK100" i="67"/>
  <c r="AO99" i="67"/>
  <c r="BR99" i="67"/>
  <c r="BC79" i="67"/>
  <c r="BT79" i="67"/>
  <c r="BC42" i="67"/>
  <c r="BT42" i="67"/>
  <c r="BC34" i="67"/>
  <c r="BT34" i="67"/>
  <c r="AQ34" i="67"/>
  <c r="BC23" i="67"/>
  <c r="BT23" i="67"/>
  <c r="CB49" i="67"/>
  <c r="DN50" i="68"/>
  <c r="DF50" i="68"/>
  <c r="CX50" i="68"/>
  <c r="CP50" i="68"/>
  <c r="CH50" i="68"/>
  <c r="DR32" i="68"/>
  <c r="DJ32" i="68"/>
  <c r="DB32" i="68"/>
  <c r="CT32" i="68"/>
  <c r="CL32" i="68"/>
  <c r="BE58" i="38"/>
  <c r="CA45" i="38"/>
  <c r="BS45" i="38"/>
  <c r="BM45" i="38"/>
  <c r="BE45" i="38"/>
  <c r="AW45" i="38"/>
  <c r="AW100" i="66"/>
  <c r="BW100" i="66"/>
  <c r="AO100" i="66"/>
  <c r="BO100" i="66"/>
  <c r="AG100" i="66"/>
  <c r="BG100" i="66"/>
  <c r="I98" i="66"/>
  <c r="AU97" i="66"/>
  <c r="BU97" i="66"/>
  <c r="AE97" i="66"/>
  <c r="BE97" i="66"/>
  <c r="BU94" i="66"/>
  <c r="AU96" i="66"/>
  <c r="BE94" i="66"/>
  <c r="AE96" i="66"/>
  <c r="AE95" i="66"/>
  <c r="AE94" i="66"/>
  <c r="BA91" i="66"/>
  <c r="BY91" i="66"/>
  <c r="BA89" i="66"/>
  <c r="AA89" i="67"/>
  <c r="AA87" i="67"/>
  <c r="BA87" i="66"/>
  <c r="AA86" i="67"/>
  <c r="AQ69" i="66"/>
  <c r="AQ68" i="66"/>
  <c r="BQ67" i="66"/>
  <c r="AI67" i="66"/>
  <c r="AI68" i="66"/>
  <c r="AH52" i="66"/>
  <c r="AW20" i="66"/>
  <c r="AN97" i="67"/>
  <c r="BT80" i="67"/>
  <c r="BC80" i="67"/>
  <c r="BD75" i="67"/>
  <c r="AY73" i="67"/>
  <c r="CB75" i="67"/>
  <c r="AQ42" i="67"/>
  <c r="CC45" i="38"/>
  <c r="BO45" i="38"/>
  <c r="BG45" i="38"/>
  <c r="BX19" i="38"/>
  <c r="H47" i="95"/>
  <c r="R47" i="95" s="1"/>
  <c r="AS82" i="66"/>
  <c r="T97" i="66"/>
  <c r="D97" i="66"/>
  <c r="BC81" i="66"/>
  <c r="AC81" i="66"/>
  <c r="AA79" i="67"/>
  <c r="BA79" i="66"/>
  <c r="BE74" i="67"/>
  <c r="AA51" i="67"/>
  <c r="AY51" i="66"/>
  <c r="BY51" i="66"/>
  <c r="AA39" i="67"/>
  <c r="BA39" i="66"/>
  <c r="AW32" i="66"/>
  <c r="BW32" i="66"/>
  <c r="AW33" i="66"/>
  <c r="AW34" i="66"/>
  <c r="AO32" i="66"/>
  <c r="BO32" i="66"/>
  <c r="AO33" i="66"/>
  <c r="AO34" i="66"/>
  <c r="AO37" i="66"/>
  <c r="AG32" i="66"/>
  <c r="BG32" i="66"/>
  <c r="AG33" i="66"/>
  <c r="AG34" i="66"/>
  <c r="AG37" i="66"/>
  <c r="CA100" i="67"/>
  <c r="AX100" i="67"/>
  <c r="BR100" i="67"/>
  <c r="BJ100" i="67"/>
  <c r="BU99" i="67"/>
  <c r="AR99" i="67"/>
  <c r="BE88" i="67"/>
  <c r="CD88" i="67"/>
  <c r="BP67" i="67"/>
  <c r="BN19" i="67"/>
  <c r="DD97" i="68"/>
  <c r="BO97" i="68"/>
  <c r="DL12" i="69"/>
  <c r="BQ19" i="38"/>
  <c r="F47" i="95"/>
  <c r="P47" i="95" s="1"/>
  <c r="AR100" i="66"/>
  <c r="BR100" i="66"/>
  <c r="AJ100" i="66"/>
  <c r="BJ100" i="66"/>
  <c r="AX97" i="66"/>
  <c r="AQ81" i="66"/>
  <c r="BQ81" i="66"/>
  <c r="AQ82" i="66"/>
  <c r="AQ83" i="66"/>
  <c r="AI81" i="66"/>
  <c r="BI81" i="66"/>
  <c r="AI82" i="66"/>
  <c r="AI83" i="66"/>
  <c r="AA52" i="67"/>
  <c r="AY52" i="66"/>
  <c r="BY52" i="66"/>
  <c r="BJ50" i="66"/>
  <c r="AJ52" i="66"/>
  <c r="AJ51" i="66"/>
  <c r="AJ54" i="66"/>
  <c r="BE49" i="67"/>
  <c r="AA47" i="67"/>
  <c r="BA47" i="66"/>
  <c r="AU37" i="66"/>
  <c r="BU32" i="66"/>
  <c r="AU32" i="66"/>
  <c r="AM37" i="66"/>
  <c r="AM32" i="66"/>
  <c r="AM34" i="66"/>
  <c r="N98" i="66"/>
  <c r="AE37" i="66"/>
  <c r="AE33" i="66"/>
  <c r="BE32" i="66"/>
  <c r="AE34" i="66"/>
  <c r="AA20" i="67"/>
  <c r="BY20" i="66"/>
  <c r="BY100" i="67"/>
  <c r="AM100" i="67"/>
  <c r="BP100" i="67"/>
  <c r="BH100" i="67"/>
  <c r="AE100" i="67"/>
  <c r="BE61" i="67"/>
  <c r="AT54" i="67"/>
  <c r="BW50" i="67"/>
  <c r="T99" i="67"/>
  <c r="AT50" i="67"/>
  <c r="AT52" i="67"/>
  <c r="BE43" i="67"/>
  <c r="AZ33" i="67"/>
  <c r="AZ37" i="67"/>
  <c r="AZ35" i="67"/>
  <c r="Z99" i="67"/>
  <c r="AZ34" i="67"/>
  <c r="AZ32" i="67"/>
  <c r="BU98" i="68"/>
  <c r="BH31" i="69"/>
  <c r="CE94" i="68"/>
  <c r="AX94" i="66"/>
  <c r="AP95" i="66"/>
  <c r="Q97" i="66"/>
  <c r="BH94" i="66"/>
  <c r="AD68" i="66"/>
  <c r="E98" i="66"/>
  <c r="AD69" i="66"/>
  <c r="AA60" i="67"/>
  <c r="BA60" i="66"/>
  <c r="BY60" i="66"/>
  <c r="BY47" i="66"/>
  <c r="AA37" i="67"/>
  <c r="BA37" i="66"/>
  <c r="AU34" i="66"/>
  <c r="BW97" i="67"/>
  <c r="AT97" i="67"/>
  <c r="BO97" i="67"/>
  <c r="AL97" i="67"/>
  <c r="BG97" i="67"/>
  <c r="AD97" i="67"/>
  <c r="CB83" i="67"/>
  <c r="AY83" i="67"/>
  <c r="AA54" i="67"/>
  <c r="BD51" i="67"/>
  <c r="DO99" i="68"/>
  <c r="BZ99" i="68"/>
  <c r="BR99" i="68"/>
  <c r="DG99" i="68"/>
  <c r="BJ99" i="68"/>
  <c r="CY99" i="68"/>
  <c r="CQ99" i="68"/>
  <c r="BB99" i="68"/>
  <c r="CI99" i="68"/>
  <c r="AT99" i="68"/>
  <c r="AS94" i="66"/>
  <c r="BS94" i="66"/>
  <c r="AS95" i="66"/>
  <c r="AS96" i="66"/>
  <c r="AK94" i="66"/>
  <c r="BK94" i="66"/>
  <c r="AK95" i="66"/>
  <c r="AK96" i="66"/>
  <c r="Z94" i="66"/>
  <c r="AC94" i="66"/>
  <c r="BC94" i="66"/>
  <c r="AC95" i="66"/>
  <c r="AC96" i="66"/>
  <c r="AA83" i="67"/>
  <c r="AY83" i="66"/>
  <c r="BY83" i="66"/>
  <c r="BJ81" i="66"/>
  <c r="U97" i="66"/>
  <c r="M97" i="66"/>
  <c r="E97" i="66"/>
  <c r="AW67" i="66"/>
  <c r="BW67" i="66"/>
  <c r="AW68" i="66"/>
  <c r="AW69" i="66"/>
  <c r="AO67" i="66"/>
  <c r="BO67" i="66"/>
  <c r="AO68" i="66"/>
  <c r="AO69" i="66"/>
  <c r="AG67" i="66"/>
  <c r="BG67" i="66"/>
  <c r="AG68" i="66"/>
  <c r="AG69" i="66"/>
  <c r="BE58" i="67"/>
  <c r="AA41" i="67"/>
  <c r="BA41" i="66"/>
  <c r="BE35" i="67"/>
  <c r="AD21" i="66"/>
  <c r="AV19" i="66"/>
  <c r="BV19" i="66"/>
  <c r="AV20" i="66"/>
  <c r="AV21" i="66"/>
  <c r="W98" i="66"/>
  <c r="AN19" i="66"/>
  <c r="BN19" i="66"/>
  <c r="AN20" i="66"/>
  <c r="AN21" i="66"/>
  <c r="O98" i="66"/>
  <c r="AF19" i="66"/>
  <c r="BF19" i="66"/>
  <c r="AF20" i="66"/>
  <c r="AF21" i="66"/>
  <c r="G98" i="66"/>
  <c r="BZ100" i="67"/>
  <c r="AW100" i="67"/>
  <c r="BQ100" i="67"/>
  <c r="BI100" i="67"/>
  <c r="AX95" i="67"/>
  <c r="AX94" i="67"/>
  <c r="AP95" i="67"/>
  <c r="AP94" i="67"/>
  <c r="BK94" i="67"/>
  <c r="AH95" i="67"/>
  <c r="AH94" i="67"/>
  <c r="BE78" i="67"/>
  <c r="AR68" i="67"/>
  <c r="Y67" i="67"/>
  <c r="BE63" i="67"/>
  <c r="CB37" i="67"/>
  <c r="BD37" i="67"/>
  <c r="BT98" i="68"/>
  <c r="DD67" i="68"/>
  <c r="AA80" i="67"/>
  <c r="BE69" i="67"/>
  <c r="AA55" i="67"/>
  <c r="AW50" i="66"/>
  <c r="BW50" i="66"/>
  <c r="AW51" i="66"/>
  <c r="AW52" i="66"/>
  <c r="AW54" i="66"/>
  <c r="AO50" i="66"/>
  <c r="BO50" i="66"/>
  <c r="AO51" i="66"/>
  <c r="AO52" i="66"/>
  <c r="AO54" i="66"/>
  <c r="AG50" i="66"/>
  <c r="BG50" i="66"/>
  <c r="AG51" i="66"/>
  <c r="AG52" i="66"/>
  <c r="AG54" i="66"/>
  <c r="BE38" i="67"/>
  <c r="CD38" i="67"/>
  <c r="BT32" i="66"/>
  <c r="AT37" i="66"/>
  <c r="AL32" i="66"/>
  <c r="AL34" i="66"/>
  <c r="AY21" i="66"/>
  <c r="BY21" i="66"/>
  <c r="AA21" i="67"/>
  <c r="BT19" i="66"/>
  <c r="BS101" i="67"/>
  <c r="BK101" i="67"/>
  <c r="AU100" i="67"/>
  <c r="BX100" i="67"/>
  <c r="Q100" i="67"/>
  <c r="AD100" i="67"/>
  <c r="BZ99" i="67"/>
  <c r="AX69" i="67"/>
  <c r="CA67" i="67"/>
  <c r="X99" i="67"/>
  <c r="AQ33" i="67"/>
  <c r="BC32" i="67"/>
  <c r="AQ35" i="67"/>
  <c r="AQ37" i="67"/>
  <c r="AQ32" i="67"/>
  <c r="DK100" i="68"/>
  <c r="DC100" i="68"/>
  <c r="BN100" i="68"/>
  <c r="CU100" i="68"/>
  <c r="AX100" i="68"/>
  <c r="CM100" i="68"/>
  <c r="CA82" i="68"/>
  <c r="DP81" i="68"/>
  <c r="CA81" i="68"/>
  <c r="CA83" i="68"/>
  <c r="BS81" i="68"/>
  <c r="BS82" i="68"/>
  <c r="BS83" i="68"/>
  <c r="AE98" i="68"/>
  <c r="DH81" i="68"/>
  <c r="CZ81" i="68"/>
  <c r="BK81" i="68"/>
  <c r="BK82" i="68"/>
  <c r="BK83" i="68"/>
  <c r="W98" i="68"/>
  <c r="BC81" i="68"/>
  <c r="CR81" i="68"/>
  <c r="BC82" i="68"/>
  <c r="BC83" i="68"/>
  <c r="O98" i="68"/>
  <c r="AU82" i="68"/>
  <c r="AU83" i="68"/>
  <c r="CJ81" i="68"/>
  <c r="AU81" i="68"/>
  <c r="E47" i="95"/>
  <c r="O47" i="95" s="1"/>
  <c r="K97" i="66"/>
  <c r="BE72" i="67"/>
  <c r="BA69" i="66"/>
  <c r="AT21" i="66"/>
  <c r="AT20" i="66"/>
  <c r="BD19" i="66"/>
  <c r="BP101" i="67"/>
  <c r="BH101" i="67"/>
  <c r="BU97" i="67"/>
  <c r="BN94" i="67"/>
  <c r="CB79" i="67"/>
  <c r="BD79" i="67"/>
  <c r="AA76" i="67"/>
  <c r="CB59" i="67"/>
  <c r="BD59" i="67"/>
  <c r="AY59" i="67"/>
  <c r="AM54" i="67"/>
  <c r="AM51" i="67"/>
  <c r="BP50" i="67"/>
  <c r="M99" i="67"/>
  <c r="AM50" i="67"/>
  <c r="AE54" i="67"/>
  <c r="AE51" i="67"/>
  <c r="AE52" i="67"/>
  <c r="E99" i="67"/>
  <c r="AE50" i="67"/>
  <c r="BE24" i="67"/>
  <c r="AK21" i="67"/>
  <c r="AK19" i="67"/>
  <c r="K99" i="67"/>
  <c r="BX19" i="68"/>
  <c r="BX20" i="68"/>
  <c r="DM19" i="68"/>
  <c r="AJ98" i="68"/>
  <c r="BX21" i="68"/>
  <c r="BP19" i="68"/>
  <c r="BP20" i="68"/>
  <c r="DE19" i="68"/>
  <c r="BP21" i="68"/>
  <c r="AB98" i="68"/>
  <c r="BH19" i="68"/>
  <c r="BH20" i="68"/>
  <c r="T98" i="68"/>
  <c r="CW19" i="68"/>
  <c r="BH21" i="68"/>
  <c r="AZ19" i="68"/>
  <c r="AZ20" i="68"/>
  <c r="L98" i="68"/>
  <c r="CO19" i="68"/>
  <c r="AZ21" i="68"/>
  <c r="AR19" i="68"/>
  <c r="AR20" i="68"/>
  <c r="CG19" i="68"/>
  <c r="AR21" i="68"/>
  <c r="D98" i="68"/>
  <c r="BA92" i="66"/>
  <c r="CE81" i="68"/>
  <c r="BA77" i="66"/>
  <c r="AX35" i="66"/>
  <c r="AX34" i="66"/>
  <c r="AA26" i="67"/>
  <c r="BA26" i="66"/>
  <c r="AA18" i="67"/>
  <c r="AA15" i="67"/>
  <c r="BA15" i="66"/>
  <c r="BA14" i="66"/>
  <c r="BV101" i="67"/>
  <c r="BN101" i="67"/>
  <c r="BN100" i="67"/>
  <c r="BY97" i="67"/>
  <c r="BT85" i="67"/>
  <c r="BC85" i="67"/>
  <c r="BT83" i="67"/>
  <c r="AP82" i="67"/>
  <c r="P97" i="67"/>
  <c r="AP83" i="67"/>
  <c r="H97" i="67"/>
  <c r="Q97" i="67" s="1"/>
  <c r="BK81" i="67"/>
  <c r="CB73" i="67"/>
  <c r="BD73" i="67"/>
  <c r="AX54" i="67"/>
  <c r="BC48" i="67"/>
  <c r="BT48" i="67"/>
  <c r="BE44" i="67"/>
  <c r="AK34" i="67"/>
  <c r="AK37" i="67"/>
  <c r="AK33" i="67"/>
  <c r="BD30" i="67"/>
  <c r="CB30" i="67"/>
  <c r="BT13" i="67"/>
  <c r="BC13" i="67"/>
  <c r="BE92" i="67"/>
  <c r="AA42" i="67"/>
  <c r="CE32" i="68"/>
  <c r="AX37" i="66"/>
  <c r="AA25" i="67"/>
  <c r="AQ19" i="66"/>
  <c r="BQ19" i="66"/>
  <c r="AQ20" i="66"/>
  <c r="AQ21" i="66"/>
  <c r="AI19" i="66"/>
  <c r="BI19" i="66"/>
  <c r="AI20" i="66"/>
  <c r="AI21" i="66"/>
  <c r="BE14" i="67"/>
  <c r="AA12" i="67"/>
  <c r="BA12" i="66"/>
  <c r="BE11" i="67"/>
  <c r="BA10" i="66"/>
  <c r="BV100" i="67"/>
  <c r="BX97" i="67"/>
  <c r="BQ94" i="67"/>
  <c r="CA81" i="67"/>
  <c r="X97" i="67"/>
  <c r="BR81" i="67"/>
  <c r="BJ81" i="67"/>
  <c r="BC73" i="67"/>
  <c r="BT73" i="67"/>
  <c r="AP51" i="67"/>
  <c r="BS50" i="67"/>
  <c r="AP52" i="67"/>
  <c r="AH51" i="67"/>
  <c r="BK50" i="67"/>
  <c r="AH54" i="67"/>
  <c r="BT47" i="67"/>
  <c r="BC46" i="67"/>
  <c r="BT46" i="67"/>
  <c r="BE33" i="67"/>
  <c r="AS34" i="67"/>
  <c r="AS37" i="67"/>
  <c r="AS33" i="67"/>
  <c r="AJ33" i="67"/>
  <c r="BM32" i="67"/>
  <c r="AJ37" i="67"/>
  <c r="BC31" i="67"/>
  <c r="BT31" i="67"/>
  <c r="AQ20" i="67"/>
  <c r="BT20" i="67"/>
  <c r="BC20" i="67"/>
  <c r="AW21" i="67"/>
  <c r="AW19" i="67"/>
  <c r="BZ19" i="67"/>
  <c r="AN20" i="67"/>
  <c r="AN21" i="67"/>
  <c r="BQ19" i="67"/>
  <c r="N99" i="67"/>
  <c r="AN19" i="67"/>
  <c r="AF20" i="67"/>
  <c r="BI19" i="67"/>
  <c r="Q19" i="67"/>
  <c r="AF21" i="67"/>
  <c r="F99" i="67"/>
  <c r="AF19" i="67"/>
  <c r="DL99" i="68"/>
  <c r="DD99" i="68"/>
  <c r="CV99" i="68"/>
  <c r="CN99" i="68"/>
  <c r="DL98" i="68"/>
  <c r="CE19" i="68"/>
  <c r="BE10" i="67"/>
  <c r="Y100" i="67"/>
  <c r="BC96" i="67"/>
  <c r="BT96" i="67"/>
  <c r="BC90" i="67"/>
  <c r="BT90" i="67"/>
  <c r="CB87" i="67"/>
  <c r="BD87" i="67"/>
  <c r="BZ81" i="67"/>
  <c r="BC77" i="67"/>
  <c r="BT77" i="67"/>
  <c r="AQ73" i="67"/>
  <c r="AS69" i="67"/>
  <c r="AS68" i="67"/>
  <c r="BV67" i="67"/>
  <c r="BC52" i="67"/>
  <c r="BT52" i="67"/>
  <c r="AQ52" i="67"/>
  <c r="AX51" i="67"/>
  <c r="CA50" i="67"/>
  <c r="AR33" i="67"/>
  <c r="AR34" i="67"/>
  <c r="BU32" i="67"/>
  <c r="Y32" i="67"/>
  <c r="AY33" i="67" s="1"/>
  <c r="AQ24" i="67"/>
  <c r="BT25" i="67"/>
  <c r="AV20" i="67"/>
  <c r="AV21" i="67"/>
  <c r="V99" i="67"/>
  <c r="AA27" i="67"/>
  <c r="AA13" i="67"/>
  <c r="BC91" i="67"/>
  <c r="BT91" i="67"/>
  <c r="AE83" i="67"/>
  <c r="AV82" i="67"/>
  <c r="Q81" i="67"/>
  <c r="AE69" i="67"/>
  <c r="AY68" i="67"/>
  <c r="Q67" i="67"/>
  <c r="AI68" i="67"/>
  <c r="BL67" i="67"/>
  <c r="BT66" i="67"/>
  <c r="CB54" i="67"/>
  <c r="BD54" i="67"/>
  <c r="AR51" i="67"/>
  <c r="CB48" i="67"/>
  <c r="CB42" i="67"/>
  <c r="BC39" i="67"/>
  <c r="BT39" i="67"/>
  <c r="AM34" i="67"/>
  <c r="CB34" i="67"/>
  <c r="AE33" i="67"/>
  <c r="AI33" i="67"/>
  <c r="BL32" i="67"/>
  <c r="CB24" i="67"/>
  <c r="BD24" i="67"/>
  <c r="AY24" i="67"/>
  <c r="CB18" i="67"/>
  <c r="BD18" i="67"/>
  <c r="CB15" i="67"/>
  <c r="BD15" i="67"/>
  <c r="DR100" i="68"/>
  <c r="CC100" i="68"/>
  <c r="DJ100" i="68"/>
  <c r="BU100" i="68"/>
  <c r="DB100" i="68"/>
  <c r="CT100" i="68"/>
  <c r="CL100" i="68"/>
  <c r="AW100" i="68"/>
  <c r="DN99" i="68"/>
  <c r="DF99" i="68"/>
  <c r="CX99" i="68"/>
  <c r="BI99" i="68"/>
  <c r="CP99" i="68"/>
  <c r="BA99" i="68"/>
  <c r="CH99" i="68"/>
  <c r="BY96" i="68"/>
  <c r="BY95" i="68"/>
  <c r="BY94" i="68"/>
  <c r="BQ96" i="68"/>
  <c r="BQ95" i="68"/>
  <c r="BQ94" i="68"/>
  <c r="DF94" i="68"/>
  <c r="BI96" i="68"/>
  <c r="BI95" i="68"/>
  <c r="BI94" i="68"/>
  <c r="U97" i="68"/>
  <c r="BA96" i="68"/>
  <c r="BA95" i="68"/>
  <c r="BA94" i="68"/>
  <c r="CP94" i="68"/>
  <c r="AS96" i="68"/>
  <c r="AS95" i="68"/>
  <c r="AS94" i="68"/>
  <c r="BS29" i="69"/>
  <c r="DL29" i="69"/>
  <c r="ED15" i="69"/>
  <c r="CM15" i="69"/>
  <c r="BC87" i="67"/>
  <c r="BT87" i="67"/>
  <c r="BH67" i="67"/>
  <c r="AQ59" i="67"/>
  <c r="CB56" i="67"/>
  <c r="AJ54" i="67"/>
  <c r="AZ51" i="67"/>
  <c r="BV50" i="67"/>
  <c r="BN50" i="67"/>
  <c r="CB28" i="67"/>
  <c r="BD28" i="67"/>
  <c r="Y19" i="67"/>
  <c r="AY20" i="67" s="1"/>
  <c r="BV99" i="68"/>
  <c r="DK99" i="68"/>
  <c r="BN99" i="68"/>
  <c r="DC99" i="68"/>
  <c r="BD98" i="68"/>
  <c r="DC97" i="68"/>
  <c r="BN97" i="68"/>
  <c r="DH19" i="68"/>
  <c r="CZ19" i="68"/>
  <c r="CB44" i="67"/>
  <c r="BX32" i="67"/>
  <c r="BP32" i="67"/>
  <c r="BH32" i="67"/>
  <c r="CC19" i="67"/>
  <c r="AZ20" i="67"/>
  <c r="CB12" i="67"/>
  <c r="BD12" i="67"/>
  <c r="AY11" i="67"/>
  <c r="BN98" i="68"/>
  <c r="BY97" i="68"/>
  <c r="DN97" i="68"/>
  <c r="DR94" i="68"/>
  <c r="CC94" i="68"/>
  <c r="AO97" i="68"/>
  <c r="AO98" i="68"/>
  <c r="DJ94" i="68"/>
  <c r="BU94" i="68"/>
  <c r="AG97" i="68"/>
  <c r="BU95" i="68"/>
  <c r="BU96" i="68"/>
  <c r="DB94" i="68"/>
  <c r="BM94" i="68"/>
  <c r="Y97" i="68"/>
  <c r="CT94" i="68"/>
  <c r="BE94" i="68"/>
  <c r="Q97" i="68"/>
  <c r="Q98" i="68"/>
  <c r="CL94" i="68"/>
  <c r="AW94" i="68"/>
  <c r="I97" i="68"/>
  <c r="AW95" i="68"/>
  <c r="AW96" i="68"/>
  <c r="I98" i="68"/>
  <c r="AA46" i="67"/>
  <c r="AA34" i="67"/>
  <c r="AA16" i="67"/>
  <c r="CC94" i="67"/>
  <c r="BU94" i="67"/>
  <c r="BM94" i="67"/>
  <c r="AI83" i="67"/>
  <c r="BY81" i="67"/>
  <c r="AT82" i="67"/>
  <c r="BW81" i="67"/>
  <c r="AL82" i="67"/>
  <c r="BO81" i="67"/>
  <c r="AD82" i="67"/>
  <c r="BG81" i="67"/>
  <c r="CB77" i="67"/>
  <c r="AI69" i="67"/>
  <c r="CB68" i="67"/>
  <c r="BW67" i="67"/>
  <c r="BO67" i="67"/>
  <c r="BG67" i="67"/>
  <c r="CB63" i="67"/>
  <c r="AJ51" i="67"/>
  <c r="AZ50" i="67"/>
  <c r="AR50" i="67"/>
  <c r="AJ50" i="67"/>
  <c r="Y50" i="67"/>
  <c r="AY51" i="67" s="1"/>
  <c r="AI51" i="67"/>
  <c r="AI54" i="67"/>
  <c r="CB46" i="67"/>
  <c r="BC44" i="67"/>
  <c r="BT44" i="67"/>
  <c r="AN37" i="67"/>
  <c r="BD34" i="67"/>
  <c r="AF34" i="67"/>
  <c r="BW32" i="67"/>
  <c r="BO32" i="67"/>
  <c r="BG32" i="67"/>
  <c r="AR19" i="67"/>
  <c r="BR19" i="67"/>
  <c r="AO21" i="67"/>
  <c r="AG20" i="67"/>
  <c r="BJ19" i="67"/>
  <c r="BD13" i="67"/>
  <c r="CB13" i="67"/>
  <c r="AQ11" i="67"/>
  <c r="BC12" i="67"/>
  <c r="BT12" i="67"/>
  <c r="BD11" i="67"/>
  <c r="CB10" i="67"/>
  <c r="BD10" i="67"/>
  <c r="DM100" i="68"/>
  <c r="BX100" i="68"/>
  <c r="CO100" i="68"/>
  <c r="CG100" i="68"/>
  <c r="AR100" i="68"/>
  <c r="BQ99" i="68"/>
  <c r="DA99" i="68"/>
  <c r="Y98" i="68"/>
  <c r="CV97" i="68"/>
  <c r="BG97" i="68"/>
  <c r="E97" i="68"/>
  <c r="DQ29" i="69"/>
  <c r="BX29" i="69"/>
  <c r="AX37" i="67"/>
  <c r="AP37" i="67"/>
  <c r="AH37" i="67"/>
  <c r="DQ100" i="68"/>
  <c r="CK100" i="68"/>
  <c r="AB97" i="68"/>
  <c r="AM97" i="68"/>
  <c r="AE97" i="68"/>
  <c r="W97" i="68"/>
  <c r="O97" i="68"/>
  <c r="G97" i="68"/>
  <c r="CB82" i="68"/>
  <c r="CB81" i="68"/>
  <c r="AN97" i="68"/>
  <c r="DQ81" i="68"/>
  <c r="BT82" i="68"/>
  <c r="BT81" i="68"/>
  <c r="AF97" i="68"/>
  <c r="BL82" i="68"/>
  <c r="DA81" i="68"/>
  <c r="X97" i="68"/>
  <c r="BL81" i="68"/>
  <c r="BD82" i="68"/>
  <c r="P97" i="68"/>
  <c r="AV82" i="68"/>
  <c r="H97" i="68"/>
  <c r="CK81" i="68"/>
  <c r="AY69" i="68"/>
  <c r="AY67" i="68"/>
  <c r="BV51" i="68"/>
  <c r="BV54" i="68"/>
  <c r="BV50" i="68"/>
  <c r="BN51" i="68"/>
  <c r="BN54" i="68"/>
  <c r="BN52" i="68"/>
  <c r="DC50" i="68"/>
  <c r="BN50" i="68"/>
  <c r="BF51" i="68"/>
  <c r="BF54" i="68"/>
  <c r="BF50" i="68"/>
  <c r="AX51" i="68"/>
  <c r="AX54" i="68"/>
  <c r="CM50" i="68"/>
  <c r="DR29" i="69"/>
  <c r="BY29" i="69"/>
  <c r="EA23" i="69"/>
  <c r="CH23" i="69"/>
  <c r="AP31" i="69"/>
  <c r="DS23" i="69"/>
  <c r="BZ23" i="69"/>
  <c r="AH31" i="69"/>
  <c r="DK23" i="69"/>
  <c r="Z31" i="69"/>
  <c r="BR23" i="69"/>
  <c r="DC23" i="69"/>
  <c r="BJ23" i="69"/>
  <c r="CU23" i="69"/>
  <c r="BB23" i="69"/>
  <c r="AS23" i="69"/>
  <c r="DW17" i="69"/>
  <c r="AL31" i="69"/>
  <c r="CD17" i="69"/>
  <c r="DO17" i="69"/>
  <c r="AD31" i="69"/>
  <c r="BV17" i="69"/>
  <c r="DG17" i="69"/>
  <c r="V31" i="69"/>
  <c r="BN17" i="69"/>
  <c r="CY17" i="69"/>
  <c r="N31" i="69"/>
  <c r="BF17" i="69"/>
  <c r="CQ17" i="69"/>
  <c r="F31" i="69"/>
  <c r="AX17" i="69"/>
  <c r="DM97" i="68"/>
  <c r="CN97" i="68"/>
  <c r="AY97" i="68"/>
  <c r="AR95" i="68"/>
  <c r="D97" i="68"/>
  <c r="BY81" i="68"/>
  <c r="BY82" i="68"/>
  <c r="AK98" i="68"/>
  <c r="BQ81" i="68"/>
  <c r="AC98" i="68"/>
  <c r="BQ82" i="68"/>
  <c r="DF81" i="68"/>
  <c r="BI81" i="68"/>
  <c r="U98" i="68"/>
  <c r="BA81" i="68"/>
  <c r="CP81" i="68"/>
  <c r="M98" i="68"/>
  <c r="AS81" i="68"/>
  <c r="AS82" i="68"/>
  <c r="E98" i="68"/>
  <c r="BW68" i="68"/>
  <c r="DL67" i="68"/>
  <c r="BW69" i="68"/>
  <c r="BO68" i="68"/>
  <c r="BO67" i="68"/>
  <c r="BO69" i="68"/>
  <c r="BG68" i="68"/>
  <c r="BG69" i="68"/>
  <c r="CV67" i="68"/>
  <c r="DP50" i="68"/>
  <c r="CA50" i="68"/>
  <c r="CA54" i="68"/>
  <c r="CA51" i="68"/>
  <c r="CA52" i="68"/>
  <c r="DH50" i="68"/>
  <c r="BS50" i="68"/>
  <c r="BS54" i="68"/>
  <c r="CZ50" i="68"/>
  <c r="BK50" i="68"/>
  <c r="BK54" i="68"/>
  <c r="CR50" i="68"/>
  <c r="BC50" i="68"/>
  <c r="BC54" i="68"/>
  <c r="BC51" i="68"/>
  <c r="BC52" i="68"/>
  <c r="CJ50" i="68"/>
  <c r="AU50" i="68"/>
  <c r="AU54" i="68"/>
  <c r="AU51" i="68"/>
  <c r="AU52" i="68"/>
  <c r="DL32" i="68"/>
  <c r="BW33" i="68"/>
  <c r="BW32" i="68"/>
  <c r="BW37" i="68"/>
  <c r="BW34" i="68"/>
  <c r="DD32" i="68"/>
  <c r="BO33" i="68"/>
  <c r="BO34" i="68"/>
  <c r="BO32" i="68"/>
  <c r="BG32" i="68"/>
  <c r="CV32" i="68"/>
  <c r="BG34" i="68"/>
  <c r="BG33" i="68"/>
  <c r="AY32" i="68"/>
  <c r="CN32" i="68"/>
  <c r="AY37" i="68"/>
  <c r="AY33" i="68"/>
  <c r="AY34" i="68"/>
  <c r="CG31" i="69"/>
  <c r="CH29" i="69"/>
  <c r="EA29" i="69"/>
  <c r="CM10" i="69"/>
  <c r="ED10" i="69"/>
  <c r="BL19" i="67"/>
  <c r="DA100" i="68"/>
  <c r="DP100" i="68"/>
  <c r="DH100" i="68"/>
  <c r="CZ100" i="68"/>
  <c r="CR100" i="68"/>
  <c r="CJ100" i="68"/>
  <c r="AV98" i="68"/>
  <c r="BX97" i="68"/>
  <c r="DL97" i="68"/>
  <c r="BW97" i="68"/>
  <c r="AX97" i="68"/>
  <c r="BH96" i="68"/>
  <c r="DM81" i="68"/>
  <c r="BX81" i="68"/>
  <c r="DE81" i="68"/>
  <c r="BP82" i="68"/>
  <c r="CW81" i="68"/>
  <c r="CO81" i="68"/>
  <c r="AZ81" i="68"/>
  <c r="AZ82" i="68"/>
  <c r="CG81" i="68"/>
  <c r="AR81" i="68"/>
  <c r="CN67" i="68"/>
  <c r="BK52" i="68"/>
  <c r="BV33" i="68"/>
  <c r="BV34" i="68"/>
  <c r="BV32" i="68"/>
  <c r="BV37" i="68"/>
  <c r="BN33" i="68"/>
  <c r="DC32" i="68"/>
  <c r="BF33" i="68"/>
  <c r="CU32" i="68"/>
  <c r="BF34" i="68"/>
  <c r="BF37" i="68"/>
  <c r="AX33" i="68"/>
  <c r="AX32" i="68"/>
  <c r="CM32" i="68"/>
  <c r="AX34" i="68"/>
  <c r="BT82" i="67"/>
  <c r="BT63" i="67"/>
  <c r="BT59" i="67"/>
  <c r="BT54" i="67"/>
  <c r="BT28" i="67"/>
  <c r="BT24" i="67"/>
  <c r="AM98" i="68"/>
  <c r="AA98" i="68"/>
  <c r="G98" i="68"/>
  <c r="BV97" i="68"/>
  <c r="T97" i="68"/>
  <c r="BX94" i="68"/>
  <c r="BH94" i="68"/>
  <c r="AR94" i="68"/>
  <c r="DK94" i="68"/>
  <c r="BV94" i="68"/>
  <c r="BV96" i="68"/>
  <c r="DC94" i="68"/>
  <c r="BN94" i="68"/>
  <c r="BN96" i="68"/>
  <c r="CU94" i="68"/>
  <c r="BF94" i="68"/>
  <c r="BF96" i="68"/>
  <c r="CM94" i="68"/>
  <c r="AX94" i="68"/>
  <c r="AX96" i="68"/>
  <c r="BY83" i="68"/>
  <c r="BQ83" i="68"/>
  <c r="BI83" i="68"/>
  <c r="BA83" i="68"/>
  <c r="AS83" i="68"/>
  <c r="DN81" i="68"/>
  <c r="CS81" i="68"/>
  <c r="BH81" i="68"/>
  <c r="AV81" i="68"/>
  <c r="BZ82" i="68"/>
  <c r="DO81" i="68"/>
  <c r="BR82" i="68"/>
  <c r="DG81" i="68"/>
  <c r="BJ82" i="68"/>
  <c r="CY81" i="68"/>
  <c r="BB82" i="68"/>
  <c r="CQ81" i="68"/>
  <c r="AT82" i="68"/>
  <c r="CI81" i="68"/>
  <c r="BX69" i="68"/>
  <c r="BX68" i="68"/>
  <c r="BX67" i="68"/>
  <c r="BP69" i="68"/>
  <c r="BP68" i="68"/>
  <c r="BP67" i="68"/>
  <c r="BH69" i="68"/>
  <c r="BH68" i="68"/>
  <c r="BH67" i="68"/>
  <c r="AZ69" i="68"/>
  <c r="AZ68" i="68"/>
  <c r="AZ67" i="68"/>
  <c r="AR69" i="68"/>
  <c r="AR68" i="68"/>
  <c r="AR67" i="68"/>
  <c r="DQ50" i="68"/>
  <c r="CB50" i="68"/>
  <c r="CB52" i="68"/>
  <c r="DI50" i="68"/>
  <c r="BT50" i="68"/>
  <c r="BT52" i="68"/>
  <c r="DA50" i="68"/>
  <c r="BL50" i="68"/>
  <c r="BL52" i="68"/>
  <c r="CS50" i="68"/>
  <c r="BD50" i="68"/>
  <c r="BD52" i="68"/>
  <c r="CK50" i="68"/>
  <c r="AV50" i="68"/>
  <c r="AV52" i="68"/>
  <c r="BK19" i="68"/>
  <c r="DD19" i="68"/>
  <c r="BO19" i="68"/>
  <c r="BG19" i="68"/>
  <c r="BG20" i="68"/>
  <c r="BG21" i="68"/>
  <c r="AY19" i="68"/>
  <c r="AY20" i="68"/>
  <c r="CN19" i="68"/>
  <c r="DH29" i="69"/>
  <c r="BO29" i="69"/>
  <c r="DZ23" i="69"/>
  <c r="CG23" i="69"/>
  <c r="CG29" i="69"/>
  <c r="DR23" i="69"/>
  <c r="BY23" i="69"/>
  <c r="AG31" i="69"/>
  <c r="DJ23" i="69"/>
  <c r="Y31" i="69"/>
  <c r="BQ23" i="69"/>
  <c r="DB23" i="69"/>
  <c r="CT23" i="69"/>
  <c r="BA23" i="69"/>
  <c r="I31" i="69"/>
  <c r="CE17" i="69"/>
  <c r="AM29" i="69"/>
  <c r="AM31" i="69"/>
  <c r="BW17" i="69"/>
  <c r="DP17" i="69"/>
  <c r="AE31" i="69"/>
  <c r="AE29" i="69"/>
  <c r="BG17" i="69"/>
  <c r="O29" i="69"/>
  <c r="O31" i="69"/>
  <c r="AY17" i="69"/>
  <c r="CR17" i="69"/>
  <c r="G29" i="69"/>
  <c r="G31" i="69"/>
  <c r="CA96" i="68"/>
  <c r="BS96" i="68"/>
  <c r="BK96" i="68"/>
  <c r="BC96" i="68"/>
  <c r="AU96" i="68"/>
  <c r="DL94" i="68"/>
  <c r="DD94" i="68"/>
  <c r="CV94" i="68"/>
  <c r="CN94" i="68"/>
  <c r="AT81" i="68"/>
  <c r="DR67" i="68"/>
  <c r="CC67" i="68"/>
  <c r="CC69" i="68"/>
  <c r="DJ67" i="68"/>
  <c r="BU67" i="68"/>
  <c r="BU69" i="68"/>
  <c r="DB67" i="68"/>
  <c r="BM67" i="68"/>
  <c r="BM69" i="68"/>
  <c r="CT67" i="68"/>
  <c r="BE67" i="68"/>
  <c r="BE69" i="68"/>
  <c r="CL67" i="68"/>
  <c r="AW67" i="68"/>
  <c r="AW69" i="68"/>
  <c r="BD54" i="68"/>
  <c r="CB51" i="68"/>
  <c r="BZ32" i="68"/>
  <c r="BZ37" i="68"/>
  <c r="BZ34" i="68"/>
  <c r="BR32" i="68"/>
  <c r="BR37" i="68"/>
  <c r="BR33" i="68"/>
  <c r="BJ37" i="68"/>
  <c r="CY32" i="68"/>
  <c r="BB34" i="68"/>
  <c r="BB37" i="68"/>
  <c r="AT37" i="68"/>
  <c r="AT33" i="68"/>
  <c r="AT34" i="68"/>
  <c r="AT32" i="68"/>
  <c r="AA31" i="69"/>
  <c r="EC17" i="69"/>
  <c r="AR29" i="69"/>
  <c r="CJ17" i="69"/>
  <c r="DU17" i="69"/>
  <c r="AJ29" i="69"/>
  <c r="CB17" i="69"/>
  <c r="DM17" i="69"/>
  <c r="AB29" i="69"/>
  <c r="BT17" i="69"/>
  <c r="DE17" i="69"/>
  <c r="T29" i="69"/>
  <c r="BL17" i="69"/>
  <c r="CW17" i="69"/>
  <c r="L29" i="69"/>
  <c r="BD17" i="69"/>
  <c r="CO17" i="69"/>
  <c r="D29" i="69"/>
  <c r="AS17" i="69"/>
  <c r="AV17" i="69"/>
  <c r="AR31" i="69"/>
  <c r="CJ12" i="69"/>
  <c r="EC12" i="69"/>
  <c r="AJ31" i="69"/>
  <c r="CB12" i="69"/>
  <c r="DU12" i="69"/>
  <c r="AB31" i="69"/>
  <c r="BT12" i="69"/>
  <c r="DM12" i="69"/>
  <c r="T31" i="69"/>
  <c r="BL12" i="69"/>
  <c r="L31" i="69"/>
  <c r="BD12" i="69"/>
  <c r="CW12" i="69"/>
  <c r="AS12" i="69"/>
  <c r="D31" i="69"/>
  <c r="AV12" i="69"/>
  <c r="CO12" i="69"/>
  <c r="BB81" i="68"/>
  <c r="DQ67" i="68"/>
  <c r="CB67" i="68"/>
  <c r="DI67" i="68"/>
  <c r="BT67" i="68"/>
  <c r="DA67" i="68"/>
  <c r="BL67" i="68"/>
  <c r="CS67" i="68"/>
  <c r="BD67" i="68"/>
  <c r="CK67" i="68"/>
  <c r="AV67" i="68"/>
  <c r="CB54" i="68"/>
  <c r="CA20" i="68"/>
  <c r="CA21" i="68"/>
  <c r="DP19" i="68"/>
  <c r="BS20" i="68"/>
  <c r="BS21" i="68"/>
  <c r="BS19" i="68"/>
  <c r="BK20" i="68"/>
  <c r="BK21" i="68"/>
  <c r="BC20" i="68"/>
  <c r="BC19" i="68"/>
  <c r="BC21" i="68"/>
  <c r="CR19" i="68"/>
  <c r="AU20" i="68"/>
  <c r="AU21" i="68"/>
  <c r="CJ19" i="68"/>
  <c r="BO31" i="69"/>
  <c r="CC23" i="69"/>
  <c r="DV23" i="69"/>
  <c r="BU23" i="69"/>
  <c r="DN23" i="69"/>
  <c r="BM23" i="69"/>
  <c r="DF23" i="69"/>
  <c r="AW23" i="69"/>
  <c r="CP23" i="69"/>
  <c r="CI12" i="69"/>
  <c r="EB12" i="69"/>
  <c r="AQ31" i="69"/>
  <c r="CA12" i="69"/>
  <c r="AI31" i="69"/>
  <c r="DT12" i="69"/>
  <c r="BK12" i="69"/>
  <c r="DD12" i="69"/>
  <c r="S31" i="69"/>
  <c r="BC12" i="69"/>
  <c r="K31" i="69"/>
  <c r="CV12" i="69"/>
  <c r="ED9" i="69"/>
  <c r="BJ81" i="68"/>
  <c r="BT69" i="68"/>
  <c r="BT68" i="68"/>
  <c r="BL51" i="68"/>
  <c r="BW52" i="68"/>
  <c r="BW51" i="68"/>
  <c r="BW50" i="68"/>
  <c r="BO52" i="68"/>
  <c r="BO51" i="68"/>
  <c r="BO50" i="68"/>
  <c r="BG52" i="68"/>
  <c r="BG51" i="68"/>
  <c r="BG50" i="68"/>
  <c r="AY52" i="68"/>
  <c r="AY51" i="68"/>
  <c r="AY50" i="68"/>
  <c r="BO21" i="68"/>
  <c r="BO20" i="68"/>
  <c r="CV19" i="68"/>
  <c r="CA19" i="68"/>
  <c r="DO19" i="68"/>
  <c r="BJ21" i="68"/>
  <c r="BJ20" i="68"/>
  <c r="BJ19" i="68"/>
  <c r="CY19" i="68"/>
  <c r="BB19" i="68"/>
  <c r="BB21" i="68"/>
  <c r="CI19" i="68"/>
  <c r="AT19" i="68"/>
  <c r="AT21" i="68"/>
  <c r="Q31" i="69"/>
  <c r="BZ29" i="69"/>
  <c r="CT29" i="69"/>
  <c r="BA29" i="69"/>
  <c r="CJ23" i="69"/>
  <c r="EC23" i="69"/>
  <c r="CB23" i="69"/>
  <c r="DU23" i="69"/>
  <c r="BT23" i="69"/>
  <c r="DM23" i="69"/>
  <c r="BD23" i="69"/>
  <c r="CW23" i="69"/>
  <c r="AV23" i="69"/>
  <c r="CO23" i="69"/>
  <c r="CS29" i="69"/>
  <c r="AZ29" i="69"/>
  <c r="CH28" i="69"/>
  <c r="EA28" i="69"/>
  <c r="BR28" i="69"/>
  <c r="Z29" i="69"/>
  <c r="BJ28" i="69"/>
  <c r="DC28" i="69"/>
  <c r="R29" i="69"/>
  <c r="BB28" i="69"/>
  <c r="J29" i="69"/>
  <c r="CU28" i="69"/>
  <c r="CM14" i="69"/>
  <c r="ED14" i="69"/>
  <c r="W46" i="95"/>
  <c r="DK67" i="68"/>
  <c r="DC67" i="68"/>
  <c r="CU67" i="68"/>
  <c r="CM67" i="68"/>
  <c r="BY52" i="68"/>
  <c r="BQ52" i="68"/>
  <c r="BI52" i="68"/>
  <c r="BA52" i="68"/>
  <c r="AS52" i="68"/>
  <c r="DR50" i="68"/>
  <c r="DJ50" i="68"/>
  <c r="DB50" i="68"/>
  <c r="CT50" i="68"/>
  <c r="CL50" i="68"/>
  <c r="BX33" i="68"/>
  <c r="DE32" i="68"/>
  <c r="AZ32" i="68"/>
  <c r="DZ29" i="69"/>
  <c r="BK29" i="69"/>
  <c r="DD29" i="69"/>
  <c r="DQ32" i="68"/>
  <c r="DI32" i="68"/>
  <c r="DA32" i="68"/>
  <c r="CS32" i="68"/>
  <c r="CK32" i="68"/>
  <c r="AZ31" i="69"/>
  <c r="DB29" i="69"/>
  <c r="DW28" i="69"/>
  <c r="AL29" i="69"/>
  <c r="DO28" i="69"/>
  <c r="AD29" i="69"/>
  <c r="DG28" i="69"/>
  <c r="V29" i="69"/>
  <c r="BN28" i="69"/>
  <c r="CY28" i="69"/>
  <c r="N29" i="69"/>
  <c r="BF28" i="69"/>
  <c r="CQ28" i="69"/>
  <c r="F29" i="69"/>
  <c r="AX28" i="69"/>
  <c r="ED21" i="69"/>
  <c r="CM21" i="69"/>
  <c r="BX37" i="68"/>
  <c r="BP37" i="68"/>
  <c r="BH37" i="68"/>
  <c r="AZ37" i="68"/>
  <c r="BT34" i="68"/>
  <c r="BL33" i="68"/>
  <c r="BP32" i="68"/>
  <c r="DA29" i="69"/>
  <c r="DS28" i="69"/>
  <c r="ED25" i="69"/>
  <c r="CM25" i="69"/>
  <c r="AF31" i="69"/>
  <c r="R31" i="69"/>
  <c r="AS28" i="69"/>
  <c r="EB23" i="69"/>
  <c r="DT23" i="69"/>
  <c r="DL23" i="69"/>
  <c r="DD23" i="69"/>
  <c r="CV23" i="69"/>
  <c r="DV17" i="69"/>
  <c r="AK29" i="69"/>
  <c r="AK31" i="69"/>
  <c r="DN17" i="69"/>
  <c r="AC29" i="69"/>
  <c r="AC31" i="69"/>
  <c r="DF17" i="69"/>
  <c r="U29" i="69"/>
  <c r="U31" i="69"/>
  <c r="CX17" i="69"/>
  <c r="M29" i="69"/>
  <c r="M31" i="69"/>
  <c r="CP17" i="69"/>
  <c r="E29" i="69"/>
  <c r="E31" i="69"/>
  <c r="DY31" i="69"/>
  <c r="ED27" i="69"/>
  <c r="CM16" i="69"/>
  <c r="ED16" i="69"/>
  <c r="Y29" i="69"/>
  <c r="DB28" i="69"/>
  <c r="DY28" i="69"/>
  <c r="DQ28" i="69"/>
  <c r="DI28" i="69"/>
  <c r="DA28" i="69"/>
  <c r="CS28" i="69"/>
  <c r="DC12" i="69"/>
  <c r="DZ12" i="69"/>
  <c r="DR12" i="69"/>
  <c r="DJ12" i="69"/>
  <c r="DB12" i="69"/>
  <c r="CT12" i="69"/>
  <c r="X31" i="69"/>
  <c r="J31" i="69"/>
  <c r="X29" i="69"/>
  <c r="DZ28" i="69"/>
  <c r="DX28" i="69"/>
  <c r="DP28" i="69"/>
  <c r="DH28" i="69"/>
  <c r="CZ28" i="69"/>
  <c r="CR28" i="69"/>
  <c r="CI23" i="69"/>
  <c r="EA12" i="69"/>
  <c r="DY12" i="69"/>
  <c r="DQ12" i="69"/>
  <c r="DI12" i="69"/>
  <c r="DA12" i="69"/>
  <c r="CS12" i="69"/>
  <c r="AA121" i="30" l="1"/>
  <c r="AA128" i="91"/>
  <c r="BA128" i="91" s="1"/>
  <c r="Y104" i="30"/>
  <c r="AA106" i="91"/>
  <c r="BE106" i="91" s="1"/>
  <c r="R11" i="96"/>
  <c r="P11" i="96"/>
  <c r="BE30" i="91"/>
  <c r="T11" i="96"/>
  <c r="CK60" i="38"/>
  <c r="CK59" i="38"/>
  <c r="CK47" i="38"/>
  <c r="CK46" i="38"/>
  <c r="CK20" i="38"/>
  <c r="CK21" i="38"/>
  <c r="Y77" i="30"/>
  <c r="AA77" i="91"/>
  <c r="BE64" i="91"/>
  <c r="Y28" i="95"/>
  <c r="BE65" i="91"/>
  <c r="Y29" i="95"/>
  <c r="Y47" i="30"/>
  <c r="AA47" i="91"/>
  <c r="Y126" i="30"/>
  <c r="AA138" i="91"/>
  <c r="BE63" i="91"/>
  <c r="Y27" i="95"/>
  <c r="Y12" i="95"/>
  <c r="Y128" i="30"/>
  <c r="AA140" i="91"/>
  <c r="BE140" i="91" s="1"/>
  <c r="Y16" i="95"/>
  <c r="BE92" i="91"/>
  <c r="Y34" i="95"/>
  <c r="BA44" i="91"/>
  <c r="X125" i="30"/>
  <c r="CC125" i="92"/>
  <c r="AR3" i="92" s="1"/>
  <c r="BE122" i="91"/>
  <c r="DH31" i="69"/>
  <c r="DZ31" i="69"/>
  <c r="CS31" i="69"/>
  <c r="BE74" i="91"/>
  <c r="AA75" i="91"/>
  <c r="BE75" i="91" s="1"/>
  <c r="BA72" i="90"/>
  <c r="AY71" i="90"/>
  <c r="BA103" i="91"/>
  <c r="BA23" i="91"/>
  <c r="BE23" i="91"/>
  <c r="BE62" i="91"/>
  <c r="BA62" i="91"/>
  <c r="BE128" i="91"/>
  <c r="BA119" i="91"/>
  <c r="BE14" i="91"/>
  <c r="BA14" i="91"/>
  <c r="BA17" i="91"/>
  <c r="BA129" i="91"/>
  <c r="BE131" i="91"/>
  <c r="BA131" i="91"/>
  <c r="BA65" i="91"/>
  <c r="BE109" i="91"/>
  <c r="BA97" i="91"/>
  <c r="Y27" i="30"/>
  <c r="BA26" i="91"/>
  <c r="BA125" i="91"/>
  <c r="BA68" i="91"/>
  <c r="BA35" i="91"/>
  <c r="BA38" i="91"/>
  <c r="BE35" i="91"/>
  <c r="BE91" i="91"/>
  <c r="BA91" i="91"/>
  <c r="CM97" i="68"/>
  <c r="CY97" i="68"/>
  <c r="DC98" i="68"/>
  <c r="CU97" i="68"/>
  <c r="BA11" i="91"/>
  <c r="BE27" i="91"/>
  <c r="BE28" i="91"/>
  <c r="BE48" i="91"/>
  <c r="CD78" i="67"/>
  <c r="BM97" i="67"/>
  <c r="Y122" i="30"/>
  <c r="BX97" i="66"/>
  <c r="Y124" i="30"/>
  <c r="CD28" i="67"/>
  <c r="Y102" i="30"/>
  <c r="CD17" i="67"/>
  <c r="Y75" i="30"/>
  <c r="Y121" i="30"/>
  <c r="CD48" i="67"/>
  <c r="CD63" i="67"/>
  <c r="CD35" i="67"/>
  <c r="CD31" i="67"/>
  <c r="CD44" i="67"/>
  <c r="Y13" i="95"/>
  <c r="CD91" i="67"/>
  <c r="CD11" i="67"/>
  <c r="CD10" i="67"/>
  <c r="CD49" i="67"/>
  <c r="CD74" i="67"/>
  <c r="CD30" i="67"/>
  <c r="Y15" i="95"/>
  <c r="CD61" i="67"/>
  <c r="CD58" i="67"/>
  <c r="BR97" i="67"/>
  <c r="CE97" i="68"/>
  <c r="BZ97" i="67"/>
  <c r="BA11" i="67"/>
  <c r="BJ97" i="67"/>
  <c r="AQ97" i="67"/>
  <c r="BC97" i="67"/>
  <c r="BS31" i="69"/>
  <c r="DL31" i="69"/>
  <c r="BZ31" i="69"/>
  <c r="DS31" i="69"/>
  <c r="AQ68" i="67"/>
  <c r="BC67" i="67"/>
  <c r="BT67" i="67"/>
  <c r="AQ67" i="67"/>
  <c r="AQ69" i="67"/>
  <c r="BJ97" i="66"/>
  <c r="AJ97" i="66"/>
  <c r="AL97" i="66"/>
  <c r="BL97" i="66"/>
  <c r="AP98" i="66"/>
  <c r="AA101" i="67"/>
  <c r="BA100" i="66"/>
  <c r="AY100" i="66"/>
  <c r="BY100" i="66"/>
  <c r="U24" i="95"/>
  <c r="W24" i="95"/>
  <c r="AA128" i="30"/>
  <c r="DI31" i="69"/>
  <c r="BP31" i="69"/>
  <c r="BB29" i="69"/>
  <c r="CU29" i="69"/>
  <c r="DB31" i="69"/>
  <c r="BI31" i="69"/>
  <c r="CB31" i="69"/>
  <c r="DU31" i="69"/>
  <c r="DP29" i="69"/>
  <c r="BW29" i="69"/>
  <c r="BY98" i="68"/>
  <c r="AV97" i="68"/>
  <c r="CK97" i="68"/>
  <c r="BT97" i="68"/>
  <c r="DI97" i="68"/>
  <c r="AY54" i="67"/>
  <c r="CB50" i="67"/>
  <c r="AY52" i="67"/>
  <c r="BD50" i="67"/>
  <c r="AY50" i="67"/>
  <c r="CT98" i="68"/>
  <c r="BE98" i="68"/>
  <c r="BE27" i="67"/>
  <c r="CD27" i="67"/>
  <c r="AF99" i="67"/>
  <c r="BE76" i="67"/>
  <c r="CD76" i="67"/>
  <c r="DH98" i="68"/>
  <c r="BS98" i="68"/>
  <c r="BE55" i="67"/>
  <c r="CD55" i="67"/>
  <c r="AT97" i="66"/>
  <c r="BT97" i="66"/>
  <c r="BE60" i="67"/>
  <c r="CD60" i="67"/>
  <c r="CC99" i="67"/>
  <c r="AZ99" i="67"/>
  <c r="AG98" i="66"/>
  <c r="BG98" i="66"/>
  <c r="AM97" i="66"/>
  <c r="BM97" i="66"/>
  <c r="AW97" i="66"/>
  <c r="BW97" i="66"/>
  <c r="CI97" i="68"/>
  <c r="DY29" i="69"/>
  <c r="CX29" i="69"/>
  <c r="BE29" i="69"/>
  <c r="CK28" i="69"/>
  <c r="CM28" i="69"/>
  <c r="ED28" i="69"/>
  <c r="CI31" i="69"/>
  <c r="EB31" i="69"/>
  <c r="BD29" i="69"/>
  <c r="CW29" i="69"/>
  <c r="DP31" i="69"/>
  <c r="BW31" i="69"/>
  <c r="CD46" i="67"/>
  <c r="BE46" i="67"/>
  <c r="BU97" i="68"/>
  <c r="DJ97" i="68"/>
  <c r="AX97" i="67"/>
  <c r="CA97" i="67"/>
  <c r="BH98" i="68"/>
  <c r="AM99" i="67"/>
  <c r="BP99" i="67"/>
  <c r="AJ98" i="66"/>
  <c r="BE65" i="67"/>
  <c r="CD65" i="67"/>
  <c r="U38" i="95"/>
  <c r="W38" i="95"/>
  <c r="CD59" i="67"/>
  <c r="BA59" i="67"/>
  <c r="BE59" i="67"/>
  <c r="BS98" i="66"/>
  <c r="AS98" i="66"/>
  <c r="CD95" i="67"/>
  <c r="AU99" i="67"/>
  <c r="BX99" i="67"/>
  <c r="CC29" i="69"/>
  <c r="DV29" i="69"/>
  <c r="BJ29" i="69"/>
  <c r="DC29" i="69"/>
  <c r="BL31" i="69"/>
  <c r="DE31" i="69"/>
  <c r="CS97" i="68"/>
  <c r="BD97" i="68"/>
  <c r="DH97" i="68"/>
  <c r="BS97" i="68"/>
  <c r="CL98" i="68"/>
  <c r="AW98" i="68"/>
  <c r="AQ82" i="67"/>
  <c r="BC81" i="67"/>
  <c r="AQ81" i="67"/>
  <c r="AQ83" i="67"/>
  <c r="BT81" i="67"/>
  <c r="BA42" i="67"/>
  <c r="BE42" i="67"/>
  <c r="CD42" i="67"/>
  <c r="BX98" i="68"/>
  <c r="CZ98" i="68"/>
  <c r="BK98" i="68"/>
  <c r="BF98" i="66"/>
  <c r="AF98" i="66"/>
  <c r="AA94" i="67"/>
  <c r="BA94" i="66"/>
  <c r="BY94" i="66"/>
  <c r="AY95" i="66"/>
  <c r="AY96" i="66"/>
  <c r="AY94" i="66"/>
  <c r="AD98" i="66"/>
  <c r="CI45" i="38"/>
  <c r="CK45" i="38"/>
  <c r="CD24" i="67"/>
  <c r="CE98" i="68"/>
  <c r="BN97" i="66"/>
  <c r="CQ98" i="68"/>
  <c r="BM31" i="69"/>
  <c r="DF31" i="69"/>
  <c r="CJ31" i="69"/>
  <c r="EC31" i="69"/>
  <c r="BO98" i="68"/>
  <c r="DD98" i="68"/>
  <c r="CG97" i="68"/>
  <c r="AR97" i="68"/>
  <c r="DP97" i="68"/>
  <c r="CA97" i="68"/>
  <c r="CD77" i="67"/>
  <c r="CD15" i="67"/>
  <c r="BE15" i="67"/>
  <c r="CD66" i="67"/>
  <c r="CB67" i="67"/>
  <c r="BD67" i="67"/>
  <c r="AY67" i="67"/>
  <c r="AY69" i="67"/>
  <c r="DA31" i="69"/>
  <c r="BM98" i="66"/>
  <c r="AM98" i="66"/>
  <c r="BE47" i="67"/>
  <c r="CD47" i="67"/>
  <c r="BE39" i="67"/>
  <c r="CD39" i="67"/>
  <c r="BQ97" i="67"/>
  <c r="BE86" i="67"/>
  <c r="BA86" i="67"/>
  <c r="BC101" i="67"/>
  <c r="BT101" i="67"/>
  <c r="AQ101" i="67"/>
  <c r="AI97" i="67"/>
  <c r="BL97" i="67"/>
  <c r="AV97" i="66"/>
  <c r="BV97" i="66"/>
  <c r="AO97" i="66"/>
  <c r="BO97" i="66"/>
  <c r="CP97" i="68"/>
  <c r="CQ97" i="68"/>
  <c r="BV97" i="67"/>
  <c r="AS97" i="67"/>
  <c r="AA26" i="30"/>
  <c r="Y29" i="30"/>
  <c r="Y26" i="30"/>
  <c r="AA100" i="67"/>
  <c r="BA99" i="66"/>
  <c r="BY99" i="66"/>
  <c r="AY99" i="66"/>
  <c r="CV98" i="68"/>
  <c r="W31" i="95"/>
  <c r="U31" i="95"/>
  <c r="CK58" i="38"/>
  <c r="CI58" i="38"/>
  <c r="BK98" i="66"/>
  <c r="AK98" i="66"/>
  <c r="AD99" i="67"/>
  <c r="Q99" i="67"/>
  <c r="BG99" i="67"/>
  <c r="AL99" i="67"/>
  <c r="BO99" i="67"/>
  <c r="BM29" i="69"/>
  <c r="DF29" i="69"/>
  <c r="DQ31" i="69"/>
  <c r="BX31" i="69"/>
  <c r="AV31" i="69"/>
  <c r="CO31" i="69"/>
  <c r="BL29" i="69"/>
  <c r="DE29" i="69"/>
  <c r="DX31" i="69"/>
  <c r="CE31" i="69"/>
  <c r="DJ31" i="69"/>
  <c r="BQ31" i="69"/>
  <c r="CA98" i="68"/>
  <c r="AS98" i="68"/>
  <c r="CH98" i="68"/>
  <c r="CY31" i="69"/>
  <c r="BF31" i="69"/>
  <c r="CB97" i="68"/>
  <c r="DQ97" i="68"/>
  <c r="DE97" i="68"/>
  <c r="BP97" i="68"/>
  <c r="CH97" i="68"/>
  <c r="AS97" i="68"/>
  <c r="BM97" i="68"/>
  <c r="DB97" i="68"/>
  <c r="DR98" i="68"/>
  <c r="CC98" i="68"/>
  <c r="CD62" i="67"/>
  <c r="BH97" i="67"/>
  <c r="BE12" i="67"/>
  <c r="CD12" i="67"/>
  <c r="CD92" i="67"/>
  <c r="BI97" i="67"/>
  <c r="BE18" i="67"/>
  <c r="CD18" i="67"/>
  <c r="AZ98" i="68"/>
  <c r="CO98" i="68"/>
  <c r="BP98" i="68"/>
  <c r="AE99" i="67"/>
  <c r="BH99" i="67"/>
  <c r="BE80" i="67"/>
  <c r="CD80" i="67"/>
  <c r="AV98" i="66"/>
  <c r="BE83" i="67"/>
  <c r="CD83" i="67"/>
  <c r="CD37" i="67"/>
  <c r="BE37" i="67"/>
  <c r="CD43" i="67"/>
  <c r="BE52" i="67"/>
  <c r="BH98" i="66"/>
  <c r="AH98" i="66"/>
  <c r="DS29" i="69"/>
  <c r="AY81" i="66"/>
  <c r="BY81" i="66"/>
  <c r="AA81" i="67"/>
  <c r="BA81" i="66"/>
  <c r="AF97" i="66"/>
  <c r="BF97" i="66"/>
  <c r="BE75" i="67"/>
  <c r="CD75" i="67"/>
  <c r="DO97" i="68"/>
  <c r="DF97" i="68"/>
  <c r="BE93" i="67"/>
  <c r="CD93" i="67"/>
  <c r="BE68" i="67"/>
  <c r="CD68" i="67"/>
  <c r="Y46" i="30"/>
  <c r="AA46" i="30"/>
  <c r="Y50" i="30"/>
  <c r="Y49" i="30"/>
  <c r="BT97" i="67"/>
  <c r="CT31" i="69"/>
  <c r="BA31" i="69"/>
  <c r="BN31" i="69"/>
  <c r="DG31" i="69"/>
  <c r="DB98" i="68"/>
  <c r="BM98" i="68"/>
  <c r="BE16" i="67"/>
  <c r="CD16" i="67"/>
  <c r="CB19" i="67"/>
  <c r="AY19" i="67"/>
  <c r="AY21" i="67"/>
  <c r="BD19" i="67"/>
  <c r="BI97" i="68"/>
  <c r="CX97" i="68"/>
  <c r="CB32" i="67"/>
  <c r="BD32" i="67"/>
  <c r="AY37" i="67"/>
  <c r="AY35" i="67"/>
  <c r="AY32" i="67"/>
  <c r="AY34" i="67"/>
  <c r="BE25" i="67"/>
  <c r="CD25" i="67"/>
  <c r="AP97" i="67"/>
  <c r="BS97" i="67"/>
  <c r="BN98" i="66"/>
  <c r="AN98" i="66"/>
  <c r="BE64" i="67"/>
  <c r="CD64" i="67"/>
  <c r="DT29" i="69"/>
  <c r="DG98" i="68"/>
  <c r="BE31" i="69"/>
  <c r="CX31" i="69"/>
  <c r="BD31" i="69"/>
  <c r="CW31" i="69"/>
  <c r="BC97" i="68"/>
  <c r="CR97" i="68"/>
  <c r="BE34" i="67"/>
  <c r="CD34" i="67"/>
  <c r="BE21" i="67"/>
  <c r="CD21" i="67"/>
  <c r="CD54" i="67"/>
  <c r="BE54" i="67"/>
  <c r="AT99" i="67"/>
  <c r="BW99" i="67"/>
  <c r="AW98" i="66"/>
  <c r="BW98" i="66"/>
  <c r="CD82" i="67"/>
  <c r="BE82" i="67"/>
  <c r="BG97" i="66"/>
  <c r="AG97" i="66"/>
  <c r="BK99" i="67"/>
  <c r="AH99" i="67"/>
  <c r="BV99" i="67"/>
  <c r="AS99" i="67"/>
  <c r="DK98" i="68"/>
  <c r="Y14" i="95"/>
  <c r="CC31" i="69"/>
  <c r="DV31" i="69"/>
  <c r="BN29" i="69"/>
  <c r="DG29" i="69"/>
  <c r="BC31" i="69"/>
  <c r="CV31" i="69"/>
  <c r="CR31" i="69"/>
  <c r="AY31" i="69"/>
  <c r="DK97" i="68"/>
  <c r="AX31" i="69"/>
  <c r="CQ31" i="69"/>
  <c r="BK97" i="68"/>
  <c r="CZ97" i="68"/>
  <c r="BE97" i="68"/>
  <c r="CT97" i="68"/>
  <c r="AV99" i="67"/>
  <c r="BA24" i="67"/>
  <c r="CD23" i="67"/>
  <c r="BE23" i="67"/>
  <c r="DG97" i="68"/>
  <c r="CK65" i="38"/>
  <c r="CN98" i="68"/>
  <c r="AK97" i="67"/>
  <c r="BN97" i="67"/>
  <c r="N47" i="95"/>
  <c r="K47" i="95"/>
  <c r="CV29" i="69"/>
  <c r="CB29" i="69"/>
  <c r="DU29" i="69"/>
  <c r="CR29" i="69"/>
  <c r="AY29" i="69"/>
  <c r="CJ98" i="68"/>
  <c r="AU98" i="68"/>
  <c r="BI98" i="68"/>
  <c r="DO31" i="69"/>
  <c r="BV31" i="69"/>
  <c r="CH31" i="69"/>
  <c r="EA31" i="69"/>
  <c r="BC19" i="67"/>
  <c r="BT19" i="67"/>
  <c r="AQ19" i="67"/>
  <c r="AQ21" i="67"/>
  <c r="AQ100" i="67"/>
  <c r="BT100" i="67"/>
  <c r="BC100" i="67"/>
  <c r="BE79" i="67"/>
  <c r="CD79" i="67"/>
  <c r="BL99" i="67"/>
  <c r="AI99" i="67"/>
  <c r="BE11" i="91"/>
  <c r="BA73" i="67"/>
  <c r="CD73" i="67"/>
  <c r="BE73" i="67"/>
  <c r="BE29" i="67"/>
  <c r="CD29" i="67"/>
  <c r="BE56" i="67"/>
  <c r="CD56" i="67"/>
  <c r="EB29" i="69"/>
  <c r="AY67" i="66"/>
  <c r="AA67" i="67"/>
  <c r="BA68" i="67" s="1"/>
  <c r="BY67" i="66"/>
  <c r="AY69" i="66"/>
  <c r="BA67" i="66"/>
  <c r="AY19" i="66"/>
  <c r="BY19" i="66"/>
  <c r="AA19" i="67"/>
  <c r="BA21" i="67" s="1"/>
  <c r="BA19" i="66"/>
  <c r="BJ31" i="69"/>
  <c r="DC31" i="69"/>
  <c r="CQ29" i="69"/>
  <c r="AX29" i="69"/>
  <c r="DO29" i="69"/>
  <c r="BV29" i="69"/>
  <c r="BK31" i="69"/>
  <c r="DD31" i="69"/>
  <c r="DJ29" i="69"/>
  <c r="BQ29" i="69"/>
  <c r="CP31" i="69"/>
  <c r="AW31" i="69"/>
  <c r="CD29" i="69"/>
  <c r="DW29" i="69"/>
  <c r="BR29" i="69"/>
  <c r="DK29" i="69"/>
  <c r="AS31" i="69"/>
  <c r="CM12" i="69"/>
  <c r="CK12" i="69"/>
  <c r="ED12" i="69"/>
  <c r="BT31" i="69"/>
  <c r="DM31" i="69"/>
  <c r="ED17" i="69"/>
  <c r="CK17" i="69"/>
  <c r="CM17" i="69"/>
  <c r="CJ29" i="69"/>
  <c r="EC29" i="69"/>
  <c r="CZ31" i="69"/>
  <c r="BG31" i="69"/>
  <c r="DX29" i="69"/>
  <c r="CE29" i="69"/>
  <c r="DA98" i="68"/>
  <c r="CD31" i="69"/>
  <c r="DW31" i="69"/>
  <c r="BR31" i="69"/>
  <c r="DK31" i="69"/>
  <c r="BL97" i="68"/>
  <c r="DA97" i="68"/>
  <c r="AW97" i="68"/>
  <c r="CL97" i="68"/>
  <c r="CC97" i="68"/>
  <c r="DR97" i="68"/>
  <c r="CD14" i="67"/>
  <c r="AH97" i="67"/>
  <c r="BK97" i="67"/>
  <c r="AR98" i="68"/>
  <c r="CG98" i="68"/>
  <c r="Y97" i="67"/>
  <c r="CD72" i="67"/>
  <c r="CR98" i="68"/>
  <c r="BC98" i="68"/>
  <c r="CA99" i="67"/>
  <c r="AX99" i="67"/>
  <c r="CD90" i="67"/>
  <c r="AP97" i="66"/>
  <c r="BP97" i="66"/>
  <c r="AY20" i="66"/>
  <c r="Z97" i="66"/>
  <c r="AC97" i="66"/>
  <c r="BC97" i="66"/>
  <c r="BE87" i="67"/>
  <c r="AO98" i="66"/>
  <c r="BO98" i="66"/>
  <c r="CI19" i="38"/>
  <c r="CK19" i="38"/>
  <c r="AA50" i="67"/>
  <c r="BY50" i="66"/>
  <c r="BA50" i="66"/>
  <c r="AY50" i="66"/>
  <c r="AY54" i="66"/>
  <c r="AP99" i="67"/>
  <c r="BD101" i="67"/>
  <c r="AY101" i="67"/>
  <c r="CB101" i="67"/>
  <c r="BD81" i="67"/>
  <c r="CB81" i="67"/>
  <c r="AY81" i="67"/>
  <c r="BE45" i="67"/>
  <c r="CD45" i="67"/>
  <c r="AL98" i="66"/>
  <c r="BQ97" i="66"/>
  <c r="BI98" i="66"/>
  <c r="Y74" i="30"/>
  <c r="AA74" i="30"/>
  <c r="AQ51" i="67"/>
  <c r="AQ54" i="67"/>
  <c r="BC50" i="67"/>
  <c r="BT50" i="67"/>
  <c r="AQ50" i="67"/>
  <c r="DI29" i="69"/>
  <c r="BP29" i="69"/>
  <c r="CP29" i="69"/>
  <c r="AW29" i="69"/>
  <c r="DN31" i="69"/>
  <c r="BU31" i="69"/>
  <c r="CY29" i="69"/>
  <c r="BF29" i="69"/>
  <c r="AS29" i="69"/>
  <c r="AV29" i="69"/>
  <c r="CO29" i="69"/>
  <c r="CZ29" i="69"/>
  <c r="BG29" i="69"/>
  <c r="DR31" i="69"/>
  <c r="BY31" i="69"/>
  <c r="CK98" i="68"/>
  <c r="BQ98" i="68"/>
  <c r="AY100" i="67"/>
  <c r="CB100" i="67"/>
  <c r="BD100" i="67"/>
  <c r="AN99" i="67"/>
  <c r="BQ99" i="67"/>
  <c r="CD26" i="67"/>
  <c r="BE26" i="67"/>
  <c r="BN99" i="67"/>
  <c r="AK99" i="67"/>
  <c r="BE41" i="67"/>
  <c r="CD41" i="67"/>
  <c r="AD97" i="66"/>
  <c r="BD97" i="66"/>
  <c r="BE20" i="67"/>
  <c r="CD20" i="67"/>
  <c r="Y99" i="67"/>
  <c r="BE51" i="67"/>
  <c r="CD51" i="67"/>
  <c r="BS97" i="66"/>
  <c r="AS97" i="66"/>
  <c r="BE89" i="67"/>
  <c r="CD89" i="67"/>
  <c r="BM99" i="67"/>
  <c r="AJ99" i="67"/>
  <c r="BA32" i="66"/>
  <c r="AY35" i="66"/>
  <c r="AA32" i="67"/>
  <c r="BY32" i="66"/>
  <c r="AY32" i="66"/>
  <c r="AY33" i="66"/>
  <c r="AY37" i="66"/>
  <c r="AY34" i="66"/>
  <c r="BP97" i="67"/>
  <c r="CD85" i="67"/>
  <c r="BE85" i="67"/>
  <c r="AA101" i="30"/>
  <c r="Y101" i="30"/>
  <c r="AC98" i="66"/>
  <c r="BC98" i="66"/>
  <c r="Z98" i="66"/>
  <c r="AA126" i="30"/>
  <c r="BB31" i="69"/>
  <c r="CU31" i="69"/>
  <c r="DN29" i="69"/>
  <c r="BU29" i="69"/>
  <c r="BT29" i="69"/>
  <c r="DM29" i="69"/>
  <c r="CW97" i="68"/>
  <c r="BH97" i="68"/>
  <c r="BA98" i="68"/>
  <c r="CP98" i="68"/>
  <c r="CK23" i="69"/>
  <c r="CM23" i="69"/>
  <c r="ED23" i="69"/>
  <c r="AU97" i="68"/>
  <c r="CJ97" i="68"/>
  <c r="CD13" i="67"/>
  <c r="BE13" i="67"/>
  <c r="AR98" i="66"/>
  <c r="BR98" i="66"/>
  <c r="CA31" i="69"/>
  <c r="DT31" i="69"/>
  <c r="Y38" i="95" l="1"/>
  <c r="BE111" i="91"/>
  <c r="BE110" i="91"/>
  <c r="BA109" i="91"/>
  <c r="BA106" i="91"/>
  <c r="BA47" i="91"/>
  <c r="BE53" i="91"/>
  <c r="BE52" i="91"/>
  <c r="BA107" i="91"/>
  <c r="Y45" i="95"/>
  <c r="BE132" i="91"/>
  <c r="BE133" i="91"/>
  <c r="Y31" i="95"/>
  <c r="BE82" i="91"/>
  <c r="BE81" i="91"/>
  <c r="BA80" i="91"/>
  <c r="BA84" i="91"/>
  <c r="BA77" i="91"/>
  <c r="CD52" i="67"/>
  <c r="BA78" i="91"/>
  <c r="BE77" i="91"/>
  <c r="BA55" i="91"/>
  <c r="BE138" i="91"/>
  <c r="BA138" i="91"/>
  <c r="Y24" i="95"/>
  <c r="BA51" i="91"/>
  <c r="CD87" i="67"/>
  <c r="BE47" i="91"/>
  <c r="BA48" i="91"/>
  <c r="BA50" i="91"/>
  <c r="CD33" i="67"/>
  <c r="BA140" i="91"/>
  <c r="CI64" i="38"/>
  <c r="AV3" i="38" s="1"/>
  <c r="AD3" i="90"/>
  <c r="AR2" i="92"/>
  <c r="D8" i="74" s="1"/>
  <c r="BA74" i="91"/>
  <c r="AD2" i="90"/>
  <c r="BA27" i="91"/>
  <c r="BE26" i="91"/>
  <c r="BA29" i="91"/>
  <c r="DN98" i="68"/>
  <c r="BD98" i="66"/>
  <c r="BJ99" i="67"/>
  <c r="DE98" i="68"/>
  <c r="BL98" i="66"/>
  <c r="CX98" i="68"/>
  <c r="BJ98" i="66"/>
  <c r="BD99" i="67"/>
  <c r="AY99" i="67"/>
  <c r="BE98" i="66"/>
  <c r="BE81" i="67"/>
  <c r="BA81" i="67"/>
  <c r="CD81" i="67"/>
  <c r="CD94" i="67"/>
  <c r="BA94" i="67"/>
  <c r="BE94" i="67"/>
  <c r="BA96" i="67"/>
  <c r="BA95" i="67"/>
  <c r="BA37" i="67"/>
  <c r="CD32" i="67"/>
  <c r="BE32" i="67"/>
  <c r="BA32" i="67"/>
  <c r="BA35" i="67"/>
  <c r="BA33" i="67"/>
  <c r="BA20" i="67"/>
  <c r="BE50" i="67"/>
  <c r="CD50" i="67"/>
  <c r="BA50" i="67"/>
  <c r="BA54" i="67"/>
  <c r="BA52" i="67"/>
  <c r="BV98" i="66"/>
  <c r="DP98" i="68"/>
  <c r="BE101" i="67"/>
  <c r="CD101" i="67"/>
  <c r="BA101" i="67"/>
  <c r="U47" i="95"/>
  <c r="W47" i="95"/>
  <c r="BI99" i="67"/>
  <c r="CY98" i="68"/>
  <c r="DF98" i="68"/>
  <c r="CM29" i="69"/>
  <c r="CK29" i="69"/>
  <c r="ED29" i="69"/>
  <c r="BT99" i="67"/>
  <c r="CB99" i="67"/>
  <c r="AY97" i="66"/>
  <c r="BY97" i="66"/>
  <c r="BA97" i="66"/>
  <c r="AA97" i="67"/>
  <c r="BA82" i="67"/>
  <c r="BQ98" i="66"/>
  <c r="BC99" i="67"/>
  <c r="AQ99" i="67"/>
  <c r="BA100" i="67"/>
  <c r="BE100" i="67"/>
  <c r="CD100" i="67"/>
  <c r="Y17" i="95"/>
  <c r="BY98" i="66"/>
  <c r="BS99" i="67"/>
  <c r="CM31" i="69"/>
  <c r="ED31" i="69"/>
  <c r="CK31" i="69"/>
  <c r="DQ98" i="68"/>
  <c r="CW98" i="68"/>
  <c r="AY97" i="67"/>
  <c r="CB97" i="67"/>
  <c r="BD97" i="67"/>
  <c r="CI98" i="68"/>
  <c r="BP98" i="66"/>
  <c r="AA99" i="67"/>
  <c r="BA98" i="66"/>
  <c r="AY98" i="66"/>
  <c r="BA51" i="67"/>
  <c r="CS98" i="68"/>
  <c r="BA83" i="67"/>
  <c r="DI98" i="68"/>
  <c r="BT98" i="66"/>
  <c r="CK64" i="38"/>
  <c r="DJ98" i="68"/>
  <c r="BE19" i="67"/>
  <c r="BA19" i="67"/>
  <c r="CD19" i="67"/>
  <c r="BE67" i="67"/>
  <c r="BA67" i="67"/>
  <c r="CD67" i="67"/>
  <c r="BA69" i="67"/>
  <c r="BY99" i="67"/>
  <c r="BA34" i="67"/>
  <c r="CM98" i="68"/>
  <c r="DO98" i="68"/>
  <c r="DM98" i="68"/>
  <c r="M125" i="30"/>
  <c r="AA137" i="91" s="1"/>
  <c r="BA137" i="91" l="1"/>
  <c r="BE142" i="91"/>
  <c r="BE143" i="91"/>
  <c r="AV2" i="38"/>
  <c r="D10" i="74" s="1"/>
  <c r="BE141" i="91"/>
  <c r="BE137" i="91"/>
  <c r="Y125" i="30"/>
  <c r="CD86" i="67"/>
  <c r="AS2" i="68"/>
  <c r="AS3" i="68"/>
  <c r="AW2" i="69"/>
  <c r="AD2" i="66"/>
  <c r="AW3" i="69"/>
  <c r="CD99" i="67"/>
  <c r="AA125" i="30"/>
  <c r="BE102" i="67"/>
  <c r="BE99" i="67"/>
  <c r="BA99" i="67"/>
  <c r="BA97" i="67"/>
  <c r="BE97" i="67"/>
  <c r="CD97" i="67"/>
  <c r="AD3" i="66"/>
  <c r="O2" i="96" l="1"/>
  <c r="O3" i="96"/>
  <c r="Q3" i="30"/>
  <c r="Y47" i="95"/>
  <c r="D14" i="74"/>
  <c r="AE2" i="67"/>
  <c r="D15" i="74"/>
  <c r="AE3" i="67"/>
  <c r="D12" i="74"/>
  <c r="D6" i="74"/>
  <c r="Q2" i="30"/>
  <c r="D9" i="74" l="1"/>
  <c r="D5" i="74"/>
  <c r="D13" i="74"/>
  <c r="O2" i="95"/>
  <c r="O3" i="95"/>
  <c r="AE2" i="91"/>
  <c r="AE3" i="91"/>
  <c r="D11" i="74" l="1"/>
  <c r="D7" i="74"/>
</calcChain>
</file>

<file path=xl/comments1.xml><?xml version="1.0" encoding="utf-8"?>
<comments xmlns="http://schemas.openxmlformats.org/spreadsheetml/2006/main">
  <authors>
    <author>LWITT</author>
    <author>Petre, Denis</author>
    <author>Pêtre, Denis</author>
  </authors>
  <commentList>
    <comment ref="B39" authorId="0" shapeId="0">
      <text>
        <r>
          <rPr>
            <sz val="11"/>
            <color indexed="81"/>
            <rFont val="Arial"/>
            <family val="2"/>
          </rPr>
          <t>This information should be provided by the reporting dealer’s front office or representatives from its e-trading desk. It should not be calculated by back office staff based on some other volume figures reported in the main spreadsheet templates.</t>
        </r>
      </text>
    </comment>
    <comment ref="E39" authorId="1" shapeId="0">
      <text>
        <r>
          <rPr>
            <sz val="11"/>
            <color indexed="81"/>
            <rFont val="Arial"/>
            <family val="2"/>
          </rPr>
          <t xml:space="preserve">The internalisation of trades is a process whereby reporting dealers offset risk arising from client transactions against risk arising from transactions with other The internalisation of trades is a process whereby reporting dealers offset risk arising from client transactions against risk arising from transactions with other clients. Internalisation reduces the need to manage inventory imbalances via the traditional inter-dealer market. This information is typically available from e-trading desks operating in a principal (as opposed to agent) capacity. Only volumes from principal  e-trading desks that assume risk on their own books shall be included.
Reporting dealers are requested to provide internalisation ratios for spot turnover. This information should be provided by the reporting dealer’s front office or representatives from its e-trading desk. It should not be calculated by back office staff based on some other volume figures reported in the main spreadsheet templates.
The internalisation ratio is calculated as follows: (1 - (Customer spot turnover hedged on external markets / Total customer spot turnover)) × 100 
Where:  
• Customer spot turnover hedged on external markets is defined as passive or aggressive trading on anonymous CLOBs or other explicit hedging of risk with internal or external counterparties. This includes:
     - EBS Market, Reuters Matching or Hotspot Order Book;
     - mid-venues/dark pools such as BGC mid;
     - aggressive trading on venues allowing partitioning of liquidity via anonymous tags such as Currenex or Fastmatch;
     - hedging of customer spot turnover using FX futures on CME; 
     - trading by a principal e-trading desk as a price taker with:
               a) another bank (eg turnover of a reporting bank’s e-trading desk that takes liquidity from another bank or market-maker so as to minimise principal risk); or
               b) another principal trading desk of the same bank (eg passing customer orders to the voice trading desk).
• Total customer spot turnover is defined as passive trading executed via platforms where the identity of the counterparty is disclosed pre-trade either by name or by a tag enabling the dealer to recognise a future quote from the same counterparty. Includes:
     - Single-dealer and multi-dealer platforms, whether on a screen or through an API.
     - Disclosed venues such as FXall OrderBook and 360T Tex; and turnover on venues allowing partitioning of liquidity via anonymous tags such as Currenex or Fastmatch. 
     - Spot turnover vis-à-vis internal customers, such as the hedging activity of an options trading desk that trades as a price taker of the principal spot e-trading desk.
</t>
        </r>
      </text>
    </comment>
    <comment ref="F39" authorId="2" shapeId="0">
      <text>
        <r>
          <rPr>
            <sz val="11"/>
            <color indexed="81"/>
            <rFont val="Arial"/>
            <family val="2"/>
          </rPr>
          <t>Passive trading executed via platforms where the identity of the counterparty is disclosed pre-trade either by name or by a tag enabling the dealer to recognise a future quote from the same counterparty. Includes:
     - Single-dealer and multi-dealer platforms, whether on a screen or through an API.
     - Disclosed venues such as FXall OrderBook and 360T Tex; and turnover on venues allowing partitioning of liquidity via anonymous tags such as Currenex or Fastmatch. 
     - Spot turnover vis-à-vis internal customers, such as the hedging activity of an options trading desk that trades as a price taker of the principal spot e-trading desk.</t>
        </r>
      </text>
    </comment>
    <comment ref="B42" authorId="0" shapeId="0">
      <text>
        <r>
          <rPr>
            <sz val="11"/>
            <color indexed="81"/>
            <rFont val="Arial"/>
            <family val="2"/>
          </rPr>
          <t>This item should include transactions involving “G4 currencies” on both sides. For example EUR/USD, GBP/USD, JPY/USD, JPY/EUR.</t>
        </r>
      </text>
    </comment>
    <comment ref="B43" authorId="0" shapeId="0">
      <text>
        <r>
          <rPr>
            <sz val="11"/>
            <color indexed="81"/>
            <rFont val="Arial"/>
            <family val="2"/>
          </rPr>
          <t>This item should include transactions involving “other G10 currencies” on both sides. It should also include transactions between “other G10 currencies” on one side and “G4 currencies” on the other side. For example AUD/USD, CAD/USD, AUD/EUR, CAD/EUR, AUD/JPY, CAD/CHF, SEK/NOK.</t>
        </r>
      </text>
    </comment>
    <comment ref="B44" authorId="0" shapeId="0">
      <text>
        <r>
          <rPr>
            <sz val="11"/>
            <color indexed="81"/>
            <rFont val="Arial"/>
            <family val="2"/>
          </rPr>
          <t>This item should include transactions involving “other liquid non-G10 currencies” on both sides. It should also include transactions between “other liquid non-G10 currencies” on one side and “G10 currencies” on the other side. For example BRL/USD, CNY/USD, CNY/EUR, BRL/JPY, BRL/MXN, CAD/MXN.</t>
        </r>
      </text>
    </comment>
  </commentList>
</comments>
</file>

<file path=xl/comments2.xml><?xml version="1.0" encoding="utf-8"?>
<comments xmlns="http://schemas.openxmlformats.org/spreadsheetml/2006/main">
  <authors>
    <author>Pêtre, Denis</author>
  </authors>
  <commentList>
    <comment ref="BE141" authorId="0" shapeId="0">
      <text>
        <r>
          <rPr>
            <sz val="11"/>
            <color indexed="81"/>
            <rFont val="Arial"/>
            <family val="2"/>
          </rPr>
          <t xml:space="preserve">The formula in cell BE128 of sheet A3 verifies that data for “related party trades” are actually reported. If data are reported for “total FX contracts” and no data are reported for “related party trades”, then the number “111” appears as warning in the “checking table”. 
If there are no “related party trades” data from a specific reporting bank, the inconsistency in the reporting template resulting from this check can be ignored. A possibility to bypass the check for “related party trades” would be to enter a very small amount, for example 0.001 USD (=1E-9 USD when reported in millions of US dollar equivalents in the reporting template).  </t>
        </r>
        <r>
          <rPr>
            <b/>
            <sz val="9"/>
            <color indexed="81"/>
            <rFont val="Tahoma"/>
            <family val="2"/>
          </rPr>
          <t xml:space="preserve">
</t>
        </r>
      </text>
    </comment>
  </commentList>
</comments>
</file>

<file path=xl/comments3.xml><?xml version="1.0" encoding="utf-8"?>
<comments xmlns="http://schemas.openxmlformats.org/spreadsheetml/2006/main">
  <authors>
    <author>Petre, Denis</author>
    <author>LWITT</author>
  </authors>
  <commentList>
    <comment ref="F8" authorId="0" shapeId="0">
      <text>
        <r>
          <rPr>
            <sz val="11"/>
            <color indexed="81"/>
            <rFont val="Arial"/>
            <family val="2"/>
          </rPr>
          <t xml:space="preserve">Refers to all trades that involve pairs of two CLS eligible currencies (EUR/USD), one CLS eligible currency and one CLS non-eligible currency (eg EUR/TRY) and two CLS non-eligible currencies (eg TRY/RON). </t>
        </r>
      </text>
    </comment>
    <comment ref="G8" authorId="0" shapeId="0">
      <text>
        <r>
          <rPr>
            <sz val="11"/>
            <color indexed="81"/>
            <rFont val="Arial"/>
            <family val="2"/>
          </rPr>
          <t>Refers to transactions that involve pairs of CLS eligible currencies.</t>
        </r>
      </text>
    </comment>
    <comment ref="H8" authorId="0" shapeId="0">
      <text>
        <r>
          <rPr>
            <sz val="11"/>
            <color indexed="81"/>
            <rFont val="Arial"/>
            <family val="2"/>
          </rPr>
          <t>Refers to all trades that involve pairs of two CLS eligible currencies (EUR/USD), one CLS eligible currency and one CLS non-eligible currency (eg EUR/TRY) and two CLS non-eligible currencies (eg TRY/RON).</t>
        </r>
      </text>
    </comment>
    <comment ref="I8" authorId="0" shapeId="0">
      <text>
        <r>
          <rPr>
            <sz val="11"/>
            <color indexed="81"/>
            <rFont val="Arial"/>
            <family val="2"/>
          </rPr>
          <t>Refers to transactions that involve pairs of CLS eligible currencies.</t>
        </r>
      </text>
    </comment>
    <comment ref="J8" authorId="0" shapeId="0">
      <text>
        <r>
          <rPr>
            <sz val="11"/>
            <color indexed="81"/>
            <rFont val="Arial"/>
            <family val="2"/>
          </rPr>
          <t>Refers to all trades that involve pairs of two CLS eligible currencies (EUR/USD), one CLS eligible currency and one CLS non-eligible currency (eg EUR/TRY) and two CLS non-eligible currencies (eg TRY/RON).</t>
        </r>
      </text>
    </comment>
    <comment ref="K8" authorId="0" shapeId="0">
      <text>
        <r>
          <rPr>
            <sz val="11"/>
            <color indexed="81"/>
            <rFont val="Arial"/>
            <family val="2"/>
          </rPr>
          <t>Refers to transactions that involve pairs of CLS eligible currencies.</t>
        </r>
      </text>
    </comment>
    <comment ref="C11" authorId="1" shapeId="0">
      <text>
        <r>
          <rPr>
            <sz val="11"/>
            <color indexed="81"/>
            <rFont val="Arial"/>
            <family val="2"/>
          </rPr>
          <t>Gross turnover, as defined in the main survey, ie the gross value of all new deals entered into during April 2022, in terms of the nominal or notional amount of the contracts. This amount corresponds to the grand total for FX contracts reported in Table A3, and excludes in/out swaps between CLS members.</t>
        </r>
      </text>
    </comment>
    <comment ref="C12" authorId="1" shapeId="0">
      <text>
        <r>
          <rPr>
            <sz val="11"/>
            <color indexed="81"/>
            <rFont val="Arial"/>
            <family val="2"/>
          </rPr>
          <t>The gross turnover of new deals reported under (a) that will be settled with a single payment from one counterparty to another (eg non-deliverable forwards</t>
        </r>
        <r>
          <rPr>
            <b/>
            <sz val="11"/>
            <color indexed="81"/>
            <rFont val="Arial"/>
            <family val="2"/>
          </rPr>
          <t>).</t>
        </r>
      </text>
    </comment>
    <comment ref="C13" authorId="1" shapeId="0">
      <text>
        <r>
          <rPr>
            <sz val="11"/>
            <color indexed="81"/>
            <rFont val="Arial"/>
            <family val="2"/>
          </rPr>
          <t>The gross turnover of new deals reported under (a) that will be settled with two payments exchanged between counterparties (eg spot and forwards)</t>
        </r>
      </text>
    </comment>
    <comment ref="C14" authorId="1" shapeId="0">
      <text>
        <r>
          <rPr>
            <sz val="11"/>
            <color indexed="81"/>
            <rFont val="Arial"/>
            <family val="2"/>
          </rPr>
          <t>The gross turnover of new deals reported under (a) that will be settled with four payments exchanged between counterparties (eg swaps)</t>
        </r>
      </text>
    </comment>
    <comment ref="C15" authorId="1" shapeId="0">
      <text>
        <r>
          <rPr>
            <sz val="11"/>
            <color indexed="81"/>
            <rFont val="Arial"/>
            <family val="2"/>
          </rPr>
          <t>The gross value of the turnover to be settled with at least two payments (total (a2) and (a3)) that is subject to bilateral or multilateral netting (including compression and through central clearing), before any netting takes place.</t>
        </r>
      </text>
    </comment>
    <comment ref="C16" authorId="1" shapeId="0">
      <text>
        <r>
          <rPr>
            <sz val="11"/>
            <color indexed="81"/>
            <rFont val="Arial"/>
            <family val="2"/>
          </rPr>
          <t>The settlement value of bilaterally netted contracts reported under (b) after netting has taken place. Transactions booked before April (e.g. in March) should be included when calculating the net payable amount if they have the same settlement date and payable currency.</t>
        </r>
      </text>
    </comment>
    <comment ref="C17" authorId="1" shapeId="0">
      <text>
        <r>
          <rPr>
            <sz val="11"/>
            <color indexed="81"/>
            <rFont val="Arial"/>
            <family val="2"/>
          </rPr>
          <t>The gross value of contracts settled without settlement risk. This can be achieved through having delivery and receipt of currencies across reporters’ own accounts or through a system offering PvP risk management.</t>
        </r>
      </text>
    </comment>
    <comment ref="C18" authorId="1" shapeId="0">
      <text>
        <r>
          <rPr>
            <sz val="11"/>
            <color indexed="81"/>
            <rFont val="Arial"/>
            <family val="2"/>
          </rPr>
          <t>The gross value of contracts settled in CLS (https://www.cls-group.com/). Note that this is not the net values, nor pay-in, pay-out values.</t>
        </r>
      </text>
    </comment>
    <comment ref="C19" authorId="1" shapeId="0">
      <text>
        <r>
          <rPr>
            <sz val="11"/>
            <color indexed="81"/>
            <rFont val="Arial"/>
            <family val="2"/>
          </rPr>
          <t>The gross value of contracts settled in PvP systems other than CLS (eg Hong Kong cross-currency RTGS systems, CCIL in India and others), or via another method with equivalent PvP protection (eg using the same third-party clearing bank as the reporting institution’s counterparty where that clearing bank only transfers funds simultaneously).</t>
        </r>
      </text>
    </comment>
    <comment ref="C20" authorId="1" shapeId="0">
      <text>
        <r>
          <rPr>
            <sz val="11"/>
            <color indexed="81"/>
            <rFont val="Arial"/>
            <family val="2"/>
          </rPr>
          <t>The gross value of contracts where delivery and receipt take place on accounts at the reporting institution using a settlement mechanism that eliminates settlement risk – these can be considered “on-us” transactions without exposure to settlement risk. “On-us” accounts without exposure to settlement risk include cases where the execution or authorisation of the relevant entry in the “on-us” account denominated in the currency being sold is conditional upon the execution or authorisation of the corresponding entry in the “on-us” account denominated in the currency being bought. For example, where the accounting entries for settling obligations in both currencies are either made simultaneously or there is certainty that they will be made within preauthorized credit lines.</t>
        </r>
      </text>
    </comment>
    <comment ref="C21" authorId="1" shapeId="0">
      <text>
        <r>
          <rPr>
            <sz val="11"/>
            <color indexed="81"/>
            <rFont val="Arial"/>
            <family val="2"/>
          </rPr>
          <t>The gross value of transactions settled through a system not offering PvP, either directly or via a correspondent.</t>
        </r>
      </text>
    </comment>
    <comment ref="C22" authorId="1" shapeId="0">
      <text>
        <r>
          <rPr>
            <sz val="11"/>
            <color indexed="81"/>
            <rFont val="Arial"/>
            <family val="2"/>
          </rPr>
          <t>The gross value of contracts where execution or authorisation of the relevant entry in the “on-us” account denominated in the currency being sold is NOT conditional upon the execution or authorisation of the corresponding entry in the “on-us” account denominated in the currency being bought. For example, when final credit for the currency being sold is given without assurance that there will be covering balances or preauthorized credit lines that will cover the corresponding debit for the currency being bought</t>
        </r>
      </text>
    </comment>
  </commentList>
</comments>
</file>

<file path=xl/comments4.xml><?xml version="1.0" encoding="utf-8"?>
<comments xmlns="http://schemas.openxmlformats.org/spreadsheetml/2006/main">
  <authors>
    <author>Pêtre, Denis</author>
  </authors>
  <commentList>
    <comment ref="CK65" authorId="0" shapeId="0">
      <text>
        <r>
          <rPr>
            <sz val="11"/>
            <color indexed="81"/>
            <rFont val="Arial"/>
            <family val="2"/>
          </rPr>
          <t xml:space="preserve">The formula in cell CK65 of sheet B verifies that data for “related party trades” are actually reported. If data are reported for “total interest rate contracts” and no data are reported for “related party trades”, then the number “111” appears as warning in the “checking table”. 
If there are no “related party trades” data from a specific reporting bank, the inconsistency in the reporting template resulting from this check can be ignored. A possibility to bypass the check for “related party trades” would be to enter a very small amount, for example 0.001 USD (=1E-9 USD when reported in millions of US dollar equivalents in the reporting template). </t>
        </r>
      </text>
    </comment>
  </commentList>
</comments>
</file>

<file path=xl/comments5.xml><?xml version="1.0" encoding="utf-8"?>
<comments xmlns="http://schemas.openxmlformats.org/spreadsheetml/2006/main">
  <authors>
    <author>Petre, Denis</author>
  </authors>
  <commentList>
    <comment ref="D8" authorId="0" shapeId="0">
      <text>
        <r>
          <rPr>
            <sz val="11"/>
            <color indexed="81"/>
            <rFont val="Arial"/>
            <family val="2"/>
          </rPr>
          <t xml:space="preserve">Trades originated in person, by phone, by telefax or through general messaging systems (eg Outlook, Hotmail, Gmail or Yahoo mail) regardless of how they are subsequently matched, not intermediated by a third party. </t>
        </r>
      </text>
    </comment>
    <comment ref="E8" authorId="0" shapeId="0">
      <text>
        <r>
          <rPr>
            <sz val="11"/>
            <color indexed="81"/>
            <rFont val="Arial"/>
            <family val="2"/>
          </rPr>
          <t xml:space="preserve">Trade agreed by a voice method and intermediated by a third party (eg a voice broker). </t>
        </r>
      </text>
    </comment>
    <comment ref="F8" authorId="0" shapeId="0">
      <text>
        <r>
          <rPr>
            <sz val="11"/>
            <color indexed="81"/>
            <rFont val="Arial"/>
            <family val="2"/>
          </rPr>
          <t xml:space="preserve">Trades executed over an electronic trading system, not intermediated by a third party. These include transactions originated through specific messaging systems that are part of trading platforms. </t>
        </r>
      </text>
    </comment>
    <comment ref="H8" authorId="0" shapeId="0">
      <text>
        <r>
          <rPr>
            <sz val="11"/>
            <color indexed="81"/>
            <rFont val="Arial"/>
            <family val="2"/>
          </rPr>
          <t>Trades executed over an electronic medium, intermediated by a third party electronic platform (eg via a matching system).</t>
        </r>
      </text>
    </comment>
    <comment ref="F9" authorId="0" shapeId="0">
      <text>
        <r>
          <rPr>
            <sz val="11"/>
            <color indexed="81"/>
            <rFont val="Arial"/>
            <family val="2"/>
          </rPr>
          <t>Electronic trading systems owned and operated by a bank. Examples: Autobahn, BARX, Velocity, FX Trader Plus</t>
        </r>
        <r>
          <rPr>
            <sz val="9"/>
            <color indexed="81"/>
            <rFont val="Tahoma"/>
            <family val="2"/>
          </rPr>
          <t xml:space="preserve">
</t>
        </r>
      </text>
    </comment>
    <comment ref="G9" authorId="0" shapeId="0">
      <text>
        <r>
          <rPr>
            <sz val="11"/>
            <color indexed="81"/>
            <rFont val="Arial"/>
            <family val="2"/>
          </rPr>
          <t>Other direct electronic trading systems. Examples: Bloomberg Chat, Thomson Reuters Conversational Dealing, direct API price streams</t>
        </r>
        <r>
          <rPr>
            <sz val="9"/>
            <color indexed="81"/>
            <rFont val="Tahoma"/>
            <family val="2"/>
          </rPr>
          <t xml:space="preserve">
</t>
        </r>
      </text>
    </comment>
    <comment ref="H9" authorId="0" shapeId="0">
      <text>
        <r>
          <rPr>
            <sz val="11"/>
            <color indexed="81"/>
            <rFont val="Arial"/>
            <family val="2"/>
          </rPr>
          <t>Electronic trading platforms that have historically been geared towards the non-disclosed inter-dealer market; plus any other central limit order book (CLOB) venues that do not allow partitioning of liquidity via the use of customised tags.
Examples: Reuters Matching, EBS Spot, EBS Hedge Ai, HotspotFX ECN,BGC mid, FXall MidBook.</t>
        </r>
        <r>
          <rPr>
            <sz val="9"/>
            <color indexed="81"/>
            <rFont val="Tahoma"/>
            <family val="2"/>
          </rPr>
          <t xml:space="preserve">
</t>
        </r>
      </text>
    </comment>
    <comment ref="I9" authorId="0" shapeId="0">
      <text>
        <r>
          <rPr>
            <sz val="11"/>
            <color indexed="81"/>
            <rFont val="Arial"/>
            <family val="2"/>
          </rPr>
          <t xml:space="preserve">Multi-bank dealing systems that facilitate trading on a disclosed basis or that allow for price discrimination, eg in the form of liquidity partitioning via the use of customized tags
Examples: FXall OrderBook, EBS Direct, Currenex FXTrades, Hotspot Link, Bloomberg FXGO, Tradebook, 360T.
</t>
        </r>
      </text>
    </comment>
  </commentList>
</comments>
</file>

<file path=xl/sharedStrings.xml><?xml version="1.0" encoding="utf-8"?>
<sst xmlns="http://schemas.openxmlformats.org/spreadsheetml/2006/main" count="1781" uniqueCount="472">
  <si>
    <t>Instruments</t>
  </si>
  <si>
    <t>Domestic currency against</t>
  </si>
  <si>
    <t>USD</t>
  </si>
  <si>
    <t>JPY</t>
  </si>
  <si>
    <t>GBP</t>
  </si>
  <si>
    <t>CHF</t>
  </si>
  <si>
    <t>CAD</t>
  </si>
  <si>
    <t>AUD</t>
  </si>
  <si>
    <t>TOT</t>
  </si>
  <si>
    <t xml:space="preserve"> </t>
  </si>
  <si>
    <t>with reporting dealers</t>
  </si>
  <si>
    <t>with other financial institutions</t>
  </si>
  <si>
    <t>with non-financial customers</t>
  </si>
  <si>
    <t>Table A2</t>
  </si>
  <si>
    <t>USD against</t>
  </si>
  <si>
    <t>Table A3</t>
  </si>
  <si>
    <t>Table A4</t>
  </si>
  <si>
    <t>Sold</t>
  </si>
  <si>
    <t>Bought</t>
  </si>
  <si>
    <t>TOTAL OTC OPTIONS</t>
  </si>
  <si>
    <t>TOTAL FX CONTRACTS</t>
  </si>
  <si>
    <t>OTC OPTIONS</t>
  </si>
  <si>
    <t>EUR</t>
  </si>
  <si>
    <t>EUR against</t>
  </si>
  <si>
    <t>DKK</t>
  </si>
  <si>
    <t>SEK</t>
  </si>
  <si>
    <t>BRL</t>
  </si>
  <si>
    <t>CZK</t>
  </si>
  <si>
    <t>HKD</t>
  </si>
  <si>
    <t>HUF</t>
  </si>
  <si>
    <t>KRW</t>
  </si>
  <si>
    <t>MXN</t>
  </si>
  <si>
    <t>PHP</t>
  </si>
  <si>
    <t>PLN</t>
  </si>
  <si>
    <t>RUB</t>
  </si>
  <si>
    <t>THB</t>
  </si>
  <si>
    <t>TWD</t>
  </si>
  <si>
    <t>ZAR</t>
  </si>
  <si>
    <t>CNY</t>
  </si>
  <si>
    <t>IDR</t>
  </si>
  <si>
    <t>INR</t>
  </si>
  <si>
    <t>NZD</t>
  </si>
  <si>
    <t>NOK</t>
  </si>
  <si>
    <t>SGD</t>
  </si>
  <si>
    <t>TOTAL CURRENCY SWAPS</t>
  </si>
  <si>
    <t>TOTAL OTC OPTIONS SOLD</t>
  </si>
  <si>
    <t>TOTAL OTC OPTIONS BOUGHT</t>
  </si>
  <si>
    <r>
      <t xml:space="preserve">RESIDUAL </t>
    </r>
    <r>
      <rPr>
        <b/>
        <vertAlign val="superscript"/>
        <sz val="11"/>
        <rFont val="Arial"/>
        <family val="2"/>
      </rPr>
      <t>4</t>
    </r>
  </si>
  <si>
    <r>
      <t xml:space="preserve">GRAND TOTAL </t>
    </r>
    <r>
      <rPr>
        <b/>
        <vertAlign val="superscript"/>
        <sz val="11"/>
        <rFont val="Arial"/>
        <family val="2"/>
      </rPr>
      <t>5</t>
    </r>
  </si>
  <si>
    <r>
      <t xml:space="preserve">SPOT </t>
    </r>
    <r>
      <rPr>
        <b/>
        <vertAlign val="superscript"/>
        <sz val="11"/>
        <rFont val="Arial"/>
        <family val="2"/>
      </rPr>
      <t>6</t>
    </r>
  </si>
  <si>
    <r>
      <t xml:space="preserve">OUTRIGHT FORWARDS </t>
    </r>
    <r>
      <rPr>
        <b/>
        <vertAlign val="superscript"/>
        <sz val="11"/>
        <rFont val="TimesNewRomanPS"/>
      </rPr>
      <t>7</t>
    </r>
  </si>
  <si>
    <r>
      <t xml:space="preserve">Other products </t>
    </r>
    <r>
      <rPr>
        <b/>
        <vertAlign val="superscript"/>
        <sz val="11"/>
        <rFont val="Arial"/>
        <family val="2"/>
      </rPr>
      <t>11</t>
    </r>
  </si>
  <si>
    <r>
      <t xml:space="preserve">o/w related party trades </t>
    </r>
    <r>
      <rPr>
        <i/>
        <vertAlign val="superscript"/>
        <sz val="11"/>
        <rFont val="Arial"/>
        <family val="2"/>
      </rPr>
      <t>12</t>
    </r>
  </si>
  <si>
    <t>Across tabes E1, E2 and E3</t>
  </si>
  <si>
    <t xml:space="preserve">         others</t>
  </si>
  <si>
    <t>TOTAL SPOT</t>
  </si>
  <si>
    <t>TOTAL OUTRIGHT FORWARDS</t>
  </si>
  <si>
    <t>TOTAL FOREIGN EXCHANGE SWAPS</t>
  </si>
  <si>
    <r>
      <t xml:space="preserve">FOREIGN EXCHANGE CONTRACTS </t>
    </r>
    <r>
      <rPr>
        <b/>
        <vertAlign val="superscript"/>
        <sz val="14"/>
        <rFont val="Arial"/>
        <family val="2"/>
      </rPr>
      <t>1</t>
    </r>
  </si>
  <si>
    <r>
      <t xml:space="preserve">SPOT </t>
    </r>
    <r>
      <rPr>
        <b/>
        <vertAlign val="superscript"/>
        <sz val="11"/>
        <rFont val="Arial"/>
        <family val="2"/>
      </rPr>
      <t>3</t>
    </r>
  </si>
  <si>
    <t>Single-bank proprietary trading system</t>
  </si>
  <si>
    <t xml:space="preserve">         local</t>
  </si>
  <si>
    <t xml:space="preserve">         cross-border</t>
  </si>
  <si>
    <t>Checking table</t>
  </si>
  <si>
    <t>Central Bank Survey of Foreign Exchange and Derivatives Market Activity</t>
  </si>
  <si>
    <t>Max</t>
  </si>
  <si>
    <t>Min</t>
  </si>
  <si>
    <t>Total turnover in listed currencies against all other currencies ²</t>
  </si>
  <si>
    <r>
      <t>Turnover with euro area residents</t>
    </r>
    <r>
      <rPr>
        <b/>
        <vertAlign val="superscript"/>
        <sz val="14"/>
        <rFont val="Arial"/>
        <family val="2"/>
      </rPr>
      <t>2</t>
    </r>
    <r>
      <rPr>
        <b/>
        <sz val="14"/>
        <rFont val="Arial"/>
        <family val="2"/>
      </rPr>
      <t>, in nominal or notional principal amounts in April 2013</t>
    </r>
  </si>
  <si>
    <t>Table E1: attachment for euro area countries</t>
  </si>
  <si>
    <t>MATURITIES FOREIGN EXCHANGE SWAPS</t>
  </si>
  <si>
    <t xml:space="preserve">MATURITIES OUTRIGHT FORWARDS </t>
  </si>
  <si>
    <t xml:space="preserve">     seven days or less</t>
  </si>
  <si>
    <t xml:space="preserve">     over seven days and up to one year</t>
  </si>
  <si>
    <t xml:space="preserve">     over one year</t>
  </si>
  <si>
    <t>Table E4: attachment for euro area countries</t>
  </si>
  <si>
    <t>Table E3: attachment for euro area countries</t>
  </si>
  <si>
    <t>Table E2: attachment for euro area countries</t>
  </si>
  <si>
    <r>
      <t xml:space="preserve">Other </t>
    </r>
    <r>
      <rPr>
        <b/>
        <vertAlign val="superscript"/>
        <sz val="11"/>
        <rFont val="Arial"/>
        <family val="2"/>
      </rPr>
      <t>2</t>
    </r>
  </si>
  <si>
    <r>
      <t xml:space="preserve">RESIDUAL </t>
    </r>
    <r>
      <rPr>
        <b/>
        <vertAlign val="superscript"/>
        <sz val="11"/>
        <rFont val="Arial"/>
        <family val="2"/>
      </rPr>
      <t>3</t>
    </r>
  </si>
  <si>
    <r>
      <t xml:space="preserve">GRAND TOTAL </t>
    </r>
    <r>
      <rPr>
        <b/>
        <vertAlign val="superscript"/>
        <sz val="11"/>
        <rFont val="Arial"/>
        <family val="2"/>
      </rPr>
      <t>4</t>
    </r>
  </si>
  <si>
    <t xml:space="preserve">         institutional investors</t>
  </si>
  <si>
    <r>
      <t xml:space="preserve">¹ All transactions involving exposure to more than one currency, whether in interest rates or exchange rates. </t>
    </r>
    <r>
      <rPr>
        <vertAlign val="superscript"/>
        <sz val="11"/>
        <rFont val="Arial"/>
        <family val="2"/>
      </rPr>
      <t xml:space="preserve">2 </t>
    </r>
    <r>
      <rPr>
        <sz val="11"/>
        <rFont val="Arial"/>
        <family val="2"/>
      </rPr>
      <t xml:space="preserve">Turnover with euro area residents should include both local deals and cross-border deals with counterparties in all other euro area countries.   </t>
    </r>
    <r>
      <rPr>
        <vertAlign val="superscript"/>
        <sz val="11"/>
        <rFont val="Arial"/>
        <family val="2"/>
      </rPr>
      <t>3</t>
    </r>
    <r>
      <rPr>
        <sz val="11"/>
        <rFont val="Arial"/>
        <family val="2"/>
      </rPr>
      <t xml:space="preserve"> "Other" covers currencies that are included in the Triennial but not explicitly listed in each column of this table. See also table E3 for a more detailed breakdown of total turnover in "other" currencies.   </t>
    </r>
    <r>
      <rPr>
        <vertAlign val="superscript"/>
        <sz val="11"/>
        <rFont val="Arial"/>
        <family val="2"/>
      </rPr>
      <t>4</t>
    </r>
    <r>
      <rPr>
        <sz val="11"/>
        <rFont val="Arial"/>
        <family val="2"/>
      </rPr>
      <t xml:space="preserve"> Excluding "tomorrow/next day" transactions.   </t>
    </r>
    <r>
      <rPr>
        <vertAlign val="superscript"/>
        <sz val="11"/>
        <rFont val="Arial"/>
        <family val="2"/>
      </rPr>
      <t>5</t>
    </r>
    <r>
      <rPr>
        <sz val="11"/>
        <rFont val="Arial"/>
        <family val="2"/>
      </rPr>
      <t xml:space="preserve"> Including non-deliverable forwards and other contracts-for-differences.   </t>
    </r>
    <r>
      <rPr>
        <vertAlign val="superscript"/>
        <sz val="11"/>
        <rFont val="Arial"/>
        <family val="2"/>
      </rPr>
      <t>6</t>
    </r>
    <r>
      <rPr>
        <sz val="11"/>
        <rFont val="Arial"/>
        <family val="2"/>
      </rPr>
      <t xml:space="preserve"> Data should be provided for the 6 currency pairs as well as for the "other" and "total" column.   </t>
    </r>
    <r>
      <rPr>
        <vertAlign val="superscript"/>
        <sz val="11"/>
        <rFont val="Arial"/>
        <family val="2"/>
      </rPr>
      <t>7</t>
    </r>
    <r>
      <rPr>
        <sz val="11"/>
        <rFont val="Arial"/>
        <family val="2"/>
      </rPr>
      <t xml:space="preserve"> A swap is considered to be a single transaction in that the two legs are not counted separately.  </t>
    </r>
    <r>
      <rPr>
        <vertAlign val="superscript"/>
        <sz val="11"/>
        <rFont val="Arial"/>
        <family val="2"/>
      </rPr>
      <t>8</t>
    </r>
    <r>
      <rPr>
        <sz val="11"/>
        <rFont val="Arial"/>
        <family val="2"/>
      </rPr>
      <t xml:space="preserve"> Including "tomorrow/next day"  transactions. </t>
    </r>
    <r>
      <rPr>
        <vertAlign val="superscript"/>
        <sz val="11"/>
        <rFont val="Arial"/>
        <family val="2"/>
      </rPr>
      <t>9</t>
    </r>
    <r>
      <rPr>
        <sz val="11"/>
        <rFont val="Arial"/>
        <family val="2"/>
      </rPr>
      <t xml:space="preserve"> Including currency warrants and multicurrency swaptions.</t>
    </r>
  </si>
  <si>
    <r>
      <t>1</t>
    </r>
    <r>
      <rPr>
        <sz val="11"/>
        <rFont val="Arial"/>
        <family val="2"/>
      </rPr>
      <t xml:space="preserve"> All transactions involving exposure to more than one currency, whether in interest rates or exchange rates.   </t>
    </r>
    <r>
      <rPr>
        <vertAlign val="superscript"/>
        <sz val="11"/>
        <rFont val="Arial"/>
        <family val="2"/>
      </rPr>
      <t>2</t>
    </r>
    <r>
      <rPr>
        <sz val="11"/>
        <rFont val="Arial"/>
        <family val="2"/>
      </rPr>
      <t xml:space="preserve"> Turnover with euro area residents should include both local deals and cross-border deals with counterparties in all other euro area countries.   </t>
    </r>
    <r>
      <rPr>
        <vertAlign val="superscript"/>
        <sz val="11"/>
        <rFont val="Arial"/>
        <family val="2"/>
      </rPr>
      <t>3</t>
    </r>
    <r>
      <rPr>
        <sz val="11"/>
        <rFont val="Arial"/>
        <family val="2"/>
      </rPr>
      <t xml:space="preserve"> "Other" covers currencies that are included in the Triennial but not explicitly listed in each column of this table. See also table E3 for a more detailed breakdown of total turnover  in "other" currencies.   </t>
    </r>
    <r>
      <rPr>
        <vertAlign val="superscript"/>
        <sz val="11"/>
        <rFont val="Arial"/>
        <family val="2"/>
      </rPr>
      <t>4</t>
    </r>
    <r>
      <rPr>
        <sz val="11"/>
        <rFont val="Arial"/>
        <family val="2"/>
      </rPr>
      <t xml:space="preserve"> "Residual" covers all currency pairs except those involving the USD, the EUR and the JPY.   </t>
    </r>
    <r>
      <rPr>
        <vertAlign val="superscript"/>
        <sz val="11"/>
        <rFont val="Arial"/>
        <family val="2"/>
      </rPr>
      <t>5</t>
    </r>
    <r>
      <rPr>
        <sz val="11"/>
        <rFont val="Arial"/>
        <family val="2"/>
      </rPr>
      <t xml:space="preserve"> Covers the sum of the totals in tables E1, E2 and the column "Residual". </t>
    </r>
    <r>
      <rPr>
        <vertAlign val="superscript"/>
        <sz val="11"/>
        <rFont val="Arial"/>
        <family val="2"/>
      </rPr>
      <t>6</t>
    </r>
    <r>
      <rPr>
        <sz val="11"/>
        <rFont val="Arial"/>
        <family val="2"/>
      </rPr>
      <t xml:space="preserve"> Excluding "tomorrow/next day" transactions. </t>
    </r>
    <r>
      <rPr>
        <vertAlign val="superscript"/>
        <sz val="11"/>
        <rFont val="Arial"/>
        <family val="2"/>
      </rPr>
      <t>7</t>
    </r>
    <r>
      <rPr>
        <sz val="11"/>
        <rFont val="Arial"/>
        <family val="2"/>
      </rPr>
      <t xml:space="preserve"> Including non-deliverable forwards and other contracts-for-differences.   </t>
    </r>
    <r>
      <rPr>
        <vertAlign val="superscript"/>
        <sz val="11"/>
        <rFont val="Arial"/>
        <family val="2"/>
      </rPr>
      <t>8</t>
    </r>
    <r>
      <rPr>
        <sz val="11"/>
        <rFont val="Arial"/>
        <family val="2"/>
      </rPr>
      <t xml:space="preserve"> Data should only be provided for the "total" columns.   </t>
    </r>
    <r>
      <rPr>
        <vertAlign val="superscript"/>
        <sz val="11"/>
        <rFont val="Arial"/>
        <family val="2"/>
      </rPr>
      <t>9</t>
    </r>
    <r>
      <rPr>
        <sz val="11"/>
        <rFont val="Arial"/>
        <family val="2"/>
      </rPr>
      <t xml:space="preserve"> A swap is considered to be  a single transaction in that the two legs are  not counted separately. </t>
    </r>
    <r>
      <rPr>
        <vertAlign val="superscript"/>
        <sz val="11"/>
        <rFont val="Arial"/>
        <family val="2"/>
      </rPr>
      <t>10</t>
    </r>
    <r>
      <rPr>
        <sz val="11"/>
        <rFont val="Arial"/>
        <family val="2"/>
      </rPr>
      <t xml:space="preserve"> Including "tomorrow/next day" transactions. </t>
    </r>
    <r>
      <rPr>
        <vertAlign val="superscript"/>
        <sz val="11"/>
        <rFont val="Arial"/>
        <family val="2"/>
      </rPr>
      <t>11</t>
    </r>
    <r>
      <rPr>
        <sz val="11"/>
        <rFont val="Arial"/>
        <family val="2"/>
      </rPr>
      <t xml:space="preserve"> Including currency warrants and multicurrency swaptions.</t>
    </r>
  </si>
  <si>
    <r>
      <t>1</t>
    </r>
    <r>
      <rPr>
        <sz val="11"/>
        <rFont val="Arial"/>
        <family val="2"/>
      </rPr>
      <t xml:space="preserve"> All transactions where all the legs are exposed to one and only one currency's interest rate, including all fixed/floating and floating/floating single-currency interest rate contracts. </t>
    </r>
    <r>
      <rPr>
        <vertAlign val="superscript"/>
        <sz val="11"/>
        <rFont val="Arial"/>
        <family val="2"/>
      </rPr>
      <t>2</t>
    </r>
    <r>
      <rPr>
        <sz val="11"/>
        <rFont val="Arial"/>
        <family val="2"/>
      </rPr>
      <t xml:space="preserve"> Turnover with euro area residents should include both local deals and cross-border deals with counterparties in all other euro-area countries.  </t>
    </r>
    <r>
      <rPr>
        <vertAlign val="superscript"/>
        <sz val="11"/>
        <rFont val="Arial"/>
        <family val="2"/>
      </rPr>
      <t>3</t>
    </r>
    <r>
      <rPr>
        <sz val="11"/>
        <rFont val="Arial"/>
        <family val="2"/>
      </rPr>
      <t xml:space="preserve"> A swap is considered to be a single transaction in that the two legs are not counted separately. </t>
    </r>
    <r>
      <rPr>
        <vertAlign val="superscript"/>
        <sz val="11"/>
        <rFont val="Arial"/>
        <family val="2"/>
      </rPr>
      <t>4</t>
    </r>
    <r>
      <rPr>
        <sz val="11"/>
        <rFont val="Arial"/>
        <family val="2"/>
      </rPr>
      <t xml:space="preserve"> Any instrument where the transaction is highly leveraged and/or the notional amount is variable and where a decomposition into individual plain vanilla components is impractical or impossible. </t>
    </r>
    <r>
      <rPr>
        <vertAlign val="superscript"/>
        <sz val="11"/>
        <rFont val="Arial"/>
        <family val="2"/>
      </rPr>
      <t>5</t>
    </r>
    <r>
      <rPr>
        <sz val="11"/>
        <rFont val="Arial"/>
        <family val="2"/>
      </rPr>
      <t xml:space="preserve"> Trades between desks and offices, and trades with own branches and subsidiaries and between affiliated firms (regardless of whether the counterparty is resident in the same country as the reporting dealer or in another country).  Back-to-back deals and trades to facilitate internal bookkeeping and internal risk management within a given institution are not to be reported in the context of the triennial survey.</t>
    </r>
  </si>
  <si>
    <r>
      <t>Counterparty breakdown:</t>
    </r>
    <r>
      <rPr>
        <sz val="10"/>
        <rFont val="Arial"/>
        <family val="2"/>
      </rPr>
      <t xml:space="preserve"> for any execution method and instrument, the sum of counterparties should be equal to the total amount.</t>
    </r>
  </si>
  <si>
    <r>
      <t>Prime brokered</t>
    </r>
    <r>
      <rPr>
        <sz val="10"/>
        <rFont val="Arial"/>
        <family val="2"/>
      </rPr>
      <t xml:space="preserve">: the amount reported as "o/w prime brokered" should be smaller than the corresponding amount reported under "Total contracts".
</t>
    </r>
    <r>
      <rPr>
        <b/>
        <sz val="10"/>
        <rFont val="Arial"/>
        <family val="2"/>
      </rPr>
      <t>Retail-driven</t>
    </r>
    <r>
      <rPr>
        <sz val="10"/>
        <rFont val="Arial"/>
        <family val="2"/>
      </rPr>
      <t xml:space="preserve">: the amount reported as "o/w retail-driven" should be smaller than the corresponding amount reported under "Total contracts".
</t>
    </r>
    <r>
      <rPr>
        <b/>
        <sz val="10"/>
        <rFont val="Arial"/>
        <family val="2"/>
      </rPr>
      <t>Non-deliverable forwards</t>
    </r>
    <r>
      <rPr>
        <sz val="10"/>
        <rFont val="Arial"/>
        <family val="2"/>
      </rPr>
      <t xml:space="preserve">: the amount reported as "o/w non-deliverable forwards" should be smaller than the corresponding amount reported under "Total contracts".
</t>
    </r>
    <r>
      <rPr>
        <b/>
        <sz val="10"/>
        <rFont val="Arial"/>
        <family val="2"/>
      </rPr>
      <t>Related party trades</t>
    </r>
    <r>
      <rPr>
        <sz val="10"/>
        <rFont val="Arial"/>
        <family val="2"/>
      </rPr>
      <t>: the amount reported as "related party trades" should be smaller than the corresponding amount reported under "Total contracts".</t>
    </r>
  </si>
  <si>
    <t>To ensure the quality of the reported data, several consistency checks have been implemented in the templates using arithmetical formulas. These checks and their corresponding formulas are available in the checking tables located on the right hand side of each reporting table. If a data consistency issue is detected in any of the breakdowns listed in a given table or across different tables, the amount of the inconsistency is shown in red.  A summary of inconsistencies detected across all reporting tables is available in the sheet "Check". The main consistency checks performed in each table are listed below.</t>
  </si>
  <si>
    <t>GR</t>
  </si>
  <si>
    <t>HK</t>
  </si>
  <si>
    <t>HONG KONG SAR</t>
  </si>
  <si>
    <t>HU</t>
  </si>
  <si>
    <t>HUNGARY</t>
  </si>
  <si>
    <t>IN</t>
  </si>
  <si>
    <t>INDIA</t>
  </si>
  <si>
    <t>ID</t>
  </si>
  <si>
    <t>INDONESIA</t>
  </si>
  <si>
    <t>IE</t>
  </si>
  <si>
    <t>IL</t>
  </si>
  <si>
    <t>ISRAEL</t>
  </si>
  <si>
    <t>IT</t>
  </si>
  <si>
    <t>JP</t>
  </si>
  <si>
    <t>JAPAN</t>
  </si>
  <si>
    <t>KR</t>
  </si>
  <si>
    <t>KOREA</t>
  </si>
  <si>
    <t>LV</t>
  </si>
  <si>
    <t>LATVIA</t>
  </si>
  <si>
    <t>LT</t>
  </si>
  <si>
    <t>LITHUANIA</t>
  </si>
  <si>
    <t>LU</t>
  </si>
  <si>
    <t>MY</t>
  </si>
  <si>
    <t>MALAYSIA</t>
  </si>
  <si>
    <t>MX</t>
  </si>
  <si>
    <t>MEXICO</t>
  </si>
  <si>
    <t>NL</t>
  </si>
  <si>
    <t>NZ</t>
  </si>
  <si>
    <t>NEW ZEALAND</t>
  </si>
  <si>
    <t>NO</t>
  </si>
  <si>
    <t>NORWAY</t>
  </si>
  <si>
    <t>PE</t>
  </si>
  <si>
    <t>PERU</t>
  </si>
  <si>
    <t>PH</t>
  </si>
  <si>
    <t>PHILIPPINES</t>
  </si>
  <si>
    <t>PL</t>
  </si>
  <si>
    <t>POLAND</t>
  </si>
  <si>
    <t>PT</t>
  </si>
  <si>
    <t>RO</t>
  </si>
  <si>
    <t>ROMANIA</t>
  </si>
  <si>
    <t>RU</t>
  </si>
  <si>
    <t>RUSSIA</t>
  </si>
  <si>
    <t>SA</t>
  </si>
  <si>
    <t>SAUDI ARABIA</t>
  </si>
  <si>
    <t>SG</t>
  </si>
  <si>
    <t>SINGAPORE</t>
  </si>
  <si>
    <t>SK</t>
  </si>
  <si>
    <t>SI</t>
  </si>
  <si>
    <t>ZA</t>
  </si>
  <si>
    <t>SOUTH AFRICA</t>
  </si>
  <si>
    <t>ES</t>
  </si>
  <si>
    <t>SE</t>
  </si>
  <si>
    <t>SWEDEN</t>
  </si>
  <si>
    <t>CH</t>
  </si>
  <si>
    <t>SWITZERLAND</t>
  </si>
  <si>
    <t>TW</t>
  </si>
  <si>
    <t>CHINESE TAIPEI</t>
  </si>
  <si>
    <t>TH</t>
  </si>
  <si>
    <t>THAILAND</t>
  </si>
  <si>
    <t>TR</t>
  </si>
  <si>
    <t>TURKEY</t>
  </si>
  <si>
    <t>GB</t>
  </si>
  <si>
    <t>UNITED KINGDOM</t>
  </si>
  <si>
    <t>US</t>
  </si>
  <si>
    <t>UNITED STATES</t>
  </si>
  <si>
    <t>FINLAND (euro area)</t>
  </si>
  <si>
    <t>FRANCE (euro area)</t>
  </si>
  <si>
    <t>GERMANY (euro area)</t>
  </si>
  <si>
    <t>GREECE (euro area)</t>
  </si>
  <si>
    <t>IRELAND (euro area)</t>
  </si>
  <si>
    <t>ITALY (euro area)</t>
  </si>
  <si>
    <t>LUXEMBOURG (euro area)</t>
  </si>
  <si>
    <t>NETHERLANDS (euro area)</t>
  </si>
  <si>
    <t>PORTUGAL (euro area)</t>
  </si>
  <si>
    <t>SLOVENIA (euro area)</t>
  </si>
  <si>
    <t>SPAIN (euro area)</t>
  </si>
  <si>
    <t>ESTONIA (euro area)</t>
  </si>
  <si>
    <t>SLOVAKIA (euro area)</t>
  </si>
  <si>
    <t>CLP</t>
  </si>
  <si>
    <t xml:space="preserve">     with reporting dealers</t>
  </si>
  <si>
    <t xml:space="preserve">     with other financial institutions</t>
  </si>
  <si>
    <t xml:space="preserve">     with non-financial customers</t>
  </si>
  <si>
    <t>ARS</t>
  </si>
  <si>
    <t>BHD</t>
  </si>
  <si>
    <t>COP</t>
  </si>
  <si>
    <t>ILS</t>
  </si>
  <si>
    <t>LTL</t>
  </si>
  <si>
    <t>LVL</t>
  </si>
  <si>
    <t>MYR</t>
  </si>
  <si>
    <t>PEN</t>
  </si>
  <si>
    <t>SAR</t>
  </si>
  <si>
    <t>EURO-AREA</t>
  </si>
  <si>
    <t>FORWARD RATE AGREEMENTS</t>
  </si>
  <si>
    <t>3.       Information on trend of trading activity</t>
  </si>
  <si>
    <r>
      <t xml:space="preserve">OUTRIGHT FORWARDS </t>
    </r>
    <r>
      <rPr>
        <b/>
        <vertAlign val="superscript"/>
        <sz val="11"/>
        <rFont val="TimesNewRomanPS"/>
      </rPr>
      <t>5</t>
    </r>
  </si>
  <si>
    <t>JPY against</t>
  </si>
  <si>
    <t>Instructions for consistency checks</t>
  </si>
  <si>
    <t>COMPLEMENTARY INFORMATION FOR FOREIGN EXCHANGE CONTRACTS</t>
  </si>
  <si>
    <t>FX contracts</t>
  </si>
  <si>
    <t>First of all you need to select your country of residence from the drop down list located in the front sheet.</t>
  </si>
  <si>
    <t>Indirect</t>
  </si>
  <si>
    <t>Enter the requested information following the indications specified in the footnotes of the table.</t>
  </si>
  <si>
    <t xml:space="preserve">         non-reporting banks</t>
  </si>
  <si>
    <t xml:space="preserve">         official sector financial institutions</t>
  </si>
  <si>
    <t>Table B</t>
  </si>
  <si>
    <r>
      <t xml:space="preserve">SPOT </t>
    </r>
    <r>
      <rPr>
        <b/>
        <vertAlign val="superscript"/>
        <sz val="11"/>
        <rFont val="Arial"/>
        <family val="2"/>
      </rPr>
      <t>4</t>
    </r>
  </si>
  <si>
    <r>
      <t xml:space="preserve">Instrument breakdown: </t>
    </r>
    <r>
      <rPr>
        <sz val="10"/>
        <rFont val="Arial"/>
        <family val="2"/>
      </rPr>
      <t>for any execution method, the sum of the amounts reported for each instrument should be consistent with the amount reported under total instruments.</t>
    </r>
  </si>
  <si>
    <r>
      <t>Local/Cross-border breakdown</t>
    </r>
    <r>
      <rPr>
        <sz val="10"/>
        <rFont val="Arial"/>
        <family val="2"/>
      </rPr>
      <t>: for each execution method and instrument, the sum of the components reported under the local/cross-border breakdown should be equal to the total amount reported under  the category "of which: with reporting dealers".</t>
    </r>
  </si>
  <si>
    <r>
      <t xml:space="preserve">SWAPS </t>
    </r>
    <r>
      <rPr>
        <b/>
        <vertAlign val="superscript"/>
        <sz val="11"/>
        <rFont val="Arial"/>
        <family val="2"/>
      </rPr>
      <t>2</t>
    </r>
  </si>
  <si>
    <t>TOTAL FORWARD RATE AGREEMENTS</t>
  </si>
  <si>
    <t>TOTAL SWAPS</t>
  </si>
  <si>
    <r>
      <t xml:space="preserve">SINGLE-CURRENCY INTEREST RATE DERIVATIVES </t>
    </r>
    <r>
      <rPr>
        <b/>
        <vertAlign val="superscript"/>
        <sz val="14"/>
        <rFont val="Arial"/>
        <family val="2"/>
      </rPr>
      <t>1</t>
    </r>
  </si>
  <si>
    <r>
      <t xml:space="preserve">Other products </t>
    </r>
    <r>
      <rPr>
        <vertAlign val="superscript"/>
        <sz val="11"/>
        <rFont val="Arial"/>
        <family val="2"/>
      </rPr>
      <t>3</t>
    </r>
  </si>
  <si>
    <r>
      <t xml:space="preserve">o/w related party trades </t>
    </r>
    <r>
      <rPr>
        <vertAlign val="superscript"/>
        <sz val="11"/>
        <rFont val="Arial"/>
        <family val="2"/>
      </rPr>
      <t>5</t>
    </r>
  </si>
  <si>
    <r>
      <t xml:space="preserve">TOTAL INTEREST RATE CONTRACTS </t>
    </r>
    <r>
      <rPr>
        <b/>
        <vertAlign val="superscript"/>
        <sz val="11"/>
        <rFont val="Arial"/>
        <family val="2"/>
      </rPr>
      <t>4</t>
    </r>
  </si>
  <si>
    <t>RES</t>
  </si>
  <si>
    <t>OTH</t>
  </si>
  <si>
    <t>Negative values and non-numeric entries are not allowed</t>
  </si>
  <si>
    <r>
      <t xml:space="preserve">OUTRIGHT FORWARDS </t>
    </r>
    <r>
      <rPr>
        <b/>
        <vertAlign val="superscript"/>
        <sz val="11"/>
        <rFont val="Arial"/>
        <family val="2"/>
      </rPr>
      <t>5</t>
    </r>
  </si>
  <si>
    <r>
      <t>FOREIGN EXCHANGE SWAPS</t>
    </r>
    <r>
      <rPr>
        <b/>
        <vertAlign val="superscript"/>
        <sz val="11"/>
        <rFont val="Arial"/>
        <family val="2"/>
      </rPr>
      <t xml:space="preserve"> 6</t>
    </r>
  </si>
  <si>
    <r>
      <t xml:space="preserve">CURRENCY SWAPS </t>
    </r>
    <r>
      <rPr>
        <b/>
        <vertAlign val="superscript"/>
        <sz val="11"/>
        <rFont val="Arial"/>
        <family val="2"/>
      </rPr>
      <t>7</t>
    </r>
  </si>
  <si>
    <r>
      <t>Counterparty breakdown (A1, A2, A3, A4):</t>
    </r>
    <r>
      <rPr>
        <sz val="10"/>
        <rFont val="Arial"/>
        <family val="2"/>
      </rPr>
      <t xml:space="preserve"> for each currency pair, the sum of the components reported for each counterparty should be equal to the total amount reported under the corresponding instrument.</t>
    </r>
  </si>
  <si>
    <r>
      <t>Local/Cross-border breakdown (A1, A2, A3, A4):</t>
    </r>
    <r>
      <rPr>
        <sz val="10"/>
        <rFont val="Arial"/>
        <family val="2"/>
      </rPr>
      <t xml:space="preserve"> for each currency pair</t>
    </r>
    <r>
      <rPr>
        <b/>
        <sz val="10"/>
        <rFont val="Arial"/>
        <family val="2"/>
      </rPr>
      <t xml:space="preserve">, </t>
    </r>
    <r>
      <rPr>
        <sz val="10"/>
        <rFont val="Arial"/>
        <family val="2"/>
      </rPr>
      <t>the sum of the components reported under the local/cross-border breakdown should be equal to the total amount reported for the corresponding counterparty (reporting dealers, other financial institutions or non-financial institutions).</t>
    </r>
  </si>
  <si>
    <r>
      <t>Total FX (A1, A2, A3, A4):</t>
    </r>
    <r>
      <rPr>
        <sz val="10"/>
        <rFont val="Arial"/>
        <family val="2"/>
      </rPr>
      <t xml:space="preserve"> for each currency pair, the sum of the amounts reported as total spot, total outright forward, total FX Swaps, total currency swaps and total options should be equal to the amount reported under total FX.</t>
    </r>
  </si>
  <si>
    <r>
      <t>Currency breakdown (A1, A2, A3):</t>
    </r>
    <r>
      <rPr>
        <sz val="10"/>
        <rFont val="Arial"/>
        <family val="2"/>
      </rPr>
      <t xml:space="preserve"> for each row in the relevant table, the sum of the amounts allocated to each currency pair should be equal to the total amount reported under the "Total" column.</t>
    </r>
    <r>
      <rPr>
        <b/>
        <sz val="10"/>
        <color indexed="10"/>
        <rFont val="Arial"/>
        <family val="2"/>
      </rPr>
      <t xml:space="preserve"> </t>
    </r>
    <r>
      <rPr>
        <b/>
        <sz val="10"/>
        <color indexed="12"/>
        <rFont val="Arial"/>
        <family val="2"/>
      </rPr>
      <t xml:space="preserve">IMPORTANT: If you report a given amount under the "Other" column you will have to allocate exactly the same amount to one of the currencies listed in table A4 (for amounts reported in tables A1 to A3). </t>
    </r>
  </si>
  <si>
    <r>
      <t xml:space="preserve">Currency breakdown across tables (A4): </t>
    </r>
    <r>
      <rPr>
        <sz val="10"/>
        <rFont val="Arial"/>
        <family val="2"/>
      </rPr>
      <t xml:space="preserve">The purpose of table A4 is to provide a currency breakdown for columns "other" and "residual" in tables A1, A2 and A3. Please note that columns "other" and "residual" should be treated differently when being transferred to table A4. For deals reported under column "other", given that the first leg of the transaction is already identified in tables A1, A2 or A3, only the second leg should be included in table A4. This is, the same amount reported in column "other" should be allocated in table A4. In contrast, deals reported under column "residual", (since both legs are unknown), should be allocated to two relevant currencies in table A4. In other words, although the deal is reported once in column "residual",  it should be reported twice in table A4, making up 200% of the deal.  In cases where neither currency leg is listed in table A4, the transaction should be included  twice under column "other" in table A4 (making up 200% of the deal in this column). </t>
    </r>
  </si>
  <si>
    <t>Tables A1-A4</t>
  </si>
  <si>
    <r>
      <t>Counterparty breakdown:</t>
    </r>
    <r>
      <rPr>
        <sz val="10"/>
        <rFont val="Arial"/>
        <family val="2"/>
      </rPr>
      <t xml:space="preserve"> for each currency, the sum of the components reported for each counterparty should be equal to the total amount reported under the corresponding instrument.</t>
    </r>
  </si>
  <si>
    <r>
      <t>Local/Cross-border breakdown:</t>
    </r>
    <r>
      <rPr>
        <sz val="10"/>
        <rFont val="Arial"/>
        <family val="2"/>
      </rPr>
      <t xml:space="preserve"> for each currency,</t>
    </r>
    <r>
      <rPr>
        <b/>
        <sz val="10"/>
        <rFont val="Arial"/>
        <family val="2"/>
      </rPr>
      <t xml:space="preserve"> </t>
    </r>
    <r>
      <rPr>
        <sz val="10"/>
        <rFont val="Arial"/>
        <family val="2"/>
      </rPr>
      <t>the sum of the components reported under the local/cross-border breakdown should be equal to the total amount reported for the corresponding counterparty (reporting dealers, other financial institutions or non-financial institutions).</t>
    </r>
  </si>
  <si>
    <r>
      <t>Currency breakdown:</t>
    </r>
    <r>
      <rPr>
        <sz val="10"/>
        <rFont val="Arial"/>
        <family val="2"/>
      </rPr>
      <t xml:space="preserve"> for each row in the table, the sum of the amounts allocated to each currency should be equal to the total amount reported under the "Total" column.</t>
    </r>
    <r>
      <rPr>
        <b/>
        <sz val="10"/>
        <rFont val="Arial"/>
        <family val="2"/>
      </rPr>
      <t/>
    </r>
  </si>
  <si>
    <r>
      <t>Total</t>
    </r>
    <r>
      <rPr>
        <b/>
        <vertAlign val="superscript"/>
        <sz val="14"/>
        <rFont val="Arial"/>
        <family val="2"/>
      </rPr>
      <t xml:space="preserve"> 1</t>
    </r>
  </si>
  <si>
    <r>
      <t>FOREIGN EXCHANGE SWAPS</t>
    </r>
    <r>
      <rPr>
        <b/>
        <vertAlign val="superscript"/>
        <sz val="11"/>
        <rFont val="Arial"/>
        <family val="2"/>
      </rPr>
      <t xml:space="preserve"> 7,8</t>
    </r>
  </si>
  <si>
    <r>
      <t>OTC OPTIONS</t>
    </r>
    <r>
      <rPr>
        <b/>
        <vertAlign val="superscript"/>
        <sz val="11"/>
        <rFont val="Arial"/>
        <family val="2"/>
      </rPr>
      <t xml:space="preserve"> 9</t>
    </r>
  </si>
  <si>
    <r>
      <t>FOREIGN EXCHANGE SWAPS</t>
    </r>
    <r>
      <rPr>
        <b/>
        <vertAlign val="superscript"/>
        <sz val="11"/>
        <rFont val="TimesNewRomanPS"/>
      </rPr>
      <t xml:space="preserve"> 7,8</t>
    </r>
  </si>
  <si>
    <r>
      <t xml:space="preserve">CURRENCY SWAPS </t>
    </r>
    <r>
      <rPr>
        <b/>
        <vertAlign val="superscript"/>
        <sz val="11"/>
        <rFont val="TimesNewRomanPS"/>
      </rPr>
      <t>7</t>
    </r>
  </si>
  <si>
    <r>
      <t>OTC OPTIONS</t>
    </r>
    <r>
      <rPr>
        <b/>
        <vertAlign val="superscript"/>
        <sz val="11"/>
        <rFont val="TimesNewRomanPS"/>
      </rPr>
      <t xml:space="preserve"> 9</t>
    </r>
  </si>
  <si>
    <r>
      <t xml:space="preserve">o/w non-deliverable forwards </t>
    </r>
    <r>
      <rPr>
        <i/>
        <vertAlign val="superscript"/>
        <sz val="11"/>
        <rFont val="Arial"/>
        <family val="2"/>
      </rPr>
      <t>8</t>
    </r>
  </si>
  <si>
    <r>
      <t>FOREIGN EXCHANGE SWAPS</t>
    </r>
    <r>
      <rPr>
        <b/>
        <vertAlign val="superscript"/>
        <sz val="11"/>
        <rFont val="TimesNewRomanPS"/>
      </rPr>
      <t xml:space="preserve"> 9,10</t>
    </r>
  </si>
  <si>
    <r>
      <t xml:space="preserve">CURRENCY SWAPS </t>
    </r>
    <r>
      <rPr>
        <b/>
        <vertAlign val="superscript"/>
        <sz val="11"/>
        <rFont val="TimesNewRomanPS"/>
      </rPr>
      <t>9</t>
    </r>
  </si>
  <si>
    <r>
      <t>OTC OPTIONS</t>
    </r>
    <r>
      <rPr>
        <b/>
        <vertAlign val="superscript"/>
        <sz val="11"/>
        <rFont val="TimesNewRomanPS"/>
      </rPr>
      <t xml:space="preserve"> 11</t>
    </r>
  </si>
  <si>
    <r>
      <t xml:space="preserve">Other products </t>
    </r>
    <r>
      <rPr>
        <b/>
        <vertAlign val="superscript"/>
        <sz val="11"/>
        <rFont val="Arial"/>
        <family val="2"/>
      </rPr>
      <t>12</t>
    </r>
  </si>
  <si>
    <r>
      <t xml:space="preserve">o/w related party trades </t>
    </r>
    <r>
      <rPr>
        <i/>
        <vertAlign val="superscript"/>
        <sz val="11"/>
        <rFont val="Arial"/>
        <family val="2"/>
      </rPr>
      <t>13</t>
    </r>
  </si>
  <si>
    <r>
      <t>12</t>
    </r>
    <r>
      <rPr>
        <sz val="11"/>
        <rFont val="Arial"/>
        <family val="2"/>
      </rPr>
      <t xml:space="preserve"> Any instrument where the transaction is highly leveraged and/or the notional amount is variable and where a decomposition into individual plain vanilla components is impractical or impossible.   </t>
    </r>
    <r>
      <rPr>
        <vertAlign val="superscript"/>
        <sz val="11"/>
        <rFont val="Arial"/>
        <family val="2"/>
      </rPr>
      <t>13</t>
    </r>
    <r>
      <rPr>
        <sz val="11"/>
        <rFont val="Arial"/>
        <family val="2"/>
      </rPr>
      <t xml:space="preserve"> Trades between desks and offices, and trades with own branches and subsidiaries and between affiliated firms (regardless of whether the counterparty is resident in the same country as the reporting dealer or in another country).  Back-to-back deals and trades to facilitate internal bookkeeping and internal risk management within a given institution are not to be reported in the context of the triennial survey.</t>
    </r>
  </si>
  <si>
    <r>
      <t xml:space="preserve">Total turnover in listed currencies against all other currencies </t>
    </r>
    <r>
      <rPr>
        <b/>
        <vertAlign val="superscript"/>
        <sz val="11"/>
        <rFont val="Arial"/>
        <family val="2"/>
      </rPr>
      <t>3</t>
    </r>
  </si>
  <si>
    <r>
      <t xml:space="preserve">¹ All transactions involving exposure to more than one currency, whether in interest rates or exchange rates. </t>
    </r>
    <r>
      <rPr>
        <vertAlign val="superscript"/>
        <sz val="11"/>
        <rFont val="Arial"/>
        <family val="2"/>
      </rPr>
      <t>2</t>
    </r>
    <r>
      <rPr>
        <sz val="11"/>
        <rFont val="Arial"/>
        <family val="2"/>
      </rPr>
      <t xml:space="preserve"> Turnover with euro area residents should include both local deals and cross-border deals with counterparties in all other euro area countries included in the columns "other" in tables E1 and E2 and "residual" in table  E2. </t>
    </r>
    <r>
      <rPr>
        <vertAlign val="superscript"/>
        <sz val="11"/>
        <rFont val="Arial"/>
        <family val="2"/>
      </rPr>
      <t>3</t>
    </r>
    <r>
      <rPr>
        <sz val="11"/>
        <rFont val="Arial"/>
        <family val="2"/>
      </rPr>
      <t xml:space="preserve"> Trades involving the domestic currency, the USD, the EUR or the JPY in one leg, and any of the currencies listed in this table in the other leg, should be allocated to the relevant currency column in this table once; these deals should correspond to the ones reported in columns "other" of tables E1 and E2. Trades between any two currencies listed in this table should be reported in both relevant currency columns, thus  summing to 200% of the deal; these trades should correspond to the ones reported in column "residual" in table E2. Currencies subject to compulsory reporting have been marked in blue.   </t>
    </r>
    <r>
      <rPr>
        <vertAlign val="superscript"/>
        <sz val="11"/>
        <rFont val="Arial"/>
        <family val="2"/>
      </rPr>
      <t>4</t>
    </r>
    <r>
      <rPr>
        <sz val="11"/>
        <rFont val="Arial"/>
        <family val="2"/>
      </rPr>
      <t xml:space="preserve"> Excluding "tomorrow/next day" transactions. </t>
    </r>
    <r>
      <rPr>
        <vertAlign val="superscript"/>
        <sz val="11"/>
        <rFont val="Arial"/>
        <family val="2"/>
      </rPr>
      <t>5</t>
    </r>
    <r>
      <rPr>
        <sz val="11"/>
        <rFont val="Arial"/>
        <family val="2"/>
      </rPr>
      <t xml:space="preserve"> Including non-deliverable forwards and other contracts-for-</t>
    </r>
  </si>
  <si>
    <r>
      <t xml:space="preserve">differences.   </t>
    </r>
    <r>
      <rPr>
        <vertAlign val="superscript"/>
        <sz val="11"/>
        <rFont val="Arial"/>
        <family val="2"/>
      </rPr>
      <t>6</t>
    </r>
    <r>
      <rPr>
        <sz val="11"/>
        <rFont val="Arial"/>
        <family val="2"/>
      </rPr>
      <t xml:space="preserve"> Data should only be provided for the "total" column.   </t>
    </r>
    <r>
      <rPr>
        <vertAlign val="superscript"/>
        <sz val="11"/>
        <rFont val="Arial"/>
        <family val="2"/>
      </rPr>
      <t>7</t>
    </r>
    <r>
      <rPr>
        <sz val="11"/>
        <rFont val="Arial"/>
        <family val="2"/>
      </rPr>
      <t xml:space="preserve"> A swap is considered to be a single transaction in that the two legs are not counted separately.    </t>
    </r>
    <r>
      <rPr>
        <vertAlign val="superscript"/>
        <sz val="11"/>
        <rFont val="Arial"/>
        <family val="2"/>
      </rPr>
      <t>8</t>
    </r>
    <r>
      <rPr>
        <sz val="11"/>
        <rFont val="Arial"/>
        <family val="2"/>
      </rPr>
      <t xml:space="preserve"> Including "tomorrow/next day" transactions.  </t>
    </r>
    <r>
      <rPr>
        <vertAlign val="superscript"/>
        <sz val="11"/>
        <rFont val="Arial"/>
        <family val="2"/>
      </rPr>
      <t>9</t>
    </r>
    <r>
      <rPr>
        <sz val="11"/>
        <rFont val="Arial"/>
        <family val="2"/>
      </rPr>
      <t xml:space="preserve"> Including currency warrants and  multicurrency swaptions. Including "tomorrow/next day" transactions.</t>
    </r>
  </si>
  <si>
    <r>
      <t>Grand Total (A3):</t>
    </r>
    <r>
      <rPr>
        <sz val="10"/>
        <rFont val="Arial"/>
        <family val="2"/>
      </rPr>
      <t xml:space="preserve"> for each row in table A3, the sum of the amounts allocated to each currency pair in tables A1, A2 and A3 should be equal to the total amount reported under the "Grand Total" column of table A3. In other words, the amounts reported as "Grand Total" in table A3 should be consistent with the sum of the amounts reported under the "Total" column in tables A1, A2 and A3, plus the amount reported as </t>
    </r>
    <r>
      <rPr>
        <b/>
        <sz val="10"/>
        <rFont val="Arial"/>
        <family val="2"/>
      </rPr>
      <t>residual</t>
    </r>
    <r>
      <rPr>
        <sz val="10"/>
        <rFont val="Arial"/>
        <family val="2"/>
      </rPr>
      <t xml:space="preserve"> in table A3. </t>
    </r>
  </si>
  <si>
    <t>EUR against - with table A3</t>
  </si>
  <si>
    <t>JPY against - with table A3</t>
  </si>
  <si>
    <t>USD against - with table A2</t>
  </si>
  <si>
    <t>Total turnover in listed currencies against all other currencies - with table A4</t>
  </si>
  <si>
    <r>
      <t xml:space="preserve">o/w non-deliverable forwards </t>
    </r>
    <r>
      <rPr>
        <i/>
        <vertAlign val="superscript"/>
        <sz val="11"/>
        <rFont val="Arial"/>
        <family val="2"/>
      </rPr>
      <t>5</t>
    </r>
  </si>
  <si>
    <r>
      <t xml:space="preserve">o/w non-deliverable forwards </t>
    </r>
    <r>
      <rPr>
        <i/>
        <vertAlign val="superscript"/>
        <sz val="11"/>
        <rFont val="Arial"/>
        <family val="2"/>
      </rPr>
      <t>6</t>
    </r>
  </si>
  <si>
    <t xml:space="preserve">         undistributed</t>
  </si>
  <si>
    <r>
      <t xml:space="preserve">OUTRIGHT FORWARDS </t>
    </r>
    <r>
      <rPr>
        <b/>
        <vertAlign val="superscript"/>
        <sz val="11"/>
        <rFont val="Arial"/>
        <family val="2"/>
      </rPr>
      <t>4</t>
    </r>
  </si>
  <si>
    <t>&lt;--     Value(s) out of range. Please enter 1, 2 or 3.</t>
  </si>
  <si>
    <t>Direct</t>
  </si>
  <si>
    <t>SPOT</t>
  </si>
  <si>
    <t>OUTRIGHT FORWARDS</t>
  </si>
  <si>
    <t>FOREIGN EXCHANGE SWAPS</t>
  </si>
  <si>
    <t>CURRENCY SWAPS</t>
  </si>
  <si>
    <t>o/w prime brokered</t>
  </si>
  <si>
    <t>o/w retail-driven</t>
  </si>
  <si>
    <r>
      <t xml:space="preserve">Execution method breakdown: </t>
    </r>
    <r>
      <rPr>
        <sz val="10"/>
        <rFont val="Arial"/>
        <family val="2"/>
      </rPr>
      <t>Given a certain instrument or counterparty</t>
    </r>
    <r>
      <rPr>
        <b/>
        <sz val="10"/>
        <rFont val="Arial"/>
        <family val="2"/>
      </rPr>
      <t xml:space="preserve">, </t>
    </r>
    <r>
      <rPr>
        <sz val="10"/>
        <rFont val="Arial"/>
        <family val="2"/>
      </rPr>
      <t>the sum of the amounts reported for each method of execution should be consistent with the amount reported under "total execution methods".</t>
    </r>
  </si>
  <si>
    <r>
      <t>Maturity breakdown (A1, A2, A3, A4):</t>
    </r>
    <r>
      <rPr>
        <sz val="10"/>
        <rFont val="Arial"/>
        <family val="2"/>
      </rPr>
      <t xml:space="preserve"> for each currency pair, the sum of the amounts allocated to the different maturities should be equal to the total amount reported for the corresponding instrument.</t>
    </r>
  </si>
  <si>
    <t>CN</t>
  </si>
  <si>
    <t>CO</t>
  </si>
  <si>
    <t>CZ</t>
  </si>
  <si>
    <t>DK</t>
  </si>
  <si>
    <t>EE</t>
  </si>
  <si>
    <t>FI</t>
  </si>
  <si>
    <t>FR</t>
  </si>
  <si>
    <t>DE</t>
  </si>
  <si>
    <t>CHINA</t>
  </si>
  <si>
    <t>COLOMBIA</t>
  </si>
  <si>
    <t>CZECH REPUBLIC</t>
  </si>
  <si>
    <t>DENMARK</t>
  </si>
  <si>
    <t>REPORTING TABLE</t>
  </si>
  <si>
    <t>BGN</t>
  </si>
  <si>
    <t>RON</t>
  </si>
  <si>
    <t>Other</t>
  </si>
  <si>
    <t>EXECUTION METHOD FOR FOREIGN EXCHANGE CONTRACTS</t>
  </si>
  <si>
    <t>Voice</t>
  </si>
  <si>
    <t>Electronic</t>
  </si>
  <si>
    <t>Table</t>
  </si>
  <si>
    <t>Maximum of the  differences</t>
  </si>
  <si>
    <t>E1</t>
  </si>
  <si>
    <t>E2</t>
  </si>
  <si>
    <t>E3</t>
  </si>
  <si>
    <t>E4</t>
  </si>
  <si>
    <t>Checking tables summary</t>
  </si>
  <si>
    <t>QUALITY CHECK</t>
  </si>
  <si>
    <t>Front</t>
  </si>
  <si>
    <t>TRY</t>
  </si>
  <si>
    <t xml:space="preserve">         hedge funds and proprietary trading firms</t>
  </si>
  <si>
    <t>Vertically</t>
  </si>
  <si>
    <t>Horizontally</t>
  </si>
  <si>
    <t>Across different tables</t>
  </si>
  <si>
    <t>Table A1</t>
  </si>
  <si>
    <t>(in millions of USD)</t>
  </si>
  <si>
    <t>Other products</t>
  </si>
  <si>
    <t>Survey</t>
  </si>
  <si>
    <t>DDUM</t>
  </si>
  <si>
    <t>XXXXXX</t>
  </si>
  <si>
    <t>Contact person</t>
  </si>
  <si>
    <t>Please complete</t>
  </si>
  <si>
    <t>Company</t>
  </si>
  <si>
    <t>Department</t>
  </si>
  <si>
    <t>Address</t>
  </si>
  <si>
    <t>Post code/town</t>
  </si>
  <si>
    <t>Telephone</t>
  </si>
  <si>
    <t>E-mail</t>
  </si>
  <si>
    <t>Subject:</t>
  </si>
  <si>
    <t>Reporting date</t>
  </si>
  <si>
    <t>Irregular submission</t>
  </si>
  <si>
    <t>Forms</t>
  </si>
  <si>
    <t>DDXX</t>
  </si>
  <si>
    <t>Form</t>
  </si>
  <si>
    <t>DD7A1</t>
  </si>
  <si>
    <t>Reporting Date</t>
  </si>
  <si>
    <t>DD7A2</t>
  </si>
  <si>
    <t>DD7A3</t>
  </si>
  <si>
    <t>DD7A4</t>
  </si>
  <si>
    <t>DD7B1</t>
  </si>
  <si>
    <t>DD7C</t>
  </si>
  <si>
    <t>$fid</t>
  </si>
  <si>
    <t>$eod</t>
  </si>
  <si>
    <t>Col. 05</t>
  </si>
  <si>
    <t>Col. 07</t>
  </si>
  <si>
    <t>Col. 06</t>
  </si>
  <si>
    <t>Col. 08</t>
  </si>
  <si>
    <t>Col. 09</t>
  </si>
  <si>
    <t>Col. 10</t>
  </si>
  <si>
    <t>Col. 01</t>
  </si>
  <si>
    <t>Col. 02</t>
  </si>
  <si>
    <t>Col. 03</t>
  </si>
  <si>
    <t>Col. 04</t>
  </si>
  <si>
    <t>Col. 11</t>
  </si>
  <si>
    <t>Col. 12</t>
  </si>
  <si>
    <t>Col. 13</t>
  </si>
  <si>
    <t>Col. 14</t>
  </si>
  <si>
    <t>Col. 15</t>
  </si>
  <si>
    <t>Col. 16</t>
  </si>
  <si>
    <t>Col.07</t>
  </si>
  <si>
    <t>Col. 34</t>
  </si>
  <si>
    <t>Col. 17</t>
  </si>
  <si>
    <t>Col. 18</t>
  </si>
  <si>
    <t>Col. 19</t>
  </si>
  <si>
    <t>Col. 21</t>
  </si>
  <si>
    <t>Col. 22</t>
  </si>
  <si>
    <t>Col. 23</t>
  </si>
  <si>
    <t>Col. 24</t>
  </si>
  <si>
    <t>Col. 25</t>
  </si>
  <si>
    <t>Col. 26</t>
  </si>
  <si>
    <t>Col. 27</t>
  </si>
  <si>
    <t>Col. 28</t>
  </si>
  <si>
    <t>Col. 29</t>
  </si>
  <si>
    <t>Col. 30</t>
  </si>
  <si>
    <t>Col. 31</t>
  </si>
  <si>
    <t>Col. 32</t>
  </si>
  <si>
    <t>Col. 33</t>
  </si>
  <si>
    <t>Col. 35</t>
  </si>
  <si>
    <t>Col. 37</t>
  </si>
  <si>
    <t>Col. 39</t>
  </si>
  <si>
    <t>Col. 40</t>
  </si>
  <si>
    <t>Col. 20</t>
  </si>
  <si>
    <t>Col. 36</t>
  </si>
  <si>
    <t>Col. 38</t>
  </si>
  <si>
    <t>Col. 42</t>
  </si>
  <si>
    <t>Col. 43</t>
  </si>
  <si>
    <t>Col. 45</t>
  </si>
  <si>
    <t>Col. 46</t>
  </si>
  <si>
    <t>Col. 47</t>
  </si>
  <si>
    <t>DD70CA</t>
  </si>
  <si>
    <t>$bod</t>
  </si>
  <si>
    <t>A1 = DD7A1
A2 = DD7A2</t>
  </si>
  <si>
    <t>A3 = DD7A3
A4 = DD7A4</t>
  </si>
  <si>
    <t>B = DD7B1</t>
  </si>
  <si>
    <r>
      <t>1</t>
    </r>
    <r>
      <rPr>
        <sz val="11"/>
        <rFont val="Arial"/>
        <family val="2"/>
      </rPr>
      <t xml:space="preserve"> All transactions where all the legs are exposed to one and only one currency's interest rate, including all fixed/floating and floating/floating single-currency interest rate contracts.   </t>
    </r>
    <r>
      <rPr>
        <vertAlign val="superscript"/>
        <sz val="11"/>
        <rFont val="Arial"/>
        <family val="2"/>
      </rPr>
      <t>2</t>
    </r>
    <r>
      <rPr>
        <sz val="11"/>
        <rFont val="Arial"/>
        <family val="2"/>
      </rPr>
      <t xml:space="preserve"> A swap is considered to be a single transaction in that the two legs are not counted separately. </t>
    </r>
    <r>
      <rPr>
        <vertAlign val="superscript"/>
        <sz val="11"/>
        <rFont val="Arial"/>
        <family val="2"/>
      </rPr>
      <t>3</t>
    </r>
    <r>
      <rPr>
        <sz val="11"/>
        <rFont val="Arial"/>
        <family val="2"/>
      </rPr>
      <t xml:space="preserve"> Any instrument where the transaction is highly leveraged and/or the notional amount is variable and where a decomposition into individual plain vanilla components is impractical or impossible. </t>
    </r>
    <r>
      <rPr>
        <vertAlign val="superscript"/>
        <sz val="11"/>
        <rFont val="Arial"/>
        <family val="2"/>
      </rPr>
      <t>4</t>
    </r>
    <r>
      <rPr>
        <sz val="11"/>
        <rFont val="Arial"/>
        <family val="2"/>
      </rPr>
      <t xml:space="preserve"> It includes forward rate agreement, interest rate swaps, options and other products. </t>
    </r>
    <r>
      <rPr>
        <vertAlign val="superscript"/>
        <sz val="11"/>
        <rFont val="Arial"/>
        <family val="2"/>
      </rPr>
      <t>5</t>
    </r>
    <r>
      <rPr>
        <sz val="11"/>
        <rFont val="Arial"/>
        <family val="2"/>
      </rPr>
      <t xml:space="preserve"> Trades between desks and offices, and trades with own branches and subsidiaries and between affiliated firms (regardless of whether the counterparty is resident in the same country as the reporting dealer or in another country).  Back-to-back deals and trades to facilitate internal bookkeeping and internal risk management within a given institution are not to be reported in the context of the triennial</t>
    </r>
    <r>
      <rPr>
        <vertAlign val="superscript"/>
        <sz val="11"/>
        <rFont val="Arial"/>
        <family val="2"/>
      </rPr>
      <t xml:space="preserve"> </t>
    </r>
    <r>
      <rPr>
        <sz val="11"/>
        <rFont val="Arial"/>
        <family val="2"/>
      </rPr>
      <t>survey.</t>
    </r>
  </si>
  <si>
    <t>Unallocated</t>
  </si>
  <si>
    <t>1.03.E0</t>
  </si>
  <si>
    <t>SNB code</t>
  </si>
  <si>
    <t>Others</t>
  </si>
  <si>
    <t xml:space="preserve">     over 7 days and up to 1 month</t>
  </si>
  <si>
    <t xml:space="preserve">     over 1 month and up to 3 months</t>
  </si>
  <si>
    <t xml:space="preserve">     over 3 months and up to 6 months</t>
  </si>
  <si>
    <t xml:space="preserve">     over 6 months</t>
  </si>
  <si>
    <r>
      <t>OTC OPTIONS (sum of bought and sold)</t>
    </r>
    <r>
      <rPr>
        <b/>
        <vertAlign val="superscript"/>
        <sz val="11"/>
        <rFont val="Arial"/>
        <family val="2"/>
      </rPr>
      <t xml:space="preserve"> 8</t>
    </r>
  </si>
  <si>
    <r>
      <t xml:space="preserve">OVERNIGHT INDEXED SWAPS </t>
    </r>
    <r>
      <rPr>
        <b/>
        <vertAlign val="superscript"/>
        <sz val="11"/>
        <rFont val="Arial"/>
        <family val="2"/>
      </rPr>
      <t>2</t>
    </r>
  </si>
  <si>
    <t>TOTAL OVERNIGHT INDEXED SWAPS</t>
  </si>
  <si>
    <t>OTC OPTIONS (sum of bought and sold)</t>
  </si>
  <si>
    <r>
      <t xml:space="preserve">OTHER SWAPS </t>
    </r>
    <r>
      <rPr>
        <b/>
        <vertAlign val="superscript"/>
        <sz val="11"/>
        <rFont val="Arial"/>
        <family val="2"/>
      </rPr>
      <t>2</t>
    </r>
  </si>
  <si>
    <t>TOTAL OTHER SWAPS</t>
  </si>
  <si>
    <t>Anonymous venues</t>
  </si>
  <si>
    <t>Disclosed venues</t>
  </si>
  <si>
    <t>1.04.E0</t>
  </si>
  <si>
    <t>5.       Internalisation of FX spot turnover</t>
  </si>
  <si>
    <r>
      <t xml:space="preserve">       </t>
    </r>
    <r>
      <rPr>
        <vertAlign val="superscript"/>
        <sz val="11"/>
        <color theme="1"/>
        <rFont val="Arial"/>
        <family val="2"/>
      </rPr>
      <t>1</t>
    </r>
    <r>
      <rPr>
        <sz val="11"/>
        <color theme="1"/>
        <rFont val="Arial"/>
        <family val="2"/>
      </rPr>
      <t xml:space="preserve"> Below normal = 1, normal = 2, above normal = 3</t>
    </r>
  </si>
  <si>
    <r>
      <t xml:space="preserve">       </t>
    </r>
    <r>
      <rPr>
        <vertAlign val="superscript"/>
        <sz val="11"/>
        <color theme="1"/>
        <rFont val="Arial"/>
        <family val="2"/>
      </rPr>
      <t>2</t>
    </r>
    <r>
      <rPr>
        <sz val="11"/>
        <color theme="1"/>
        <rFont val="Arial"/>
        <family val="2"/>
      </rPr>
      <t xml:space="preserve"> Decreasing = 1, steady = 2, increasing = 3</t>
    </r>
  </si>
  <si>
    <t>Report Forms for the Triennial Central Bank Survey of Foreign Exchange and Derivatives Market Activity</t>
  </si>
  <si>
    <t>o/w prime brokered to non-bank electronic market-makers</t>
  </si>
  <si>
    <t>o/w prime brokered to other customers</t>
  </si>
  <si>
    <r>
      <t xml:space="preserve">1 </t>
    </r>
    <r>
      <rPr>
        <sz val="10"/>
        <rFont val="Arial"/>
        <family val="2"/>
      </rPr>
      <t xml:space="preserve">Total Spot, Outright forwards, FX swaps, currency swaps and OTC options as well as their corresponding counterparty breakdowns should be consistent with the amounts reported in table A3. </t>
    </r>
  </si>
  <si>
    <r>
      <rPr>
        <vertAlign val="superscript"/>
        <sz val="11"/>
        <color theme="1"/>
        <rFont val="Arial"/>
        <family val="2"/>
      </rPr>
      <t>1</t>
    </r>
    <r>
      <rPr>
        <sz val="11"/>
        <color theme="1"/>
        <rFont val="Arial"/>
        <family val="2"/>
      </rPr>
      <t xml:space="preserve"> In percentage and without % sign, ie 90% should be entered as 90.</t>
    </r>
    <r>
      <rPr>
        <vertAlign val="superscript"/>
        <sz val="11"/>
        <color theme="1"/>
        <rFont val="Arial"/>
        <family val="2"/>
      </rPr>
      <t/>
    </r>
  </si>
  <si>
    <r>
      <rPr>
        <vertAlign val="superscript"/>
        <sz val="11"/>
        <color theme="1"/>
        <rFont val="Arial"/>
        <family val="2"/>
      </rPr>
      <t>2</t>
    </r>
    <r>
      <rPr>
        <sz val="11"/>
        <color theme="1"/>
        <rFont val="Arial"/>
        <family val="2"/>
      </rPr>
      <t xml:space="preserve"> In millions of USD, no negative values allowed</t>
    </r>
  </si>
  <si>
    <r>
      <rPr>
        <b/>
        <sz val="11"/>
        <rFont val="Arial"/>
        <family val="2"/>
      </rPr>
      <t>Total customer spot turnover (denominator)</t>
    </r>
    <r>
      <rPr>
        <sz val="11"/>
        <rFont val="Arial"/>
        <family val="2"/>
      </rPr>
      <t xml:space="preserve"> </t>
    </r>
    <r>
      <rPr>
        <vertAlign val="superscript"/>
        <sz val="11"/>
        <rFont val="Arial"/>
        <family val="2"/>
      </rPr>
      <t>2</t>
    </r>
  </si>
  <si>
    <r>
      <rPr>
        <b/>
        <sz val="11"/>
        <rFont val="Arial"/>
        <family val="2"/>
      </rPr>
      <t>Internalisation ratio</t>
    </r>
    <r>
      <rPr>
        <sz val="11"/>
        <rFont val="Arial"/>
        <family val="2"/>
      </rPr>
      <t xml:space="preserve"> </t>
    </r>
    <r>
      <rPr>
        <vertAlign val="superscript"/>
        <sz val="11"/>
        <rFont val="Arial"/>
        <family val="2"/>
      </rPr>
      <t>1</t>
    </r>
  </si>
  <si>
    <r>
      <t>a)    Level of turnover: below normal, normal, above normal.</t>
    </r>
    <r>
      <rPr>
        <vertAlign val="superscript"/>
        <sz val="11"/>
        <color theme="1"/>
        <rFont val="Arial"/>
        <family val="2"/>
      </rPr>
      <t>1</t>
    </r>
  </si>
  <si>
    <r>
      <t>b)    Compared to previous 6 months: decreasing, steady, increasing.</t>
    </r>
    <r>
      <rPr>
        <vertAlign val="superscript"/>
        <sz val="11"/>
        <color theme="1"/>
        <rFont val="Arial"/>
        <family val="2"/>
      </rPr>
      <t>2</t>
    </r>
  </si>
  <si>
    <t>AED</t>
  </si>
  <si>
    <t>Col. 48</t>
  </si>
  <si>
    <t>a)    Total all currencies</t>
  </si>
  <si>
    <t>b)    G4 currencies: EUR, JPY, GBP, USD</t>
  </si>
  <si>
    <t>c)    Other G10 currencies: AUD, CAD, NZD, NOK, SEK, CHF</t>
  </si>
  <si>
    <t>d)    Other liquid non-G10 currencies: BRL, CNY, DKK, HKD, KRW, MXN, RUB, SGD, TRY, ZAR</t>
  </si>
  <si>
    <t>Col. 10
a&gt;= b+c+d</t>
  </si>
  <si>
    <t>Col: 09
max(b,c,d) &gt;a&lt;min(b,c,d)</t>
  </si>
  <si>
    <t>Col: 10
a &lt; DD7C
{row01/
col. 13+14+21)</t>
  </si>
  <si>
    <t>Info = DD70CA</t>
  </si>
  <si>
    <t>Printing optimized for paper format A3</t>
  </si>
  <si>
    <t>Across tables A1, A2, A3 and A4</t>
  </si>
  <si>
    <t>Turnover in April 2022</t>
  </si>
  <si>
    <r>
      <t>Total IR:</t>
    </r>
    <r>
      <rPr>
        <sz val="10"/>
        <rFont val="Arial"/>
        <family val="2"/>
      </rPr>
      <t xml:space="preserve"> for each currency, the sum of the amounts reported as total FRA, overnight indexed swaps, other swaps and OTC options should be equal to the amount reported as total IR contracts.</t>
    </r>
  </si>
  <si>
    <r>
      <t xml:space="preserve">Table A6
</t>
    </r>
    <r>
      <rPr>
        <sz val="10"/>
        <rFont val="Arial"/>
        <family val="2"/>
      </rPr>
      <t>(old Table C)</t>
    </r>
  </si>
  <si>
    <t>A6 = DD7C</t>
  </si>
  <si>
    <t>Table A6</t>
  </si>
  <si>
    <r>
      <t>Spot:</t>
    </r>
    <r>
      <rPr>
        <sz val="10"/>
        <rFont val="Arial"/>
        <family val="2"/>
      </rPr>
      <t xml:space="preserve"> the amount reported as total spot in table A6 should be equal to the amount reported as total spot in table A3.</t>
    </r>
  </si>
  <si>
    <r>
      <t xml:space="preserve">Outright forwards: </t>
    </r>
    <r>
      <rPr>
        <sz val="10"/>
        <rFont val="Arial"/>
        <family val="2"/>
      </rPr>
      <t>the amount reported as total outright forwards in table A6 should be equal to the amount reported as total outright forwards in table A3.</t>
    </r>
  </si>
  <si>
    <r>
      <t xml:space="preserve">FX Swaps: </t>
    </r>
    <r>
      <rPr>
        <sz val="10"/>
        <rFont val="Arial"/>
        <family val="2"/>
      </rPr>
      <t>the amount reported as total FX Swaps in table A6 should be equal to the amount reported as total FX Swaps in table A3.</t>
    </r>
  </si>
  <si>
    <r>
      <t xml:space="preserve">Currency Swaps: </t>
    </r>
    <r>
      <rPr>
        <sz val="10"/>
        <rFont val="Arial"/>
        <family val="2"/>
      </rPr>
      <t>the amount reported as total Currency Swaps in table A6 should be equal to the amount reported as total Currency Swaps in table A3.</t>
    </r>
  </si>
  <si>
    <r>
      <t>FX options:</t>
    </r>
    <r>
      <rPr>
        <sz val="10"/>
        <rFont val="Arial"/>
        <family val="2"/>
      </rPr>
      <t xml:space="preserve"> the amount reported as total FX options in table A6 should be equal to the amount reported as total FX options in table A3.</t>
    </r>
  </si>
  <si>
    <r>
      <t xml:space="preserve">Counterparty breakdown: </t>
    </r>
    <r>
      <rPr>
        <sz val="10"/>
        <rFont val="Arial"/>
        <family val="2"/>
      </rPr>
      <t xml:space="preserve">the total amounts reported  in table A6 under "with reporting dealers", "with reporting dealers - local" , "with reporting dealers - cross-border", "with other financial institutions" and  "with non-financial customers" should be equal to total amounts reported in table A3 under the same counterparty categories and instruments. </t>
    </r>
  </si>
  <si>
    <t>Table A5</t>
  </si>
  <si>
    <t>SETTLEMENT OF FOREIGN EXCHANGE TRANSACTIONS</t>
  </si>
  <si>
    <t>Turnover in nominal or notional principal amounts in April 2022</t>
  </si>
  <si>
    <t>All counterparties</t>
  </si>
  <si>
    <t>Reporting dealers</t>
  </si>
  <si>
    <t>Other financial institutions</t>
  </si>
  <si>
    <t>Non-financial customers</t>
  </si>
  <si>
    <t>Item</t>
  </si>
  <si>
    <t>Total</t>
  </si>
  <si>
    <t xml:space="preserve">o/w CLS
eligible pairs </t>
  </si>
  <si>
    <t>a1)   Turnover to be settled with a single payment (ie non-deliverable)</t>
  </si>
  <si>
    <t>a2)   Turnover to be settled with two payments (ie spot and forwards)</t>
  </si>
  <si>
    <t>a3)   Turnover to be settled with four payments (ie swaps)</t>
  </si>
  <si>
    <t>b)    Two sided turnover subject to netting (before netting)</t>
  </si>
  <si>
    <t>b1)   Net payable amount of two sided turnover subject to netting (after netting)</t>
  </si>
  <si>
    <t>c)    Payment versus payment (PvP = c1 + c2 + c3)</t>
  </si>
  <si>
    <t>c1)   Via CLS</t>
  </si>
  <si>
    <t>c2)   Via other PvP or equivalent settlement methods</t>
  </si>
  <si>
    <t>c3)   Via “same clearer” or “on-us” accounts without exposure to settlement risk</t>
  </si>
  <si>
    <t>d)    Non-PvP</t>
  </si>
  <si>
    <t>d1)    Via “same clearer” or “on-us” accounts with exposure to settlement risk</t>
  </si>
  <si>
    <t>1.00.E0</t>
  </si>
  <si>
    <t xml:space="preserve">Total </t>
  </si>
  <si>
    <t xml:space="preserve">o/w CLS 
eligible pairs </t>
  </si>
  <si>
    <t xml:space="preserve">     one day</t>
  </si>
  <si>
    <t xml:space="preserve">     over 1 day and up to 7 days</t>
  </si>
  <si>
    <r>
      <t>1</t>
    </r>
    <r>
      <rPr>
        <sz val="11"/>
        <rFont val="Arial"/>
        <family val="2"/>
      </rPr>
      <t xml:space="preserve"> All transactions involving exposure to more than one currency, whether in interest rates or exchange rates.   </t>
    </r>
    <r>
      <rPr>
        <vertAlign val="superscript"/>
        <sz val="11"/>
        <rFont val="Arial"/>
        <family val="2"/>
      </rPr>
      <t>2</t>
    </r>
    <r>
      <rPr>
        <sz val="11"/>
        <rFont val="Arial"/>
        <family val="2"/>
      </rPr>
      <t xml:space="preserve"> "Other" covers currencies that are included in the Triennial but not explicitly listed in each column of this table. See also table A4 for a more detailed breakdown of total turnover in "other" currencies.   </t>
    </r>
    <r>
      <rPr>
        <vertAlign val="superscript"/>
        <sz val="11"/>
        <rFont val="Arial"/>
        <family val="2"/>
      </rPr>
      <t>3</t>
    </r>
    <r>
      <rPr>
        <sz val="11"/>
        <rFont val="Arial"/>
        <family val="2"/>
      </rPr>
      <t xml:space="preserve"> Cash/same day transactions (with same day settlement T+0 and next day settlement T+1).   </t>
    </r>
    <r>
      <rPr>
        <vertAlign val="superscript"/>
        <sz val="11"/>
        <rFont val="Arial"/>
        <family val="2"/>
      </rPr>
      <t>4</t>
    </r>
    <r>
      <rPr>
        <sz val="11"/>
        <rFont val="Arial"/>
        <family val="2"/>
      </rPr>
      <t xml:space="preserve"> Including non-deliverable forwards and other contracts-for-differences.   </t>
    </r>
    <r>
      <rPr>
        <vertAlign val="superscript"/>
        <sz val="11"/>
        <rFont val="Arial"/>
        <family val="2"/>
      </rPr>
      <t>5</t>
    </r>
    <r>
      <rPr>
        <sz val="11"/>
        <rFont val="Arial"/>
        <family val="2"/>
      </rPr>
      <t xml:space="preserve"> Data should be provided for the 6 currency pairs as well as for the "other" and "total" column.   </t>
    </r>
    <r>
      <rPr>
        <vertAlign val="superscript"/>
        <sz val="11"/>
        <rFont val="Arial"/>
        <family val="2"/>
      </rPr>
      <t>6</t>
    </r>
    <r>
      <rPr>
        <sz val="11"/>
        <rFont val="Arial"/>
        <family val="2"/>
      </rPr>
      <t xml:space="preserve"> A swap is considered to be a single transaction in that the two legs are not counted separately. Includes overnight swaps and spot next swaps, as well as other "tomorrow/next day" transactions.   </t>
    </r>
    <r>
      <rPr>
        <vertAlign val="superscript"/>
        <sz val="11"/>
        <rFont val="Arial"/>
        <family val="2"/>
      </rPr>
      <t>7</t>
    </r>
    <r>
      <rPr>
        <sz val="11"/>
        <rFont val="Arial"/>
        <family val="2"/>
      </rPr>
      <t xml:space="preserve"> A swap is considered to be a single transaction in that the two legs are not counted separately.   </t>
    </r>
    <r>
      <rPr>
        <vertAlign val="superscript"/>
        <sz val="11"/>
        <rFont val="Arial"/>
        <family val="2"/>
      </rPr>
      <t>8</t>
    </r>
    <r>
      <rPr>
        <sz val="11"/>
        <rFont val="Arial"/>
        <family val="2"/>
      </rPr>
      <t xml:space="preserve"> Including currency warrants and multicurrency swaptions.</t>
    </r>
  </si>
  <si>
    <t>o/w back-to-back trades</t>
  </si>
  <si>
    <t>o/w compression trades</t>
  </si>
  <si>
    <r>
      <t>The amounts reported as total</t>
    </r>
    <r>
      <rPr>
        <sz val="10"/>
        <rFont val="Arial"/>
        <family val="2"/>
      </rPr>
      <t xml:space="preserve"> should be equal to the amounts reported as totals in table A3 that are separately provided for reporting dealers - correseponds to Table A3, reporting dealer; other financial institutions - corresponds to Table A3, with other financial institutions; non-financial customers - corresponds to Table A3, with non-financial customers.</t>
    </r>
  </si>
  <si>
    <r>
      <rPr>
        <b/>
        <sz val="10"/>
        <rFont val="Arial"/>
        <family val="2"/>
      </rPr>
      <t>Total PVP</t>
    </r>
    <r>
      <rPr>
        <sz val="10"/>
        <rFont val="Arial"/>
        <family val="2"/>
      </rPr>
      <t>: the amount should also the sum of payment versus payment components (via CLS; via other PvP or equivalent settlement methods; via “same clearer” or “on-us” accounts without exposure to settlement risk).</t>
    </r>
  </si>
  <si>
    <r>
      <t>CLS currency pair:</t>
    </r>
    <r>
      <rPr>
        <sz val="10"/>
        <rFont val="Arial"/>
        <family val="2"/>
      </rPr>
      <t xml:space="preserve"> this amount is included in total turnover by counterparty sector.</t>
    </r>
  </si>
  <si>
    <t>DD7A9</t>
  </si>
  <si>
    <r>
      <t>1</t>
    </r>
    <r>
      <rPr>
        <sz val="11"/>
        <rFont val="Arial"/>
        <family val="2"/>
      </rPr>
      <t xml:space="preserve"> All transactions involving exposure to more than one currency, whether in interest rates or exchange rates.   </t>
    </r>
    <r>
      <rPr>
        <vertAlign val="superscript"/>
        <sz val="11"/>
        <rFont val="Arial"/>
        <family val="2"/>
      </rPr>
      <t>2</t>
    </r>
    <r>
      <rPr>
        <sz val="11"/>
        <rFont val="Arial"/>
        <family val="2"/>
      </rPr>
      <t xml:space="preserve"> "Other" covers currencies that are included in the Triennial but not explicitly listed in each column of this table. See also table A4 for a more detailed breakdown of total turnover in "other" currencies.   </t>
    </r>
    <r>
      <rPr>
        <vertAlign val="superscript"/>
        <sz val="11"/>
        <rFont val="Arial"/>
        <family val="2"/>
      </rPr>
      <t>3</t>
    </r>
    <r>
      <rPr>
        <sz val="11"/>
        <rFont val="Arial"/>
        <family val="2"/>
      </rPr>
      <t xml:space="preserve"> Cash/same day transactions (with same day settlement T+0 and next day settlement T+1).   </t>
    </r>
    <r>
      <rPr>
        <vertAlign val="superscript"/>
        <sz val="11"/>
        <rFont val="Arial"/>
        <family val="2"/>
      </rPr>
      <t>4</t>
    </r>
    <r>
      <rPr>
        <sz val="11"/>
        <rFont val="Arial"/>
        <family val="2"/>
      </rPr>
      <t xml:space="preserve"> Including non-deliverable forwards and other contracts-for-differences.   </t>
    </r>
    <r>
      <rPr>
        <vertAlign val="superscript"/>
        <sz val="11"/>
        <rFont val="Arial"/>
        <family val="2"/>
      </rPr>
      <t>5</t>
    </r>
    <r>
      <rPr>
        <sz val="11"/>
        <rFont val="Arial"/>
        <family val="2"/>
      </rPr>
      <t xml:space="preserve"> Data should be provided for the "total" column and for USD/CNY, USD/INR, USD/KRW, USD/BRL, USD/RUB and USD/TWD.   </t>
    </r>
    <r>
      <rPr>
        <vertAlign val="superscript"/>
        <sz val="11"/>
        <rFont val="Arial"/>
        <family val="2"/>
      </rPr>
      <t>6</t>
    </r>
    <r>
      <rPr>
        <sz val="11"/>
        <rFont val="Arial"/>
        <family val="2"/>
      </rPr>
      <t xml:space="preserve"> A swap is considered to be a single transaction in that the two legs are not counted separately. Includes overnight swaps and spot next swaps, as well as other "tomorrow/next day" transactions.   </t>
    </r>
    <r>
      <rPr>
        <vertAlign val="superscript"/>
        <sz val="11"/>
        <rFont val="Arial"/>
        <family val="2"/>
      </rPr>
      <t>7</t>
    </r>
    <r>
      <rPr>
        <sz val="11"/>
        <rFont val="Arial"/>
        <family val="2"/>
      </rPr>
      <t xml:space="preserve"> A swap is considered to be a single transaction in that the two legs are not counted separately.   </t>
    </r>
    <r>
      <rPr>
        <vertAlign val="superscript"/>
        <sz val="11"/>
        <rFont val="Arial"/>
        <family val="2"/>
      </rPr>
      <t>8</t>
    </r>
    <r>
      <rPr>
        <sz val="11"/>
        <rFont val="Arial"/>
        <family val="2"/>
      </rPr>
      <t xml:space="preserve"> Including currency warrants and multicurrency swaptions.</t>
    </r>
  </si>
  <si>
    <r>
      <t xml:space="preserve">SPOT </t>
    </r>
    <r>
      <rPr>
        <b/>
        <vertAlign val="superscript"/>
        <sz val="11"/>
        <rFont val="Arial"/>
        <family val="2"/>
      </rPr>
      <t>5</t>
    </r>
  </si>
  <si>
    <r>
      <t xml:space="preserve">OUTRIGHT FORWARDS </t>
    </r>
    <r>
      <rPr>
        <b/>
        <vertAlign val="superscript"/>
        <sz val="11"/>
        <rFont val="Arial"/>
        <family val="2"/>
      </rPr>
      <t>6</t>
    </r>
  </si>
  <si>
    <r>
      <t xml:space="preserve">o/w non-deliverable forwards </t>
    </r>
    <r>
      <rPr>
        <i/>
        <vertAlign val="superscript"/>
        <sz val="11"/>
        <rFont val="Arial"/>
        <family val="2"/>
      </rPr>
      <t>7</t>
    </r>
  </si>
  <si>
    <r>
      <t>FOREIGN EXCHANGE SWAPS</t>
    </r>
    <r>
      <rPr>
        <b/>
        <vertAlign val="superscript"/>
        <sz val="11"/>
        <rFont val="Arial"/>
        <family val="2"/>
      </rPr>
      <t xml:space="preserve"> 8</t>
    </r>
  </si>
  <si>
    <r>
      <t xml:space="preserve">CURRENCY SWAPS </t>
    </r>
    <r>
      <rPr>
        <b/>
        <vertAlign val="superscript"/>
        <sz val="11"/>
        <rFont val="Arial"/>
        <family val="2"/>
      </rPr>
      <t>9</t>
    </r>
  </si>
  <si>
    <r>
      <t>OTC OPTIONS (sum of bought and sold)</t>
    </r>
    <r>
      <rPr>
        <b/>
        <vertAlign val="superscript"/>
        <sz val="11"/>
        <rFont val="Arial"/>
        <family val="2"/>
      </rPr>
      <t xml:space="preserve"> 10</t>
    </r>
  </si>
  <si>
    <t>o/w non-deliverable forwards</t>
  </si>
  <si>
    <r>
      <t>FOREIGN EXCHANGE SWAPS</t>
    </r>
    <r>
      <rPr>
        <b/>
        <vertAlign val="superscript"/>
        <sz val="11"/>
        <rFont val="Arial"/>
        <family val="2"/>
      </rPr>
      <t xml:space="preserve"> 5</t>
    </r>
  </si>
  <si>
    <r>
      <t xml:space="preserve">CURRENCY SWAPS </t>
    </r>
    <r>
      <rPr>
        <b/>
        <vertAlign val="superscript"/>
        <sz val="11"/>
        <rFont val="Arial"/>
        <family val="2"/>
      </rPr>
      <t>6</t>
    </r>
  </si>
  <si>
    <r>
      <t>OTC OPTIONS (sum of bought and sold)</t>
    </r>
    <r>
      <rPr>
        <b/>
        <vertAlign val="superscript"/>
        <sz val="11"/>
        <rFont val="Arial"/>
        <family val="2"/>
      </rPr>
      <t xml:space="preserve"> 7</t>
    </r>
  </si>
  <si>
    <t>To avoid double reporting, only pay side should be included.</t>
  </si>
  <si>
    <r>
      <rPr>
        <vertAlign val="superscript"/>
        <sz val="11"/>
        <rFont val="Arial"/>
        <family val="2"/>
      </rPr>
      <t>1</t>
    </r>
    <r>
      <rPr>
        <sz val="11"/>
        <rFont val="Arial"/>
        <family val="2"/>
      </rPr>
      <t xml:space="preserve"> All transactions involving exposure to more than one currency, whether in interest rates or exchange rates.   </t>
    </r>
    <r>
      <rPr>
        <vertAlign val="superscript"/>
        <sz val="11"/>
        <rFont val="Arial"/>
        <family val="2"/>
      </rPr>
      <t>2</t>
    </r>
    <r>
      <rPr>
        <sz val="11"/>
        <rFont val="Arial"/>
        <family val="2"/>
      </rPr>
      <t xml:space="preserve"> Only transactions which are included in the columns "other" in tables A1, A2 and A3 and "residual" in table A3 . Trades involving the domestic currency, the USD, the EUR or the JPY in one leg, and any of the currencies listed in this table in the other leg, should be allocated to the relevant currency column in this table once; these deals should correspond to the ones reported in columns "other" of tables A1, A2 and A3. Trades between any two currencies listed in this table should be reported in both relevant currency columns, thus summing to 200% of the deal; these trades should correspond to the ones reported in column "residual" in table A3.   </t>
    </r>
    <r>
      <rPr>
        <vertAlign val="superscript"/>
        <sz val="11"/>
        <rFont val="Arial"/>
        <family val="2"/>
      </rPr>
      <t>3</t>
    </r>
    <r>
      <rPr>
        <sz val="11"/>
        <rFont val="Arial"/>
        <family val="2"/>
      </rPr>
      <t xml:space="preserve"> Cash/same day transactions (with same day settlement T+0 and next day settlement T+1).   </t>
    </r>
    <r>
      <rPr>
        <vertAlign val="superscript"/>
        <sz val="11"/>
        <rFont val="Arial"/>
        <family val="2"/>
      </rPr>
      <t>4</t>
    </r>
    <r>
      <rPr>
        <sz val="11"/>
        <rFont val="Arial"/>
        <family val="2"/>
      </rPr>
      <t xml:space="preserve"> Including non-deliverable forwards and other contracts-for-differences.   </t>
    </r>
    <r>
      <rPr>
        <vertAlign val="superscript"/>
        <sz val="11"/>
        <rFont val="Arial"/>
        <family val="2"/>
      </rPr>
      <t>5</t>
    </r>
    <r>
      <rPr>
        <sz val="11"/>
        <rFont val="Arial"/>
        <family val="2"/>
      </rPr>
      <t xml:space="preserve"> A swap is considered to be a single transaction in that the two legs are not counted separately. Includes overnight swaps and spot next swaps, as well as other "tomorrow/next day" transactions.   </t>
    </r>
    <r>
      <rPr>
        <vertAlign val="superscript"/>
        <sz val="11"/>
        <rFont val="Arial"/>
        <family val="2"/>
      </rPr>
      <t>6</t>
    </r>
    <r>
      <rPr>
        <sz val="11"/>
        <rFont val="Arial"/>
        <family val="2"/>
      </rPr>
      <t xml:space="preserve"> A swap is considered to be a single transaction in that the two legs are not counted separately.   </t>
    </r>
    <r>
      <rPr>
        <vertAlign val="superscript"/>
        <sz val="11"/>
        <rFont val="Arial"/>
        <family val="2"/>
      </rPr>
      <t>7</t>
    </r>
    <r>
      <rPr>
        <sz val="11"/>
        <rFont val="Arial"/>
        <family val="2"/>
      </rPr>
      <t xml:space="preserve"> Including currency warrants and multicurrency swaptions.</t>
    </r>
  </si>
  <si>
    <r>
      <t xml:space="preserve">1 </t>
    </r>
    <r>
      <rPr>
        <sz val="11"/>
        <rFont val="Arial"/>
        <family val="2"/>
      </rPr>
      <t>Total turnover in this table excludes item "other products" from Table A3.</t>
    </r>
  </si>
  <si>
    <r>
      <t xml:space="preserve">a)    Total turnover (grand total in Table DD7A3) </t>
    </r>
    <r>
      <rPr>
        <b/>
        <vertAlign val="superscript"/>
        <sz val="11"/>
        <rFont val="Arial"/>
        <family val="2"/>
      </rPr>
      <t>1</t>
    </r>
  </si>
  <si>
    <t>BIS-Version 1.5</t>
  </si>
  <si>
    <r>
      <t>1</t>
    </r>
    <r>
      <rPr>
        <sz val="11"/>
        <rFont val="Arial"/>
        <family val="2"/>
      </rPr>
      <t xml:space="preserve"> All transactions involving exposure to more than one currency, whether in interest rates or exchange rates.   </t>
    </r>
    <r>
      <rPr>
        <vertAlign val="superscript"/>
        <sz val="11"/>
        <rFont val="Arial"/>
        <family val="2"/>
      </rPr>
      <t>2</t>
    </r>
    <r>
      <rPr>
        <sz val="11"/>
        <rFont val="Arial"/>
        <family val="2"/>
      </rPr>
      <t xml:space="preserve"> "Other" covers currencies that are included in the Triennial but not explicitly listed in each column of this table. See also table A4 for a more detailed breakdown of total turnover in "other" currencies.   </t>
    </r>
    <r>
      <rPr>
        <vertAlign val="superscript"/>
        <sz val="11"/>
        <rFont val="Arial"/>
        <family val="2"/>
      </rPr>
      <t xml:space="preserve">3  </t>
    </r>
    <r>
      <rPr>
        <sz val="11"/>
        <rFont val="Arial"/>
        <family val="2"/>
      </rPr>
      <t xml:space="preserve">"Residual" covers all currency pairs except those involving the domestic currency, the USD, the EUR, and the JPY.   </t>
    </r>
    <r>
      <rPr>
        <vertAlign val="superscript"/>
        <sz val="11"/>
        <rFont val="Arial"/>
        <family val="2"/>
      </rPr>
      <t>4</t>
    </r>
    <r>
      <rPr>
        <sz val="11"/>
        <rFont val="Arial"/>
        <family val="2"/>
      </rPr>
      <t xml:space="preserve"> Covers the sum of the totals in tables A1, A2, A3 and the column "residual".   </t>
    </r>
    <r>
      <rPr>
        <vertAlign val="superscript"/>
        <sz val="11"/>
        <rFont val="Arial"/>
        <family val="2"/>
      </rPr>
      <t xml:space="preserve">5 </t>
    </r>
    <r>
      <rPr>
        <sz val="11"/>
        <rFont val="Arial"/>
        <family val="2"/>
      </rPr>
      <t xml:space="preserve"> Cash/same day transactions (with same day settlement T+0 and next day settlement T+1).   </t>
    </r>
    <r>
      <rPr>
        <vertAlign val="superscript"/>
        <sz val="11"/>
        <rFont val="Arial"/>
        <family val="2"/>
      </rPr>
      <t>6</t>
    </r>
    <r>
      <rPr>
        <sz val="11"/>
        <rFont val="Arial"/>
        <family val="2"/>
      </rPr>
      <t xml:space="preserve"> Including non-deliverable forwards and other contracts-for-differences.   </t>
    </r>
    <r>
      <rPr>
        <vertAlign val="superscript"/>
        <sz val="11"/>
        <rFont val="Arial"/>
        <family val="2"/>
      </rPr>
      <t>7</t>
    </r>
    <r>
      <rPr>
        <sz val="11"/>
        <rFont val="Arial"/>
        <family val="2"/>
      </rPr>
      <t xml:space="preserve"> Data should only be provided for the "total" and "residual" columns.   </t>
    </r>
    <r>
      <rPr>
        <vertAlign val="superscript"/>
        <sz val="11"/>
        <rFont val="Arial"/>
        <family val="2"/>
      </rPr>
      <t>8</t>
    </r>
    <r>
      <rPr>
        <sz val="11"/>
        <rFont val="Arial"/>
        <family val="2"/>
      </rPr>
      <t xml:space="preserve"> A swap is considered to be a single transaction in that the two legs are not counted separately. Includes overnight swaps and spot next swaps, as well as other "tomorrow/next day" transactions.   </t>
    </r>
    <r>
      <rPr>
        <vertAlign val="superscript"/>
        <sz val="11"/>
        <rFont val="Arial"/>
        <family val="2"/>
      </rPr>
      <t>9</t>
    </r>
    <r>
      <rPr>
        <sz val="11"/>
        <rFont val="Arial"/>
        <family val="2"/>
      </rPr>
      <t xml:space="preserve"> A swap is considered to be a single transaction in that the two legs are not counted  separately.   </t>
    </r>
    <r>
      <rPr>
        <vertAlign val="superscript"/>
        <sz val="11"/>
        <rFont val="Arial"/>
        <family val="2"/>
      </rPr>
      <t>10</t>
    </r>
    <r>
      <rPr>
        <sz val="11"/>
        <rFont val="Arial"/>
        <family val="2"/>
      </rPr>
      <t xml:space="preserve"> Including currency warrants and multicurrency  swaptions.   </t>
    </r>
    <r>
      <rPr>
        <vertAlign val="superscript"/>
        <sz val="11"/>
        <rFont val="Arial"/>
        <family val="2"/>
      </rPr>
      <t>11</t>
    </r>
    <r>
      <rPr>
        <sz val="11"/>
        <rFont val="Arial"/>
        <family val="2"/>
      </rPr>
      <t xml:space="preserve"> Any instrument where the transaction is highly leveraged and/or the notional amount is variable and where a decomposition into individual plain vanilla components is impractical or impossible.   </t>
    </r>
    <r>
      <rPr>
        <vertAlign val="superscript"/>
        <sz val="11"/>
        <rFont val="Arial"/>
        <family val="2"/>
      </rPr>
      <t>12</t>
    </r>
    <r>
      <rPr>
        <sz val="11"/>
        <rFont val="Arial"/>
        <family val="2"/>
      </rPr>
      <t xml:space="preserve"> Trades between desks and offices, and trades with own branches and subsidiaries and between affiliated firms (regardless of whether the counterparty is resident in the same country as the reporting dealer or in another country). Excludes deals conducted within the reporting dealer (between desks of the same dealer).</t>
    </r>
  </si>
  <si>
    <t>A5 = DD7A9</t>
  </si>
  <si>
    <t>SNB-Release: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</si>
</sst>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 #,##0_ ;_ * \-#,##0_ ;_ * &quot;-&quot;_ ;_ @_ "/>
    <numFmt numFmtId="43" formatCode="_ * #,##0.00_ ;_ * \-#,##0.00_ ;_ * &quot;-&quot;??_ ;_ @_ "/>
    <numFmt numFmtId="164" formatCode="_ &quot;SFr.&quot;\ * #,##0_ ;_ &quot;SFr.&quot;\ * \-#,##0_ ;_ &quot;SFr.&quot;\ * &quot;-&quot;_ ;_ @_ "/>
    <numFmt numFmtId="165" formatCode="_ &quot;SFr.&quot;\ * #,##0.00_ ;_ &quot;SFr.&quot;\ * \-#,##0.00_ ;_ &quot;SFr.&quot;\ * &quot;-&quot;??_ ;_ @_ "/>
    <numFmt numFmtId="166" formatCode="#,##0;\–#,##0;\–\ "/>
    <numFmt numFmtId="167" formatCode="000000"/>
    <numFmt numFmtId="168" formatCode="#,##0_);[Red]\-#,##0_);;@"/>
    <numFmt numFmtId="169" formatCode="00"/>
  </numFmts>
  <fonts count="123">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4"/>
      <name val="TimesNewRomanPS"/>
    </font>
    <font>
      <sz val="14"/>
      <name val="Helvetica 65"/>
    </font>
    <font>
      <sz val="11"/>
      <name val="Helvetica 65"/>
    </font>
    <font>
      <vertAlign val="superscript"/>
      <sz val="11"/>
      <name val="TimesNewRomanPS"/>
    </font>
    <font>
      <b/>
      <vertAlign val="superscript"/>
      <sz val="11"/>
      <name val="TimesNewRomanPS"/>
    </font>
    <font>
      <sz val="10"/>
      <name val="Arial"/>
      <family val="2"/>
    </font>
    <font>
      <sz val="8"/>
      <name val="Arial"/>
      <family val="2"/>
    </font>
    <font>
      <b/>
      <sz val="14"/>
      <name val="Arial"/>
      <family val="2"/>
    </font>
    <font>
      <b/>
      <sz val="12"/>
      <name val="Arial"/>
      <family val="2"/>
    </font>
    <font>
      <sz val="10"/>
      <name val="Arial"/>
      <family val="2"/>
    </font>
    <font>
      <b/>
      <sz val="10"/>
      <name val="Arial"/>
      <family val="2"/>
    </font>
    <font>
      <sz val="12"/>
      <color indexed="9"/>
      <name val="Arial"/>
      <family val="2"/>
    </font>
    <font>
      <sz val="12"/>
      <name val="Arial"/>
      <family val="2"/>
    </font>
    <font>
      <sz val="8"/>
      <name val="Helvetica 65"/>
    </font>
    <font>
      <b/>
      <sz val="14"/>
      <color indexed="9"/>
      <name val="TimesNewRomanPS"/>
    </font>
    <font>
      <b/>
      <sz val="14"/>
      <color indexed="9"/>
      <name val="Arial"/>
      <family val="2"/>
    </font>
    <font>
      <sz val="10"/>
      <color indexed="9"/>
      <name val="Arial"/>
      <family val="2"/>
    </font>
    <font>
      <b/>
      <sz val="10"/>
      <color indexed="12"/>
      <name val="Arial"/>
      <family val="2"/>
    </font>
    <font>
      <b/>
      <sz val="16"/>
      <name val="TimesNewRomanPS"/>
    </font>
    <font>
      <sz val="14"/>
      <name val="Arial"/>
      <family val="2"/>
    </font>
    <font>
      <b/>
      <u/>
      <sz val="10"/>
      <name val="Arial"/>
      <family val="2"/>
    </font>
    <font>
      <b/>
      <sz val="10"/>
      <color indexed="10"/>
      <name val="Arial"/>
      <family val="2"/>
    </font>
    <font>
      <b/>
      <i/>
      <sz val="8"/>
      <name val="Arial"/>
      <family val="2"/>
    </font>
    <font>
      <b/>
      <sz val="18"/>
      <color indexed="43"/>
      <name val="Arial"/>
      <family val="2"/>
    </font>
    <font>
      <sz val="11"/>
      <name val="Arial"/>
      <family val="2"/>
    </font>
    <font>
      <vertAlign val="superscript"/>
      <sz val="11"/>
      <name val="Arial"/>
      <family val="2"/>
    </font>
    <font>
      <b/>
      <sz val="14"/>
      <color indexed="8"/>
      <name val="Helvetica 65"/>
    </font>
    <font>
      <b/>
      <sz val="11"/>
      <name val="Arial"/>
      <family val="2"/>
    </font>
    <font>
      <b/>
      <vertAlign val="superscript"/>
      <sz val="11"/>
      <name val="Arial"/>
      <family val="2"/>
    </font>
    <font>
      <b/>
      <vertAlign val="superscript"/>
      <sz val="14"/>
      <name val="Arial"/>
      <family val="2"/>
    </font>
    <font>
      <b/>
      <u/>
      <sz val="11"/>
      <name val="Arial"/>
      <family val="2"/>
    </font>
    <font>
      <b/>
      <i/>
      <sz val="11"/>
      <name val="Arial"/>
      <family val="2"/>
    </font>
    <font>
      <sz val="9"/>
      <name val="Arial"/>
      <family val="2"/>
    </font>
    <font>
      <sz val="12"/>
      <color indexed="21"/>
      <name val="Arial"/>
      <family val="2"/>
    </font>
    <font>
      <sz val="9"/>
      <color indexed="21"/>
      <name val="Arial"/>
      <family val="2"/>
    </font>
    <font>
      <sz val="10"/>
      <color indexed="21"/>
      <name val="Arial"/>
      <family val="2"/>
    </font>
    <font>
      <i/>
      <sz val="11"/>
      <name val="Arial"/>
      <family val="2"/>
    </font>
    <font>
      <i/>
      <sz val="9"/>
      <color indexed="21"/>
      <name val="Arial"/>
      <family val="2"/>
    </font>
    <font>
      <sz val="16"/>
      <name val="Arial"/>
      <family val="2"/>
    </font>
    <font>
      <sz val="8"/>
      <name val="Arial"/>
      <family val="2"/>
    </font>
    <font>
      <sz val="11"/>
      <color indexed="21"/>
      <name val="Arial"/>
      <family val="2"/>
    </font>
    <font>
      <sz val="11"/>
      <name val="Arial"/>
      <family val="2"/>
    </font>
    <font>
      <sz val="11"/>
      <color indexed="9"/>
      <name val="Arial"/>
      <family val="2"/>
    </font>
    <font>
      <b/>
      <sz val="11"/>
      <name val="Arial"/>
      <family val="2"/>
    </font>
    <font>
      <sz val="14"/>
      <name val="Arial"/>
      <family val="2"/>
    </font>
    <font>
      <sz val="14"/>
      <color indexed="9"/>
      <name val="Arial"/>
      <family val="2"/>
    </font>
    <font>
      <b/>
      <sz val="14"/>
      <name val="Arial"/>
      <family val="2"/>
    </font>
    <font>
      <i/>
      <vertAlign val="superscript"/>
      <sz val="11"/>
      <name val="Arial"/>
      <family val="2"/>
    </font>
    <font>
      <b/>
      <sz val="16"/>
      <color indexed="10"/>
      <name val="Arial"/>
      <family val="2"/>
    </font>
    <font>
      <b/>
      <sz val="11"/>
      <color indexed="9"/>
      <name val="Arial"/>
      <family val="2"/>
    </font>
    <font>
      <b/>
      <sz val="14"/>
      <color indexed="12"/>
      <name val="Arial"/>
      <family val="2"/>
    </font>
    <font>
      <b/>
      <u/>
      <sz val="14"/>
      <name val="Arial"/>
      <family val="2"/>
    </font>
    <font>
      <b/>
      <i/>
      <sz val="14"/>
      <name val="Arial"/>
      <family val="2"/>
    </font>
    <font>
      <vertAlign val="superscript"/>
      <sz val="16"/>
      <name val="Arial"/>
      <family val="2"/>
    </font>
    <font>
      <sz val="10"/>
      <color indexed="21"/>
      <name val="Arial"/>
      <family val="2"/>
    </font>
    <font>
      <sz val="9"/>
      <color indexed="21"/>
      <name val="Arial"/>
      <family val="2"/>
    </font>
    <font>
      <i/>
      <sz val="8"/>
      <name val="Arial"/>
      <family val="2"/>
    </font>
    <font>
      <sz val="8"/>
      <color indexed="21"/>
      <name val="Arial"/>
      <family val="2"/>
    </font>
    <font>
      <i/>
      <sz val="8"/>
      <color indexed="21"/>
      <name val="Arial"/>
      <family val="2"/>
    </font>
    <font>
      <b/>
      <sz val="8"/>
      <name val="Arial"/>
      <family val="2"/>
    </font>
    <font>
      <sz val="14"/>
      <color indexed="9"/>
      <name val="Arial"/>
      <family val="2"/>
    </font>
    <font>
      <i/>
      <sz val="8"/>
      <name val="Helvetica 65"/>
    </font>
    <font>
      <i/>
      <sz val="11"/>
      <name val="Helvetica 65"/>
    </font>
    <font>
      <sz val="10"/>
      <color indexed="8"/>
      <name val="Arial"/>
      <family val="2"/>
    </font>
    <font>
      <b/>
      <sz val="14"/>
      <color indexed="8"/>
      <name val="Arial"/>
      <family val="2"/>
    </font>
    <font>
      <sz val="14"/>
      <color indexed="8"/>
      <name val="Arial"/>
      <family val="2"/>
    </font>
    <font>
      <sz val="11"/>
      <color indexed="8"/>
      <name val="Arial"/>
      <family val="2"/>
    </font>
    <font>
      <u/>
      <sz val="10"/>
      <color indexed="12"/>
      <name val="Arial"/>
      <family val="2"/>
    </font>
    <font>
      <b/>
      <sz val="9"/>
      <name val="Arial"/>
      <family val="2"/>
    </font>
    <font>
      <b/>
      <u/>
      <sz val="12"/>
      <color indexed="10"/>
      <name val="Arial"/>
      <family val="2"/>
    </font>
    <font>
      <u/>
      <sz val="10"/>
      <color indexed="36"/>
      <name val="Arial"/>
      <family val="2"/>
    </font>
    <font>
      <sz val="8"/>
      <name val="Times New Roman"/>
      <family val="1"/>
    </font>
    <font>
      <sz val="11"/>
      <color indexed="81"/>
      <name val="Arial"/>
      <family val="2"/>
    </font>
    <font>
      <sz val="10"/>
      <color theme="1"/>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0"/>
      <color rgb="FFFF0000"/>
      <name val="Arial"/>
      <family val="2"/>
    </font>
    <font>
      <sz val="11"/>
      <color rgb="FFFA7D00"/>
      <name val="Calibri"/>
      <family val="2"/>
      <scheme val="minor"/>
    </font>
    <font>
      <sz val="11"/>
      <color rgb="FFFF0000"/>
      <name val="Calibri"/>
      <family val="2"/>
      <scheme val="minor"/>
    </font>
    <font>
      <b/>
      <sz val="11"/>
      <color theme="0"/>
      <name val="Calibri"/>
      <family val="2"/>
      <scheme val="minor"/>
    </font>
    <font>
      <sz val="8"/>
      <color theme="1"/>
      <name val="Arial"/>
      <family val="2"/>
    </font>
    <font>
      <b/>
      <sz val="11"/>
      <color theme="1"/>
      <name val="Arial"/>
      <family val="2"/>
    </font>
    <font>
      <sz val="8"/>
      <color theme="1"/>
      <name val="Times New Roman"/>
      <family val="1"/>
    </font>
    <font>
      <sz val="11"/>
      <color theme="0"/>
      <name val="Arial"/>
      <family val="2"/>
    </font>
    <font>
      <sz val="10"/>
      <color rgb="FFFF0000"/>
      <name val="Arial"/>
      <family val="2"/>
    </font>
    <font>
      <b/>
      <sz val="12"/>
      <color rgb="FFFF0000"/>
      <name val="Arial"/>
      <family val="2"/>
    </font>
    <font>
      <b/>
      <sz val="14"/>
      <color rgb="FFFF0000"/>
      <name val="Arial"/>
      <family val="2"/>
    </font>
    <font>
      <sz val="14"/>
      <color rgb="FFFF0000"/>
      <name val="Arial"/>
      <family val="2"/>
    </font>
    <font>
      <sz val="9"/>
      <color rgb="FFFF0000"/>
      <name val="Helvetica 65"/>
    </font>
    <font>
      <b/>
      <sz val="10"/>
      <color theme="0"/>
      <name val="Arial"/>
      <family val="2"/>
    </font>
    <font>
      <sz val="10"/>
      <color theme="0"/>
      <name val="Arial"/>
      <family val="2"/>
    </font>
    <font>
      <sz val="9"/>
      <color theme="1"/>
      <name val="Arial"/>
      <family val="2"/>
    </font>
    <font>
      <vertAlign val="superscript"/>
      <sz val="11"/>
      <color theme="1"/>
      <name val="Arial"/>
      <family val="2"/>
    </font>
    <font>
      <sz val="16"/>
      <color theme="1"/>
      <name val="Arial"/>
      <family val="2"/>
    </font>
    <font>
      <b/>
      <sz val="14"/>
      <color theme="1"/>
      <name val="Arial"/>
      <family val="2"/>
    </font>
    <font>
      <b/>
      <sz val="10"/>
      <name val="Arial Narrow"/>
      <family val="2"/>
    </font>
    <font>
      <vertAlign val="superscript"/>
      <sz val="10"/>
      <name val="Arial"/>
      <family val="2"/>
    </font>
    <font>
      <sz val="9"/>
      <color indexed="81"/>
      <name val="Tahoma"/>
      <family val="2"/>
    </font>
    <font>
      <b/>
      <sz val="9"/>
      <color indexed="81"/>
      <name val="Tahoma"/>
      <family val="2"/>
    </font>
    <font>
      <sz val="11"/>
      <color rgb="FFFF0000"/>
      <name val="Arial"/>
      <family val="2"/>
    </font>
    <font>
      <sz val="9"/>
      <color rgb="FFFF0000"/>
      <name val="Arial"/>
      <family val="2"/>
    </font>
    <font>
      <sz val="9"/>
      <name val="Helvetica 65"/>
    </font>
    <font>
      <b/>
      <sz val="11"/>
      <color indexed="81"/>
      <name val="Arial"/>
      <family val="2"/>
    </font>
  </fonts>
  <fills count="3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gray125">
        <bgColor indexed="43"/>
      </patternFill>
    </fill>
    <fill>
      <patternFill patternType="solid">
        <fgColor indexed="52"/>
        <bgColor indexed="64"/>
      </patternFill>
    </fill>
    <fill>
      <patternFill patternType="gray125">
        <bgColor indexed="9"/>
      </patternFill>
    </fill>
    <fill>
      <patternFill patternType="solid">
        <fgColor indexed="44"/>
        <bgColor indexed="64"/>
      </patternFill>
    </fill>
    <fill>
      <patternFill patternType="solid">
        <fgColor indexed="22"/>
        <bgColor indexed="0"/>
      </patternFill>
    </fill>
    <fill>
      <patternFill patternType="solid">
        <fgColor indexed="60"/>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0EFD7"/>
        <bgColor indexed="64"/>
      </patternFill>
    </fill>
    <fill>
      <patternFill patternType="solid">
        <fgColor rgb="FFFFCC99"/>
      </patternFill>
    </fill>
    <fill>
      <patternFill patternType="solid">
        <fgColor rgb="FFC6EFCE"/>
      </patternFill>
    </fill>
    <fill>
      <patternFill patternType="solid">
        <fgColor rgb="FFDCEFB4"/>
        <bgColor indexed="64"/>
      </patternFill>
    </fill>
    <fill>
      <patternFill patternType="solid">
        <fgColor rgb="FFFFEB9C"/>
      </patternFill>
    </fill>
    <fill>
      <patternFill patternType="solid">
        <fgColor rgb="FFFFC7CE"/>
      </patternFill>
    </fill>
    <fill>
      <patternFill patternType="solid">
        <fgColor theme="0" tint="-4.9989318521683403E-2"/>
        <bgColor indexed="64"/>
      </patternFill>
    </fill>
    <fill>
      <patternFill patternType="solid">
        <fgColor rgb="FFA5A5A5"/>
      </patternFill>
    </fill>
    <fill>
      <patternFill patternType="solid">
        <fgColor rgb="FFFFC000"/>
        <bgColor indexed="64"/>
      </patternFill>
    </fill>
    <fill>
      <patternFill patternType="solid">
        <fgColor theme="4" tint="0.79998168889431442"/>
        <bgColor indexed="64"/>
      </patternFill>
    </fill>
    <fill>
      <patternFill patternType="solid">
        <fgColor rgb="FFFFFF99"/>
        <bgColor indexed="64"/>
      </patternFill>
    </fill>
    <fill>
      <patternFill patternType="gray125">
        <bgColor rgb="FFFFFF99"/>
      </patternFill>
    </fill>
    <fill>
      <patternFill patternType="solid">
        <fgColor rgb="FF92D050"/>
        <bgColor indexed="64"/>
      </patternFill>
    </fill>
    <fill>
      <patternFill patternType="gray125">
        <fgColor auto="1"/>
        <bgColor rgb="FFFFFF99"/>
      </patternFill>
    </fill>
    <fill>
      <patternFill patternType="solid">
        <fgColor theme="0"/>
        <bgColor indexed="64"/>
      </patternFill>
    </fill>
  </fills>
  <borders count="64">
    <border>
      <left/>
      <right/>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8"/>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style="thin">
        <color indexed="22"/>
      </right>
      <top/>
      <bottom style="thin">
        <color indexed="22"/>
      </bottom>
      <diagonal/>
    </border>
    <border>
      <left style="thin">
        <color indexed="22"/>
      </left>
      <right style="thin">
        <color indexed="64"/>
      </right>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64"/>
      </right>
      <top style="hair">
        <color indexed="64"/>
      </top>
      <bottom style="hair">
        <color indexed="64"/>
      </bottom>
      <diagonal/>
    </border>
    <border>
      <left/>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top/>
      <bottom style="hair">
        <color indexed="64"/>
      </bottom>
      <diagonal/>
    </border>
    <border>
      <left style="thin">
        <color indexed="8"/>
      </left>
      <right style="thin">
        <color indexed="64"/>
      </right>
      <top/>
      <bottom style="thin">
        <color indexed="64"/>
      </bottom>
      <diagonal/>
    </border>
    <border>
      <left style="thin">
        <color indexed="8"/>
      </left>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theme="0"/>
      </left>
      <right style="thin">
        <color theme="0"/>
      </right>
      <top style="thin">
        <color theme="0"/>
      </top>
      <bottom style="thin">
        <color theme="0"/>
      </bottom>
      <diagonal/>
    </border>
    <border>
      <left/>
      <right style="thin">
        <color indexed="8"/>
      </right>
      <top/>
      <bottom/>
      <diagonal/>
    </border>
    <border>
      <left/>
      <right/>
      <top style="hair">
        <color indexed="64"/>
      </top>
      <bottom style="hair">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9">
    <xf numFmtId="0" fontId="0" fillId="0" borderId="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5" fillId="18" borderId="38" applyNumberFormat="0" applyAlignment="0" applyProtection="0"/>
    <xf numFmtId="168" fontId="82" fillId="0" borderId="1" applyFill="0">
      <protection locked="0"/>
    </xf>
    <xf numFmtId="0" fontId="82" fillId="0" borderId="1">
      <alignment wrapText="1"/>
      <protection locked="0"/>
    </xf>
    <xf numFmtId="0" fontId="82" fillId="0" borderId="1">
      <alignment wrapText="1"/>
      <protection locked="0"/>
    </xf>
    <xf numFmtId="0" fontId="82" fillId="19" borderId="2" applyNumberFormat="0">
      <alignment vertical="center"/>
    </xf>
    <xf numFmtId="168" fontId="82" fillId="0" borderId="3"/>
    <xf numFmtId="0" fontId="86" fillId="18" borderId="39" applyNumberFormat="0" applyAlignment="0" applyProtection="0"/>
    <xf numFmtId="0" fontId="79" fillId="0" borderId="0" applyNumberFormat="0" applyFill="0" applyBorder="0" applyAlignment="0" applyProtection="0">
      <alignment vertical="top"/>
      <protection locked="0"/>
    </xf>
    <xf numFmtId="0" fontId="82" fillId="0" borderId="4" applyNumberFormat="0">
      <alignment horizontal="center" vertical="center"/>
    </xf>
    <xf numFmtId="41" fontId="83" fillId="0" borderId="0" applyFont="0" applyFill="0" applyBorder="0" applyAlignment="0" applyProtection="0"/>
    <xf numFmtId="0" fontId="87" fillId="20" borderId="39" applyNumberFormat="0" applyAlignment="0" applyProtection="0"/>
    <xf numFmtId="168" fontId="82" fillId="0" borderId="2" applyNumberFormat="0" applyFont="0" applyAlignment="0">
      <alignment vertical="center"/>
    </xf>
    <xf numFmtId="0" fontId="88" fillId="0" borderId="40" applyNumberFormat="0" applyFill="0" applyAlignment="0" applyProtection="0"/>
    <xf numFmtId="0" fontId="89" fillId="0" borderId="0" applyNumberFormat="0" applyFill="0" applyBorder="0" applyAlignment="0" applyProtection="0"/>
    <xf numFmtId="0" fontId="90" fillId="21" borderId="0" applyNumberFormat="0" applyBorder="0" applyAlignment="0" applyProtection="0"/>
    <xf numFmtId="43" fontId="83" fillId="0" borderId="0" applyFont="0" applyFill="0" applyBorder="0" applyAlignment="0" applyProtection="0"/>
    <xf numFmtId="169" fontId="82" fillId="22" borderId="2">
      <alignment horizontal="center"/>
    </xf>
    <xf numFmtId="0" fontId="76" fillId="0" borderId="0" applyNumberFormat="0" applyFill="0" applyBorder="0" applyAlignment="0" applyProtection="0">
      <alignment vertical="top"/>
      <protection locked="0"/>
    </xf>
    <xf numFmtId="0" fontId="91" fillId="23" borderId="0" applyNumberFormat="0" applyBorder="0" applyAlignment="0" applyProtection="0"/>
    <xf numFmtId="0" fontId="72" fillId="0" borderId="0"/>
    <xf numFmtId="0" fontId="92" fillId="24" borderId="0" applyNumberFormat="0" applyBorder="0" applyAlignment="0" applyProtection="0"/>
    <xf numFmtId="0" fontId="93" fillId="0" borderId="41" applyNumberFormat="0" applyFill="0" applyAlignment="0" applyProtection="0"/>
    <xf numFmtId="0" fontId="94" fillId="0" borderId="42" applyNumberFormat="0" applyFill="0" applyAlignment="0" applyProtection="0"/>
    <xf numFmtId="0" fontId="95" fillId="0" borderId="43" applyNumberFormat="0" applyFill="0" applyAlignment="0" applyProtection="0"/>
    <xf numFmtId="0" fontId="95" fillId="0" borderId="0" applyNumberFormat="0" applyFill="0" applyBorder="0" applyAlignment="0" applyProtection="0"/>
    <xf numFmtId="0" fontId="96" fillId="25" borderId="5">
      <alignment horizontal="center" vertical="center"/>
    </xf>
    <xf numFmtId="0" fontId="97" fillId="0" borderId="44" applyNumberFormat="0" applyFill="0" applyAlignment="0" applyProtection="0"/>
    <xf numFmtId="165" fontId="83" fillId="0" borderId="0" applyFont="0" applyFill="0" applyBorder="0" applyAlignment="0" applyProtection="0"/>
    <xf numFmtId="164" fontId="83" fillId="0" borderId="0" applyFont="0" applyFill="0" applyBorder="0" applyAlignment="0" applyProtection="0"/>
    <xf numFmtId="0" fontId="98" fillId="0" borderId="0" applyNumberFormat="0" applyFill="0" applyBorder="0" applyAlignment="0" applyProtection="0"/>
    <xf numFmtId="0" fontId="99" fillId="26" borderId="45" applyNumberFormat="0" applyAlignment="0" applyProtection="0"/>
    <xf numFmtId="40" fontId="121" fillId="0" borderId="0" applyFont="0" applyFill="0" applyBorder="0" applyAlignment="0" applyProtection="0"/>
  </cellStyleXfs>
  <cellXfs count="1021">
    <xf numFmtId="0" fontId="0" fillId="0" borderId="0" xfId="0"/>
    <xf numFmtId="0" fontId="10" fillId="4" borderId="0" xfId="0" applyFont="1" applyFill="1" applyAlignment="1">
      <alignment vertical="center"/>
    </xf>
    <xf numFmtId="0" fontId="11" fillId="4" borderId="0" xfId="0" applyFont="1" applyFill="1" applyAlignment="1">
      <alignment vertical="center"/>
    </xf>
    <xf numFmtId="0" fontId="11" fillId="4" borderId="0" xfId="0" applyFont="1" applyFill="1" applyBorder="1" applyAlignment="1">
      <alignment vertical="center"/>
    </xf>
    <xf numFmtId="0" fontId="0" fillId="4" borderId="0" xfId="0" applyFill="1" applyAlignment="1">
      <alignment vertical="center"/>
    </xf>
    <xf numFmtId="0" fontId="0" fillId="4" borderId="0" xfId="0" applyFill="1"/>
    <xf numFmtId="0" fontId="0" fillId="4" borderId="0" xfId="0" applyFill="1" applyProtection="1">
      <protection locked="0"/>
    </xf>
    <xf numFmtId="0" fontId="11" fillId="4" borderId="0" xfId="0" applyFont="1" applyFill="1" applyAlignment="1" applyProtection="1">
      <alignment vertical="center"/>
      <protection locked="0"/>
    </xf>
    <xf numFmtId="0" fontId="0" fillId="4" borderId="0" xfId="0" applyFill="1" applyProtection="1">
      <protection locked="0"/>
    </xf>
    <xf numFmtId="0" fontId="11" fillId="4" borderId="0" xfId="0" applyFont="1" applyFill="1" applyBorder="1" applyAlignment="1" applyProtection="1">
      <alignment vertical="center"/>
      <protection locked="0"/>
    </xf>
    <xf numFmtId="0" fontId="0" fillId="4" borderId="0" xfId="0" applyFill="1" applyBorder="1"/>
    <xf numFmtId="0" fontId="0" fillId="4" borderId="0" xfId="0" applyFill="1" applyAlignment="1">
      <alignment horizontal="center"/>
    </xf>
    <xf numFmtId="0" fontId="9" fillId="4" borderId="0" xfId="0" applyFont="1" applyFill="1" applyBorder="1" applyAlignment="1" applyProtection="1">
      <alignment vertical="center"/>
    </xf>
    <xf numFmtId="0" fontId="11" fillId="4" borderId="0" xfId="0" applyFont="1" applyFill="1" applyAlignment="1" applyProtection="1">
      <alignment vertical="center"/>
    </xf>
    <xf numFmtId="0" fontId="23" fillId="4" borderId="0" xfId="0" applyFont="1" applyFill="1" applyBorder="1" applyAlignment="1" applyProtection="1">
      <alignment horizontal="centerContinuous" vertical="center"/>
    </xf>
    <xf numFmtId="0" fontId="9" fillId="4" borderId="6" xfId="0" applyFont="1" applyFill="1" applyBorder="1" applyAlignment="1" applyProtection="1">
      <alignment vertical="center"/>
    </xf>
    <xf numFmtId="0" fontId="27" fillId="4" borderId="0" xfId="0" applyFont="1" applyFill="1" applyBorder="1" applyAlignment="1" applyProtection="1">
      <alignment horizontal="center" vertical="center"/>
    </xf>
    <xf numFmtId="0" fontId="11" fillId="4" borderId="0" xfId="0" applyFont="1" applyFill="1" applyBorder="1" applyAlignment="1" applyProtection="1">
      <alignment vertical="center"/>
    </xf>
    <xf numFmtId="0" fontId="17" fillId="4" borderId="0" xfId="0" applyNumberFormat="1" applyFont="1" applyFill="1" applyBorder="1" applyAlignment="1">
      <alignment horizontal="left" vertical="center" wrapText="1"/>
    </xf>
    <xf numFmtId="0" fontId="16" fillId="4" borderId="7" xfId="0" applyFont="1" applyFill="1" applyBorder="1" applyAlignment="1">
      <alignment horizontal="center" vertical="center"/>
    </xf>
    <xf numFmtId="0" fontId="0" fillId="4" borderId="7" xfId="0" applyFill="1" applyBorder="1" applyAlignment="1">
      <alignment vertical="center"/>
    </xf>
    <xf numFmtId="0" fontId="17" fillId="4" borderId="0" xfId="0" applyFont="1" applyFill="1" applyAlignment="1">
      <alignment horizontal="center"/>
    </xf>
    <xf numFmtId="0" fontId="19" fillId="4" borderId="0" xfId="0" quotePrefix="1" applyFont="1" applyFill="1" applyBorder="1" applyAlignment="1">
      <alignment horizontal="center" vertical="center"/>
    </xf>
    <xf numFmtId="0" fontId="29" fillId="4" borderId="0" xfId="0" applyFont="1" applyFill="1" applyAlignment="1">
      <alignment horizontal="right"/>
    </xf>
    <xf numFmtId="0" fontId="31" fillId="4" borderId="0" xfId="0" applyFont="1" applyFill="1" applyAlignment="1">
      <alignment vertical="center"/>
    </xf>
    <xf numFmtId="0" fontId="29" fillId="4" borderId="0" xfId="0" applyFont="1" applyFill="1" applyAlignment="1">
      <alignment horizontal="right" vertical="top"/>
    </xf>
    <xf numFmtId="0" fontId="19" fillId="4" borderId="0" xfId="0" quotePrefix="1" applyFont="1" applyFill="1" applyBorder="1" applyAlignment="1">
      <alignment vertical="center"/>
    </xf>
    <xf numFmtId="0" fontId="20" fillId="4" borderId="0" xfId="0" applyFont="1" applyFill="1" applyAlignment="1" applyProtection="1">
      <alignment vertical="center"/>
    </xf>
    <xf numFmtId="0" fontId="0" fillId="4" borderId="0" xfId="0" applyFill="1" applyProtection="1"/>
    <xf numFmtId="0" fontId="0" fillId="4" borderId="0" xfId="0" applyFill="1" applyAlignment="1" applyProtection="1">
      <alignment vertical="center" wrapText="1"/>
    </xf>
    <xf numFmtId="0" fontId="16" fillId="4" borderId="0" xfId="0" applyFont="1" applyFill="1" applyBorder="1" applyAlignment="1">
      <alignment horizontal="center" vertical="center"/>
    </xf>
    <xf numFmtId="0" fontId="0" fillId="4" borderId="0" xfId="0" applyFill="1" applyBorder="1" applyAlignment="1">
      <alignment vertical="center"/>
    </xf>
    <xf numFmtId="0" fontId="18" fillId="4" borderId="0" xfId="0" applyFont="1" applyFill="1" applyAlignment="1">
      <alignment horizontal="justify" vertical="center"/>
    </xf>
    <xf numFmtId="0" fontId="19" fillId="4" borderId="0" xfId="0" quotePrefix="1" applyFont="1" applyFill="1" applyBorder="1" applyAlignment="1">
      <alignment horizontal="justify" vertical="center" wrapText="1"/>
    </xf>
    <xf numFmtId="0" fontId="19" fillId="4" borderId="0" xfId="0" quotePrefix="1" applyFont="1" applyFill="1" applyAlignment="1">
      <alignment horizontal="justify" vertical="center" wrapText="1"/>
    </xf>
    <xf numFmtId="0" fontId="18" fillId="4" borderId="0" xfId="0" applyFont="1" applyFill="1" applyBorder="1" applyAlignment="1">
      <alignment horizontal="justify" vertical="center" wrapText="1"/>
    </xf>
    <xf numFmtId="0" fontId="19" fillId="4" borderId="0" xfId="0" applyFont="1" applyFill="1" applyBorder="1" applyAlignment="1">
      <alignment horizontal="center" vertical="center"/>
    </xf>
    <xf numFmtId="0" fontId="19" fillId="4" borderId="0" xfId="0" applyFont="1" applyFill="1" applyBorder="1" applyAlignment="1">
      <alignment horizontal="center" vertical="center" wrapText="1"/>
    </xf>
    <xf numFmtId="0" fontId="18" fillId="4" borderId="0" xfId="0" applyFont="1" applyFill="1" applyBorder="1" applyAlignment="1">
      <alignment horizontal="justify" vertical="center"/>
    </xf>
    <xf numFmtId="0" fontId="12" fillId="4" borderId="0" xfId="0" quotePrefix="1" applyFont="1" applyFill="1" applyAlignment="1" applyProtection="1">
      <alignment horizontal="justify" vertical="center" wrapText="1"/>
    </xf>
    <xf numFmtId="0" fontId="0" fillId="4" borderId="0" xfId="0" applyFill="1" applyAlignment="1" applyProtection="1">
      <alignment vertical="center"/>
      <protection locked="0"/>
    </xf>
    <xf numFmtId="0" fontId="16" fillId="4" borderId="0" xfId="0" applyFont="1" applyFill="1" applyAlignment="1">
      <alignment horizontal="left" vertical="center"/>
    </xf>
    <xf numFmtId="0" fontId="28" fillId="4" borderId="0" xfId="0" applyFont="1" applyFill="1" applyBorder="1" applyAlignment="1">
      <alignment horizontal="left" vertical="center"/>
    </xf>
    <xf numFmtId="0" fontId="28" fillId="4" borderId="0" xfId="0" applyFont="1" applyFill="1" applyAlignment="1">
      <alignment horizontal="center" vertical="center"/>
    </xf>
    <xf numFmtId="0" fontId="28" fillId="4" borderId="0" xfId="0" applyFont="1" applyFill="1" applyAlignment="1" applyProtection="1">
      <alignment vertical="center"/>
      <protection locked="0"/>
    </xf>
    <xf numFmtId="0" fontId="28" fillId="4" borderId="0" xfId="0" applyFont="1" applyFill="1" applyAlignment="1">
      <alignment vertical="center"/>
    </xf>
    <xf numFmtId="0" fontId="28" fillId="4" borderId="0" xfId="0" applyFont="1" applyFill="1" applyBorder="1" applyAlignment="1">
      <alignment vertical="center"/>
    </xf>
    <xf numFmtId="0" fontId="28" fillId="4" borderId="0" xfId="0" applyFont="1" applyFill="1" applyBorder="1" applyAlignment="1">
      <alignment horizontal="center" vertical="center"/>
    </xf>
    <xf numFmtId="0" fontId="33" fillId="4" borderId="8" xfId="0" applyFont="1" applyFill="1" applyBorder="1" applyAlignment="1">
      <alignment horizontal="centerContinuous" vertical="center" wrapText="1"/>
    </xf>
    <xf numFmtId="0" fontId="33" fillId="4" borderId="9" xfId="0" applyFont="1" applyFill="1" applyBorder="1" applyAlignment="1">
      <alignment horizontal="centerContinuous" wrapText="1"/>
    </xf>
    <xf numFmtId="0" fontId="33" fillId="4" borderId="0" xfId="0" applyFont="1" applyFill="1" applyAlignment="1" applyProtection="1">
      <alignment vertical="center"/>
      <protection locked="0"/>
    </xf>
    <xf numFmtId="0" fontId="33" fillId="4" borderId="0" xfId="0" applyFont="1" applyFill="1" applyAlignment="1">
      <alignment vertical="center"/>
    </xf>
    <xf numFmtId="0" fontId="39" fillId="4" borderId="8" xfId="0" applyFont="1" applyFill="1" applyBorder="1" applyAlignment="1"/>
    <xf numFmtId="0" fontId="36" fillId="4" borderId="9" xfId="0" applyFont="1" applyFill="1" applyBorder="1" applyAlignment="1"/>
    <xf numFmtId="0" fontId="33" fillId="4" borderId="0" xfId="0" applyFont="1" applyFill="1" applyBorder="1" applyAlignment="1" applyProtection="1">
      <alignment horizontal="center"/>
    </xf>
    <xf numFmtId="0" fontId="33" fillId="4" borderId="0" xfId="0" applyFont="1" applyFill="1" applyAlignment="1" applyProtection="1">
      <protection locked="0"/>
    </xf>
    <xf numFmtId="0" fontId="33" fillId="4" borderId="0" xfId="0" applyFont="1" applyFill="1" applyAlignment="1"/>
    <xf numFmtId="0" fontId="33" fillId="4" borderId="6" xfId="0" applyFont="1" applyFill="1" applyBorder="1" applyAlignment="1">
      <alignment vertical="center"/>
    </xf>
    <xf numFmtId="0" fontId="33" fillId="4" borderId="0" xfId="0" applyFont="1" applyFill="1" applyBorder="1" applyAlignment="1">
      <alignment vertical="center"/>
    </xf>
    <xf numFmtId="0" fontId="33" fillId="4" borderId="6" xfId="0" quotePrefix="1" applyFont="1" applyFill="1" applyBorder="1" applyAlignment="1">
      <alignment vertical="center"/>
    </xf>
    <xf numFmtId="0" fontId="33" fillId="4" borderId="0" xfId="0" quotePrefix="1" applyFont="1" applyFill="1" applyBorder="1" applyAlignment="1">
      <alignment vertical="center"/>
    </xf>
    <xf numFmtId="0" fontId="39" fillId="4" borderId="6" xfId="0" applyFont="1" applyFill="1" applyBorder="1" applyAlignment="1"/>
    <xf numFmtId="0" fontId="36" fillId="4" borderId="0" xfId="0" applyFont="1" applyFill="1" applyBorder="1" applyAlignment="1"/>
    <xf numFmtId="3" fontId="33" fillId="4" borderId="0" xfId="0" applyNumberFormat="1" applyFont="1" applyFill="1" applyBorder="1" applyAlignment="1" applyProtection="1">
      <alignment horizontal="center"/>
    </xf>
    <xf numFmtId="0" fontId="41" fillId="4" borderId="0" xfId="0" applyFont="1" applyFill="1" applyAlignment="1" applyProtection="1">
      <alignment vertical="center"/>
      <protection locked="0"/>
    </xf>
    <xf numFmtId="0" fontId="41" fillId="4" borderId="0" xfId="0" applyFont="1" applyFill="1" applyProtection="1">
      <protection locked="0"/>
    </xf>
    <xf numFmtId="0" fontId="41" fillId="4" borderId="0" xfId="0" applyFont="1" applyFill="1" applyBorder="1" applyProtection="1">
      <protection locked="0"/>
    </xf>
    <xf numFmtId="0" fontId="43" fillId="4"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43" fillId="4" borderId="0" xfId="0" quotePrefix="1" applyFont="1" applyFill="1" applyAlignment="1" applyProtection="1">
      <alignment vertical="center"/>
      <protection locked="0"/>
    </xf>
    <xf numFmtId="0" fontId="43" fillId="2" borderId="10" xfId="0" applyFont="1" applyFill="1" applyBorder="1" applyAlignment="1" applyProtection="1">
      <alignment horizontal="center"/>
      <protection locked="0"/>
    </xf>
    <xf numFmtId="1" fontId="43" fillId="2" borderId="10" xfId="0" applyNumberFormat="1" applyFont="1" applyFill="1" applyBorder="1" applyAlignment="1" applyProtection="1">
      <alignment horizontal="center"/>
      <protection locked="0"/>
    </xf>
    <xf numFmtId="1" fontId="43" fillId="2" borderId="2" xfId="0" applyNumberFormat="1" applyFont="1" applyFill="1" applyBorder="1" applyAlignment="1" applyProtection="1">
      <alignment horizontal="center" vertical="center"/>
      <protection locked="0"/>
    </xf>
    <xf numFmtId="1" fontId="43" fillId="2" borderId="11" xfId="0" applyNumberFormat="1" applyFont="1" applyFill="1" applyBorder="1" applyAlignment="1" applyProtection="1">
      <alignment horizontal="center" vertical="center"/>
      <protection locked="0"/>
    </xf>
    <xf numFmtId="1" fontId="43" fillId="2" borderId="11" xfId="0" applyNumberFormat="1" applyFont="1" applyFill="1" applyBorder="1" applyAlignment="1" applyProtection="1">
      <alignment horizontal="center"/>
      <protection locked="0"/>
    </xf>
    <xf numFmtId="3" fontId="43" fillId="2" borderId="2" xfId="0" applyNumberFormat="1" applyFont="1" applyFill="1" applyBorder="1" applyAlignment="1" applyProtection="1">
      <alignment horizontal="center"/>
      <protection locked="0"/>
    </xf>
    <xf numFmtId="3" fontId="43" fillId="2" borderId="2" xfId="0" applyNumberFormat="1" applyFont="1" applyFill="1" applyBorder="1" applyAlignment="1" applyProtection="1">
      <alignment horizontal="center" vertical="center"/>
      <protection locked="0"/>
    </xf>
    <xf numFmtId="0" fontId="33" fillId="4" borderId="12" xfId="0" applyFont="1" applyFill="1" applyBorder="1" applyAlignment="1">
      <alignment horizontal="centerContinuous" vertical="center" wrapText="1"/>
    </xf>
    <xf numFmtId="0" fontId="33" fillId="4" borderId="13" xfId="0" applyFont="1" applyFill="1" applyBorder="1" applyAlignment="1">
      <alignment horizontal="centerContinuous" wrapText="1"/>
    </xf>
    <xf numFmtId="0" fontId="45" fillId="4" borderId="6" xfId="0" applyFont="1" applyFill="1" applyBorder="1" applyAlignment="1">
      <alignment vertical="center"/>
    </xf>
    <xf numFmtId="1" fontId="46" fillId="2" borderId="11" xfId="0" applyNumberFormat="1" applyFont="1" applyFill="1" applyBorder="1" applyAlignment="1" applyProtection="1">
      <alignment horizontal="center" vertical="center"/>
      <protection locked="0"/>
    </xf>
    <xf numFmtId="0" fontId="45" fillId="4" borderId="0" xfId="0" applyFont="1" applyFill="1" applyAlignment="1" applyProtection="1">
      <alignment vertical="center"/>
      <protection locked="0"/>
    </xf>
    <xf numFmtId="0" fontId="45" fillId="4" borderId="0" xfId="0" applyFont="1" applyFill="1" applyAlignment="1">
      <alignment vertical="center"/>
    </xf>
    <xf numFmtId="0" fontId="16" fillId="4" borderId="0" xfId="0" applyFont="1" applyFill="1" applyBorder="1" applyAlignment="1">
      <alignment vertical="center"/>
    </xf>
    <xf numFmtId="0" fontId="25" fillId="4" borderId="0" xfId="0" quotePrefix="1" applyFont="1" applyFill="1" applyAlignment="1" applyProtection="1">
      <alignment vertical="center"/>
    </xf>
    <xf numFmtId="0" fontId="18" fillId="4" borderId="14" xfId="0" applyFont="1" applyFill="1" applyBorder="1" applyAlignment="1" applyProtection="1">
      <alignment vertical="center" wrapText="1"/>
    </xf>
    <xf numFmtId="0" fontId="18" fillId="4" borderId="0" xfId="0" applyFont="1" applyFill="1" applyProtection="1">
      <protection locked="0"/>
    </xf>
    <xf numFmtId="0" fontId="18" fillId="4" borderId="0" xfId="0" applyFont="1" applyFill="1" applyAlignment="1" applyProtection="1">
      <alignment horizontal="center"/>
      <protection locked="0"/>
    </xf>
    <xf numFmtId="0" fontId="33" fillId="4" borderId="6" xfId="0" quotePrefix="1" applyFont="1" applyFill="1" applyBorder="1" applyAlignment="1"/>
    <xf numFmtId="166" fontId="33" fillId="4" borderId="6" xfId="0" applyNumberFormat="1" applyFont="1" applyFill="1" applyBorder="1" applyAlignment="1" applyProtection="1">
      <alignment horizontal="center"/>
      <protection locked="0"/>
    </xf>
    <xf numFmtId="0" fontId="33" fillId="4" borderId="6" xfId="0" applyFont="1" applyFill="1" applyBorder="1" applyAlignment="1"/>
    <xf numFmtId="0" fontId="33" fillId="4" borderId="0" xfId="0" applyFont="1" applyFill="1" applyBorder="1" applyAlignment="1"/>
    <xf numFmtId="0" fontId="33" fillId="4" borderId="15" xfId="0" applyFont="1" applyFill="1" applyBorder="1" applyAlignment="1" applyProtection="1">
      <alignment vertical="center"/>
      <protection locked="0"/>
    </xf>
    <xf numFmtId="0" fontId="0" fillId="4" borderId="0" xfId="0" applyFill="1" applyBorder="1" applyProtection="1"/>
    <xf numFmtId="0" fontId="41" fillId="4" borderId="0" xfId="0" applyFont="1" applyFill="1" applyProtection="1"/>
    <xf numFmtId="0" fontId="33" fillId="4" borderId="0" xfId="0" applyFont="1" applyFill="1" applyBorder="1" applyAlignment="1" applyProtection="1">
      <alignment vertical="center"/>
    </xf>
    <xf numFmtId="1" fontId="43" fillId="0" borderId="2" xfId="0" applyNumberFormat="1" applyFont="1" applyFill="1" applyBorder="1" applyAlignment="1" applyProtection="1">
      <alignment horizontal="center"/>
      <protection locked="0"/>
    </xf>
    <xf numFmtId="0" fontId="33" fillId="4" borderId="15" xfId="0" applyFont="1" applyFill="1" applyBorder="1" applyAlignment="1">
      <alignment horizontal="centerContinuous" vertical="center" wrapText="1"/>
    </xf>
    <xf numFmtId="0" fontId="33" fillId="0" borderId="16" xfId="0" applyFont="1" applyFill="1" applyBorder="1" applyAlignment="1"/>
    <xf numFmtId="0" fontId="33" fillId="0" borderId="16" xfId="0" applyFont="1" applyFill="1" applyBorder="1" applyAlignment="1">
      <alignment vertical="center"/>
    </xf>
    <xf numFmtId="0" fontId="9" fillId="4" borderId="0" xfId="0" quotePrefix="1" applyFont="1" applyFill="1" applyBorder="1" applyAlignment="1" applyProtection="1">
      <alignment vertical="center" wrapText="1"/>
    </xf>
    <xf numFmtId="0" fontId="33" fillId="4" borderId="0" xfId="0" quotePrefix="1" applyFont="1" applyFill="1" applyBorder="1" applyAlignment="1" applyProtection="1">
      <alignment horizontal="left" vertical="center" wrapText="1"/>
    </xf>
    <xf numFmtId="0" fontId="9" fillId="4" borderId="14" xfId="0" quotePrefix="1" applyFont="1" applyFill="1" applyBorder="1" applyAlignment="1" applyProtection="1">
      <alignment vertical="center" wrapText="1"/>
    </xf>
    <xf numFmtId="166" fontId="33" fillId="0" borderId="6" xfId="0" applyNumberFormat="1" applyFont="1" applyFill="1" applyBorder="1" applyAlignment="1" applyProtection="1">
      <alignment horizontal="center"/>
    </xf>
    <xf numFmtId="166" fontId="33" fillId="4" borderId="2" xfId="0" applyNumberFormat="1" applyFont="1" applyFill="1" applyBorder="1" applyAlignment="1" applyProtection="1">
      <alignment horizontal="center"/>
    </xf>
    <xf numFmtId="0" fontId="18" fillId="4" borderId="0" xfId="0" applyFont="1" applyFill="1" applyBorder="1" applyAlignment="1" applyProtection="1">
      <alignment horizontal="center"/>
      <protection locked="0"/>
    </xf>
    <xf numFmtId="0" fontId="28" fillId="0" borderId="0" xfId="0" applyFont="1" applyFill="1" applyAlignment="1" applyProtection="1">
      <alignment vertical="center"/>
      <protection locked="0"/>
    </xf>
    <xf numFmtId="0" fontId="28" fillId="0" borderId="0" xfId="0" applyFont="1" applyFill="1" applyAlignment="1">
      <alignment vertical="center"/>
    </xf>
    <xf numFmtId="0" fontId="33" fillId="0" borderId="15" xfId="0" applyFont="1" applyFill="1" applyBorder="1" applyAlignment="1" applyProtection="1">
      <alignment vertical="center"/>
      <protection locked="0"/>
    </xf>
    <xf numFmtId="0" fontId="41" fillId="0" borderId="0" xfId="0" applyFont="1" applyFill="1" applyProtection="1">
      <protection locked="0"/>
    </xf>
    <xf numFmtId="0" fontId="28" fillId="0" borderId="0" xfId="0" applyFont="1" applyFill="1" applyBorder="1" applyAlignment="1" applyProtection="1">
      <alignment vertical="center"/>
      <protection locked="0"/>
    </xf>
    <xf numFmtId="0" fontId="28" fillId="0" borderId="0" xfId="0" applyFont="1" applyFill="1" applyBorder="1" applyAlignment="1">
      <alignment vertical="center"/>
    </xf>
    <xf numFmtId="0" fontId="41" fillId="0" borderId="0" xfId="0" applyFont="1" applyFill="1" applyBorder="1" applyProtection="1">
      <protection locked="0"/>
    </xf>
    <xf numFmtId="1" fontId="43" fillId="0" borderId="16" xfId="0" applyNumberFormat="1" applyFont="1" applyFill="1" applyBorder="1" applyAlignment="1" applyProtection="1">
      <alignment horizontal="center" vertical="center"/>
      <protection locked="0"/>
    </xf>
    <xf numFmtId="1" fontId="43" fillId="0" borderId="16" xfId="0" applyNumberFormat="1" applyFont="1" applyFill="1" applyBorder="1" applyAlignment="1" applyProtection="1">
      <alignment horizontal="center"/>
      <protection locked="0"/>
    </xf>
    <xf numFmtId="1" fontId="46" fillId="0" borderId="16" xfId="0" applyNumberFormat="1" applyFont="1" applyFill="1" applyBorder="1" applyAlignment="1" applyProtection="1">
      <alignment horizontal="center" vertical="center"/>
      <protection locked="0"/>
    </xf>
    <xf numFmtId="0" fontId="33" fillId="0" borderId="17" xfId="0" applyFont="1" applyFill="1" applyBorder="1" applyAlignment="1" applyProtection="1">
      <alignment vertical="center"/>
      <protection locked="0"/>
    </xf>
    <xf numFmtId="0" fontId="33" fillId="0" borderId="18" xfId="0" applyFont="1" applyFill="1" applyBorder="1" applyAlignment="1" applyProtection="1">
      <alignment vertical="center"/>
      <protection locked="0"/>
    </xf>
    <xf numFmtId="0" fontId="36" fillId="4" borderId="14" xfId="0" applyFont="1" applyFill="1" applyBorder="1" applyAlignment="1">
      <alignment horizontal="center" vertical="center"/>
    </xf>
    <xf numFmtId="0" fontId="36" fillId="0" borderId="15" xfId="0"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14" xfId="0" applyFont="1" applyFill="1" applyBorder="1" applyAlignment="1" applyProtection="1">
      <alignment horizontal="center" vertical="center"/>
    </xf>
    <xf numFmtId="0" fontId="36" fillId="0" borderId="19" xfId="0" applyFont="1" applyFill="1" applyBorder="1" applyAlignment="1" applyProtection="1">
      <alignment horizontal="center" vertical="center"/>
    </xf>
    <xf numFmtId="0" fontId="36" fillId="0" borderId="19" xfId="0" applyFont="1" applyFill="1" applyBorder="1" applyAlignment="1" applyProtection="1">
      <alignment horizontal="center" vertical="center" wrapText="1"/>
    </xf>
    <xf numFmtId="0" fontId="36" fillId="0" borderId="19" xfId="0" quotePrefix="1" applyFont="1" applyFill="1" applyBorder="1" applyAlignment="1" applyProtection="1">
      <alignment horizontal="center" vertical="center"/>
    </xf>
    <xf numFmtId="0" fontId="36" fillId="0" borderId="14" xfId="0" applyFont="1" applyFill="1" applyBorder="1" applyAlignment="1" applyProtection="1">
      <alignment horizontal="center" vertical="center"/>
    </xf>
    <xf numFmtId="0" fontId="36" fillId="4" borderId="19" xfId="0" applyFont="1" applyFill="1" applyBorder="1" applyAlignment="1">
      <alignment horizontal="center" vertical="center"/>
    </xf>
    <xf numFmtId="0" fontId="36" fillId="4" borderId="19" xfId="0" quotePrefix="1" applyFont="1" applyFill="1" applyBorder="1" applyAlignment="1">
      <alignment horizontal="center" vertical="center"/>
    </xf>
    <xf numFmtId="0" fontId="49" fillId="2" borderId="10" xfId="0" applyFont="1" applyFill="1" applyBorder="1" applyAlignment="1" applyProtection="1">
      <alignment horizontal="center" vertical="center"/>
      <protection locked="0"/>
    </xf>
    <xf numFmtId="0" fontId="49" fillId="2" borderId="10" xfId="0" quotePrefix="1" applyFont="1" applyFill="1" applyBorder="1" applyAlignment="1" applyProtection="1">
      <alignment horizontal="center" vertical="center" wrapText="1"/>
      <protection locked="0"/>
    </xf>
    <xf numFmtId="0" fontId="36" fillId="4" borderId="19" xfId="0" applyFont="1" applyFill="1" applyBorder="1" applyAlignment="1">
      <alignment horizontal="center" vertical="center" wrapText="1"/>
    </xf>
    <xf numFmtId="0" fontId="36" fillId="4" borderId="14" xfId="0" quotePrefix="1" applyFont="1" applyFill="1" applyBorder="1" applyAlignment="1">
      <alignment horizontal="center" vertical="center"/>
    </xf>
    <xf numFmtId="0" fontId="50" fillId="4" borderId="0" xfId="0" applyFont="1" applyFill="1" applyProtection="1">
      <protection locked="0"/>
    </xf>
    <xf numFmtId="0" fontId="52" fillId="4" borderId="0" xfId="0" applyFont="1" applyFill="1" applyBorder="1" applyAlignment="1" applyProtection="1"/>
    <xf numFmtId="0" fontId="50" fillId="4" borderId="0" xfId="0" applyFont="1" applyFill="1" applyAlignment="1" applyProtection="1">
      <alignment wrapText="1"/>
      <protection locked="0"/>
    </xf>
    <xf numFmtId="0" fontId="50" fillId="4" borderId="0" xfId="0" applyFont="1" applyFill="1" applyBorder="1" applyAlignment="1" applyProtection="1">
      <alignment horizontal="center" vertical="center" wrapText="1"/>
    </xf>
    <xf numFmtId="0" fontId="53" fillId="4" borderId="0" xfId="0" applyFont="1" applyFill="1" applyProtection="1">
      <protection locked="0"/>
    </xf>
    <xf numFmtId="0" fontId="55" fillId="4" borderId="0" xfId="0" applyFont="1" applyFill="1" applyBorder="1" applyAlignment="1" applyProtection="1"/>
    <xf numFmtId="0" fontId="0" fillId="4" borderId="0" xfId="0" applyFill="1" applyBorder="1" applyAlignment="1" applyProtection="1">
      <alignment vertical="center"/>
      <protection locked="0"/>
    </xf>
    <xf numFmtId="0" fontId="0" fillId="4" borderId="0" xfId="0" applyFill="1" applyBorder="1" applyProtection="1">
      <protection locked="0"/>
    </xf>
    <xf numFmtId="0" fontId="0" fillId="4" borderId="0" xfId="0" applyFill="1" applyBorder="1" applyAlignment="1" applyProtection="1">
      <protection locked="0"/>
    </xf>
    <xf numFmtId="1" fontId="43" fillId="0" borderId="15" xfId="0" applyNumberFormat="1" applyFont="1" applyFill="1" applyBorder="1" applyAlignment="1" applyProtection="1">
      <alignment horizontal="center" vertical="center"/>
      <protection locked="0"/>
    </xf>
    <xf numFmtId="0" fontId="33" fillId="4" borderId="14" xfId="0" applyFont="1" applyFill="1" applyBorder="1" applyAlignment="1">
      <alignment vertical="center"/>
    </xf>
    <xf numFmtId="0" fontId="33" fillId="4" borderId="0" xfId="0" applyFont="1" applyFill="1" applyAlignment="1">
      <alignment vertical="top"/>
    </xf>
    <xf numFmtId="0" fontId="33" fillId="4" borderId="6" xfId="0" applyFont="1" applyFill="1" applyBorder="1" applyAlignment="1">
      <alignment vertical="top"/>
    </xf>
    <xf numFmtId="0" fontId="33" fillId="4" borderId="0" xfId="0" applyFont="1" applyFill="1" applyBorder="1" applyAlignment="1">
      <alignment vertical="top"/>
    </xf>
    <xf numFmtId="0" fontId="40" fillId="4" borderId="0" xfId="0" applyFont="1" applyFill="1" applyBorder="1" applyAlignment="1"/>
    <xf numFmtId="0" fontId="45" fillId="4" borderId="0" xfId="0" quotePrefix="1" applyFont="1" applyFill="1" applyBorder="1" applyAlignment="1">
      <alignment vertical="top"/>
    </xf>
    <xf numFmtId="0" fontId="33" fillId="0" borderId="0" xfId="0" applyFont="1" applyFill="1" applyBorder="1" applyAlignment="1">
      <alignment vertical="center"/>
    </xf>
    <xf numFmtId="0" fontId="33" fillId="0" borderId="0" xfId="0" applyFont="1" applyFill="1" applyBorder="1" applyAlignment="1" applyProtection="1">
      <alignment vertical="center"/>
      <protection locked="0"/>
    </xf>
    <xf numFmtId="0" fontId="33" fillId="0" borderId="12" xfId="0" applyFont="1" applyFill="1" applyBorder="1" applyAlignment="1">
      <alignment vertical="center"/>
    </xf>
    <xf numFmtId="0" fontId="45" fillId="0" borderId="13" xfId="0" quotePrefix="1" applyFont="1" applyFill="1" applyBorder="1" applyAlignment="1">
      <alignment vertical="center"/>
    </xf>
    <xf numFmtId="166" fontId="11" fillId="0" borderId="0" xfId="0" applyNumberFormat="1" applyFont="1" applyFill="1" applyBorder="1" applyAlignment="1" applyProtection="1">
      <alignment horizontal="center" vertical="center"/>
      <protection locked="0"/>
    </xf>
    <xf numFmtId="3" fontId="33" fillId="0" borderId="0" xfId="0" applyNumberFormat="1" applyFont="1" applyFill="1" applyBorder="1" applyAlignment="1" applyProtection="1">
      <alignment horizontal="center" vertical="center"/>
      <protection locked="0"/>
    </xf>
    <xf numFmtId="166" fontId="33" fillId="0" borderId="0" xfId="0" applyNumberFormat="1" applyFont="1" applyFill="1" applyBorder="1" applyAlignment="1" applyProtection="1">
      <alignment horizontal="center" vertical="center"/>
      <protection locked="0"/>
    </xf>
    <xf numFmtId="1" fontId="43" fillId="0" borderId="0" xfId="0" applyNumberFormat="1" applyFont="1" applyFill="1" applyBorder="1" applyAlignment="1" applyProtection="1">
      <alignment horizontal="center" vertical="center"/>
      <protection locked="0"/>
    </xf>
    <xf numFmtId="3" fontId="11" fillId="0" borderId="0" xfId="0" applyNumberFormat="1" applyFont="1" applyFill="1" applyBorder="1" applyAlignment="1" applyProtection="1">
      <alignment horizontal="center" vertical="center"/>
      <protection locked="0"/>
    </xf>
    <xf numFmtId="3" fontId="33" fillId="0" borderId="0" xfId="0" applyNumberFormat="1" applyFont="1" applyFill="1" applyBorder="1" applyAlignment="1" applyProtection="1">
      <alignment horizontal="center"/>
    </xf>
    <xf numFmtId="1" fontId="43" fillId="0" borderId="0" xfId="0" applyNumberFormat="1" applyFont="1" applyFill="1" applyBorder="1" applyAlignment="1" applyProtection="1">
      <alignment horizontal="center"/>
      <protection locked="0"/>
    </xf>
    <xf numFmtId="0" fontId="33" fillId="0" borderId="0" xfId="0" applyFont="1" applyFill="1" applyBorder="1" applyAlignment="1" applyProtection="1">
      <protection locked="0"/>
    </xf>
    <xf numFmtId="166" fontId="43" fillId="0" borderId="0" xfId="0" applyNumberFormat="1" applyFont="1" applyFill="1" applyBorder="1" applyAlignment="1" applyProtection="1">
      <alignment horizontal="center"/>
      <protection locked="0"/>
    </xf>
    <xf numFmtId="0" fontId="33" fillId="0" borderId="0" xfId="0" applyFont="1" applyFill="1" applyBorder="1" applyAlignment="1"/>
    <xf numFmtId="166" fontId="33" fillId="0" borderId="0" xfId="0" applyNumberFormat="1" applyFont="1" applyFill="1" applyBorder="1" applyAlignment="1" applyProtection="1">
      <alignment horizontal="center"/>
    </xf>
    <xf numFmtId="0" fontId="0" fillId="0" borderId="0" xfId="0" applyFill="1" applyBorder="1" applyAlignment="1">
      <alignment vertical="center"/>
    </xf>
    <xf numFmtId="0" fontId="33" fillId="0" borderId="0" xfId="0" quotePrefix="1" applyFont="1" applyFill="1" applyBorder="1" applyAlignment="1">
      <alignment vertical="center"/>
    </xf>
    <xf numFmtId="0" fontId="9" fillId="0" borderId="0" xfId="0" applyFont="1" applyFill="1" applyBorder="1" applyAlignment="1" applyProtection="1">
      <alignment vertical="center"/>
    </xf>
    <xf numFmtId="0" fontId="33" fillId="0" borderId="0" xfId="0" applyFont="1" applyFill="1" applyBorder="1" applyAlignment="1" applyProtection="1">
      <alignment vertical="center"/>
    </xf>
    <xf numFmtId="0" fontId="39" fillId="0" borderId="0" xfId="0" applyFont="1" applyFill="1" applyBorder="1" applyAlignment="1"/>
    <xf numFmtId="0" fontId="36" fillId="0" borderId="0" xfId="0" applyFont="1" applyFill="1" applyBorder="1" applyAlignment="1"/>
    <xf numFmtId="0" fontId="0" fillId="0" borderId="0" xfId="0" applyFill="1" applyBorder="1"/>
    <xf numFmtId="0" fontId="11" fillId="0" borderId="0" xfId="22" applyNumberFormat="1" applyFont="1" applyFill="1" applyBorder="1" applyAlignment="1" applyProtection="1">
      <alignment horizontal="right" vertical="center"/>
      <protection locked="0"/>
    </xf>
    <xf numFmtId="0" fontId="33" fillId="0" borderId="0" xfId="0" quotePrefix="1" applyFont="1" applyFill="1" applyBorder="1" applyAlignment="1" applyProtection="1">
      <alignment horizontal="left" vertical="center" wrapText="1"/>
    </xf>
    <xf numFmtId="0" fontId="9" fillId="0" borderId="0" xfId="0" quotePrefix="1" applyFont="1" applyFill="1" applyBorder="1" applyAlignment="1" applyProtection="1">
      <alignment vertical="center" wrapText="1"/>
    </xf>
    <xf numFmtId="0" fontId="9" fillId="0" borderId="0" xfId="0" quotePrefix="1" applyFont="1" applyFill="1" applyBorder="1" applyAlignment="1" applyProtection="1">
      <alignment horizontal="justify" vertical="center" wrapText="1"/>
    </xf>
    <xf numFmtId="0" fontId="0" fillId="0" borderId="0" xfId="0" applyFill="1" applyBorder="1" applyProtection="1"/>
    <xf numFmtId="0" fontId="41" fillId="0" borderId="0" xfId="0" applyFont="1" applyFill="1" applyBorder="1" applyProtection="1"/>
    <xf numFmtId="0" fontId="33" fillId="0" borderId="14" xfId="0" quotePrefix="1" applyFont="1" applyFill="1" applyBorder="1" applyAlignment="1">
      <alignment vertical="center"/>
    </xf>
    <xf numFmtId="0" fontId="33" fillId="0" borderId="15" xfId="0" applyFont="1" applyFill="1" applyBorder="1" applyAlignment="1">
      <alignment vertical="center"/>
    </xf>
    <xf numFmtId="0" fontId="33" fillId="0" borderId="0" xfId="0" applyFont="1" applyFill="1" applyAlignment="1" applyProtection="1">
      <alignment vertical="center"/>
      <protection locked="0"/>
    </xf>
    <xf numFmtId="0" fontId="33" fillId="0" borderId="0" xfId="0" applyFont="1" applyFill="1" applyAlignment="1"/>
    <xf numFmtId="0" fontId="11" fillId="0" borderId="0" xfId="0" applyFont="1" applyFill="1" applyAlignment="1">
      <alignment vertical="center"/>
    </xf>
    <xf numFmtId="0" fontId="11" fillId="0" borderId="0" xfId="0" applyFont="1" applyFill="1" applyBorder="1" applyAlignment="1">
      <alignment vertical="center"/>
    </xf>
    <xf numFmtId="0" fontId="11" fillId="0" borderId="0" xfId="0" applyFont="1" applyFill="1" applyBorder="1" applyAlignment="1" applyProtection="1">
      <alignment vertical="center"/>
      <protection locked="0"/>
    </xf>
    <xf numFmtId="0" fontId="11" fillId="0" borderId="0" xfId="0" applyFont="1" applyFill="1" applyAlignment="1" applyProtection="1">
      <alignment vertical="center"/>
      <protection locked="0"/>
    </xf>
    <xf numFmtId="3" fontId="35" fillId="0" borderId="0" xfId="0" applyNumberFormat="1" applyFont="1" applyFill="1" applyBorder="1" applyAlignment="1" applyProtection="1">
      <alignment horizontal="center" vertical="center"/>
      <protection locked="0"/>
    </xf>
    <xf numFmtId="0" fontId="0" fillId="0" borderId="0" xfId="0" applyFill="1" applyAlignment="1">
      <alignment vertical="center"/>
    </xf>
    <xf numFmtId="0" fontId="0" fillId="0" borderId="0" xfId="0" applyFill="1"/>
    <xf numFmtId="0" fontId="36" fillId="4" borderId="19" xfId="0" applyFont="1" applyFill="1" applyBorder="1" applyAlignment="1" applyProtection="1">
      <alignment horizontal="center" vertical="center"/>
    </xf>
    <xf numFmtId="0" fontId="41" fillId="5" borderId="8" xfId="0" applyFont="1" applyFill="1" applyBorder="1" applyAlignment="1" applyProtection="1">
      <alignment horizontal="left" vertical="center"/>
      <protection locked="0"/>
    </xf>
    <xf numFmtId="1" fontId="41" fillId="5" borderId="17" xfId="0" applyNumberFormat="1" applyFont="1" applyFill="1" applyBorder="1" applyAlignment="1" applyProtection="1">
      <alignment vertical="center"/>
      <protection locked="0"/>
    </xf>
    <xf numFmtId="0" fontId="41" fillId="5" borderId="12" xfId="0" applyFont="1" applyFill="1" applyBorder="1" applyAlignment="1" applyProtection="1">
      <alignment horizontal="left" vertical="center"/>
      <protection locked="0"/>
    </xf>
    <xf numFmtId="1" fontId="41" fillId="5" borderId="18" xfId="0" quotePrefix="1" applyNumberFormat="1" applyFont="1" applyFill="1" applyBorder="1" applyAlignment="1" applyProtection="1">
      <alignment vertical="center"/>
      <protection locked="0"/>
    </xf>
    <xf numFmtId="0" fontId="43" fillId="0" borderId="0" xfId="0" applyFont="1" applyFill="1"/>
    <xf numFmtId="0" fontId="43" fillId="0" borderId="0" xfId="0" applyFont="1" applyFill="1" applyAlignment="1">
      <alignment horizontal="center"/>
    </xf>
    <xf numFmtId="0" fontId="41" fillId="0" borderId="0" xfId="0" applyFont="1" applyFill="1"/>
    <xf numFmtId="0" fontId="43" fillId="2" borderId="8" xfId="0" applyFont="1" applyFill="1" applyBorder="1" applyAlignment="1">
      <alignment horizontal="center" vertical="center"/>
    </xf>
    <xf numFmtId="0" fontId="43" fillId="2" borderId="10" xfId="0" applyFont="1" applyFill="1" applyBorder="1" applyAlignment="1">
      <alignment horizontal="center" vertical="center" wrapText="1"/>
    </xf>
    <xf numFmtId="0" fontId="43" fillId="0" borderId="0" xfId="0" applyFont="1" applyFill="1" applyAlignment="1">
      <alignment vertical="center"/>
    </xf>
    <xf numFmtId="0" fontId="43" fillId="0" borderId="0" xfId="0" applyFont="1" applyFill="1" applyBorder="1" applyAlignment="1">
      <alignment vertical="center"/>
    </xf>
    <xf numFmtId="3" fontId="43" fillId="2" borderId="10" xfId="0" applyNumberFormat="1" applyFont="1" applyFill="1" applyBorder="1" applyAlignment="1">
      <alignment horizontal="center" vertical="center"/>
    </xf>
    <xf numFmtId="0" fontId="41" fillId="0" borderId="0" xfId="0" applyFont="1" applyFill="1" applyAlignment="1">
      <alignment vertical="center"/>
    </xf>
    <xf numFmtId="0" fontId="43" fillId="2" borderId="6" xfId="0" applyFont="1" applyFill="1" applyBorder="1" applyAlignment="1">
      <alignment horizontal="center" vertical="center"/>
    </xf>
    <xf numFmtId="3" fontId="43" fillId="2" borderId="2" xfId="0" applyNumberFormat="1" applyFont="1" applyFill="1" applyBorder="1" applyAlignment="1">
      <alignment horizontal="center" vertical="center"/>
    </xf>
    <xf numFmtId="0" fontId="43" fillId="0" borderId="0" xfId="0" applyFont="1" applyFill="1" applyBorder="1" applyAlignment="1">
      <alignment horizontal="center" vertical="center"/>
    </xf>
    <xf numFmtId="0" fontId="43" fillId="5" borderId="9" xfId="0" applyFont="1" applyFill="1" applyBorder="1" applyAlignment="1">
      <alignment horizontal="center" vertical="center"/>
    </xf>
    <xf numFmtId="3" fontId="43" fillId="5" borderId="10" xfId="0" applyNumberFormat="1" applyFont="1" applyFill="1" applyBorder="1" applyAlignment="1">
      <alignment horizontal="center" vertical="center"/>
    </xf>
    <xf numFmtId="0" fontId="43" fillId="5" borderId="0" xfId="0" applyFont="1" applyFill="1" applyBorder="1" applyAlignment="1">
      <alignment horizontal="center" vertical="center"/>
    </xf>
    <xf numFmtId="3" fontId="43" fillId="5" borderId="2" xfId="0" applyNumberFormat="1" applyFont="1" applyFill="1" applyBorder="1" applyAlignment="1">
      <alignment horizontal="center" vertical="center"/>
    </xf>
    <xf numFmtId="0" fontId="43" fillId="5" borderId="13" xfId="0" applyFont="1" applyFill="1" applyBorder="1" applyAlignment="1">
      <alignment horizontal="center" vertical="center"/>
    </xf>
    <xf numFmtId="3" fontId="43" fillId="5" borderId="4" xfId="0" applyNumberFormat="1" applyFont="1" applyFill="1" applyBorder="1" applyAlignment="1">
      <alignment horizontal="center" vertical="center"/>
    </xf>
    <xf numFmtId="0" fontId="41" fillId="0" borderId="0" xfId="0" applyFont="1" applyFill="1" applyAlignment="1">
      <alignment horizontal="center"/>
    </xf>
    <xf numFmtId="0" fontId="45" fillId="0" borderId="16" xfId="0" applyFont="1" applyFill="1" applyBorder="1" applyAlignment="1">
      <alignment vertical="center"/>
    </xf>
    <xf numFmtId="0" fontId="11" fillId="4" borderId="0" xfId="0" applyFont="1" applyFill="1" applyAlignment="1"/>
    <xf numFmtId="0" fontId="41" fillId="0" borderId="17" xfId="0" applyFont="1" applyFill="1" applyBorder="1" applyProtection="1">
      <protection locked="0"/>
    </xf>
    <xf numFmtId="0" fontId="41" fillId="0" borderId="18" xfId="0" applyFont="1" applyFill="1" applyBorder="1" applyProtection="1">
      <protection locked="0"/>
    </xf>
    <xf numFmtId="0" fontId="57" fillId="4" borderId="0" xfId="0" applyFont="1" applyFill="1" applyBorder="1" applyAlignment="1">
      <alignment horizontal="center" vertical="center"/>
    </xf>
    <xf numFmtId="0" fontId="28" fillId="4" borderId="16" xfId="0" applyFont="1" applyFill="1" applyBorder="1" applyAlignment="1" applyProtection="1">
      <alignment horizontal="center" vertical="center" wrapText="1"/>
    </xf>
    <xf numFmtId="0" fontId="54" fillId="4" borderId="8" xfId="0" applyFont="1" applyFill="1" applyBorder="1" applyProtection="1"/>
    <xf numFmtId="0" fontId="51" fillId="4" borderId="6" xfId="0" applyFont="1" applyFill="1" applyBorder="1" applyProtection="1"/>
    <xf numFmtId="0" fontId="50" fillId="4" borderId="12" xfId="0" applyFont="1" applyFill="1" applyBorder="1" applyAlignment="1" applyProtection="1">
      <alignment wrapText="1"/>
    </xf>
    <xf numFmtId="0" fontId="28" fillId="4" borderId="18" xfId="0" applyFont="1" applyFill="1" applyBorder="1" applyAlignment="1" applyProtection="1">
      <alignment vertical="center" wrapText="1"/>
    </xf>
    <xf numFmtId="3" fontId="11" fillId="6" borderId="2" xfId="0" applyNumberFormat="1" applyFont="1" applyFill="1" applyBorder="1" applyAlignment="1" applyProtection="1">
      <alignment horizontal="center" vertical="center"/>
      <protection locked="0"/>
    </xf>
    <xf numFmtId="1" fontId="43" fillId="2" borderId="2" xfId="0" applyNumberFormat="1" applyFont="1" applyFill="1" applyBorder="1" applyAlignment="1" applyProtection="1">
      <alignment horizontal="center"/>
      <protection locked="0"/>
    </xf>
    <xf numFmtId="1" fontId="46" fillId="2" borderId="2" xfId="0" applyNumberFormat="1" applyFont="1" applyFill="1" applyBorder="1" applyAlignment="1" applyProtection="1">
      <alignment horizontal="center" vertical="center"/>
      <protection locked="0"/>
    </xf>
    <xf numFmtId="0" fontId="49" fillId="2" borderId="10" xfId="0" applyFont="1" applyFill="1" applyBorder="1" applyAlignment="1" applyProtection="1">
      <alignment horizontal="center" vertical="center" wrapText="1"/>
      <protection locked="0"/>
    </xf>
    <xf numFmtId="0" fontId="58" fillId="4" borderId="0" xfId="0" quotePrefix="1" applyFont="1" applyFill="1" applyAlignment="1" applyProtection="1">
      <alignment vertical="center" wrapText="1"/>
      <protection hidden="1"/>
    </xf>
    <xf numFmtId="0" fontId="28" fillId="4" borderId="13" xfId="0" applyFont="1" applyFill="1" applyBorder="1" applyAlignment="1">
      <alignment vertical="center"/>
    </xf>
    <xf numFmtId="0" fontId="33" fillId="0" borderId="0" xfId="0" applyFont="1" applyFill="1" applyAlignment="1">
      <alignment vertical="center"/>
    </xf>
    <xf numFmtId="1" fontId="43" fillId="2" borderId="17" xfId="0" applyNumberFormat="1" applyFont="1" applyFill="1" applyBorder="1" applyAlignment="1" applyProtection="1">
      <alignment horizontal="center"/>
      <protection locked="0"/>
    </xf>
    <xf numFmtId="0" fontId="33" fillId="0" borderId="17" xfId="0" applyFont="1" applyFill="1" applyBorder="1" applyAlignment="1"/>
    <xf numFmtId="1" fontId="43" fillId="2" borderId="20" xfId="0" applyNumberFormat="1" applyFont="1" applyFill="1" applyBorder="1" applyAlignment="1" applyProtection="1">
      <alignment horizontal="center" vertical="center"/>
      <protection locked="0"/>
    </xf>
    <xf numFmtId="1" fontId="43" fillId="2" borderId="12" xfId="0" applyNumberFormat="1" applyFont="1" applyFill="1" applyBorder="1" applyAlignment="1" applyProtection="1">
      <alignment horizontal="center" vertical="center"/>
      <protection locked="0"/>
    </xf>
    <xf numFmtId="1" fontId="43" fillId="2" borderId="4" xfId="0" applyNumberFormat="1" applyFont="1" applyFill="1" applyBorder="1" applyAlignment="1" applyProtection="1">
      <alignment horizontal="center" vertical="center"/>
      <protection locked="0"/>
    </xf>
    <xf numFmtId="1" fontId="43" fillId="2" borderId="8" xfId="0" applyNumberFormat="1" applyFont="1" applyFill="1" applyBorder="1" applyAlignment="1" applyProtection="1">
      <alignment horizontal="center"/>
      <protection locked="0"/>
    </xf>
    <xf numFmtId="0" fontId="33" fillId="4" borderId="8" xfId="0" applyFont="1" applyFill="1" applyBorder="1" applyAlignment="1"/>
    <xf numFmtId="1" fontId="43" fillId="2" borderId="6" xfId="0" applyNumberFormat="1" applyFont="1" applyFill="1" applyBorder="1" applyAlignment="1" applyProtection="1">
      <alignment horizontal="center" vertical="center"/>
      <protection locked="0"/>
    </xf>
    <xf numFmtId="0" fontId="43" fillId="2" borderId="2" xfId="0" applyFont="1" applyFill="1" applyBorder="1" applyAlignment="1" applyProtection="1">
      <alignment horizontal="center"/>
      <protection locked="0"/>
    </xf>
    <xf numFmtId="1" fontId="43" fillId="2" borderId="6" xfId="0" applyNumberFormat="1" applyFont="1" applyFill="1" applyBorder="1" applyAlignment="1" applyProtection="1">
      <alignment horizontal="center"/>
      <protection locked="0"/>
    </xf>
    <xf numFmtId="1" fontId="43" fillId="2" borderId="21" xfId="0" applyNumberFormat="1" applyFont="1" applyFill="1" applyBorder="1" applyAlignment="1" applyProtection="1">
      <alignment horizontal="center" vertical="center"/>
      <protection locked="0"/>
    </xf>
    <xf numFmtId="0" fontId="33" fillId="4" borderId="12" xfId="0" applyFont="1" applyFill="1" applyBorder="1" applyAlignment="1"/>
    <xf numFmtId="0" fontId="43" fillId="2" borderId="4" xfId="0" applyFont="1" applyFill="1" applyBorder="1" applyAlignment="1" applyProtection="1">
      <alignment horizontal="center"/>
      <protection locked="0"/>
    </xf>
    <xf numFmtId="1" fontId="41" fillId="4" borderId="0" xfId="0" applyNumberFormat="1" applyFont="1" applyFill="1" applyAlignment="1" applyProtection="1">
      <alignment vertical="center"/>
      <protection locked="0"/>
    </xf>
    <xf numFmtId="1" fontId="28" fillId="4" borderId="0" xfId="0" applyNumberFormat="1" applyFont="1" applyFill="1" applyAlignment="1">
      <alignment vertical="center"/>
    </xf>
    <xf numFmtId="1" fontId="49" fillId="2" borderId="10" xfId="0" applyNumberFormat="1" applyFont="1" applyFill="1" applyBorder="1" applyAlignment="1" applyProtection="1">
      <alignment horizontal="center" vertical="center" wrapText="1"/>
      <protection locked="0"/>
    </xf>
    <xf numFmtId="1" fontId="43" fillId="2" borderId="4" xfId="0" applyNumberFormat="1" applyFont="1" applyFill="1" applyBorder="1" applyAlignment="1" applyProtection="1">
      <alignment horizontal="center"/>
      <protection locked="0"/>
    </xf>
    <xf numFmtId="1" fontId="0" fillId="4" borderId="0" xfId="0" applyNumberFormat="1" applyFill="1" applyProtection="1">
      <protection locked="0"/>
    </xf>
    <xf numFmtId="1" fontId="43" fillId="2" borderId="10" xfId="0"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center" vertical="center"/>
      <protection locked="0"/>
    </xf>
    <xf numFmtId="0" fontId="49" fillId="2" borderId="2" xfId="0" applyFont="1" applyFill="1" applyBorder="1" applyAlignment="1" applyProtection="1">
      <alignment horizontal="center"/>
      <protection locked="0"/>
    </xf>
    <xf numFmtId="0" fontId="49" fillId="2" borderId="4" xfId="0" applyFont="1" applyFill="1" applyBorder="1" applyAlignment="1" applyProtection="1">
      <alignment horizontal="center" vertical="center"/>
      <protection locked="0"/>
    </xf>
    <xf numFmtId="0" fontId="28" fillId="4" borderId="6" xfId="0" applyFont="1" applyFill="1" applyBorder="1" applyAlignment="1"/>
    <xf numFmtId="3" fontId="59" fillId="0" borderId="22" xfId="0" applyNumberFormat="1" applyFont="1" applyFill="1" applyBorder="1" applyAlignment="1" applyProtection="1">
      <alignment horizontal="center"/>
      <protection locked="0"/>
    </xf>
    <xf numFmtId="0" fontId="60" fillId="4" borderId="8" xfId="0" applyFont="1" applyFill="1" applyBorder="1" applyAlignment="1">
      <alignment vertical="center"/>
    </xf>
    <xf numFmtId="0" fontId="33" fillId="4" borderId="17" xfId="0" applyFont="1" applyFill="1" applyBorder="1" applyAlignment="1">
      <alignment vertical="center"/>
    </xf>
    <xf numFmtId="166" fontId="33" fillId="0" borderId="8" xfId="0" applyNumberFormat="1" applyFont="1" applyFill="1" applyBorder="1" applyAlignment="1" applyProtection="1">
      <alignment horizontal="center" vertical="center"/>
    </xf>
    <xf numFmtId="0" fontId="28" fillId="4" borderId="6" xfId="0" applyFont="1" applyFill="1" applyBorder="1" applyAlignment="1">
      <alignment vertical="center"/>
    </xf>
    <xf numFmtId="3" fontId="33" fillId="0" borderId="6" xfId="0" applyNumberFormat="1" applyFont="1" applyFill="1" applyBorder="1" applyAlignment="1" applyProtection="1">
      <alignment horizontal="center" vertical="center"/>
      <protection locked="0"/>
    </xf>
    <xf numFmtId="166" fontId="33" fillId="0" borderId="6" xfId="0" applyNumberFormat="1" applyFont="1" applyFill="1" applyBorder="1" applyAlignment="1" applyProtection="1">
      <alignment horizontal="center" vertical="center"/>
    </xf>
    <xf numFmtId="0" fontId="60" fillId="4" borderId="6" xfId="0" applyFont="1" applyFill="1" applyBorder="1" applyAlignment="1">
      <alignment vertical="center"/>
    </xf>
    <xf numFmtId="0" fontId="28" fillId="4" borderId="6" xfId="0" quotePrefix="1" applyFont="1" applyFill="1" applyBorder="1" applyAlignment="1">
      <alignment vertical="center"/>
    </xf>
    <xf numFmtId="0" fontId="28" fillId="4" borderId="6" xfId="0" quotePrefix="1" applyFont="1" applyFill="1" applyBorder="1" applyAlignment="1"/>
    <xf numFmtId="0" fontId="61" fillId="4" borderId="6" xfId="0" applyFont="1" applyFill="1" applyBorder="1" applyAlignment="1"/>
    <xf numFmtId="0" fontId="47" fillId="4" borderId="0" xfId="0" quotePrefix="1" applyFont="1" applyFill="1" applyBorder="1" applyAlignment="1" applyProtection="1">
      <alignment horizontal="left" vertical="center"/>
      <protection locked="0"/>
    </xf>
    <xf numFmtId="0" fontId="62" fillId="4" borderId="0" xfId="0" quotePrefix="1" applyFont="1" applyFill="1" applyBorder="1" applyAlignment="1">
      <alignment horizontal="left" vertical="center"/>
    </xf>
    <xf numFmtId="0" fontId="41" fillId="4" borderId="0" xfId="0" applyFont="1" applyFill="1" applyAlignment="1">
      <alignment vertical="center"/>
    </xf>
    <xf numFmtId="0" fontId="41" fillId="4" borderId="0" xfId="0" applyFont="1" applyFill="1" applyBorder="1" applyAlignment="1">
      <alignment vertical="center"/>
    </xf>
    <xf numFmtId="0" fontId="41" fillId="4" borderId="0" xfId="0" applyFont="1" applyFill="1"/>
    <xf numFmtId="0" fontId="41" fillId="4" borderId="0" xfId="0" applyFont="1" applyFill="1" applyBorder="1"/>
    <xf numFmtId="1" fontId="46" fillId="0" borderId="11" xfId="0" applyNumberFormat="1" applyFont="1" applyFill="1" applyBorder="1" applyAlignment="1" applyProtection="1">
      <alignment horizontal="center" vertical="center"/>
      <protection locked="0"/>
    </xf>
    <xf numFmtId="3" fontId="33" fillId="6" borderId="2" xfId="0" applyNumberFormat="1" applyFont="1" applyFill="1" applyBorder="1" applyAlignment="1" applyProtection="1">
      <alignment horizontal="center" vertical="center"/>
      <protection locked="0"/>
    </xf>
    <xf numFmtId="3" fontId="33" fillId="0" borderId="16" xfId="0" applyNumberFormat="1" applyFont="1" applyFill="1" applyBorder="1" applyAlignment="1" applyProtection="1">
      <alignment horizontal="center" vertical="center"/>
      <protection locked="0"/>
    </xf>
    <xf numFmtId="0" fontId="0" fillId="4" borderId="8" xfId="0" applyFill="1" applyBorder="1" applyProtection="1">
      <protection locked="0"/>
    </xf>
    <xf numFmtId="0" fontId="0" fillId="4" borderId="12" xfId="0" applyFill="1" applyBorder="1" applyProtection="1">
      <protection locked="0"/>
    </xf>
    <xf numFmtId="0" fontId="33" fillId="4" borderId="8" xfId="0" applyFont="1" applyFill="1" applyBorder="1" applyAlignment="1">
      <alignment vertical="center"/>
    </xf>
    <xf numFmtId="0" fontId="47" fillId="4" borderId="12" xfId="0" quotePrefix="1" applyFont="1" applyFill="1" applyBorder="1" applyAlignment="1" applyProtection="1">
      <alignment horizontal="left" vertical="center"/>
      <protection locked="0"/>
    </xf>
    <xf numFmtId="0" fontId="33" fillId="4" borderId="18" xfId="0" applyFont="1" applyFill="1" applyBorder="1" applyAlignment="1">
      <alignment vertical="center"/>
    </xf>
    <xf numFmtId="0" fontId="33" fillId="7" borderId="6" xfId="0" quotePrefix="1" applyFont="1" applyFill="1" applyBorder="1" applyAlignment="1"/>
    <xf numFmtId="0" fontId="33" fillId="7" borderId="0" xfId="0" quotePrefix="1" applyFont="1" applyFill="1" applyBorder="1" applyAlignment="1"/>
    <xf numFmtId="0" fontId="33" fillId="7" borderId="0" xfId="0" quotePrefix="1" applyFont="1" applyFill="1" applyAlignment="1"/>
    <xf numFmtId="0" fontId="45" fillId="7" borderId="6" xfId="0" applyFont="1" applyFill="1" applyBorder="1" applyAlignment="1">
      <alignment vertical="center"/>
    </xf>
    <xf numFmtId="0" fontId="45" fillId="7" borderId="0" xfId="0" quotePrefix="1" applyFont="1" applyFill="1" applyBorder="1" applyAlignment="1">
      <alignment vertical="center"/>
    </xf>
    <xf numFmtId="0" fontId="45" fillId="7" borderId="6" xfId="0" quotePrefix="1" applyFont="1" applyFill="1" applyBorder="1" applyAlignment="1">
      <alignment vertical="center"/>
    </xf>
    <xf numFmtId="0" fontId="45" fillId="7" borderId="0" xfId="0" quotePrefix="1" applyFont="1" applyFill="1" applyAlignment="1">
      <alignment vertical="center"/>
    </xf>
    <xf numFmtId="0" fontId="33" fillId="7" borderId="6" xfId="0" quotePrefix="1" applyFont="1" applyFill="1" applyBorder="1" applyAlignment="1">
      <alignment vertical="center"/>
    </xf>
    <xf numFmtId="0" fontId="33" fillId="7" borderId="0" xfId="0" quotePrefix="1" applyFont="1" applyFill="1" applyBorder="1" applyAlignment="1">
      <alignment vertical="center"/>
    </xf>
    <xf numFmtId="0" fontId="33" fillId="7" borderId="0" xfId="0" quotePrefix="1" applyFont="1" applyFill="1"/>
    <xf numFmtId="0" fontId="36" fillId="7" borderId="19" xfId="0" applyFont="1" applyFill="1" applyBorder="1" applyAlignment="1">
      <alignment horizontal="center" vertical="center"/>
    </xf>
    <xf numFmtId="0" fontId="45" fillId="0" borderId="6" xfId="0" applyFont="1" applyFill="1" applyBorder="1" applyAlignment="1">
      <alignment vertical="center"/>
    </xf>
    <xf numFmtId="0" fontId="45" fillId="0" borderId="6" xfId="0" quotePrefix="1" applyFont="1" applyFill="1" applyBorder="1" applyAlignment="1">
      <alignment vertical="center"/>
    </xf>
    <xf numFmtId="0" fontId="45" fillId="0" borderId="0" xfId="0" quotePrefix="1" applyFont="1" applyFill="1" applyAlignment="1">
      <alignment vertical="center"/>
    </xf>
    <xf numFmtId="3" fontId="48" fillId="4" borderId="2" xfId="0" applyNumberFormat="1" applyFont="1" applyFill="1" applyBorder="1" applyAlignment="1" applyProtection="1">
      <alignment horizontal="center" vertical="center"/>
      <protection locked="0"/>
    </xf>
    <xf numFmtId="0" fontId="48" fillId="4" borderId="10" xfId="0" applyFont="1" applyFill="1" applyBorder="1" applyAlignment="1" applyProtection="1">
      <alignment horizontal="center"/>
    </xf>
    <xf numFmtId="0" fontId="48" fillId="4" borderId="8" xfId="0" applyFont="1" applyFill="1" applyBorder="1" applyAlignment="1" applyProtection="1">
      <alignment horizontal="center"/>
    </xf>
    <xf numFmtId="166" fontId="48" fillId="4" borderId="6" xfId="0" applyNumberFormat="1" applyFont="1" applyFill="1" applyBorder="1" applyAlignment="1" applyProtection="1">
      <alignment horizontal="center"/>
      <protection locked="0"/>
    </xf>
    <xf numFmtId="3" fontId="48" fillId="4" borderId="2" xfId="0" applyNumberFormat="1" applyFont="1" applyFill="1" applyBorder="1" applyAlignment="1" applyProtection="1">
      <alignment horizontal="center"/>
      <protection locked="0"/>
    </xf>
    <xf numFmtId="166" fontId="48" fillId="4" borderId="2" xfId="0" applyNumberFormat="1" applyFont="1" applyFill="1" applyBorder="1" applyAlignment="1" applyProtection="1">
      <alignment horizontal="center"/>
      <protection locked="0"/>
    </xf>
    <xf numFmtId="166" fontId="65" fillId="4" borderId="2" xfId="0" applyNumberFormat="1" applyFont="1" applyFill="1" applyBorder="1" applyAlignment="1" applyProtection="1">
      <alignment horizontal="center" vertical="center"/>
      <protection locked="0"/>
    </xf>
    <xf numFmtId="166" fontId="65" fillId="4" borderId="6" xfId="0" applyNumberFormat="1" applyFont="1" applyFill="1" applyBorder="1" applyAlignment="1" applyProtection="1">
      <alignment horizontal="center"/>
      <protection locked="0"/>
    </xf>
    <xf numFmtId="3" fontId="65" fillId="4" borderId="2" xfId="0" applyNumberFormat="1" applyFont="1" applyFill="1" applyBorder="1" applyAlignment="1" applyProtection="1">
      <alignment horizontal="center" vertical="center"/>
      <protection locked="0"/>
    </xf>
    <xf numFmtId="0" fontId="48" fillId="4" borderId="2" xfId="0" applyFont="1" applyFill="1" applyBorder="1" applyAlignment="1" applyProtection="1">
      <alignment horizontal="center"/>
    </xf>
    <xf numFmtId="3" fontId="22" fillId="8" borderId="2" xfId="0" applyNumberFormat="1" applyFont="1" applyFill="1" applyBorder="1" applyAlignment="1" applyProtection="1">
      <alignment horizontal="center" vertical="center"/>
      <protection locked="0"/>
    </xf>
    <xf numFmtId="3" fontId="48" fillId="4" borderId="6" xfId="0" applyNumberFormat="1" applyFont="1" applyFill="1" applyBorder="1" applyAlignment="1" applyProtection="1">
      <alignment horizontal="center" vertical="center"/>
      <protection locked="0"/>
    </xf>
    <xf numFmtId="0" fontId="48" fillId="4" borderId="6" xfId="0" applyFont="1" applyFill="1" applyBorder="1" applyAlignment="1" applyProtection="1">
      <alignment horizontal="center"/>
    </xf>
    <xf numFmtId="3" fontId="48" fillId="4" borderId="2" xfId="0" applyNumberFormat="1" applyFont="1" applyFill="1" applyBorder="1" applyAlignment="1" applyProtection="1">
      <alignment horizontal="center"/>
    </xf>
    <xf numFmtId="3" fontId="48" fillId="4" borderId="6" xfId="0" applyNumberFormat="1" applyFont="1" applyFill="1" applyBorder="1" applyAlignment="1" applyProtection="1">
      <alignment horizontal="center"/>
    </xf>
    <xf numFmtId="166" fontId="48" fillId="4" borderId="2" xfId="0" applyNumberFormat="1" applyFont="1" applyFill="1" applyBorder="1" applyAlignment="1" applyProtection="1">
      <alignment horizontal="center"/>
    </xf>
    <xf numFmtId="166" fontId="48" fillId="4" borderId="6" xfId="0" applyNumberFormat="1" applyFont="1" applyFill="1" applyBorder="1" applyAlignment="1" applyProtection="1">
      <alignment horizontal="center" vertical="center"/>
      <protection locked="0"/>
    </xf>
    <xf numFmtId="166" fontId="65" fillId="4" borderId="16" xfId="0" applyNumberFormat="1" applyFont="1" applyFill="1" applyBorder="1" applyAlignment="1" applyProtection="1">
      <alignment horizontal="center" vertical="center"/>
      <protection locked="0"/>
    </xf>
    <xf numFmtId="166" fontId="65" fillId="4" borderId="6" xfId="0" applyNumberFormat="1" applyFont="1" applyFill="1" applyBorder="1" applyAlignment="1" applyProtection="1">
      <alignment horizontal="center" vertical="center"/>
      <protection locked="0"/>
    </xf>
    <xf numFmtId="3" fontId="48" fillId="4" borderId="6" xfId="0" applyNumberFormat="1" applyFont="1" applyFill="1" applyBorder="1" applyAlignment="1" applyProtection="1">
      <alignment horizontal="center"/>
      <protection locked="0"/>
    </xf>
    <xf numFmtId="3" fontId="22" fillId="7" borderId="16" xfId="0" applyNumberFormat="1" applyFont="1" applyFill="1" applyBorder="1" applyAlignment="1" applyProtection="1">
      <alignment horizontal="center" vertical="center"/>
      <protection locked="0"/>
    </xf>
    <xf numFmtId="166" fontId="48" fillId="4" borderId="6" xfId="0" applyNumberFormat="1" applyFont="1" applyFill="1" applyBorder="1" applyAlignment="1" applyProtection="1">
      <alignment horizontal="center"/>
    </xf>
    <xf numFmtId="0" fontId="48" fillId="0" borderId="16" xfId="0" applyFont="1" applyFill="1" applyBorder="1" applyAlignment="1"/>
    <xf numFmtId="1" fontId="66" fillId="0" borderId="16" xfId="0" applyNumberFormat="1" applyFont="1" applyFill="1" applyBorder="1" applyAlignment="1" applyProtection="1">
      <alignment horizontal="center" vertical="center"/>
      <protection locked="0"/>
    </xf>
    <xf numFmtId="1" fontId="66" fillId="0" borderId="16" xfId="0" applyNumberFormat="1" applyFont="1" applyFill="1" applyBorder="1" applyAlignment="1" applyProtection="1">
      <alignment horizontal="center"/>
      <protection locked="0"/>
    </xf>
    <xf numFmtId="0" fontId="65" fillId="0" borderId="16" xfId="0" applyFont="1" applyFill="1" applyBorder="1" applyAlignment="1">
      <alignment vertical="center"/>
    </xf>
    <xf numFmtId="1" fontId="67" fillId="0" borderId="16" xfId="0" applyNumberFormat="1" applyFont="1" applyFill="1" applyBorder="1" applyAlignment="1" applyProtection="1">
      <alignment horizontal="center" vertical="center"/>
      <protection locked="0"/>
    </xf>
    <xf numFmtId="0" fontId="48" fillId="0" borderId="16" xfId="0" applyFont="1" applyFill="1" applyBorder="1" applyAlignment="1">
      <alignment vertical="center"/>
    </xf>
    <xf numFmtId="166" fontId="48" fillId="4" borderId="2" xfId="0" applyNumberFormat="1" applyFont="1" applyFill="1" applyBorder="1" applyAlignment="1" applyProtection="1">
      <alignment horizontal="center" vertical="center"/>
      <protection locked="0"/>
    </xf>
    <xf numFmtId="166" fontId="22" fillId="7" borderId="2" xfId="0" applyNumberFormat="1" applyFont="1" applyFill="1" applyBorder="1" applyAlignment="1" applyProtection="1">
      <alignment horizontal="center" vertical="center"/>
      <protection locked="0"/>
    </xf>
    <xf numFmtId="0" fontId="48" fillId="4" borderId="16" xfId="0" applyFont="1" applyFill="1" applyBorder="1" applyAlignment="1"/>
    <xf numFmtId="0" fontId="48" fillId="4" borderId="16" xfId="0" applyFont="1" applyFill="1" applyBorder="1" applyAlignment="1">
      <alignment vertical="center"/>
    </xf>
    <xf numFmtId="0" fontId="65" fillId="4" borderId="16" xfId="0" applyFont="1" applyFill="1" applyBorder="1" applyAlignment="1">
      <alignment vertical="center"/>
    </xf>
    <xf numFmtId="3" fontId="48" fillId="0" borderId="2" xfId="0" applyNumberFormat="1" applyFont="1" applyFill="1" applyBorder="1" applyAlignment="1" applyProtection="1">
      <alignment horizontal="center"/>
      <protection locked="0"/>
    </xf>
    <xf numFmtId="1" fontId="48" fillId="0" borderId="2" xfId="0" applyNumberFormat="1" applyFont="1" applyFill="1" applyBorder="1" applyAlignment="1" applyProtection="1">
      <alignment horizontal="center"/>
      <protection locked="0"/>
    </xf>
    <xf numFmtId="0" fontId="48" fillId="0" borderId="2" xfId="0" applyFont="1" applyFill="1" applyBorder="1" applyAlignment="1" applyProtection="1">
      <protection locked="0"/>
    </xf>
    <xf numFmtId="0" fontId="48" fillId="0" borderId="2" xfId="0" applyFont="1" applyFill="1" applyBorder="1" applyAlignment="1"/>
    <xf numFmtId="166" fontId="48" fillId="0" borderId="16" xfId="0" applyNumberFormat="1" applyFont="1" applyFill="1" applyBorder="1" applyAlignment="1" applyProtection="1">
      <alignment horizontal="center" vertical="center"/>
      <protection locked="0"/>
    </xf>
    <xf numFmtId="0" fontId="48" fillId="0" borderId="6" xfId="0" applyFont="1" applyFill="1" applyBorder="1" applyAlignment="1"/>
    <xf numFmtId="3" fontId="48" fillId="0" borderId="2" xfId="0" applyNumberFormat="1" applyFont="1" applyFill="1" applyBorder="1" applyAlignment="1" applyProtection="1">
      <alignment horizontal="center" vertical="center"/>
      <protection locked="0"/>
    </xf>
    <xf numFmtId="166" fontId="48" fillId="0" borderId="2" xfId="0" applyNumberFormat="1" applyFont="1" applyFill="1" applyBorder="1" applyAlignment="1" applyProtection="1">
      <alignment horizontal="center" vertical="center"/>
      <protection locked="0"/>
    </xf>
    <xf numFmtId="1" fontId="48" fillId="0" borderId="2" xfId="0" applyNumberFormat="1" applyFont="1" applyFill="1" applyBorder="1" applyAlignment="1" applyProtection="1">
      <alignment horizontal="center" vertical="center"/>
      <protection locked="0"/>
    </xf>
    <xf numFmtId="0" fontId="48" fillId="0" borderId="2" xfId="0" applyFont="1" applyFill="1" applyBorder="1" applyAlignment="1" applyProtection="1">
      <alignment vertical="center"/>
      <protection locked="0"/>
    </xf>
    <xf numFmtId="0" fontId="48" fillId="0" borderId="2" xfId="0" applyFont="1" applyFill="1" applyBorder="1" applyAlignment="1">
      <alignment vertical="center"/>
    </xf>
    <xf numFmtId="3" fontId="48" fillId="0" borderId="2" xfId="0" applyNumberFormat="1" applyFont="1" applyFill="1" applyBorder="1" applyAlignment="1" applyProtection="1">
      <alignment horizontal="center"/>
    </xf>
    <xf numFmtId="166" fontId="48" fillId="0" borderId="2" xfId="0" applyNumberFormat="1" applyFont="1" applyFill="1" applyBorder="1" applyAlignment="1" applyProtection="1">
      <alignment horizontal="center"/>
      <protection locked="0"/>
    </xf>
    <xf numFmtId="166" fontId="48" fillId="0" borderId="2" xfId="0" applyNumberFormat="1" applyFont="1" applyFill="1" applyBorder="1" applyAlignment="1" applyProtection="1">
      <alignment horizontal="center"/>
    </xf>
    <xf numFmtId="166" fontId="48" fillId="0" borderId="6" xfId="0" applyNumberFormat="1" applyFont="1" applyFill="1" applyBorder="1" applyAlignment="1" applyProtection="1">
      <alignment horizontal="center"/>
    </xf>
    <xf numFmtId="166" fontId="48" fillId="0" borderId="4" xfId="0" applyNumberFormat="1" applyFont="1" applyFill="1" applyBorder="1" applyAlignment="1" applyProtection="1">
      <alignment horizontal="center" vertical="center"/>
      <protection locked="0"/>
    </xf>
    <xf numFmtId="166" fontId="48" fillId="0" borderId="12" xfId="0" applyNumberFormat="1" applyFont="1" applyFill="1" applyBorder="1" applyAlignment="1" applyProtection="1">
      <alignment horizontal="center" vertical="center"/>
      <protection locked="0"/>
    </xf>
    <xf numFmtId="0" fontId="48" fillId="0" borderId="18" xfId="0" applyFont="1" applyFill="1" applyBorder="1" applyAlignment="1">
      <alignment vertical="center"/>
    </xf>
    <xf numFmtId="166" fontId="68" fillId="4" borderId="10" xfId="0" applyNumberFormat="1" applyFont="1" applyFill="1" applyBorder="1" applyAlignment="1" applyProtection="1">
      <alignment horizontal="center" vertical="center"/>
    </xf>
    <xf numFmtId="166" fontId="48" fillId="4" borderId="10" xfId="0" applyNumberFormat="1" applyFont="1" applyFill="1" applyBorder="1" applyAlignment="1" applyProtection="1">
      <alignment horizontal="center" vertical="center"/>
    </xf>
    <xf numFmtId="166" fontId="48" fillId="4" borderId="8" xfId="0" applyNumberFormat="1" applyFont="1" applyFill="1" applyBorder="1" applyAlignment="1" applyProtection="1">
      <alignment horizontal="center" vertical="center"/>
    </xf>
    <xf numFmtId="0" fontId="48" fillId="4" borderId="17" xfId="0" applyFont="1" applyFill="1" applyBorder="1" applyAlignment="1">
      <alignment vertical="center"/>
    </xf>
    <xf numFmtId="3" fontId="48" fillId="4" borderId="23" xfId="0" applyNumberFormat="1" applyFont="1" applyFill="1" applyBorder="1" applyAlignment="1" applyProtection="1">
      <alignment horizontal="center" vertical="center"/>
      <protection locked="0"/>
    </xf>
    <xf numFmtId="3" fontId="48" fillId="4" borderId="22" xfId="0" applyNumberFormat="1" applyFont="1" applyFill="1" applyBorder="1" applyAlignment="1" applyProtection="1">
      <alignment horizontal="center" vertical="center"/>
      <protection locked="0"/>
    </xf>
    <xf numFmtId="166" fontId="48" fillId="4" borderId="23" xfId="0" applyNumberFormat="1" applyFont="1" applyFill="1" applyBorder="1" applyAlignment="1" applyProtection="1">
      <alignment horizontal="center"/>
      <protection locked="0"/>
    </xf>
    <xf numFmtId="166" fontId="48" fillId="4" borderId="22" xfId="0" applyNumberFormat="1" applyFont="1" applyFill="1" applyBorder="1" applyAlignment="1" applyProtection="1">
      <alignment horizontal="center"/>
      <protection locked="0"/>
    </xf>
    <xf numFmtId="166" fontId="48" fillId="4" borderId="23" xfId="0" applyNumberFormat="1" applyFont="1" applyFill="1" applyBorder="1" applyAlignment="1" applyProtection="1">
      <alignment horizontal="center" vertical="center"/>
    </xf>
    <xf numFmtId="166" fontId="48" fillId="4" borderId="22" xfId="0" applyNumberFormat="1" applyFont="1" applyFill="1" applyBorder="1" applyAlignment="1" applyProtection="1">
      <alignment horizontal="center" vertical="center"/>
    </xf>
    <xf numFmtId="3" fontId="48" fillId="8" borderId="2" xfId="0" applyNumberFormat="1" applyFont="1" applyFill="1" applyBorder="1" applyAlignment="1" applyProtection="1">
      <alignment horizontal="center" vertical="center"/>
      <protection locked="0"/>
    </xf>
    <xf numFmtId="3" fontId="48" fillId="8" borderId="6" xfId="0" applyNumberFormat="1" applyFont="1" applyFill="1" applyBorder="1" applyAlignment="1" applyProtection="1">
      <alignment horizontal="center" vertical="center"/>
      <protection locked="0"/>
    </xf>
    <xf numFmtId="3" fontId="48" fillId="8" borderId="16" xfId="0" applyNumberFormat="1" applyFont="1" applyFill="1" applyBorder="1" applyAlignment="1" applyProtection="1">
      <alignment horizontal="center" vertical="center"/>
      <protection locked="0"/>
    </xf>
    <xf numFmtId="166" fontId="48" fillId="4" borderId="2" xfId="0" applyNumberFormat="1" applyFont="1" applyFill="1" applyBorder="1" applyAlignment="1" applyProtection="1">
      <alignment horizontal="center" vertical="center"/>
    </xf>
    <xf numFmtId="166" fontId="48" fillId="4" borderId="6" xfId="0" applyNumberFormat="1" applyFont="1" applyFill="1" applyBorder="1" applyAlignment="1" applyProtection="1">
      <alignment horizontal="center" vertical="center"/>
    </xf>
    <xf numFmtId="1" fontId="66" fillId="0" borderId="2" xfId="0" applyNumberFormat="1" applyFont="1" applyFill="1" applyBorder="1" applyAlignment="1" applyProtection="1">
      <alignment horizontal="center"/>
      <protection locked="0"/>
    </xf>
    <xf numFmtId="3" fontId="66" fillId="0" borderId="2" xfId="0" applyNumberFormat="1" applyFont="1" applyFill="1" applyBorder="1" applyAlignment="1" applyProtection="1">
      <alignment horizontal="center"/>
      <protection locked="0"/>
    </xf>
    <xf numFmtId="1" fontId="66" fillId="0" borderId="2" xfId="0" applyNumberFormat="1" applyFont="1" applyFill="1" applyBorder="1" applyAlignment="1" applyProtection="1">
      <alignment horizontal="center" vertical="center"/>
      <protection locked="0"/>
    </xf>
    <xf numFmtId="166" fontId="22" fillId="0" borderId="6" xfId="0" applyNumberFormat="1" applyFont="1" applyFill="1" applyBorder="1" applyAlignment="1" applyProtection="1">
      <alignment horizontal="center" vertical="center"/>
      <protection locked="0"/>
    </xf>
    <xf numFmtId="166" fontId="22" fillId="0" borderId="24" xfId="0" applyNumberFormat="1" applyFont="1" applyFill="1" applyBorder="1" applyAlignment="1" applyProtection="1">
      <alignment horizontal="center" vertical="center"/>
      <protection locked="0"/>
    </xf>
    <xf numFmtId="166" fontId="22" fillId="0" borderId="16" xfId="0" applyNumberFormat="1" applyFont="1" applyFill="1" applyBorder="1" applyAlignment="1" applyProtection="1">
      <alignment horizontal="center" vertical="center"/>
      <protection locked="0"/>
    </xf>
    <xf numFmtId="3" fontId="22" fillId="0" borderId="2" xfId="0" applyNumberFormat="1" applyFont="1" applyFill="1" applyBorder="1" applyAlignment="1" applyProtection="1">
      <alignment horizontal="center" vertical="center"/>
      <protection locked="0"/>
    </xf>
    <xf numFmtId="166" fontId="22" fillId="0" borderId="6" xfId="0" applyNumberFormat="1" applyFont="1" applyFill="1" applyBorder="1" applyAlignment="1" applyProtection="1">
      <alignment horizontal="center"/>
      <protection locked="0"/>
    </xf>
    <xf numFmtId="166" fontId="22" fillId="0" borderId="12" xfId="0" applyNumberFormat="1" applyFont="1" applyFill="1" applyBorder="1" applyAlignment="1" applyProtection="1">
      <alignment horizontal="center" vertical="center"/>
      <protection locked="0"/>
    </xf>
    <xf numFmtId="0" fontId="48" fillId="0" borderId="2" xfId="0" applyFont="1" applyFill="1" applyBorder="1" applyAlignment="1" applyProtection="1">
      <alignment horizontal="center"/>
      <protection locked="0"/>
    </xf>
    <xf numFmtId="0" fontId="48" fillId="0" borderId="2" xfId="0" applyFont="1" applyFill="1" applyBorder="1" applyAlignment="1">
      <alignment horizontal="center"/>
    </xf>
    <xf numFmtId="0" fontId="48" fillId="0" borderId="6" xfId="0" applyFont="1" applyFill="1" applyBorder="1" applyAlignment="1">
      <alignment horizontal="center"/>
    </xf>
    <xf numFmtId="0" fontId="48" fillId="0" borderId="2" xfId="0" applyFont="1" applyFill="1" applyBorder="1" applyAlignment="1" applyProtection="1">
      <alignment horizontal="center" vertical="center"/>
      <protection locked="0"/>
    </xf>
    <xf numFmtId="0" fontId="48" fillId="0" borderId="2" xfId="0" applyFont="1" applyFill="1" applyBorder="1" applyAlignment="1">
      <alignment horizontal="center" vertical="center"/>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166" fontId="65" fillId="7" borderId="6" xfId="0" applyNumberFormat="1" applyFont="1" applyFill="1" applyBorder="1" applyAlignment="1" applyProtection="1">
      <alignment horizontal="center"/>
      <protection locked="0"/>
    </xf>
    <xf numFmtId="0" fontId="33" fillId="0" borderId="2" xfId="0" applyFont="1" applyFill="1" applyBorder="1" applyAlignment="1">
      <alignment vertical="center"/>
    </xf>
    <xf numFmtId="3" fontId="70" fillId="8" borderId="2" xfId="0" applyNumberFormat="1" applyFont="1" applyFill="1" applyBorder="1" applyAlignment="1" applyProtection="1">
      <alignment horizontal="center" vertical="center"/>
      <protection locked="0"/>
    </xf>
    <xf numFmtId="3" fontId="70" fillId="7" borderId="2" xfId="0" applyNumberFormat="1" applyFont="1" applyFill="1" applyBorder="1" applyAlignment="1" applyProtection="1">
      <alignment horizontal="center" vertical="center"/>
      <protection locked="0"/>
    </xf>
    <xf numFmtId="3" fontId="71" fillId="7" borderId="16" xfId="0" applyNumberFormat="1" applyFont="1" applyFill="1" applyBorder="1" applyAlignment="1" applyProtection="1">
      <alignment horizontal="center" vertical="center"/>
      <protection locked="0"/>
    </xf>
    <xf numFmtId="3" fontId="71" fillId="6" borderId="2" xfId="0" applyNumberFormat="1" applyFont="1" applyFill="1" applyBorder="1" applyAlignment="1" applyProtection="1">
      <alignment horizontal="center" vertical="center"/>
      <protection locked="0"/>
    </xf>
    <xf numFmtId="3" fontId="22" fillId="6" borderId="2" xfId="0" applyNumberFormat="1" applyFont="1" applyFill="1" applyBorder="1" applyAlignment="1" applyProtection="1">
      <alignment horizontal="center" vertical="center"/>
      <protection locked="0"/>
    </xf>
    <xf numFmtId="0" fontId="36" fillId="9" borderId="19" xfId="0" applyFont="1" applyFill="1" applyBorder="1" applyAlignment="1" applyProtection="1">
      <alignment horizontal="center" vertical="center"/>
    </xf>
    <xf numFmtId="0" fontId="36" fillId="9" borderId="19" xfId="0" quotePrefix="1" applyFont="1" applyFill="1" applyBorder="1" applyAlignment="1" applyProtection="1">
      <alignment horizontal="center" vertical="center"/>
    </xf>
    <xf numFmtId="0" fontId="0" fillId="4" borderId="14" xfId="0" applyFill="1" applyBorder="1"/>
    <xf numFmtId="0" fontId="18" fillId="4" borderId="15" xfId="0" quotePrefix="1" applyFont="1" applyFill="1" applyBorder="1" applyAlignment="1">
      <alignment horizontal="justify" vertical="center" wrapText="1"/>
    </xf>
    <xf numFmtId="0" fontId="31" fillId="4" borderId="14" xfId="0" applyFont="1" applyFill="1" applyBorder="1" applyAlignment="1">
      <alignment vertical="center"/>
    </xf>
    <xf numFmtId="0" fontId="18" fillId="4" borderId="15" xfId="0" applyFont="1" applyFill="1" applyBorder="1" applyAlignment="1">
      <alignment horizontal="justify" vertical="center" wrapText="1"/>
    </xf>
    <xf numFmtId="0" fontId="19" fillId="4" borderId="15" xfId="0" quotePrefix="1" applyFont="1" applyFill="1" applyBorder="1" applyAlignment="1">
      <alignment horizontal="justify" vertical="center" wrapText="1"/>
    </xf>
    <xf numFmtId="0" fontId="19" fillId="4" borderId="14" xfId="0" quotePrefix="1" applyFont="1" applyFill="1" applyBorder="1" applyAlignment="1">
      <alignment horizontal="center" vertical="center" wrapText="1"/>
    </xf>
    <xf numFmtId="0" fontId="19" fillId="4" borderId="19" xfId="0" applyFont="1" applyFill="1" applyBorder="1" applyAlignment="1">
      <alignment horizontal="center" vertical="center"/>
    </xf>
    <xf numFmtId="0" fontId="19" fillId="4" borderId="19" xfId="0" quotePrefix="1" applyFont="1" applyFill="1" applyBorder="1" applyAlignment="1">
      <alignment horizontal="center" vertical="center"/>
    </xf>
    <xf numFmtId="0" fontId="0" fillId="4" borderId="14" xfId="0" quotePrefix="1" applyFill="1" applyBorder="1" applyAlignment="1">
      <alignment vertical="center" wrapText="1"/>
    </xf>
    <xf numFmtId="0" fontId="0" fillId="4" borderId="15" xfId="0" quotePrefix="1" applyFill="1" applyBorder="1" applyAlignment="1">
      <alignment horizontal="justify" vertical="center" wrapText="1"/>
    </xf>
    <xf numFmtId="0" fontId="0" fillId="3" borderId="15" xfId="0" applyFill="1" applyBorder="1" applyAlignment="1"/>
    <xf numFmtId="0" fontId="18" fillId="2" borderId="0" xfId="0" applyFont="1" applyFill="1"/>
    <xf numFmtId="0" fontId="18" fillId="0" borderId="0" xfId="0" applyFont="1" applyFill="1"/>
    <xf numFmtId="0" fontId="72" fillId="10" borderId="19" xfId="26" applyFont="1" applyFill="1" applyBorder="1" applyAlignment="1">
      <alignment horizontal="center"/>
    </xf>
    <xf numFmtId="0" fontId="72" fillId="0" borderId="25" xfId="26" applyFont="1" applyFill="1" applyBorder="1" applyAlignment="1">
      <alignment wrapText="1"/>
    </xf>
    <xf numFmtId="0" fontId="72" fillId="0" borderId="26" xfId="26" applyFont="1" applyFill="1" applyBorder="1" applyAlignment="1">
      <alignment wrapText="1"/>
    </xf>
    <xf numFmtId="0" fontId="72" fillId="0" borderId="27" xfId="26" applyFont="1" applyFill="1" applyBorder="1" applyAlignment="1">
      <alignment wrapText="1"/>
    </xf>
    <xf numFmtId="0" fontId="72" fillId="0" borderId="28" xfId="26" applyFont="1" applyFill="1" applyBorder="1" applyAlignment="1">
      <alignment wrapText="1"/>
    </xf>
    <xf numFmtId="0" fontId="72" fillId="0" borderId="28" xfId="26" quotePrefix="1" applyFont="1" applyFill="1" applyBorder="1" applyAlignment="1">
      <alignment horizontal="left" wrapText="1"/>
    </xf>
    <xf numFmtId="0" fontId="18" fillId="0" borderId="13" xfId="0" applyFont="1" applyFill="1" applyBorder="1"/>
    <xf numFmtId="0" fontId="18" fillId="0" borderId="18" xfId="0" applyFont="1" applyFill="1" applyBorder="1"/>
    <xf numFmtId="0" fontId="72" fillId="0" borderId="29" xfId="26" applyFont="1" applyFill="1" applyBorder="1" applyAlignment="1">
      <alignment wrapText="1"/>
    </xf>
    <xf numFmtId="0" fontId="72" fillId="0" borderId="30" xfId="26" applyFont="1" applyFill="1" applyBorder="1" applyAlignment="1">
      <alignment wrapText="1"/>
    </xf>
    <xf numFmtId="0" fontId="43" fillId="2" borderId="12" xfId="0" applyFont="1" applyFill="1" applyBorder="1" applyAlignment="1">
      <alignment horizontal="center" vertical="center"/>
    </xf>
    <xf numFmtId="3" fontId="43" fillId="2" borderId="4" xfId="0" applyNumberFormat="1" applyFont="1" applyFill="1" applyBorder="1" applyAlignment="1">
      <alignment horizontal="center" vertical="center"/>
    </xf>
    <xf numFmtId="0" fontId="18" fillId="4" borderId="0" xfId="0" applyFont="1" applyFill="1" applyBorder="1" applyAlignment="1" applyProtection="1">
      <alignment horizontal="right" vertical="center"/>
    </xf>
    <xf numFmtId="0" fontId="17" fillId="4" borderId="19" xfId="0" applyFont="1" applyFill="1" applyBorder="1" applyAlignment="1" applyProtection="1">
      <alignment horizontal="center" vertical="center"/>
    </xf>
    <xf numFmtId="14" fontId="17" fillId="4" borderId="19" xfId="0" applyNumberFormat="1" applyFont="1" applyFill="1" applyBorder="1" applyAlignment="1" applyProtection="1">
      <alignment horizontal="center" vertical="center"/>
    </xf>
    <xf numFmtId="0" fontId="16" fillId="4" borderId="0" xfId="0" applyFont="1" applyFill="1" applyBorder="1" applyAlignment="1" applyProtection="1">
      <alignment vertical="center"/>
    </xf>
    <xf numFmtId="0" fontId="80" fillId="4" borderId="0" xfId="0" applyFont="1" applyFill="1" applyAlignment="1" applyProtection="1">
      <alignment horizontal="right"/>
    </xf>
    <xf numFmtId="0" fontId="80" fillId="4" borderId="0" xfId="0" applyFont="1" applyFill="1" applyAlignment="1" applyProtection="1">
      <alignment horizontal="left"/>
    </xf>
    <xf numFmtId="0" fontId="80" fillId="4" borderId="0" xfId="0" applyFont="1" applyFill="1" applyProtection="1"/>
    <xf numFmtId="14" fontId="80" fillId="4" borderId="0" xfId="0" applyNumberFormat="1" applyFont="1" applyFill="1" applyAlignment="1" applyProtection="1">
      <alignment horizontal="left"/>
    </xf>
    <xf numFmtId="0" fontId="102" fillId="4" borderId="0" xfId="0" applyFont="1" applyFill="1" applyProtection="1"/>
    <xf numFmtId="0" fontId="102" fillId="4" borderId="0" xfId="0" applyFont="1" applyFill="1" applyAlignment="1" applyProtection="1">
      <alignment horizontal="left"/>
    </xf>
    <xf numFmtId="168" fontId="82" fillId="4" borderId="1" xfId="8" applyFill="1">
      <protection locked="0"/>
    </xf>
    <xf numFmtId="169" fontId="82" fillId="22" borderId="2" xfId="23">
      <alignment horizontal="center"/>
    </xf>
    <xf numFmtId="168" fontId="82" fillId="0" borderId="3" xfId="12"/>
    <xf numFmtId="166" fontId="82" fillId="19" borderId="2" xfId="11" applyNumberFormat="1">
      <alignment vertical="center"/>
    </xf>
    <xf numFmtId="0" fontId="82" fillId="0" borderId="4" xfId="15">
      <alignment horizontal="center" vertical="center"/>
    </xf>
    <xf numFmtId="0" fontId="36" fillId="4" borderId="6" xfId="0" applyFont="1" applyFill="1" applyBorder="1" applyAlignment="1" applyProtection="1">
      <alignment horizontal="center" vertical="center"/>
    </xf>
    <xf numFmtId="0" fontId="82" fillId="19" borderId="2" xfId="11" applyNumberFormat="1">
      <alignment vertical="center"/>
    </xf>
    <xf numFmtId="168" fontId="82" fillId="0" borderId="1" xfId="8" applyFill="1">
      <protection locked="0"/>
    </xf>
    <xf numFmtId="0" fontId="33" fillId="4" borderId="6" xfId="0" applyFont="1" applyFill="1" applyBorder="1" applyAlignment="1">
      <alignment horizontal="centerContinuous" vertical="center" wrapText="1"/>
    </xf>
    <xf numFmtId="0" fontId="33" fillId="4" borderId="0" xfId="0" applyFont="1" applyFill="1" applyBorder="1" applyAlignment="1">
      <alignment horizontal="centerContinuous" wrapText="1"/>
    </xf>
    <xf numFmtId="3" fontId="82" fillId="19" borderId="2" xfId="11" applyNumberFormat="1">
      <alignment vertical="center"/>
    </xf>
    <xf numFmtId="0" fontId="28" fillId="0" borderId="16" xfId="0" applyFont="1" applyFill="1" applyBorder="1" applyAlignment="1" applyProtection="1">
      <alignment vertical="center" wrapText="1"/>
    </xf>
    <xf numFmtId="0" fontId="36" fillId="0" borderId="16" xfId="0" applyFont="1" applyFill="1" applyBorder="1" applyAlignment="1"/>
    <xf numFmtId="0" fontId="50" fillId="0" borderId="6" xfId="0" applyFont="1" applyFill="1" applyBorder="1" applyAlignment="1" applyProtection="1">
      <alignment wrapText="1"/>
    </xf>
    <xf numFmtId="0" fontId="33" fillId="0" borderId="31" xfId="0" applyFont="1" applyFill="1" applyBorder="1" applyAlignment="1">
      <alignment vertical="center"/>
    </xf>
    <xf numFmtId="0" fontId="33" fillId="0" borderId="31" xfId="0" quotePrefix="1" applyFont="1" applyFill="1" applyBorder="1" applyAlignment="1">
      <alignment vertical="center"/>
    </xf>
    <xf numFmtId="0" fontId="33" fillId="0" borderId="6" xfId="0" applyFont="1" applyFill="1" applyBorder="1" applyAlignment="1">
      <alignment vertical="center"/>
    </xf>
    <xf numFmtId="0" fontId="33" fillId="0" borderId="6" xfId="0" quotePrefix="1" applyFont="1" applyFill="1" applyBorder="1" applyAlignment="1">
      <alignment vertical="center"/>
    </xf>
    <xf numFmtId="0" fontId="33" fillId="0" borderId="6" xfId="0" quotePrefix="1" applyFont="1" applyFill="1" applyBorder="1" applyAlignment="1"/>
    <xf numFmtId="0" fontId="33" fillId="0" borderId="6" xfId="0" applyFont="1" applyFill="1" applyBorder="1" applyAlignment="1"/>
    <xf numFmtId="0" fontId="39" fillId="0" borderId="6" xfId="0" applyFont="1" applyFill="1" applyBorder="1" applyAlignment="1"/>
    <xf numFmtId="0" fontId="39" fillId="0" borderId="8" xfId="0" applyFont="1" applyFill="1" applyBorder="1" applyAlignment="1"/>
    <xf numFmtId="168" fontId="82" fillId="0" borderId="1" xfId="8">
      <protection locked="0"/>
    </xf>
    <xf numFmtId="0" fontId="82" fillId="0" borderId="4" xfId="15" applyBorder="1" applyProtection="1">
      <alignment horizontal="center" vertical="center"/>
    </xf>
    <xf numFmtId="3" fontId="82" fillId="0" borderId="4" xfId="15" applyNumberFormat="1" applyBorder="1" applyProtection="1">
      <alignment horizontal="center" vertical="center"/>
    </xf>
    <xf numFmtId="0" fontId="82" fillId="0" borderId="4" xfId="15" applyProtection="1">
      <alignment horizontal="center" vertical="center"/>
    </xf>
    <xf numFmtId="168" fontId="82" fillId="0" borderId="2" xfId="18" applyAlignment="1"/>
    <xf numFmtId="0" fontId="34" fillId="4" borderId="32" xfId="0" applyFont="1" applyFill="1" applyBorder="1" applyAlignment="1" applyProtection="1">
      <alignment horizontal="left" vertical="top" wrapText="1"/>
    </xf>
    <xf numFmtId="0" fontId="36" fillId="4" borderId="8" xfId="0" applyFont="1" applyFill="1" applyBorder="1" applyAlignment="1">
      <alignment horizontal="center" vertical="center" wrapText="1"/>
    </xf>
    <xf numFmtId="0" fontId="16" fillId="0" borderId="14" xfId="0" applyFont="1" applyFill="1" applyBorder="1" applyAlignment="1" applyProtection="1">
      <alignment horizontal="center" vertical="center"/>
    </xf>
    <xf numFmtId="0" fontId="16" fillId="0" borderId="32" xfId="0" applyFont="1" applyFill="1" applyBorder="1" applyAlignment="1" applyProtection="1">
      <alignment horizontal="center" vertical="center"/>
    </xf>
    <xf numFmtId="0" fontId="36" fillId="4" borderId="10" xfId="0" applyFont="1" applyFill="1" applyBorder="1" applyAlignment="1">
      <alignment horizontal="center" vertical="center" wrapText="1"/>
    </xf>
    <xf numFmtId="0" fontId="16" fillId="4" borderId="0" xfId="0" applyFont="1" applyFill="1" applyBorder="1" applyAlignment="1" applyProtection="1">
      <alignment horizontal="center" vertical="center"/>
    </xf>
    <xf numFmtId="0" fontId="33" fillId="0" borderId="33" xfId="0" applyFont="1" applyFill="1" applyBorder="1" applyAlignment="1">
      <alignment vertical="center"/>
    </xf>
    <xf numFmtId="0" fontId="36" fillId="4" borderId="16" xfId="0" applyFont="1" applyFill="1" applyBorder="1" applyAlignment="1"/>
    <xf numFmtId="0" fontId="36" fillId="4" borderId="31" xfId="0" applyFont="1" applyFill="1" applyBorder="1" applyAlignment="1"/>
    <xf numFmtId="0" fontId="18" fillId="4" borderId="0" xfId="0" applyFont="1" applyFill="1" applyBorder="1" applyProtection="1"/>
    <xf numFmtId="0" fontId="72" fillId="4" borderId="0" xfId="0" applyFont="1" applyFill="1" applyProtection="1"/>
    <xf numFmtId="0" fontId="18" fillId="4" borderId="0" xfId="0" applyFont="1" applyFill="1" applyProtection="1"/>
    <xf numFmtId="0" fontId="73" fillId="4" borderId="0" xfId="0" applyFont="1" applyFill="1" applyBorder="1" applyAlignment="1" applyProtection="1">
      <alignment vertical="center"/>
    </xf>
    <xf numFmtId="0" fontId="24" fillId="4" borderId="0" xfId="0" applyFont="1" applyFill="1" applyBorder="1" applyAlignment="1" applyProtection="1">
      <alignment vertical="center"/>
    </xf>
    <xf numFmtId="0" fontId="42" fillId="2" borderId="14" xfId="0" applyFont="1" applyFill="1" applyBorder="1" applyAlignment="1" applyProtection="1">
      <alignment vertical="center"/>
    </xf>
    <xf numFmtId="0" fontId="44" fillId="2" borderId="32" xfId="0" applyFont="1" applyFill="1" applyBorder="1" applyAlignment="1" applyProtection="1">
      <alignment vertical="center"/>
    </xf>
    <xf numFmtId="0" fontId="44" fillId="2" borderId="15" xfId="0" applyFont="1" applyFill="1" applyBorder="1" applyAlignment="1" applyProtection="1">
      <alignment vertical="center"/>
    </xf>
    <xf numFmtId="0" fontId="28" fillId="4" borderId="0" xfId="0" applyFont="1" applyFill="1" applyAlignment="1" applyProtection="1">
      <alignment vertical="center"/>
    </xf>
    <xf numFmtId="0" fontId="75" fillId="4" borderId="0" xfId="0" applyFont="1" applyFill="1" applyProtection="1"/>
    <xf numFmtId="0" fontId="28" fillId="4" borderId="0" xfId="0" applyFont="1" applyFill="1" applyBorder="1" applyAlignment="1" applyProtection="1">
      <alignment horizontal="center" vertical="center"/>
    </xf>
    <xf numFmtId="0" fontId="74" fillId="4" borderId="0" xfId="0" applyFont="1" applyFill="1" applyAlignment="1" applyProtection="1">
      <alignment horizontal="center" vertical="center"/>
    </xf>
    <xf numFmtId="0" fontId="69" fillId="4" borderId="0" xfId="0" applyFont="1" applyFill="1" applyBorder="1" applyAlignment="1" applyProtection="1">
      <alignment horizontal="center" vertical="center"/>
    </xf>
    <xf numFmtId="0" fontId="28" fillId="4" borderId="0" xfId="0" applyFont="1" applyFill="1" applyAlignment="1" applyProtection="1">
      <alignment horizontal="center" vertical="center"/>
    </xf>
    <xf numFmtId="0" fontId="43" fillId="4" borderId="0" xfId="0" applyFont="1" applyFill="1" applyAlignment="1" applyProtection="1">
      <alignment horizontal="center" vertical="center"/>
    </xf>
    <xf numFmtId="0" fontId="41" fillId="4" borderId="0" xfId="0" applyFont="1" applyFill="1" applyAlignment="1" applyProtection="1">
      <alignment vertical="center"/>
    </xf>
    <xf numFmtId="0" fontId="33" fillId="4" borderId="0" xfId="0" applyFont="1" applyFill="1" applyBorder="1" applyAlignment="1" applyProtection="1">
      <alignment vertical="top" wrapText="1"/>
    </xf>
    <xf numFmtId="0" fontId="18" fillId="4" borderId="0" xfId="0" applyFont="1" applyFill="1" applyAlignment="1" applyProtection="1">
      <alignment horizontal="center"/>
    </xf>
    <xf numFmtId="0" fontId="28" fillId="0" borderId="0" xfId="0" applyFont="1" applyFill="1" applyAlignment="1" applyProtection="1">
      <alignment vertical="center"/>
    </xf>
    <xf numFmtId="17" fontId="16" fillId="4" borderId="0" xfId="0" quotePrefix="1" applyNumberFormat="1" applyFont="1" applyFill="1" applyAlignment="1" applyProtection="1"/>
    <xf numFmtId="17" fontId="16" fillId="4" borderId="0" xfId="0" quotePrefix="1" applyNumberFormat="1" applyFont="1" applyFill="1" applyAlignment="1" applyProtection="1">
      <alignment horizontal="center"/>
    </xf>
    <xf numFmtId="0" fontId="16" fillId="4" borderId="0" xfId="0" applyFont="1" applyFill="1" applyAlignment="1" applyProtection="1">
      <alignment horizontal="center" vertical="center"/>
    </xf>
    <xf numFmtId="0" fontId="18" fillId="4" borderId="0" xfId="0" applyFont="1" applyFill="1" applyBorder="1" applyAlignment="1" applyProtection="1"/>
    <xf numFmtId="0" fontId="36" fillId="4" borderId="0" xfId="0" applyFont="1" applyFill="1" applyBorder="1" applyAlignment="1" applyProtection="1">
      <alignment horizontal="justify" vertical="center"/>
    </xf>
    <xf numFmtId="0" fontId="33" fillId="4" borderId="19" xfId="0" applyFont="1" applyFill="1" applyBorder="1" applyAlignment="1" applyProtection="1">
      <alignment horizontal="center" vertical="center" wrapText="1"/>
    </xf>
    <xf numFmtId="0" fontId="33" fillId="4" borderId="0" xfId="0" applyFont="1" applyFill="1" applyBorder="1" applyAlignment="1" applyProtection="1"/>
    <xf numFmtId="0" fontId="103" fillId="4" borderId="0" xfId="0" applyFont="1" applyFill="1" applyBorder="1" applyAlignment="1" applyProtection="1">
      <alignment horizontal="center"/>
    </xf>
    <xf numFmtId="169" fontId="82" fillId="22" borderId="2" xfId="23" applyProtection="1">
      <alignment horizontal="center"/>
    </xf>
    <xf numFmtId="169" fontId="82" fillId="22" borderId="4" xfId="23" applyBorder="1" applyProtection="1">
      <alignment horizontal="center"/>
    </xf>
    <xf numFmtId="168" fontId="82" fillId="0" borderId="3" xfId="12" applyProtection="1"/>
    <xf numFmtId="168" fontId="82" fillId="4" borderId="1" xfId="8" applyFill="1" applyProtection="1">
      <protection locked="0"/>
    </xf>
    <xf numFmtId="0" fontId="41" fillId="5" borderId="8" xfId="0" applyFont="1" applyFill="1" applyBorder="1" applyAlignment="1" applyProtection="1">
      <alignment horizontal="left" vertical="center"/>
    </xf>
    <xf numFmtId="1" fontId="41" fillId="5" borderId="17" xfId="0" applyNumberFormat="1" applyFont="1" applyFill="1" applyBorder="1" applyAlignment="1" applyProtection="1">
      <alignment vertical="center"/>
    </xf>
    <xf numFmtId="0" fontId="41" fillId="5" borderId="12" xfId="0" applyFont="1" applyFill="1" applyBorder="1" applyAlignment="1" applyProtection="1">
      <alignment horizontal="left" vertical="center"/>
    </xf>
    <xf numFmtId="1" fontId="41" fillId="5" borderId="18" xfId="0" quotePrefix="1" applyNumberFormat="1" applyFont="1" applyFill="1" applyBorder="1" applyAlignment="1" applyProtection="1">
      <alignment vertical="center"/>
    </xf>
    <xf numFmtId="0" fontId="43" fillId="4" borderId="0" xfId="0" applyFont="1" applyFill="1" applyAlignment="1" applyProtection="1">
      <alignment vertical="center"/>
    </xf>
    <xf numFmtId="0" fontId="43" fillId="4" borderId="0" xfId="0" applyFont="1" applyFill="1" applyBorder="1" applyAlignment="1" applyProtection="1">
      <alignment horizontal="center" vertical="center"/>
    </xf>
    <xf numFmtId="0" fontId="43" fillId="4" borderId="0" xfId="0" applyFont="1" applyFill="1" applyAlignment="1" applyProtection="1">
      <alignment horizontal="left" vertical="center"/>
    </xf>
    <xf numFmtId="0" fontId="43" fillId="4" borderId="0" xfId="0" quotePrefix="1" applyFont="1" applyFill="1" applyAlignment="1" applyProtection="1">
      <alignment vertical="center"/>
    </xf>
    <xf numFmtId="0" fontId="49" fillId="2" borderId="14" xfId="0" applyFont="1" applyFill="1" applyBorder="1" applyAlignment="1" applyProtection="1">
      <alignment horizontal="centerContinuous" vertical="center"/>
    </xf>
    <xf numFmtId="0" fontId="49" fillId="2" borderId="32" xfId="0" applyFont="1" applyFill="1" applyBorder="1" applyAlignment="1" applyProtection="1">
      <alignment horizontal="centerContinuous" vertical="center"/>
    </xf>
    <xf numFmtId="0" fontId="49" fillId="2" borderId="15" xfId="0" applyFont="1" applyFill="1" applyBorder="1" applyAlignment="1" applyProtection="1">
      <alignment horizontal="centerContinuous" vertical="center"/>
    </xf>
    <xf numFmtId="0" fontId="33" fillId="4" borderId="0" xfId="0" applyFont="1" applyFill="1" applyAlignment="1" applyProtection="1">
      <alignment vertical="center"/>
    </xf>
    <xf numFmtId="0" fontId="49" fillId="2" borderId="10" xfId="0" applyFont="1" applyFill="1" applyBorder="1" applyAlignment="1" applyProtection="1">
      <alignment horizontal="center" vertical="center"/>
    </xf>
    <xf numFmtId="0" fontId="49" fillId="2" borderId="10" xfId="0" quotePrefix="1" applyFont="1" applyFill="1" applyBorder="1" applyAlignment="1" applyProtection="1">
      <alignment horizontal="center" vertical="center" wrapText="1"/>
    </xf>
    <xf numFmtId="1" fontId="43" fillId="2" borderId="10" xfId="0" applyNumberFormat="1" applyFont="1" applyFill="1" applyBorder="1" applyAlignment="1" applyProtection="1">
      <alignment horizontal="center"/>
    </xf>
    <xf numFmtId="0" fontId="33" fillId="4" borderId="0" xfId="0" applyFont="1" applyFill="1" applyAlignment="1" applyProtection="1"/>
    <xf numFmtId="0" fontId="43" fillId="2" borderId="10" xfId="0" applyFont="1" applyFill="1" applyBorder="1" applyAlignment="1" applyProtection="1">
      <alignment horizontal="center"/>
    </xf>
    <xf numFmtId="1" fontId="43" fillId="2" borderId="11" xfId="0" applyNumberFormat="1" applyFont="1" applyFill="1" applyBorder="1" applyAlignment="1" applyProtection="1">
      <alignment horizontal="center" vertical="center"/>
    </xf>
    <xf numFmtId="1" fontId="43" fillId="2" borderId="23" xfId="0" applyNumberFormat="1" applyFont="1" applyFill="1" applyBorder="1" applyAlignment="1" applyProtection="1">
      <alignment horizontal="center" vertical="center"/>
    </xf>
    <xf numFmtId="1" fontId="43" fillId="2" borderId="24" xfId="0" applyNumberFormat="1" applyFont="1" applyFill="1" applyBorder="1" applyAlignment="1" applyProtection="1">
      <alignment horizontal="center" vertical="center"/>
    </xf>
    <xf numFmtId="1" fontId="43" fillId="2" borderId="11" xfId="0" applyNumberFormat="1" applyFont="1" applyFill="1" applyBorder="1" applyAlignment="1" applyProtection="1">
      <alignment horizontal="center"/>
    </xf>
    <xf numFmtId="1" fontId="43" fillId="2" borderId="23" xfId="0" applyNumberFormat="1" applyFont="1" applyFill="1" applyBorder="1" applyAlignment="1" applyProtection="1">
      <alignment horizontal="center"/>
    </xf>
    <xf numFmtId="1" fontId="43" fillId="2" borderId="24" xfId="0" applyNumberFormat="1" applyFont="1" applyFill="1" applyBorder="1" applyAlignment="1" applyProtection="1">
      <alignment horizontal="center"/>
    </xf>
    <xf numFmtId="1" fontId="46" fillId="2" borderId="11" xfId="0" applyNumberFormat="1" applyFont="1" applyFill="1" applyBorder="1" applyAlignment="1" applyProtection="1">
      <alignment horizontal="center" vertical="center"/>
    </xf>
    <xf numFmtId="1" fontId="46" fillId="2" borderId="23" xfId="0" applyNumberFormat="1" applyFont="1" applyFill="1" applyBorder="1" applyAlignment="1" applyProtection="1">
      <alignment horizontal="center" vertical="center"/>
    </xf>
    <xf numFmtId="1" fontId="46" fillId="2" borderId="24" xfId="0" applyNumberFormat="1" applyFont="1" applyFill="1" applyBorder="1" applyAlignment="1" applyProtection="1">
      <alignment horizontal="center" vertical="center"/>
    </xf>
    <xf numFmtId="0" fontId="45" fillId="4" borderId="0" xfId="0" applyFont="1" applyFill="1" applyAlignment="1" applyProtection="1">
      <alignment vertical="center"/>
    </xf>
    <xf numFmtId="3" fontId="43" fillId="2" borderId="2" xfId="0" applyNumberFormat="1" applyFont="1" applyFill="1" applyBorder="1" applyAlignment="1" applyProtection="1">
      <alignment horizontal="center"/>
    </xf>
    <xf numFmtId="3" fontId="11" fillId="6" borderId="2" xfId="0" applyNumberFormat="1" applyFont="1" applyFill="1" applyBorder="1" applyAlignment="1" applyProtection="1">
      <alignment horizontal="center" vertical="center"/>
    </xf>
    <xf numFmtId="3" fontId="43" fillId="2" borderId="2" xfId="0" applyNumberFormat="1" applyFont="1" applyFill="1" applyBorder="1" applyAlignment="1" applyProtection="1">
      <alignment horizontal="center" vertical="center"/>
    </xf>
    <xf numFmtId="1" fontId="43" fillId="2" borderId="2" xfId="0" applyNumberFormat="1" applyFont="1" applyFill="1" applyBorder="1" applyAlignment="1" applyProtection="1">
      <alignment horizontal="center" vertical="center"/>
    </xf>
    <xf numFmtId="166" fontId="43" fillId="2" borderId="2" xfId="0" applyNumberFormat="1" applyFont="1" applyFill="1" applyBorder="1" applyAlignment="1" applyProtection="1">
      <alignment horizontal="center"/>
    </xf>
    <xf numFmtId="0" fontId="45" fillId="4" borderId="0" xfId="0" applyFont="1" applyFill="1" applyBorder="1" applyAlignment="1" applyProtection="1">
      <alignment vertical="center"/>
    </xf>
    <xf numFmtId="1" fontId="46" fillId="2" borderId="11" xfId="0" applyNumberFormat="1" applyFont="1" applyFill="1" applyBorder="1" applyAlignment="1" applyProtection="1">
      <alignment horizontal="center"/>
    </xf>
    <xf numFmtId="1" fontId="43" fillId="2" borderId="20" xfId="0" applyNumberFormat="1" applyFont="1" applyFill="1" applyBorder="1" applyAlignment="1" applyProtection="1">
      <alignment horizontal="center" vertical="top"/>
    </xf>
    <xf numFmtId="1" fontId="43" fillId="2" borderId="21" xfId="0" applyNumberFormat="1" applyFont="1" applyFill="1" applyBorder="1" applyAlignment="1" applyProtection="1">
      <alignment horizontal="center" vertical="top"/>
    </xf>
    <xf numFmtId="1" fontId="43" fillId="2" borderId="36" xfId="0" applyNumberFormat="1" applyFont="1" applyFill="1" applyBorder="1" applyAlignment="1" applyProtection="1">
      <alignment horizontal="center" vertical="top"/>
    </xf>
    <xf numFmtId="0" fontId="33" fillId="4" borderId="2" xfId="0" applyFont="1" applyFill="1" applyBorder="1" applyAlignment="1" applyProtection="1">
      <alignment vertical="top"/>
    </xf>
    <xf numFmtId="1" fontId="43" fillId="2" borderId="4" xfId="0" applyNumberFormat="1" applyFont="1" applyFill="1" applyBorder="1" applyAlignment="1" applyProtection="1">
      <alignment horizontal="center" vertical="top"/>
    </xf>
    <xf numFmtId="0" fontId="33" fillId="4" borderId="0" xfId="0" applyFont="1" applyFill="1" applyAlignment="1" applyProtection="1">
      <alignment vertical="top"/>
    </xf>
    <xf numFmtId="0" fontId="43" fillId="4" borderId="0" xfId="0" applyFont="1" applyFill="1" applyAlignment="1" applyProtection="1">
      <alignment vertical="top"/>
    </xf>
    <xf numFmtId="0" fontId="41" fillId="4" borderId="0" xfId="0" applyFont="1" applyFill="1" applyAlignment="1" applyProtection="1">
      <alignment vertical="top"/>
    </xf>
    <xf numFmtId="0" fontId="43" fillId="4" borderId="0" xfId="0" applyFont="1" applyFill="1" applyProtection="1"/>
    <xf numFmtId="3" fontId="48" fillId="4" borderId="10" xfId="0" applyNumberFormat="1" applyFont="1" applyFill="1" applyBorder="1" applyAlignment="1" applyProtection="1">
      <alignment horizontal="center" vertical="center"/>
    </xf>
    <xf numFmtId="3" fontId="48" fillId="4" borderId="2" xfId="0" applyNumberFormat="1" applyFont="1" applyFill="1" applyBorder="1" applyAlignment="1" applyProtection="1">
      <alignment horizontal="center" vertical="center"/>
    </xf>
    <xf numFmtId="0" fontId="24" fillId="4" borderId="0" xfId="0" quotePrefix="1" applyFont="1" applyFill="1" applyAlignment="1" applyProtection="1">
      <alignment vertical="center"/>
    </xf>
    <xf numFmtId="0" fontId="33" fillId="4" borderId="0" xfId="0" applyFont="1" applyFill="1" applyBorder="1" applyAlignment="1" applyProtection="1">
      <alignment horizontal="centerContinuous" vertical="center"/>
    </xf>
    <xf numFmtId="166" fontId="33" fillId="4" borderId="0" xfId="0" applyNumberFormat="1" applyFont="1" applyFill="1" applyBorder="1" applyAlignment="1" applyProtection="1">
      <alignment horizontal="center" vertical="center"/>
    </xf>
    <xf numFmtId="166" fontId="33" fillId="4" borderId="0" xfId="0" applyNumberFormat="1" applyFont="1" applyFill="1" applyBorder="1" applyAlignment="1" applyProtection="1">
      <alignment horizontal="center"/>
    </xf>
    <xf numFmtId="166" fontId="45" fillId="4" borderId="0" xfId="0" applyNumberFormat="1" applyFont="1" applyFill="1" applyBorder="1" applyAlignment="1" applyProtection="1">
      <alignment horizontal="center" vertical="center"/>
    </xf>
    <xf numFmtId="166" fontId="33" fillId="4" borderId="0" xfId="0" applyNumberFormat="1" applyFont="1" applyFill="1" applyBorder="1" applyAlignment="1" applyProtection="1">
      <alignment horizontal="center" vertical="top"/>
    </xf>
    <xf numFmtId="0" fontId="16" fillId="4" borderId="0" xfId="0" applyFont="1" applyFill="1" applyAlignment="1" applyProtection="1">
      <alignment horizontal="left" vertical="center"/>
    </xf>
    <xf numFmtId="0" fontId="28" fillId="4" borderId="0" xfId="0" applyFont="1" applyFill="1" applyBorder="1" applyAlignment="1" applyProtection="1">
      <alignment horizontal="left" vertical="center"/>
    </xf>
    <xf numFmtId="0" fontId="28" fillId="4" borderId="0" xfId="0" applyFont="1" applyFill="1" applyBorder="1" applyAlignment="1" applyProtection="1">
      <alignment vertical="center"/>
    </xf>
    <xf numFmtId="0" fontId="33" fillId="4" borderId="8" xfId="0" applyFont="1" applyFill="1" applyBorder="1" applyAlignment="1" applyProtection="1">
      <alignment horizontal="centerContinuous" vertical="center" wrapText="1"/>
    </xf>
    <xf numFmtId="0" fontId="33" fillId="4" borderId="9" xfId="0" applyFont="1" applyFill="1" applyBorder="1" applyAlignment="1" applyProtection="1">
      <alignment horizontal="centerContinuous" wrapText="1"/>
    </xf>
    <xf numFmtId="0" fontId="36" fillId="4" borderId="15" xfId="0" applyFont="1" applyFill="1" applyBorder="1" applyAlignment="1" applyProtection="1">
      <alignment vertical="center"/>
    </xf>
    <xf numFmtId="0" fontId="33" fillId="4" borderId="12" xfId="0" applyFont="1" applyFill="1" applyBorder="1" applyAlignment="1" applyProtection="1">
      <alignment horizontal="centerContinuous" vertical="center" wrapText="1"/>
    </xf>
    <xf numFmtId="0" fontId="33" fillId="4" borderId="13" xfId="0" applyFont="1" applyFill="1" applyBorder="1" applyAlignment="1" applyProtection="1">
      <alignment horizontal="centerContinuous" wrapText="1"/>
    </xf>
    <xf numFmtId="0" fontId="36" fillId="4" borderId="19" xfId="0" quotePrefix="1" applyFont="1" applyFill="1" applyBorder="1" applyAlignment="1" applyProtection="1">
      <alignment horizontal="center" vertical="center"/>
    </xf>
    <xf numFmtId="0" fontId="33" fillId="4" borderId="6" xfId="0" applyFont="1" applyFill="1" applyBorder="1" applyAlignment="1" applyProtection="1">
      <alignment horizontal="centerContinuous" vertical="center" wrapText="1"/>
    </xf>
    <xf numFmtId="0" fontId="33" fillId="4" borderId="0" xfId="0" applyFont="1" applyFill="1" applyBorder="1" applyAlignment="1" applyProtection="1">
      <alignment horizontal="centerContinuous" wrapText="1"/>
    </xf>
    <xf numFmtId="0" fontId="39" fillId="4" borderId="8" xfId="0" applyFont="1" applyFill="1" applyBorder="1" applyAlignment="1" applyProtection="1"/>
    <xf numFmtId="0" fontId="36" fillId="4" borderId="9" xfId="0" applyFont="1" applyFill="1" applyBorder="1" applyAlignment="1" applyProtection="1"/>
    <xf numFmtId="0" fontId="33" fillId="4" borderId="6" xfId="0" applyFont="1" applyFill="1" applyBorder="1" applyAlignment="1" applyProtection="1">
      <alignment vertical="center"/>
    </xf>
    <xf numFmtId="0" fontId="33" fillId="4" borderId="6" xfId="0" quotePrefix="1" applyFont="1" applyFill="1" applyBorder="1" applyAlignment="1" applyProtection="1">
      <alignment vertical="center"/>
    </xf>
    <xf numFmtId="0" fontId="33" fillId="0" borderId="6" xfId="0" applyFont="1" applyFill="1" applyBorder="1" applyAlignment="1" applyProtection="1">
      <alignment vertical="center"/>
    </xf>
    <xf numFmtId="0" fontId="33" fillId="0" borderId="31" xfId="0" quotePrefix="1" applyFont="1" applyFill="1" applyBorder="1" applyAlignment="1" applyProtection="1">
      <alignment vertical="center"/>
    </xf>
    <xf numFmtId="0" fontId="33" fillId="0" borderId="6" xfId="0" quotePrefix="1" applyFont="1" applyFill="1" applyBorder="1" applyAlignment="1" applyProtection="1"/>
    <xf numFmtId="0" fontId="33" fillId="0" borderId="31" xfId="0" quotePrefix="1" applyFont="1" applyFill="1" applyBorder="1" applyAlignment="1" applyProtection="1"/>
    <xf numFmtId="0" fontId="33" fillId="0" borderId="31" xfId="0" applyFont="1" applyFill="1" applyBorder="1" applyAlignment="1" applyProtection="1"/>
    <xf numFmtId="0" fontId="45" fillId="0" borderId="6" xfId="0" applyFont="1" applyFill="1" applyBorder="1" applyAlignment="1" applyProtection="1">
      <alignment vertical="center"/>
    </xf>
    <xf numFmtId="0" fontId="33" fillId="0" borderId="6" xfId="0" quotePrefix="1" applyFont="1" applyFill="1" applyBorder="1" applyAlignment="1" applyProtection="1">
      <alignment vertical="center"/>
    </xf>
    <xf numFmtId="0" fontId="33" fillId="0" borderId="6" xfId="0" applyFont="1" applyFill="1" applyBorder="1" applyAlignment="1" applyProtection="1"/>
    <xf numFmtId="0" fontId="45" fillId="0" borderId="31" xfId="0" quotePrefix="1" applyFont="1" applyFill="1" applyBorder="1" applyAlignment="1" applyProtection="1">
      <alignment vertical="center"/>
    </xf>
    <xf numFmtId="0" fontId="45" fillId="0" borderId="6" xfId="0" quotePrefix="1" applyFont="1" applyFill="1" applyBorder="1" applyAlignment="1" applyProtection="1">
      <alignment vertical="center"/>
    </xf>
    <xf numFmtId="0" fontId="39" fillId="0" borderId="6" xfId="0" applyFont="1" applyFill="1" applyBorder="1" applyAlignment="1" applyProtection="1"/>
    <xf numFmtId="0" fontId="36" fillId="0" borderId="0" xfId="0" applyFont="1" applyFill="1" applyBorder="1" applyAlignment="1" applyProtection="1"/>
    <xf numFmtId="3" fontId="82" fillId="19" borderId="2" xfId="11" applyNumberFormat="1" applyProtection="1">
      <alignment vertical="center"/>
    </xf>
    <xf numFmtId="0" fontId="36" fillId="0" borderId="31" xfId="0" applyFont="1" applyFill="1" applyBorder="1" applyAlignment="1" applyProtection="1"/>
    <xf numFmtId="0" fontId="33" fillId="4" borderId="6" xfId="0" applyFont="1" applyFill="1" applyBorder="1" applyAlignment="1" applyProtection="1">
      <alignment vertical="top"/>
    </xf>
    <xf numFmtId="0" fontId="45" fillId="4" borderId="0" xfId="0" quotePrefix="1" applyFont="1" applyFill="1" applyBorder="1" applyAlignment="1" applyProtection="1">
      <alignment vertical="top"/>
    </xf>
    <xf numFmtId="166" fontId="48" fillId="4" borderId="2" xfId="0" applyNumberFormat="1" applyFont="1" applyFill="1" applyBorder="1" applyAlignment="1" applyProtection="1">
      <alignment horizontal="center" vertical="top"/>
    </xf>
    <xf numFmtId="166" fontId="48" fillId="4" borderId="6" xfId="0" applyNumberFormat="1" applyFont="1" applyFill="1" applyBorder="1" applyAlignment="1" applyProtection="1">
      <alignment horizontal="center" vertical="top"/>
    </xf>
    <xf numFmtId="0" fontId="41" fillId="4" borderId="14" xfId="0" applyFont="1" applyFill="1" applyBorder="1" applyAlignment="1" applyProtection="1">
      <alignment vertical="top"/>
    </xf>
    <xf numFmtId="0" fontId="41" fillId="4" borderId="15" xfId="0" applyFont="1" applyFill="1" applyBorder="1" applyAlignment="1" applyProtection="1">
      <alignment vertical="top"/>
    </xf>
    <xf numFmtId="0" fontId="41" fillId="4" borderId="0" xfId="0" applyFont="1" applyFill="1" applyBorder="1" applyProtection="1"/>
    <xf numFmtId="0" fontId="33" fillId="0" borderId="15" xfId="0" applyFont="1" applyFill="1" applyBorder="1" applyAlignment="1" applyProtection="1">
      <alignment vertical="center"/>
    </xf>
    <xf numFmtId="3" fontId="48" fillId="0" borderId="2" xfId="18" applyNumberFormat="1" applyFont="1" applyAlignment="1">
      <alignment horizontal="center" vertical="center"/>
    </xf>
    <xf numFmtId="0" fontId="48" fillId="0" borderId="2" xfId="18" applyNumberFormat="1" applyFont="1" applyAlignment="1">
      <alignment horizontal="center"/>
    </xf>
    <xf numFmtId="3" fontId="48" fillId="0" borderId="2" xfId="18" applyNumberFormat="1" applyFont="1" applyAlignment="1">
      <alignment horizontal="center"/>
    </xf>
    <xf numFmtId="166" fontId="48" fillId="0" borderId="2" xfId="18" applyNumberFormat="1" applyFont="1" applyAlignment="1">
      <alignment horizontal="center" vertical="top"/>
    </xf>
    <xf numFmtId="0" fontId="0" fillId="0" borderId="0" xfId="0" applyProtection="1"/>
    <xf numFmtId="0" fontId="33" fillId="4" borderId="9" xfId="0" applyFont="1" applyFill="1" applyBorder="1" applyAlignment="1">
      <alignment horizontal="center" wrapText="1"/>
    </xf>
    <xf numFmtId="0" fontId="33" fillId="4" borderId="13" xfId="0" applyFont="1" applyFill="1" applyBorder="1" applyAlignment="1">
      <alignment horizontal="center" wrapText="1"/>
    </xf>
    <xf numFmtId="0" fontId="33" fillId="4" borderId="0" xfId="0" applyFont="1" applyFill="1" applyBorder="1" applyAlignment="1">
      <alignment horizontal="center" wrapText="1"/>
    </xf>
    <xf numFmtId="0" fontId="0" fillId="0" borderId="4" xfId="0" applyBorder="1"/>
    <xf numFmtId="0" fontId="0" fillId="0" borderId="12" xfId="0" applyBorder="1"/>
    <xf numFmtId="0" fontId="49" fillId="2" borderId="14" xfId="0" applyFont="1" applyFill="1" applyBorder="1" applyAlignment="1" applyProtection="1">
      <alignment vertical="center"/>
    </xf>
    <xf numFmtId="0" fontId="49" fillId="2" borderId="32" xfId="0" applyFont="1" applyFill="1" applyBorder="1" applyAlignment="1" applyProtection="1">
      <alignment vertical="center"/>
    </xf>
    <xf numFmtId="0" fontId="49" fillId="2" borderId="15" xfId="0" applyFont="1" applyFill="1" applyBorder="1" applyAlignment="1" applyProtection="1">
      <alignment vertical="center"/>
    </xf>
    <xf numFmtId="0" fontId="33" fillId="0" borderId="17" xfId="0" applyFont="1" applyFill="1" applyBorder="1" applyAlignment="1" applyProtection="1">
      <alignment vertical="center"/>
    </xf>
    <xf numFmtId="0" fontId="33" fillId="4" borderId="0" xfId="0" applyFont="1" applyFill="1" applyBorder="1" applyAlignment="1" applyProtection="1">
      <alignment horizontal="center" vertical="center"/>
    </xf>
    <xf numFmtId="0" fontId="33" fillId="0" borderId="18" xfId="0" applyFont="1" applyFill="1" applyBorder="1" applyAlignment="1" applyProtection="1">
      <alignment vertical="center"/>
    </xf>
    <xf numFmtId="1" fontId="43" fillId="2" borderId="2" xfId="0" applyNumberFormat="1" applyFont="1" applyFill="1" applyBorder="1" applyAlignment="1" applyProtection="1">
      <alignment horizontal="center"/>
    </xf>
    <xf numFmtId="0" fontId="33" fillId="4" borderId="0" xfId="0" applyFont="1" applyFill="1" applyBorder="1" applyAlignment="1" applyProtection="1">
      <alignment vertical="top"/>
    </xf>
    <xf numFmtId="1" fontId="46" fillId="2" borderId="4" xfId="0" applyNumberFormat="1" applyFont="1" applyFill="1" applyBorder="1" applyAlignment="1" applyProtection="1">
      <alignment horizontal="center" vertical="center"/>
    </xf>
    <xf numFmtId="0" fontId="41" fillId="0" borderId="18" xfId="0" applyFont="1" applyFill="1" applyBorder="1" applyProtection="1"/>
    <xf numFmtId="0" fontId="41" fillId="0" borderId="0" xfId="0" applyFont="1" applyFill="1" applyProtection="1"/>
    <xf numFmtId="166" fontId="48" fillId="0" borderId="2" xfId="18" applyNumberFormat="1" applyFont="1" applyAlignment="1">
      <alignment horizontal="center" vertical="center"/>
    </xf>
    <xf numFmtId="0" fontId="41" fillId="4" borderId="8" xfId="0" applyFont="1" applyFill="1" applyBorder="1" applyAlignment="1" applyProtection="1">
      <alignment vertical="top"/>
    </xf>
    <xf numFmtId="0" fontId="41" fillId="4" borderId="12" xfId="0" applyFont="1" applyFill="1" applyBorder="1" applyAlignment="1" applyProtection="1">
      <alignment vertical="top"/>
    </xf>
    <xf numFmtId="0" fontId="33" fillId="4" borderId="15" xfId="0" applyFont="1" applyFill="1" applyBorder="1" applyAlignment="1" applyProtection="1">
      <alignment vertical="center"/>
    </xf>
    <xf numFmtId="0" fontId="49" fillId="2" borderId="10" xfId="0" applyFont="1" applyFill="1" applyBorder="1" applyAlignment="1" applyProtection="1">
      <alignment vertical="center" wrapText="1"/>
    </xf>
    <xf numFmtId="0" fontId="49" fillId="2" borderId="4" xfId="0" quotePrefix="1" applyFont="1" applyFill="1" applyBorder="1" applyAlignment="1" applyProtection="1">
      <alignment vertical="center" wrapText="1"/>
    </xf>
    <xf numFmtId="0" fontId="49" fillId="2" borderId="2" xfId="0" quotePrefix="1" applyFont="1" applyFill="1" applyBorder="1" applyAlignment="1" applyProtection="1">
      <alignment horizontal="center" vertical="center" wrapText="1"/>
    </xf>
    <xf numFmtId="0" fontId="33" fillId="4" borderId="13" xfId="0" applyFont="1" applyFill="1" applyBorder="1" applyAlignment="1" applyProtection="1">
      <alignment vertical="top"/>
    </xf>
    <xf numFmtId="0" fontId="33" fillId="0" borderId="6" xfId="0" applyFont="1" applyFill="1" applyBorder="1" applyAlignment="1" applyProtection="1">
      <alignment vertical="top"/>
    </xf>
    <xf numFmtId="0" fontId="45" fillId="0" borderId="0" xfId="0" quotePrefix="1" applyFont="1" applyFill="1" applyBorder="1" applyAlignment="1" applyProtection="1">
      <alignment vertical="top"/>
    </xf>
    <xf numFmtId="0" fontId="41" fillId="4" borderId="12" xfId="0" applyFont="1" applyFill="1" applyBorder="1" applyProtection="1"/>
    <xf numFmtId="0" fontId="33" fillId="4" borderId="15" xfId="0" applyFont="1" applyFill="1" applyBorder="1" applyAlignment="1">
      <alignment horizontal="center" vertical="center" wrapText="1"/>
    </xf>
    <xf numFmtId="0" fontId="33" fillId="4" borderId="0" xfId="0" applyFont="1" applyFill="1" applyBorder="1" applyAlignment="1">
      <alignment horizontal="center" vertical="center" wrapText="1"/>
    </xf>
    <xf numFmtId="0" fontId="10" fillId="4" borderId="0" xfId="0" applyFont="1" applyFill="1" applyBorder="1" applyAlignment="1" applyProtection="1">
      <alignment vertical="center"/>
    </xf>
    <xf numFmtId="0" fontId="10" fillId="4" borderId="0" xfId="0" applyFont="1" applyFill="1" applyAlignment="1" applyProtection="1">
      <alignment vertical="center"/>
    </xf>
    <xf numFmtId="0" fontId="33" fillId="4" borderId="0" xfId="0" applyFont="1" applyFill="1" applyBorder="1" applyAlignment="1" applyProtection="1"/>
    <xf numFmtId="1" fontId="43" fillId="2" borderId="10" xfId="0" applyNumberFormat="1" applyFont="1" applyFill="1" applyBorder="1" applyAlignment="1" applyProtection="1">
      <alignment horizontal="center" vertical="center"/>
    </xf>
    <xf numFmtId="1" fontId="43" fillId="0" borderId="6" xfId="0" applyNumberFormat="1" applyFont="1" applyFill="1" applyBorder="1" applyAlignment="1" applyProtection="1">
      <alignment horizontal="center" vertical="top"/>
    </xf>
    <xf numFmtId="1" fontId="43" fillId="2" borderId="4" xfId="0" applyNumberFormat="1" applyFont="1" applyFill="1" applyBorder="1" applyAlignment="1" applyProtection="1">
      <alignment horizontal="center" vertical="center"/>
    </xf>
    <xf numFmtId="1" fontId="48" fillId="0" borderId="2" xfId="18" applyNumberFormat="1" applyFont="1" applyAlignment="1">
      <alignment horizontal="center"/>
    </xf>
    <xf numFmtId="0" fontId="48" fillId="0" borderId="2" xfId="18" applyNumberFormat="1" applyFont="1" applyAlignment="1"/>
    <xf numFmtId="0" fontId="33" fillId="4" borderId="12" xfId="0" applyFont="1" applyFill="1" applyBorder="1" applyAlignment="1" applyProtection="1">
      <alignment vertical="top"/>
    </xf>
    <xf numFmtId="166" fontId="48" fillId="4" borderId="12" xfId="0" applyNumberFormat="1" applyFont="1" applyFill="1" applyBorder="1" applyAlignment="1" applyProtection="1">
      <alignment horizontal="center" vertical="top"/>
    </xf>
    <xf numFmtId="0" fontId="48" fillId="4" borderId="18" xfId="0" applyFont="1" applyFill="1" applyBorder="1" applyAlignment="1" applyProtection="1">
      <alignment vertical="top"/>
    </xf>
    <xf numFmtId="0" fontId="48" fillId="4" borderId="0" xfId="0" applyFont="1" applyFill="1" applyAlignment="1" applyProtection="1">
      <alignment vertical="top"/>
    </xf>
    <xf numFmtId="1" fontId="48" fillId="0" borderId="20" xfId="0" applyNumberFormat="1" applyFont="1" applyFill="1" applyBorder="1" applyAlignment="1" applyProtection="1">
      <alignment horizontal="center" vertical="top"/>
    </xf>
    <xf numFmtId="1" fontId="48" fillId="0" borderId="37" xfId="0" applyNumberFormat="1" applyFont="1" applyFill="1" applyBorder="1" applyAlignment="1" applyProtection="1">
      <alignment horizontal="center" vertical="top"/>
    </xf>
    <xf numFmtId="0" fontId="0" fillId="4" borderId="0" xfId="0" applyFill="1" applyProtection="1"/>
    <xf numFmtId="0" fontId="43" fillId="2" borderId="14" xfId="0" applyFont="1" applyFill="1" applyBorder="1" applyAlignment="1" applyProtection="1">
      <alignment vertical="center" wrapText="1"/>
    </xf>
    <xf numFmtId="0" fontId="43" fillId="2" borderId="15" xfId="0" applyFont="1" applyFill="1" applyBorder="1" applyAlignment="1" applyProtection="1">
      <alignment vertical="center" wrapText="1"/>
    </xf>
    <xf numFmtId="0" fontId="43" fillId="2" borderId="32" xfId="0" applyFont="1" applyFill="1" applyBorder="1" applyAlignment="1" applyProtection="1">
      <alignment vertical="center" wrapText="1"/>
    </xf>
    <xf numFmtId="0" fontId="43" fillId="2" borderId="10" xfId="0" applyFont="1" applyFill="1" applyBorder="1" applyAlignment="1" applyProtection="1">
      <alignment vertical="center" wrapText="1"/>
    </xf>
    <xf numFmtId="0" fontId="41" fillId="4" borderId="0" xfId="0" applyFont="1" applyFill="1" applyAlignment="1" applyProtection="1">
      <alignment vertical="center"/>
    </xf>
    <xf numFmtId="0" fontId="0" fillId="4" borderId="0" xfId="0" applyFill="1" applyAlignment="1" applyProtection="1">
      <alignment vertical="center"/>
    </xf>
    <xf numFmtId="0" fontId="43" fillId="2" borderId="2" xfId="0" applyFont="1" applyFill="1" applyBorder="1" applyAlignment="1" applyProtection="1">
      <alignment vertical="center" wrapText="1"/>
    </xf>
    <xf numFmtId="0" fontId="43" fillId="2" borderId="4" xfId="0" applyFont="1" applyFill="1" applyBorder="1" applyAlignment="1" applyProtection="1">
      <alignment vertical="center" wrapText="1"/>
    </xf>
    <xf numFmtId="0" fontId="43" fillId="2" borderId="19" xfId="0" applyFont="1" applyFill="1" applyBorder="1" applyAlignment="1" applyProtection="1">
      <alignment horizontal="center" vertical="center" wrapText="1"/>
    </xf>
    <xf numFmtId="0" fontId="41" fillId="4" borderId="0" xfId="0" applyFont="1" applyFill="1" applyBorder="1" applyAlignment="1" applyProtection="1">
      <alignment vertical="center"/>
    </xf>
    <xf numFmtId="0" fontId="0" fillId="4" borderId="0" xfId="0" applyFill="1" applyBorder="1" applyAlignment="1" applyProtection="1">
      <alignment vertical="center"/>
    </xf>
    <xf numFmtId="0" fontId="43" fillId="2" borderId="2"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xf>
    <xf numFmtId="166" fontId="21" fillId="4" borderId="0" xfId="0" applyNumberFormat="1" applyFont="1" applyFill="1" applyBorder="1" applyAlignment="1" applyProtection="1">
      <alignment horizontal="center" vertical="center"/>
    </xf>
    <xf numFmtId="0" fontId="63" fillId="2" borderId="10" xfId="0" applyFont="1" applyFill="1" applyBorder="1" applyProtection="1"/>
    <xf numFmtId="0" fontId="63" fillId="4" borderId="0" xfId="0" applyFont="1" applyFill="1" applyBorder="1" applyAlignment="1" applyProtection="1">
      <alignment vertical="center"/>
    </xf>
    <xf numFmtId="1" fontId="64" fillId="2" borderId="2" xfId="0" applyNumberFormat="1" applyFont="1" applyFill="1" applyBorder="1" applyAlignment="1" applyProtection="1">
      <alignment horizontal="center" vertical="center"/>
    </xf>
    <xf numFmtId="0" fontId="63" fillId="4" borderId="0" xfId="0" applyFont="1" applyFill="1" applyBorder="1" applyProtection="1"/>
    <xf numFmtId="0" fontId="0" fillId="4" borderId="0" xfId="0" applyFill="1" applyBorder="1" applyProtection="1"/>
    <xf numFmtId="0" fontId="63" fillId="2" borderId="2" xfId="0" applyFont="1" applyFill="1" applyBorder="1" applyAlignment="1" applyProtection="1">
      <alignment vertical="center"/>
    </xf>
    <xf numFmtId="0" fontId="63" fillId="4" borderId="0" xfId="0" applyFont="1" applyFill="1" applyAlignment="1" applyProtection="1">
      <alignment vertical="center"/>
    </xf>
    <xf numFmtId="0" fontId="63" fillId="2" borderId="2" xfId="0" applyFont="1" applyFill="1" applyBorder="1" applyProtection="1"/>
    <xf numFmtId="0" fontId="0" fillId="4" borderId="0" xfId="0" applyFill="1" applyBorder="1" applyAlignment="1" applyProtection="1"/>
    <xf numFmtId="166" fontId="21" fillId="4" borderId="0" xfId="0" applyNumberFormat="1" applyFont="1" applyFill="1" applyBorder="1" applyAlignment="1" applyProtection="1">
      <alignment horizontal="center"/>
    </xf>
    <xf numFmtId="1" fontId="64" fillId="2" borderId="2" xfId="0" applyNumberFormat="1" applyFont="1" applyFill="1" applyBorder="1" applyAlignment="1" applyProtection="1">
      <alignment horizontal="center"/>
    </xf>
    <xf numFmtId="0" fontId="63" fillId="4" borderId="0" xfId="0" applyFont="1" applyFill="1" applyAlignment="1" applyProtection="1"/>
    <xf numFmtId="0" fontId="0" fillId="4" borderId="0" xfId="0" applyFill="1" applyAlignment="1" applyProtection="1"/>
    <xf numFmtId="0" fontId="63" fillId="2" borderId="4" xfId="0" applyFont="1" applyFill="1" applyBorder="1" applyAlignment="1" applyProtection="1"/>
    <xf numFmtId="0" fontId="63" fillId="4" borderId="0" xfId="0" applyFont="1" applyFill="1" applyProtection="1"/>
    <xf numFmtId="0" fontId="63" fillId="2" borderId="4" xfId="0" applyFont="1" applyFill="1" applyBorder="1" applyProtection="1"/>
    <xf numFmtId="0" fontId="0" fillId="4" borderId="0" xfId="0" applyFill="1" applyAlignment="1" applyProtection="1">
      <alignment horizontal="center"/>
    </xf>
    <xf numFmtId="0" fontId="18" fillId="4" borderId="6" xfId="0" applyFont="1" applyFill="1" applyBorder="1" applyAlignment="1" applyProtection="1"/>
    <xf numFmtId="0" fontId="36" fillId="4" borderId="0" xfId="0" applyFont="1" applyFill="1" applyBorder="1" applyAlignment="1" applyProtection="1"/>
    <xf numFmtId="166" fontId="48" fillId="4" borderId="4" xfId="0" applyNumberFormat="1" applyFont="1" applyFill="1" applyBorder="1" applyAlignment="1" applyProtection="1">
      <alignment horizontal="center"/>
    </xf>
    <xf numFmtId="166" fontId="48" fillId="4" borderId="12" xfId="0" applyNumberFormat="1" applyFont="1" applyFill="1" applyBorder="1" applyAlignment="1" applyProtection="1">
      <alignment horizontal="center"/>
    </xf>
    <xf numFmtId="0" fontId="18" fillId="4" borderId="0" xfId="0" applyFont="1" applyFill="1" applyBorder="1" applyAlignment="1" applyProtection="1">
      <alignment horizontal="center"/>
    </xf>
    <xf numFmtId="0" fontId="53" fillId="4" borderId="0" xfId="0" applyFont="1" applyFill="1" applyProtection="1"/>
    <xf numFmtId="0" fontId="50" fillId="4" borderId="0" xfId="0" applyFont="1" applyFill="1" applyProtection="1"/>
    <xf numFmtId="0" fontId="50" fillId="4" borderId="0" xfId="0" applyFont="1" applyFill="1" applyAlignment="1" applyProtection="1">
      <alignment wrapText="1"/>
    </xf>
    <xf numFmtId="0" fontId="0" fillId="4" borderId="9" xfId="0" applyFill="1" applyBorder="1" applyProtection="1"/>
    <xf numFmtId="0" fontId="18" fillId="0" borderId="6" xfId="0" applyFont="1" applyFill="1" applyBorder="1" applyProtection="1"/>
    <xf numFmtId="0" fontId="18" fillId="0" borderId="6" xfId="0" applyFont="1" applyFill="1" applyBorder="1" applyAlignment="1" applyProtection="1">
      <alignment vertical="center"/>
    </xf>
    <xf numFmtId="0" fontId="18" fillId="0" borderId="6" xfId="0" applyFont="1" applyFill="1" applyBorder="1" applyAlignment="1" applyProtection="1"/>
    <xf numFmtId="0" fontId="53" fillId="4" borderId="17" xfId="0" applyFont="1" applyFill="1" applyBorder="1" applyProtection="1"/>
    <xf numFmtId="168" fontId="82" fillId="19" borderId="2" xfId="11" applyNumberFormat="1">
      <alignment vertical="center"/>
    </xf>
    <xf numFmtId="168" fontId="104" fillId="0" borderId="2" xfId="18" applyFont="1" applyAlignment="1" applyProtection="1"/>
    <xf numFmtId="0" fontId="105" fillId="4" borderId="0" xfId="0" applyFont="1" applyFill="1" applyAlignment="1" applyProtection="1">
      <alignment vertical="center"/>
    </xf>
    <xf numFmtId="0" fontId="17" fillId="0" borderId="8" xfId="0" applyFont="1" applyFill="1" applyBorder="1"/>
    <xf numFmtId="0" fontId="17" fillId="0" borderId="9" xfId="0" applyFont="1" applyFill="1" applyBorder="1"/>
    <xf numFmtId="0" fontId="104" fillId="4" borderId="0" xfId="0" applyFont="1" applyFill="1" applyProtection="1"/>
    <xf numFmtId="0" fontId="106" fillId="4" borderId="0" xfId="0" applyFont="1" applyFill="1" applyBorder="1" applyAlignment="1" applyProtection="1">
      <alignment horizontal="center" vertical="center"/>
    </xf>
    <xf numFmtId="0" fontId="107" fillId="4" borderId="0" xfId="0" applyFont="1" applyFill="1" applyAlignment="1" applyProtection="1">
      <alignment horizontal="center" vertical="center"/>
    </xf>
    <xf numFmtId="0" fontId="82" fillId="0" borderId="4" xfId="15" applyFont="1">
      <alignment horizontal="center" vertical="center"/>
    </xf>
    <xf numFmtId="0" fontId="108" fillId="0" borderId="0" xfId="0" applyFont="1" applyFill="1" applyProtection="1"/>
    <xf numFmtId="0" fontId="109" fillId="0" borderId="0" xfId="0" quotePrefix="1" applyFont="1" applyFill="1" applyAlignment="1" applyProtection="1">
      <alignment horizontal="left" vertical="center"/>
    </xf>
    <xf numFmtId="0" fontId="110" fillId="0" borderId="0" xfId="0" applyFont="1" applyFill="1" applyAlignment="1" applyProtection="1">
      <alignment vertical="center"/>
    </xf>
    <xf numFmtId="0" fontId="41" fillId="0" borderId="9" xfId="0" applyFont="1" applyFill="1" applyBorder="1"/>
    <xf numFmtId="0" fontId="57" fillId="0" borderId="9" xfId="0" applyFont="1" applyFill="1" applyBorder="1" applyAlignment="1">
      <alignment horizontal="right"/>
    </xf>
    <xf numFmtId="0" fontId="57" fillId="0" borderId="17" xfId="0" applyFont="1" applyFill="1" applyBorder="1" applyAlignment="1">
      <alignment horizontal="right"/>
    </xf>
    <xf numFmtId="0" fontId="77" fillId="0" borderId="6" xfId="0" applyFont="1" applyFill="1" applyBorder="1" applyAlignment="1">
      <alignment horizontal="center"/>
    </xf>
    <xf numFmtId="0" fontId="77" fillId="0" borderId="0" xfId="0" applyFont="1" applyFill="1" applyBorder="1" applyAlignment="1">
      <alignment horizontal="center"/>
    </xf>
    <xf numFmtId="0" fontId="18" fillId="0" borderId="0" xfId="0" applyFont="1" applyFill="1" applyBorder="1"/>
    <xf numFmtId="0" fontId="18" fillId="0" borderId="16" xfId="0" applyFont="1" applyFill="1" applyBorder="1"/>
    <xf numFmtId="0" fontId="18" fillId="0" borderId="6" xfId="0" applyFont="1" applyFill="1" applyBorder="1"/>
    <xf numFmtId="0" fontId="78" fillId="0" borderId="6" xfId="0" quotePrefix="1" applyFont="1" applyFill="1" applyBorder="1" applyAlignment="1"/>
    <xf numFmtId="0" fontId="78" fillId="0" borderId="0" xfId="0" quotePrefix="1" applyFont="1" applyFill="1" applyBorder="1" applyAlignment="1"/>
    <xf numFmtId="0" fontId="78" fillId="0" borderId="0" xfId="0" applyFont="1" applyFill="1" applyBorder="1" applyAlignment="1"/>
    <xf numFmtId="0" fontId="100" fillId="0" borderId="0" xfId="0" applyFont="1" applyFill="1" applyAlignment="1">
      <alignment horizontal="right" vertical="center"/>
    </xf>
    <xf numFmtId="0" fontId="78" fillId="0" borderId="16" xfId="0" applyFont="1" applyFill="1" applyBorder="1" applyAlignment="1">
      <alignment horizontal="center"/>
    </xf>
    <xf numFmtId="0" fontId="18" fillId="0" borderId="0" xfId="0" applyFont="1" applyFill="1" applyAlignment="1">
      <alignment horizontal="right"/>
    </xf>
    <xf numFmtId="0" fontId="76" fillId="0" borderId="0" xfId="24" applyFont="1" applyFill="1" applyAlignment="1" applyProtection="1">
      <alignment horizontal="left"/>
    </xf>
    <xf numFmtId="0" fontId="18" fillId="0" borderId="8" xfId="0" applyFont="1" applyFill="1" applyBorder="1"/>
    <xf numFmtId="0" fontId="18" fillId="0" borderId="9" xfId="0" applyFont="1" applyFill="1" applyBorder="1"/>
    <xf numFmtId="0" fontId="18" fillId="0" borderId="17" xfId="0" applyFont="1" applyFill="1" applyBorder="1"/>
    <xf numFmtId="0" fontId="77" fillId="0" borderId="0" xfId="0" applyFont="1" applyFill="1" applyBorder="1" applyAlignment="1">
      <alignment horizontal="right"/>
    </xf>
    <xf numFmtId="0" fontId="100" fillId="0" borderId="0" xfId="0" applyFont="1" applyFill="1" applyAlignment="1">
      <alignment horizontal="right"/>
    </xf>
    <xf numFmtId="0" fontId="19" fillId="0" borderId="0" xfId="0" quotePrefix="1" applyFont="1" applyFill="1" applyBorder="1" applyAlignment="1"/>
    <xf numFmtId="0" fontId="19" fillId="0" borderId="16" xfId="0" quotePrefix="1" applyFont="1" applyFill="1" applyBorder="1" applyAlignment="1"/>
    <xf numFmtId="0" fontId="18" fillId="0" borderId="12" xfId="0" applyFont="1" applyFill="1" applyBorder="1"/>
    <xf numFmtId="0" fontId="0" fillId="0" borderId="0" xfId="0" quotePrefix="1"/>
    <xf numFmtId="1" fontId="43" fillId="2" borderId="47" xfId="0" applyNumberFormat="1" applyFont="1" applyFill="1" applyBorder="1" applyAlignment="1" applyProtection="1">
      <alignment horizontal="center" vertical="center"/>
    </xf>
    <xf numFmtId="168" fontId="14" fillId="0" borderId="1" xfId="8" applyFont="1" applyFill="1" applyProtection="1">
      <protection locked="0"/>
    </xf>
    <xf numFmtId="0" fontId="0" fillId="0" borderId="0" xfId="0"/>
    <xf numFmtId="0" fontId="0" fillId="0" borderId="0" xfId="0" quotePrefix="1"/>
    <xf numFmtId="0" fontId="16" fillId="0" borderId="0" xfId="0" applyFont="1" applyFill="1" applyBorder="1" applyAlignment="1" applyProtection="1">
      <alignment vertical="center"/>
    </xf>
    <xf numFmtId="0" fontId="8" fillId="0" borderId="0" xfId="0" quotePrefix="1" applyFont="1"/>
    <xf numFmtId="0" fontId="101" fillId="0" borderId="0" xfId="0" quotePrefix="1" applyFont="1" applyAlignment="1">
      <alignment horizontal="left" vertical="center"/>
    </xf>
    <xf numFmtId="0" fontId="101" fillId="0" borderId="19" xfId="0" applyFont="1" applyBorder="1" applyAlignment="1">
      <alignment horizontal="center" vertical="center"/>
    </xf>
    <xf numFmtId="0" fontId="111" fillId="0" borderId="0" xfId="0" applyFont="1" applyAlignment="1">
      <alignment vertical="top"/>
    </xf>
    <xf numFmtId="3" fontId="82" fillId="0" borderId="4" xfId="15" applyNumberFormat="1" applyFill="1" applyBorder="1" applyProtection="1">
      <alignment horizontal="center" vertical="center"/>
    </xf>
    <xf numFmtId="0" fontId="101" fillId="28" borderId="46" xfId="0" applyFont="1" applyFill="1" applyBorder="1" applyAlignment="1">
      <alignment horizontal="center" vertical="center"/>
    </xf>
    <xf numFmtId="14" fontId="101" fillId="28" borderId="46" xfId="0" applyNumberFormat="1" applyFont="1" applyFill="1" applyBorder="1" applyAlignment="1" applyProtection="1">
      <alignment horizontal="center" vertical="center"/>
    </xf>
    <xf numFmtId="0" fontId="14" fillId="0" borderId="0" xfId="0" applyFont="1" applyFill="1" applyBorder="1" applyAlignment="1">
      <alignment horizontal="left"/>
    </xf>
    <xf numFmtId="0" fontId="18" fillId="0" borderId="0" xfId="0" applyFont="1" applyFill="1" applyAlignment="1">
      <alignment vertical="center"/>
    </xf>
    <xf numFmtId="0" fontId="7" fillId="0" borderId="0" xfId="0" applyFont="1" applyFill="1"/>
    <xf numFmtId="0" fontId="0" fillId="0" borderId="0" xfId="0"/>
    <xf numFmtId="0" fontId="101" fillId="0" borderId="0" xfId="0" quotePrefix="1" applyFont="1" applyFill="1" applyAlignment="1">
      <alignment horizontal="left" vertical="center"/>
    </xf>
    <xf numFmtId="0" fontId="101" fillId="0" borderId="0" xfId="0" applyFont="1" applyFill="1" applyAlignment="1">
      <alignment horizontal="left" vertical="center"/>
    </xf>
    <xf numFmtId="0" fontId="18" fillId="0" borderId="0" xfId="0" applyFont="1" applyFill="1" applyProtection="1"/>
    <xf numFmtId="0" fontId="0" fillId="0" borderId="0" xfId="0" quotePrefix="1" applyFill="1"/>
    <xf numFmtId="0" fontId="0" fillId="0" borderId="4" xfId="15" applyFont="1" applyFill="1" applyProtection="1">
      <alignment horizontal="center" vertical="center"/>
    </xf>
    <xf numFmtId="0" fontId="18" fillId="4" borderId="10" xfId="0" applyFont="1" applyFill="1" applyBorder="1" applyProtection="1"/>
    <xf numFmtId="0" fontId="0" fillId="0" borderId="2" xfId="0" applyBorder="1"/>
    <xf numFmtId="0" fontId="114" fillId="0" borderId="0" xfId="0" applyFont="1" applyFill="1"/>
    <xf numFmtId="168" fontId="82" fillId="0" borderId="3" xfId="12" applyFill="1" applyProtection="1"/>
    <xf numFmtId="0" fontId="102" fillId="0" borderId="0" xfId="0" quotePrefix="1" applyFont="1" applyFill="1" applyAlignment="1" applyProtection="1">
      <alignment horizontal="left"/>
    </xf>
    <xf numFmtId="1" fontId="43" fillId="2" borderId="0" xfId="0" applyNumberFormat="1" applyFont="1" applyFill="1" applyBorder="1" applyAlignment="1" applyProtection="1">
      <alignment horizontal="center" vertical="top"/>
    </xf>
    <xf numFmtId="0" fontId="33" fillId="4" borderId="31" xfId="0" applyFont="1" applyFill="1" applyBorder="1" applyAlignment="1" applyProtection="1"/>
    <xf numFmtId="168" fontId="82" fillId="4" borderId="1" xfId="8" applyFill="1" applyAlignment="1" applyProtection="1">
      <protection locked="0"/>
    </xf>
    <xf numFmtId="166" fontId="33" fillId="4" borderId="0" xfId="0" applyNumberFormat="1" applyFont="1" applyFill="1" applyBorder="1" applyAlignment="1" applyProtection="1"/>
    <xf numFmtId="0" fontId="33" fillId="0" borderId="0" xfId="0" applyFont="1" applyFill="1" applyBorder="1" applyAlignment="1" applyProtection="1"/>
    <xf numFmtId="0" fontId="45" fillId="0" borderId="31" xfId="0" quotePrefix="1" applyFont="1" applyFill="1" applyBorder="1" applyAlignment="1" applyProtection="1"/>
    <xf numFmtId="0" fontId="40" fillId="0" borderId="0" xfId="0" applyFont="1" applyFill="1" applyBorder="1" applyAlignment="1" applyProtection="1"/>
    <xf numFmtId="0" fontId="33" fillId="0" borderId="33" xfId="0" quotePrefix="1" applyFont="1" applyFill="1" applyBorder="1" applyAlignment="1" applyProtection="1"/>
    <xf numFmtId="0" fontId="40" fillId="0" borderId="34" xfId="0" applyFont="1" applyFill="1" applyBorder="1" applyAlignment="1" applyProtection="1"/>
    <xf numFmtId="0" fontId="16" fillId="0" borderId="0" xfId="0" applyFont="1" applyFill="1" applyBorder="1" applyAlignment="1">
      <alignment vertical="center"/>
    </xf>
    <xf numFmtId="0" fontId="0" fillId="0" borderId="0" xfId="0"/>
    <xf numFmtId="0" fontId="0" fillId="0" borderId="0" xfId="0" quotePrefix="1"/>
    <xf numFmtId="3" fontId="48" fillId="0" borderId="2" xfId="18" applyNumberFormat="1" applyFont="1" applyFill="1" applyAlignment="1">
      <alignment horizontal="center"/>
    </xf>
    <xf numFmtId="1" fontId="48" fillId="0" borderId="2" xfId="18" applyNumberFormat="1" applyFont="1" applyFill="1" applyAlignment="1">
      <alignment horizontal="center"/>
    </xf>
    <xf numFmtId="0" fontId="48" fillId="0" borderId="2" xfId="18" applyNumberFormat="1" applyFont="1" applyFill="1" applyAlignment="1"/>
    <xf numFmtId="168" fontId="82" fillId="0" borderId="3" xfId="12" applyFill="1"/>
    <xf numFmtId="0" fontId="0" fillId="0" borderId="4" xfId="15" applyFont="1" applyFill="1">
      <alignment horizontal="center" vertical="center"/>
    </xf>
    <xf numFmtId="0" fontId="41" fillId="4" borderId="15" xfId="0" applyFont="1" applyFill="1" applyBorder="1" applyAlignment="1" applyProtection="1">
      <alignment horizontal="right" vertical="top"/>
    </xf>
    <xf numFmtId="0" fontId="96" fillId="25" borderId="5" xfId="32" quotePrefix="1">
      <alignment horizontal="center" vertical="center"/>
    </xf>
    <xf numFmtId="0" fontId="6" fillId="0" borderId="0" xfId="0" applyFont="1" applyAlignment="1">
      <alignment vertical="center" wrapText="1"/>
    </xf>
    <xf numFmtId="0" fontId="0" fillId="0" borderId="13" xfId="0" quotePrefix="1" applyBorder="1"/>
    <xf numFmtId="0" fontId="0" fillId="0" borderId="13" xfId="0" applyBorder="1"/>
    <xf numFmtId="0" fontId="43" fillId="2" borderId="2"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169" fontId="14" fillId="22" borderId="2" xfId="23" applyFont="1">
      <alignment horizontal="center"/>
    </xf>
    <xf numFmtId="169" fontId="14" fillId="22" borderId="2" xfId="23" applyFont="1" applyProtection="1">
      <alignment horizontal="center"/>
    </xf>
    <xf numFmtId="0" fontId="82" fillId="0" borderId="4" xfId="15" applyFill="1" applyBorder="1" applyProtection="1">
      <alignment horizontal="center" vertical="center"/>
    </xf>
    <xf numFmtId="1" fontId="41" fillId="5" borderId="17" xfId="0" applyNumberFormat="1" applyFont="1" applyFill="1" applyBorder="1" applyAlignment="1" applyProtection="1">
      <alignment horizontal="right" vertical="center"/>
    </xf>
    <xf numFmtId="1" fontId="41" fillId="5" borderId="18" xfId="0" applyNumberFormat="1" applyFont="1" applyFill="1" applyBorder="1" applyAlignment="1" applyProtection="1">
      <alignment horizontal="right" vertical="center"/>
    </xf>
    <xf numFmtId="0" fontId="0" fillId="0" borderId="0" xfId="0"/>
    <xf numFmtId="0" fontId="0" fillId="0" borderId="0" xfId="0" quotePrefix="1"/>
    <xf numFmtId="0" fontId="113" fillId="0" borderId="0" xfId="0" applyFont="1" applyAlignment="1">
      <alignment horizontal="center" vertical="center"/>
    </xf>
    <xf numFmtId="0" fontId="0" fillId="0" borderId="0" xfId="0"/>
    <xf numFmtId="0" fontId="0" fillId="0" borderId="0" xfId="0" quotePrefix="1"/>
    <xf numFmtId="0" fontId="96" fillId="25" borderId="5" xfId="32">
      <alignment horizontal="center" vertical="center"/>
    </xf>
    <xf numFmtId="0" fontId="17" fillId="4" borderId="0" xfId="0" applyFont="1" applyFill="1" applyBorder="1" applyAlignment="1" applyProtection="1">
      <alignment horizontal="center" vertical="center"/>
    </xf>
    <xf numFmtId="14" fontId="17" fillId="4" borderId="0" xfId="0" applyNumberFormat="1" applyFont="1" applyFill="1" applyBorder="1" applyAlignment="1" applyProtection="1">
      <alignment horizontal="center" vertical="center"/>
    </xf>
    <xf numFmtId="0" fontId="49" fillId="2" borderId="10" xfId="0" applyFont="1" applyFill="1" applyBorder="1" applyAlignment="1" applyProtection="1">
      <alignment horizontal="center" vertical="center" wrapText="1"/>
    </xf>
    <xf numFmtId="1" fontId="46" fillId="2" borderId="20" xfId="0"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33" fillId="0" borderId="19" xfId="0" applyFont="1" applyFill="1" applyBorder="1" applyAlignment="1" applyProtection="1">
      <alignment horizontal="center" vertical="center" wrapText="1"/>
    </xf>
    <xf numFmtId="1" fontId="43" fillId="29" borderId="11" xfId="0" applyNumberFormat="1" applyFont="1" applyFill="1" applyBorder="1" applyAlignment="1" applyProtection="1">
      <alignment horizontal="center"/>
    </xf>
    <xf numFmtId="1" fontId="43" fillId="29" borderId="11" xfId="0" applyNumberFormat="1" applyFont="1" applyFill="1" applyBorder="1" applyAlignment="1" applyProtection="1">
      <alignment horizontal="center" vertical="center"/>
    </xf>
    <xf numFmtId="1" fontId="46" fillId="29" borderId="11" xfId="0" applyNumberFormat="1" applyFont="1" applyFill="1" applyBorder="1" applyAlignment="1" applyProtection="1">
      <alignment horizontal="center" vertical="center"/>
    </xf>
    <xf numFmtId="1" fontId="46" fillId="29" borderId="6" xfId="0" applyNumberFormat="1" applyFont="1" applyFill="1" applyBorder="1" applyAlignment="1" applyProtection="1">
      <alignment horizontal="center" vertical="center"/>
    </xf>
    <xf numFmtId="1" fontId="46" fillId="29" borderId="2" xfId="0" applyNumberFormat="1" applyFont="1" applyFill="1" applyBorder="1" applyAlignment="1" applyProtection="1">
      <alignment horizontal="center" vertical="center"/>
    </xf>
    <xf numFmtId="1" fontId="43" fillId="29" borderId="6" xfId="0" applyNumberFormat="1" applyFont="1" applyFill="1" applyBorder="1" applyAlignment="1" applyProtection="1">
      <alignment horizontal="center" vertical="center"/>
    </xf>
    <xf numFmtId="0" fontId="16" fillId="4" borderId="17" xfId="0" applyFont="1" applyFill="1" applyBorder="1" applyAlignment="1" applyProtection="1">
      <alignment vertical="center" wrapText="1"/>
    </xf>
    <xf numFmtId="0" fontId="16" fillId="4" borderId="16" xfId="0" applyFont="1" applyFill="1" applyBorder="1" applyAlignment="1" applyProtection="1">
      <alignment vertical="center" wrapText="1"/>
    </xf>
    <xf numFmtId="0" fontId="16" fillId="4" borderId="18" xfId="0" applyFont="1" applyFill="1" applyBorder="1" applyAlignment="1" applyProtection="1">
      <alignment vertical="center" wrapText="1"/>
    </xf>
    <xf numFmtId="1" fontId="43" fillId="29" borderId="23" xfId="0" applyNumberFormat="1" applyFont="1" applyFill="1" applyBorder="1" applyAlignment="1" applyProtection="1">
      <alignment horizontal="center" vertical="center"/>
    </xf>
    <xf numFmtId="1" fontId="43" fillId="29" borderId="23" xfId="0" applyNumberFormat="1" applyFont="1" applyFill="1" applyBorder="1" applyAlignment="1" applyProtection="1">
      <alignment horizontal="center"/>
    </xf>
    <xf numFmtId="3" fontId="11" fillId="30" borderId="2" xfId="0" applyNumberFormat="1" applyFont="1" applyFill="1" applyBorder="1" applyAlignment="1" applyProtection="1">
      <alignment horizontal="center" vertical="center"/>
    </xf>
    <xf numFmtId="167" fontId="101" fillId="28" borderId="46" xfId="0" applyNumberFormat="1" applyFont="1" applyFill="1" applyBorder="1" applyAlignment="1" applyProtection="1">
      <alignment horizontal="center" vertical="center"/>
      <protection locked="0"/>
    </xf>
    <xf numFmtId="0" fontId="101" fillId="28" borderId="46" xfId="0" applyFont="1" applyFill="1" applyBorder="1" applyAlignment="1" applyProtection="1">
      <alignment horizontal="center" vertical="center"/>
      <protection locked="0"/>
    </xf>
    <xf numFmtId="1" fontId="46" fillId="2" borderId="2" xfId="0" applyNumberFormat="1" applyFont="1" applyFill="1" applyBorder="1" applyAlignment="1" applyProtection="1">
      <alignment horizontal="center" vertical="center"/>
    </xf>
    <xf numFmtId="0" fontId="119" fillId="4" borderId="0" xfId="0" applyFont="1" applyFill="1" applyAlignment="1" applyProtection="1">
      <alignment vertical="center"/>
    </xf>
    <xf numFmtId="0" fontId="119" fillId="4" borderId="0" xfId="0" applyFont="1" applyFill="1" applyAlignment="1">
      <alignment vertical="center"/>
    </xf>
    <xf numFmtId="0" fontId="104" fillId="0" borderId="0" xfId="0" applyFont="1" applyFill="1" applyBorder="1" applyAlignment="1">
      <alignment horizontal="left"/>
    </xf>
    <xf numFmtId="0" fontId="0" fillId="0" borderId="0" xfId="0"/>
    <xf numFmtId="0" fontId="102" fillId="0" borderId="0" xfId="0" quotePrefix="1" applyFont="1" applyFill="1" applyAlignment="1" applyProtection="1">
      <alignment horizontal="left"/>
    </xf>
    <xf numFmtId="0" fontId="29" fillId="0" borderId="0" xfId="0" applyFont="1" applyFill="1" applyAlignment="1">
      <alignment horizontal="right"/>
    </xf>
    <xf numFmtId="0" fontId="0" fillId="0" borderId="14" xfId="0" applyFill="1" applyBorder="1"/>
    <xf numFmtId="0" fontId="19" fillId="0" borderId="15" xfId="0" quotePrefix="1" applyFont="1" applyFill="1" applyBorder="1" applyAlignment="1">
      <alignment horizontal="justify" vertical="center" wrapText="1"/>
    </xf>
    <xf numFmtId="0" fontId="29" fillId="0" borderId="0" xfId="0" quotePrefix="1" applyFont="1" applyFill="1" applyAlignment="1">
      <alignment horizontal="right"/>
    </xf>
    <xf numFmtId="0" fontId="19" fillId="0" borderId="0" xfId="0" quotePrefix="1" applyFont="1" applyFill="1" applyBorder="1" applyAlignment="1">
      <alignment horizontal="justify" vertical="center" wrapText="1"/>
    </xf>
    <xf numFmtId="0" fontId="19" fillId="0" borderId="0" xfId="0" quotePrefix="1" applyFont="1" applyFill="1" applyAlignment="1">
      <alignment horizontal="justify" vertical="center" wrapText="1"/>
    </xf>
    <xf numFmtId="0" fontId="0" fillId="0" borderId="0" xfId="0" applyFill="1" applyAlignment="1">
      <alignment horizontal="center"/>
    </xf>
    <xf numFmtId="0" fontId="0" fillId="0" borderId="0" xfId="0" applyFill="1" applyAlignment="1">
      <alignment vertical="top"/>
    </xf>
    <xf numFmtId="0" fontId="19" fillId="4" borderId="19" xfId="0" quotePrefix="1" applyFont="1" applyFill="1" applyBorder="1" applyAlignment="1">
      <alignment horizontal="center" vertical="center" wrapText="1"/>
    </xf>
    <xf numFmtId="0" fontId="96" fillId="4" borderId="0" xfId="0" applyFont="1" applyFill="1"/>
    <xf numFmtId="0" fontId="14" fillId="4" borderId="0" xfId="0" applyFont="1" applyFill="1" applyBorder="1" applyAlignment="1" applyProtection="1">
      <alignment horizontal="right" vertical="center"/>
    </xf>
    <xf numFmtId="0" fontId="28" fillId="4" borderId="0" xfId="0" applyFont="1" applyFill="1" applyProtection="1"/>
    <xf numFmtId="0" fontId="28" fillId="4" borderId="17" xfId="0" applyFont="1" applyFill="1" applyBorder="1" applyProtection="1"/>
    <xf numFmtId="0" fontId="36" fillId="0" borderId="17" xfId="0" applyFont="1" applyFill="1" applyBorder="1" applyAlignment="1" applyProtection="1">
      <alignment vertical="center" wrapText="1"/>
    </xf>
    <xf numFmtId="0" fontId="16" fillId="4" borderId="0" xfId="0" applyFont="1" applyFill="1" applyBorder="1" applyAlignment="1" applyProtection="1"/>
    <xf numFmtId="0" fontId="28" fillId="4" borderId="0" xfId="0" applyFont="1" applyFill="1" applyProtection="1">
      <protection locked="0"/>
    </xf>
    <xf numFmtId="0" fontId="33" fillId="4" borderId="0" xfId="0" applyFont="1" applyFill="1" applyProtection="1"/>
    <xf numFmtId="0" fontId="33" fillId="4" borderId="16" xfId="0" applyFont="1" applyFill="1" applyBorder="1" applyAlignment="1" applyProtection="1">
      <alignment horizontal="center" vertical="center" wrapText="1"/>
    </xf>
    <xf numFmtId="0" fontId="36" fillId="4" borderId="0" xfId="0" applyFont="1" applyFill="1" applyBorder="1" applyAlignment="1" applyProtection="1"/>
    <xf numFmtId="0" fontId="33" fillId="4" borderId="0" xfId="0" applyFont="1" applyFill="1" applyProtection="1">
      <protection locked="0"/>
    </xf>
    <xf numFmtId="0" fontId="33" fillId="4" borderId="0" xfId="0" applyFont="1" applyFill="1" applyAlignment="1" applyProtection="1">
      <alignment wrapText="1"/>
    </xf>
    <xf numFmtId="0" fontId="33" fillId="4" borderId="12" xfId="0" applyFont="1" applyFill="1" applyBorder="1" applyAlignment="1" applyProtection="1">
      <alignment wrapText="1"/>
    </xf>
    <xf numFmtId="0" fontId="33" fillId="4" borderId="0" xfId="0" applyFont="1" applyFill="1" applyBorder="1" applyAlignment="1" applyProtection="1">
      <alignment horizontal="center" vertical="center" wrapText="1"/>
    </xf>
    <xf numFmtId="0" fontId="33" fillId="4" borderId="0" xfId="0" applyFont="1" applyFill="1" applyAlignment="1" applyProtection="1">
      <alignment wrapText="1"/>
      <protection locked="0"/>
    </xf>
    <xf numFmtId="0" fontId="33" fillId="0" borderId="6" xfId="0" applyFont="1" applyFill="1" applyBorder="1" applyAlignment="1" applyProtection="1">
      <alignment wrapText="1"/>
    </xf>
    <xf numFmtId="0" fontId="14" fillId="0" borderId="6" xfId="0" applyFont="1" applyFill="1" applyBorder="1" applyProtection="1"/>
    <xf numFmtId="0" fontId="14" fillId="0" borderId="6" xfId="0" applyFont="1" applyFill="1" applyBorder="1" applyAlignment="1" applyProtection="1">
      <alignment vertical="center"/>
    </xf>
    <xf numFmtId="0" fontId="33" fillId="0" borderId="35" xfId="0" applyFont="1" applyFill="1" applyBorder="1" applyAlignment="1">
      <alignment horizontal="left" vertical="center" indent="1"/>
    </xf>
    <xf numFmtId="0" fontId="33" fillId="0" borderId="48" xfId="0" quotePrefix="1" applyFont="1" applyFill="1" applyBorder="1" applyAlignment="1">
      <alignment horizontal="left" vertical="center" indent="1"/>
    </xf>
    <xf numFmtId="0" fontId="14" fillId="4" borderId="0" xfId="0" applyFont="1" applyFill="1" applyProtection="1"/>
    <xf numFmtId="0" fontId="14" fillId="4" borderId="0" xfId="0" applyFont="1" applyFill="1" applyAlignment="1" applyProtection="1">
      <alignment horizontal="center"/>
    </xf>
    <xf numFmtId="0" fontId="14" fillId="4" borderId="0" xfId="0" applyFont="1" applyFill="1" applyBorder="1" applyAlignment="1" applyProtection="1">
      <alignment horizontal="center"/>
    </xf>
    <xf numFmtId="0" fontId="14" fillId="4" borderId="0" xfId="0" applyFont="1" applyFill="1" applyProtection="1">
      <protection locked="0"/>
    </xf>
    <xf numFmtId="0" fontId="14" fillId="4" borderId="0" xfId="0" applyFont="1" applyFill="1" applyAlignment="1" applyProtection="1">
      <alignment horizontal="center"/>
      <protection locked="0"/>
    </xf>
    <xf numFmtId="0" fontId="14" fillId="4" borderId="0" xfId="0" applyFont="1" applyFill="1" applyBorder="1" applyAlignment="1" applyProtection="1">
      <alignment horizontal="center"/>
      <protection locked="0"/>
    </xf>
    <xf numFmtId="0" fontId="80" fillId="0" borderId="0" xfId="0" applyFont="1" applyFill="1" applyAlignment="1" applyProtection="1">
      <alignment horizontal="left"/>
    </xf>
    <xf numFmtId="14" fontId="80" fillId="0" borderId="0" xfId="0" applyNumberFormat="1" applyFont="1" applyFill="1" applyAlignment="1" applyProtection="1">
      <alignment horizontal="left"/>
    </xf>
    <xf numFmtId="0" fontId="102" fillId="0" borderId="0" xfId="0" applyFont="1" applyFill="1" applyAlignment="1" applyProtection="1">
      <alignment horizontal="left"/>
    </xf>
    <xf numFmtId="0" fontId="28" fillId="0" borderId="0" xfId="0" applyFont="1" applyFill="1" applyBorder="1" applyAlignment="1">
      <alignment horizontal="left" vertical="center"/>
    </xf>
    <xf numFmtId="0" fontId="17" fillId="0" borderId="19" xfId="0" applyFont="1" applyFill="1" applyBorder="1" applyAlignment="1" applyProtection="1">
      <alignment horizontal="center" vertical="center"/>
    </xf>
    <xf numFmtId="0" fontId="106" fillId="4" borderId="0" xfId="0" applyFont="1" applyFill="1" applyBorder="1" applyAlignment="1">
      <alignment vertical="center"/>
    </xf>
    <xf numFmtId="0" fontId="120" fillId="0" borderId="0" xfId="0" applyFont="1" applyFill="1"/>
    <xf numFmtId="0" fontId="33" fillId="31" borderId="0" xfId="0" applyFont="1" applyFill="1" applyAlignment="1">
      <alignment vertical="center"/>
    </xf>
    <xf numFmtId="0" fontId="33" fillId="31" borderId="0" xfId="0" applyFont="1" applyFill="1" applyAlignment="1" applyProtection="1">
      <alignment vertical="center"/>
    </xf>
    <xf numFmtId="0" fontId="106" fillId="4" borderId="0" xfId="0" applyFont="1" applyFill="1" applyBorder="1" applyAlignment="1" applyProtection="1">
      <alignment vertical="center"/>
    </xf>
    <xf numFmtId="0" fontId="102" fillId="0" borderId="0" xfId="0" quotePrefix="1" applyFont="1" applyFill="1" applyAlignment="1" applyProtection="1">
      <alignment horizontal="left"/>
    </xf>
    <xf numFmtId="0" fontId="33" fillId="31" borderId="0" xfId="0" applyFont="1" applyFill="1" applyAlignment="1"/>
    <xf numFmtId="3" fontId="11" fillId="6" borderId="6" xfId="0" applyNumberFormat="1" applyFont="1" applyFill="1" applyBorder="1" applyAlignment="1" applyProtection="1">
      <alignment horizontal="center" vertical="center"/>
    </xf>
    <xf numFmtId="3" fontId="11" fillId="30" borderId="6" xfId="0" applyNumberFormat="1" applyFont="1" applyFill="1" applyBorder="1" applyAlignment="1" applyProtection="1">
      <alignment horizontal="center" vertical="center"/>
    </xf>
    <xf numFmtId="0" fontId="41" fillId="0" borderId="17" xfId="0" applyFont="1" applyFill="1" applyBorder="1" applyAlignment="1" applyProtection="1">
      <alignment horizontal="right" vertical="top"/>
    </xf>
    <xf numFmtId="0" fontId="41" fillId="0" borderId="15" xfId="0" applyFont="1" applyFill="1" applyBorder="1" applyAlignment="1" applyProtection="1">
      <alignment horizontal="right" vertical="top"/>
    </xf>
    <xf numFmtId="0" fontId="41" fillId="4" borderId="17" xfId="0" applyFont="1" applyFill="1" applyBorder="1" applyAlignment="1" applyProtection="1">
      <alignment horizontal="right" vertical="top"/>
    </xf>
    <xf numFmtId="0" fontId="41" fillId="4" borderId="18" xfId="0" applyFont="1" applyFill="1" applyBorder="1" applyProtection="1"/>
    <xf numFmtId="0" fontId="16" fillId="0" borderId="0" xfId="0" applyFont="1" applyFill="1" applyAlignment="1" applyProtection="1">
      <alignment horizontal="left" vertical="center"/>
    </xf>
    <xf numFmtId="0" fontId="9" fillId="31" borderId="0" xfId="0" applyFont="1" applyFill="1" applyBorder="1" applyAlignment="1" applyProtection="1">
      <alignment vertical="center"/>
    </xf>
    <xf numFmtId="0" fontId="31" fillId="4" borderId="0" xfId="0" applyFont="1" applyFill="1" applyBorder="1" applyAlignment="1">
      <alignment vertical="center"/>
    </xf>
    <xf numFmtId="0" fontId="19" fillId="4" borderId="0" xfId="0" quotePrefix="1" applyFont="1" applyFill="1" applyBorder="1" applyAlignment="1">
      <alignment horizontal="left" vertical="center" wrapText="1"/>
    </xf>
    <xf numFmtId="0" fontId="19" fillId="0" borderId="54" xfId="0" quotePrefix="1" applyFont="1" applyFill="1" applyBorder="1" applyAlignment="1">
      <alignment horizontal="center" vertical="center"/>
    </xf>
    <xf numFmtId="0" fontId="19" fillId="0" borderId="0" xfId="0" quotePrefix="1" applyFont="1" applyFill="1" applyBorder="1" applyAlignment="1">
      <alignment horizontal="center" vertical="center"/>
    </xf>
    <xf numFmtId="0" fontId="19" fillId="0" borderId="0" xfId="0" quotePrefix="1" applyFont="1" applyFill="1" applyBorder="1" applyAlignment="1">
      <alignment vertical="center"/>
    </xf>
    <xf numFmtId="0" fontId="14" fillId="0" borderId="0" xfId="0" applyFont="1" applyFill="1" applyBorder="1" applyAlignment="1">
      <alignment horizontal="justify" vertical="center"/>
    </xf>
    <xf numFmtId="0" fontId="14" fillId="0" borderId="0" xfId="0" applyFont="1" applyFill="1" applyAlignment="1">
      <alignment horizontal="justify" vertical="center"/>
    </xf>
    <xf numFmtId="0" fontId="0" fillId="0" borderId="0" xfId="0" applyFill="1"/>
    <xf numFmtId="0" fontId="29" fillId="0" borderId="0" xfId="0" applyFont="1" applyFill="1" applyAlignment="1">
      <alignment horizontal="right" vertical="top"/>
    </xf>
    <xf numFmtId="0" fontId="0" fillId="0" borderId="56" xfId="0" applyFill="1" applyBorder="1"/>
    <xf numFmtId="0" fontId="19" fillId="0" borderId="55" xfId="0" quotePrefix="1" applyFont="1" applyFill="1" applyBorder="1" applyAlignment="1">
      <alignment horizontal="justify" vertical="center" wrapText="1"/>
    </xf>
    <xf numFmtId="0" fontId="29" fillId="0" borderId="0" xfId="0" applyFont="1" applyFill="1" applyAlignment="1">
      <alignment horizontal="right"/>
    </xf>
    <xf numFmtId="0" fontId="14" fillId="0" borderId="55" xfId="0" applyFont="1" applyFill="1" applyBorder="1" applyAlignment="1">
      <alignment horizontal="justify" vertical="center"/>
    </xf>
    <xf numFmtId="0" fontId="0" fillId="0" borderId="55" xfId="0" applyFill="1" applyBorder="1"/>
    <xf numFmtId="0" fontId="19" fillId="4" borderId="0" xfId="0" quotePrefix="1" applyFont="1" applyFill="1" applyBorder="1" applyAlignment="1">
      <alignment horizontal="justify" vertical="center" wrapText="1"/>
    </xf>
    <xf numFmtId="0" fontId="14" fillId="4" borderId="0" xfId="0" applyFont="1" applyFill="1" applyBorder="1" applyAlignment="1">
      <alignment horizontal="justify" vertical="center" wrapText="1"/>
    </xf>
    <xf numFmtId="0" fontId="14" fillId="4" borderId="0" xfId="0" applyFont="1" applyFill="1" applyBorder="1" applyAlignment="1">
      <alignment horizontal="justify" vertical="center"/>
    </xf>
    <xf numFmtId="0" fontId="19" fillId="4" borderId="0" xfId="0" quotePrefix="1" applyFont="1" applyFill="1" applyBorder="1" applyAlignment="1">
      <alignment horizontal="justify" vertical="center" wrapText="1"/>
    </xf>
    <xf numFmtId="0" fontId="33" fillId="4" borderId="16" xfId="0" applyFont="1" applyFill="1" applyBorder="1" applyAlignment="1" applyProtection="1">
      <alignment wrapText="1"/>
    </xf>
    <xf numFmtId="0" fontId="33" fillId="4" borderId="31" xfId="0" quotePrefix="1" applyFont="1" applyFill="1" applyBorder="1" applyAlignment="1" applyProtection="1"/>
    <xf numFmtId="0" fontId="45" fillId="0" borderId="34" xfId="0" quotePrefix="1" applyFont="1" applyFill="1" applyBorder="1" applyAlignment="1" applyProtection="1"/>
    <xf numFmtId="0" fontId="45" fillId="0" borderId="31" xfId="0" quotePrefix="1" applyFont="1" applyFill="1" applyBorder="1" applyAlignment="1"/>
    <xf numFmtId="0" fontId="33" fillId="4" borderId="33" xfId="0" applyFont="1" applyFill="1" applyBorder="1" applyAlignment="1"/>
    <xf numFmtId="0" fontId="33" fillId="4" borderId="31" xfId="0" quotePrefix="1" applyFont="1" applyFill="1" applyBorder="1" applyAlignment="1"/>
    <xf numFmtId="0" fontId="33" fillId="4" borderId="31" xfId="0" quotePrefix="1" applyFont="1" applyFill="1" applyBorder="1" applyAlignment="1">
      <alignment horizontal="left" indent="1"/>
    </xf>
    <xf numFmtId="0" fontId="33" fillId="0" borderId="33" xfId="0" applyFont="1" applyFill="1" applyBorder="1" applyAlignment="1"/>
    <xf numFmtId="0" fontId="33" fillId="0" borderId="31" xfId="0" quotePrefix="1" applyFont="1" applyFill="1" applyBorder="1" applyAlignment="1"/>
    <xf numFmtId="0" fontId="33" fillId="4" borderId="31" xfId="0" quotePrefix="1" applyFont="1" applyFill="1" applyBorder="1" applyAlignment="1" applyProtection="1">
      <alignment horizontal="left" wrapText="1" indent="1"/>
    </xf>
    <xf numFmtId="0" fontId="96" fillId="4" borderId="0" xfId="0" applyFont="1" applyFill="1" applyBorder="1" applyAlignment="1">
      <alignment vertical="center"/>
    </xf>
    <xf numFmtId="0" fontId="49" fillId="2" borderId="51" xfId="0" applyFont="1" applyFill="1" applyBorder="1" applyAlignment="1" applyProtection="1">
      <alignment horizontal="center" vertical="center"/>
    </xf>
    <xf numFmtId="0" fontId="49" fillId="2" borderId="51" xfId="0" applyFont="1" applyFill="1" applyBorder="1" applyAlignment="1" applyProtection="1">
      <alignment horizontal="center" vertical="center" wrapText="1"/>
    </xf>
    <xf numFmtId="1" fontId="49" fillId="2" borderId="51" xfId="0" applyNumberFormat="1" applyFont="1" applyFill="1" applyBorder="1" applyAlignment="1" applyProtection="1">
      <alignment horizontal="right" vertical="center"/>
    </xf>
    <xf numFmtId="0" fontId="49" fillId="2" borderId="51" xfId="0" applyFont="1" applyFill="1" applyBorder="1" applyAlignment="1" applyProtection="1">
      <alignment horizontal="center" vertical="center"/>
    </xf>
    <xf numFmtId="3" fontId="11" fillId="30" borderId="36" xfId="0" applyNumberFormat="1" applyFont="1" applyFill="1" applyBorder="1" applyAlignment="1" applyProtection="1">
      <alignment horizontal="center" vertical="center"/>
    </xf>
    <xf numFmtId="1" fontId="49" fillId="32" borderId="51" xfId="0" applyNumberFormat="1" applyFont="1" applyFill="1" applyBorder="1" applyAlignment="1" applyProtection="1">
      <alignment horizontal="right" vertical="center"/>
    </xf>
    <xf numFmtId="0" fontId="36" fillId="0" borderId="54" xfId="0" applyFont="1" applyFill="1" applyBorder="1" applyAlignment="1" applyProtection="1">
      <alignment horizontal="center" vertical="center" wrapText="1"/>
    </xf>
    <xf numFmtId="0" fontId="36" fillId="33" borderId="10" xfId="0" applyFont="1" applyFill="1" applyBorder="1" applyAlignment="1" applyProtection="1">
      <alignment horizontal="center" vertical="center" wrapText="1"/>
    </xf>
    <xf numFmtId="0" fontId="15" fillId="4" borderId="63" xfId="0" applyFont="1" applyFill="1" applyBorder="1" applyAlignment="1" applyProtection="1">
      <alignment horizontal="right" vertical="top"/>
    </xf>
    <xf numFmtId="0" fontId="14" fillId="4" borderId="62" xfId="0" applyFont="1" applyFill="1" applyBorder="1" applyAlignment="1" applyProtection="1">
      <alignment vertical="center" wrapText="1"/>
    </xf>
    <xf numFmtId="0" fontId="14" fillId="4" borderId="0" xfId="0" applyFont="1" applyFill="1" applyAlignment="1">
      <alignment horizontal="justify" vertical="center"/>
    </xf>
    <xf numFmtId="0" fontId="19" fillId="4" borderId="54" xfId="0" applyFont="1" applyFill="1" applyBorder="1" applyAlignment="1">
      <alignment horizontal="center" vertical="center" wrapText="1"/>
    </xf>
    <xf numFmtId="0" fontId="0" fillId="4" borderId="62" xfId="0" applyFill="1" applyBorder="1"/>
    <xf numFmtId="0" fontId="14" fillId="4" borderId="63" xfId="0" quotePrefix="1" applyFont="1" applyFill="1" applyBorder="1" applyAlignment="1">
      <alignment horizontal="justify" vertical="center" wrapText="1"/>
    </xf>
    <xf numFmtId="0" fontId="0" fillId="0" borderId="62" xfId="0" applyFill="1" applyBorder="1" applyAlignment="1">
      <alignment vertical="top"/>
    </xf>
    <xf numFmtId="0" fontId="19" fillId="0" borderId="63" xfId="0" quotePrefix="1" applyFont="1" applyFill="1" applyBorder="1" applyAlignment="1">
      <alignment horizontal="justify" vertical="center" wrapText="1"/>
    </xf>
    <xf numFmtId="0" fontId="0" fillId="0" borderId="0" xfId="0" applyFill="1" applyBorder="1" applyAlignment="1">
      <alignment vertical="top"/>
    </xf>
    <xf numFmtId="0" fontId="14" fillId="0" borderId="0" xfId="0" quotePrefix="1" applyFont="1" applyFill="1" applyBorder="1" applyAlignment="1">
      <alignment horizontal="left" vertical="center" wrapText="1"/>
    </xf>
    <xf numFmtId="0" fontId="14" fillId="0" borderId="0" xfId="0" applyFont="1" applyFill="1" applyAlignment="1">
      <alignment horizontal="left" vertical="center"/>
    </xf>
    <xf numFmtId="0" fontId="115" fillId="0" borderId="0" xfId="0" applyFont="1" applyFill="1" applyAlignment="1">
      <alignment horizontal="left" vertical="top"/>
    </xf>
    <xf numFmtId="0" fontId="16" fillId="0" borderId="0" xfId="0" applyFont="1" applyFill="1" applyBorder="1" applyAlignment="1">
      <alignment horizontal="left" wrapText="1"/>
    </xf>
    <xf numFmtId="0" fontId="28" fillId="0" borderId="0" xfId="0" quotePrefix="1" applyFont="1" applyFill="1" applyBorder="1" applyAlignment="1">
      <alignment horizontal="left"/>
    </xf>
    <xf numFmtId="0" fontId="28" fillId="0" borderId="6" xfId="0" quotePrefix="1"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16" xfId="0" quotePrefix="1" applyFont="1" applyFill="1" applyBorder="1" applyAlignment="1" applyProtection="1">
      <alignment horizontal="center" vertical="center"/>
    </xf>
    <xf numFmtId="0" fontId="14" fillId="0" borderId="0" xfId="0" applyFont="1" applyFill="1" applyBorder="1" applyAlignment="1">
      <alignment horizontal="left"/>
    </xf>
    <xf numFmtId="0" fontId="18" fillId="0" borderId="0" xfId="0" applyFont="1" applyFill="1" applyBorder="1" applyAlignment="1">
      <alignment horizontal="left"/>
    </xf>
    <xf numFmtId="0" fontId="14" fillId="0" borderId="0" xfId="0" applyFont="1" applyFill="1" applyAlignment="1">
      <alignment horizontal="left"/>
    </xf>
    <xf numFmtId="0" fontId="18" fillId="0" borderId="0" xfId="0" applyFont="1" applyFill="1" applyAlignment="1">
      <alignment horizontal="left"/>
    </xf>
    <xf numFmtId="0" fontId="18" fillId="27" borderId="0" xfId="0" applyFont="1" applyFill="1" applyBorder="1" applyAlignment="1" applyProtection="1">
      <alignment horizontal="left" vertical="center"/>
      <protection locked="0"/>
    </xf>
    <xf numFmtId="0" fontId="14" fillId="27" borderId="0" xfId="0" applyFont="1" applyFill="1" applyBorder="1" applyAlignment="1" applyProtection="1">
      <alignment horizontal="left" vertical="center"/>
      <protection locked="0"/>
    </xf>
    <xf numFmtId="0" fontId="19" fillId="0" borderId="61" xfId="0" quotePrefix="1" applyFont="1" applyFill="1" applyBorder="1" applyAlignment="1">
      <alignment horizontal="justify" vertical="center" wrapText="1"/>
    </xf>
    <xf numFmtId="0" fontId="19" fillId="4" borderId="58" xfId="0" quotePrefix="1" applyFont="1" applyFill="1" applyBorder="1" applyAlignment="1">
      <alignment horizontal="justify" vertical="center" wrapText="1"/>
    </xf>
    <xf numFmtId="0" fontId="19" fillId="4" borderId="57" xfId="0" quotePrefix="1" applyFont="1" applyFill="1" applyBorder="1" applyAlignment="1">
      <alignment horizontal="justify" vertical="center" wrapText="1"/>
    </xf>
    <xf numFmtId="0" fontId="19" fillId="4" borderId="59" xfId="0" quotePrefix="1" applyFont="1" applyFill="1" applyBorder="1" applyAlignment="1">
      <alignment horizontal="justify" vertical="center" wrapText="1"/>
    </xf>
    <xf numFmtId="0" fontId="19" fillId="4" borderId="60" xfId="0" quotePrefix="1" applyFont="1" applyFill="1" applyBorder="1" applyAlignment="1">
      <alignment horizontal="justify" vertical="center" wrapText="1"/>
    </xf>
    <xf numFmtId="0" fontId="19" fillId="4" borderId="61" xfId="0" applyFont="1" applyFill="1" applyBorder="1" applyAlignment="1">
      <alignment horizontal="justify" vertical="center" wrapText="1"/>
    </xf>
    <xf numFmtId="0" fontId="14" fillId="4" borderId="61" xfId="0" quotePrefix="1" applyFont="1" applyFill="1" applyBorder="1" applyAlignment="1">
      <alignment horizontal="justify" vertical="center" wrapText="1"/>
    </xf>
    <xf numFmtId="0" fontId="32" fillId="11" borderId="14" xfId="0" applyFont="1" applyFill="1" applyBorder="1" applyAlignment="1">
      <alignment horizontal="center" vertical="center"/>
    </xf>
    <xf numFmtId="0" fontId="32" fillId="11" borderId="32" xfId="0" applyFont="1" applyFill="1" applyBorder="1" applyAlignment="1">
      <alignment horizontal="center" vertical="center"/>
    </xf>
    <xf numFmtId="0" fontId="32" fillId="11" borderId="15" xfId="0" applyFont="1" applyFill="1" applyBorder="1" applyAlignment="1">
      <alignment horizontal="center" vertical="center"/>
    </xf>
    <xf numFmtId="0" fontId="16" fillId="4" borderId="7" xfId="0" applyFont="1" applyFill="1" applyBorder="1" applyAlignment="1">
      <alignment horizontal="center" vertical="center"/>
    </xf>
    <xf numFmtId="0" fontId="21" fillId="3" borderId="14" xfId="0" applyNumberFormat="1" applyFont="1" applyFill="1" applyBorder="1" applyAlignment="1">
      <alignment horizontal="justify" vertical="center" wrapText="1"/>
    </xf>
    <xf numFmtId="0" fontId="21" fillId="3" borderId="32" xfId="0" applyNumberFormat="1" applyFont="1" applyFill="1" applyBorder="1" applyAlignment="1">
      <alignment horizontal="justify" vertical="center" wrapText="1"/>
    </xf>
    <xf numFmtId="0" fontId="0" fillId="4" borderId="32" xfId="0" quotePrefix="1" applyFill="1" applyBorder="1" applyAlignment="1">
      <alignment horizontal="justify" vertical="center" wrapText="1"/>
    </xf>
    <xf numFmtId="0" fontId="18" fillId="4" borderId="32" xfId="0" quotePrefix="1" applyFont="1" applyFill="1" applyBorder="1" applyAlignment="1">
      <alignment horizontal="left" vertical="center" wrapText="1"/>
    </xf>
    <xf numFmtId="0" fontId="18" fillId="4" borderId="32" xfId="0" quotePrefix="1" applyFont="1" applyFill="1" applyBorder="1" applyAlignment="1">
      <alignment horizontal="justify" vertical="center" wrapText="1"/>
    </xf>
    <xf numFmtId="0" fontId="18" fillId="4" borderId="0" xfId="0" applyFont="1" applyFill="1" applyBorder="1" applyAlignment="1">
      <alignment horizontal="left" vertical="center" wrapText="1"/>
    </xf>
    <xf numFmtId="0" fontId="18" fillId="4" borderId="0" xfId="0" applyFont="1" applyFill="1" applyBorder="1" applyAlignment="1">
      <alignment horizontal="left" vertical="center"/>
    </xf>
    <xf numFmtId="0" fontId="19" fillId="0" borderId="57" xfId="0" quotePrefix="1" applyFont="1" applyFill="1" applyBorder="1" applyAlignment="1">
      <alignment horizontal="justify" vertical="center" wrapText="1"/>
    </xf>
    <xf numFmtId="0" fontId="14" fillId="0" borderId="57" xfId="0" quotePrefix="1" applyFont="1" applyFill="1" applyBorder="1" applyAlignment="1">
      <alignment horizontal="left" vertical="center" wrapText="1"/>
    </xf>
    <xf numFmtId="0" fontId="14" fillId="4" borderId="57" xfId="0" applyFont="1" applyFill="1" applyBorder="1" applyAlignment="1">
      <alignment horizontal="justify" vertical="center" wrapText="1"/>
    </xf>
    <xf numFmtId="0" fontId="43" fillId="5" borderId="10" xfId="0" quotePrefix="1" applyFont="1" applyFill="1" applyBorder="1" applyAlignment="1">
      <alignment horizontal="center" vertical="center" textRotation="90"/>
    </xf>
    <xf numFmtId="0" fontId="43" fillId="5" borderId="2" xfId="0" applyFont="1" applyFill="1" applyBorder="1" applyAlignment="1">
      <alignment horizontal="center" vertical="center" textRotation="90"/>
    </xf>
    <xf numFmtId="0" fontId="43" fillId="5" borderId="4" xfId="0" applyFont="1" applyFill="1" applyBorder="1" applyAlignment="1">
      <alignment horizontal="center" vertical="center" textRotation="90"/>
    </xf>
    <xf numFmtId="0" fontId="49" fillId="2" borderId="14" xfId="0" applyFont="1" applyFill="1" applyBorder="1" applyAlignment="1" applyProtection="1">
      <alignment horizontal="left" vertical="center"/>
      <protection locked="0"/>
    </xf>
    <xf numFmtId="0" fontId="49" fillId="2" borderId="15" xfId="0" applyFont="1" applyFill="1" applyBorder="1" applyAlignment="1" applyProtection="1">
      <alignment horizontal="left" vertical="center"/>
      <protection locked="0"/>
    </xf>
    <xf numFmtId="0" fontId="3" fillId="0" borderId="35" xfId="0" quotePrefix="1" applyFont="1" applyFill="1" applyBorder="1" applyAlignment="1">
      <alignment horizontal="left"/>
    </xf>
    <xf numFmtId="0" fontId="3" fillId="0" borderId="33" xfId="0" quotePrefix="1" applyFont="1" applyFill="1" applyBorder="1" applyAlignment="1">
      <alignment horizontal="left"/>
    </xf>
    <xf numFmtId="0" fontId="2" fillId="0" borderId="35" xfId="0" quotePrefix="1" applyFont="1" applyFill="1" applyBorder="1" applyAlignment="1">
      <alignment horizontal="left"/>
    </xf>
    <xf numFmtId="0" fontId="2" fillId="0" borderId="33" xfId="0" quotePrefix="1" applyFont="1" applyFill="1" applyBorder="1" applyAlignment="1">
      <alignment horizontal="left"/>
    </xf>
    <xf numFmtId="0" fontId="5" fillId="0" borderId="0" xfId="0" applyFont="1" applyAlignment="1">
      <alignment horizontal="left" vertical="top" wrapText="1" indent="1"/>
    </xf>
    <xf numFmtId="0" fontId="5" fillId="0" borderId="35" xfId="0" applyFont="1" applyBorder="1" applyAlignment="1">
      <alignment horizontal="left" vertical="top" wrapText="1" indent="1"/>
    </xf>
    <xf numFmtId="0" fontId="6" fillId="0" borderId="0" xfId="0" applyFont="1" applyAlignment="1">
      <alignment horizontal="left" vertical="top" wrapText="1" indent="1"/>
    </xf>
    <xf numFmtId="0" fontId="113" fillId="0" borderId="0" xfId="0" applyFont="1" applyAlignment="1">
      <alignment horizontal="center" vertical="center"/>
    </xf>
    <xf numFmtId="0" fontId="0" fillId="0" borderId="0" xfId="0"/>
    <xf numFmtId="0" fontId="0" fillId="0" borderId="0" xfId="0" quotePrefix="1"/>
    <xf numFmtId="0" fontId="4" fillId="0" borderId="35" xfId="0" quotePrefix="1" applyFont="1" applyBorder="1" applyAlignment="1">
      <alignment horizontal="left"/>
    </xf>
    <xf numFmtId="0" fontId="4" fillId="0" borderId="33" xfId="0" quotePrefix="1" applyFont="1" applyBorder="1" applyAlignment="1">
      <alignment horizontal="left"/>
    </xf>
    <xf numFmtId="0" fontId="49" fillId="2" borderId="14" xfId="0" applyFont="1" applyFill="1" applyBorder="1" applyAlignment="1" applyProtection="1">
      <alignment horizontal="center" vertical="center"/>
    </xf>
    <xf numFmtId="0" fontId="49" fillId="2" borderId="32"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34" fillId="4" borderId="32" xfId="0" applyFont="1" applyFill="1" applyBorder="1" applyAlignment="1" applyProtection="1">
      <alignment horizontal="justify" vertical="top" wrapText="1"/>
    </xf>
    <xf numFmtId="0" fontId="36" fillId="4" borderId="14" xfId="0" applyFont="1" applyFill="1" applyBorder="1" applyAlignment="1" applyProtection="1">
      <alignment horizontal="center" vertical="center"/>
    </xf>
    <xf numFmtId="0" fontId="36" fillId="4" borderId="32" xfId="0" applyFont="1" applyFill="1" applyBorder="1" applyAlignment="1" applyProtection="1">
      <alignment horizontal="center" vertical="center"/>
    </xf>
    <xf numFmtId="0" fontId="58" fillId="4" borderId="0" xfId="0" quotePrefix="1" applyFont="1" applyFill="1" applyAlignment="1" applyProtection="1">
      <alignment horizontal="center" vertical="center" wrapText="1"/>
      <protection hidden="1"/>
    </xf>
    <xf numFmtId="0" fontId="58" fillId="4" borderId="0" xfId="0" applyFont="1" applyFill="1" applyAlignment="1" applyProtection="1">
      <alignment horizontal="center" vertical="center" wrapText="1"/>
      <protection hidden="1"/>
    </xf>
    <xf numFmtId="0" fontId="80" fillId="4" borderId="0" xfId="0" applyFont="1" applyFill="1" applyAlignment="1" applyProtection="1">
      <alignment horizontal="left"/>
    </xf>
    <xf numFmtId="14" fontId="80" fillId="4" borderId="0" xfId="0" applyNumberFormat="1" applyFont="1" applyFill="1" applyAlignment="1" applyProtection="1">
      <alignment horizontal="left"/>
    </xf>
    <xf numFmtId="0" fontId="102" fillId="0" borderId="0" xfId="0" quotePrefix="1" applyFont="1" applyFill="1" applyAlignment="1" applyProtection="1">
      <alignment horizontal="left"/>
    </xf>
    <xf numFmtId="0" fontId="102" fillId="4" borderId="0" xfId="0" applyFont="1" applyFill="1" applyAlignment="1" applyProtection="1">
      <alignment horizontal="left"/>
    </xf>
    <xf numFmtId="0" fontId="36" fillId="4" borderId="14" xfId="0" applyFont="1" applyFill="1" applyBorder="1" applyAlignment="1">
      <alignment horizontal="center" vertical="center"/>
    </xf>
    <xf numFmtId="0" fontId="36" fillId="4" borderId="32" xfId="0" applyFont="1" applyFill="1" applyBorder="1" applyAlignment="1">
      <alignment horizontal="center" vertical="center"/>
    </xf>
    <xf numFmtId="0" fontId="58" fillId="4" borderId="13" xfId="0" quotePrefix="1" applyFont="1" applyFill="1" applyBorder="1" applyAlignment="1" applyProtection="1">
      <alignment horizontal="center" vertical="center"/>
      <protection hidden="1"/>
    </xf>
    <xf numFmtId="0" fontId="33" fillId="4" borderId="13" xfId="0" applyNumberFormat="1" applyFont="1" applyFill="1" applyBorder="1" applyAlignment="1" applyProtection="1">
      <alignment horizontal="left" vertical="top" wrapText="1"/>
    </xf>
    <xf numFmtId="0" fontId="36" fillId="4" borderId="15" xfId="0" applyFont="1" applyFill="1" applyBorder="1" applyAlignment="1">
      <alignment horizontal="center" vertical="center"/>
    </xf>
    <xf numFmtId="0" fontId="58" fillId="4" borderId="13" xfId="0" quotePrefix="1" applyFont="1" applyFill="1" applyBorder="1" applyAlignment="1" applyProtection="1">
      <alignment horizontal="center" vertical="center" wrapText="1"/>
      <protection hidden="1"/>
    </xf>
    <xf numFmtId="3" fontId="102" fillId="4" borderId="0" xfId="0" applyNumberFormat="1" applyFont="1" applyFill="1" applyAlignment="1" applyProtection="1">
      <alignment horizontal="left"/>
    </xf>
    <xf numFmtId="0" fontId="33" fillId="4" borderId="9" xfId="0" applyFont="1" applyFill="1" applyBorder="1" applyAlignment="1" applyProtection="1">
      <alignment horizontal="left" vertical="top" wrapText="1"/>
    </xf>
    <xf numFmtId="0" fontId="33" fillId="4" borderId="13" xfId="0" applyFont="1" applyFill="1" applyBorder="1" applyAlignment="1" applyProtection="1">
      <alignment horizontal="left" vertical="top" wrapText="1"/>
    </xf>
    <xf numFmtId="0" fontId="36" fillId="0" borderId="9" xfId="0" applyFont="1" applyFill="1" applyBorder="1" applyAlignment="1" applyProtection="1">
      <alignment horizontal="center" vertical="center"/>
    </xf>
    <xf numFmtId="0" fontId="36" fillId="0" borderId="17" xfId="0" applyFont="1" applyFill="1" applyBorder="1" applyAlignment="1" applyProtection="1">
      <alignment horizontal="center" vertical="center"/>
    </xf>
    <xf numFmtId="0" fontId="36" fillId="0" borderId="62"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6" fillId="0" borderId="32" xfId="0" applyFont="1" applyFill="1" applyBorder="1" applyAlignment="1" applyProtection="1">
      <alignment horizontal="center" vertical="center"/>
    </xf>
    <xf numFmtId="0" fontId="36" fillId="0" borderId="15" xfId="0" applyFont="1" applyFill="1" applyBorder="1" applyAlignment="1" applyProtection="1">
      <alignment horizontal="center" vertical="center"/>
    </xf>
    <xf numFmtId="0" fontId="36" fillId="0" borderId="14" xfId="0" applyFont="1" applyFill="1" applyBorder="1" applyAlignment="1" applyProtection="1">
      <alignment horizontal="center" vertical="center" wrapText="1"/>
    </xf>
    <xf numFmtId="0" fontId="36" fillId="0" borderId="32" xfId="0" applyFont="1" applyFill="1" applyBorder="1" applyAlignment="1" applyProtection="1">
      <alignment horizontal="center" vertical="center" wrapText="1"/>
    </xf>
    <xf numFmtId="0" fontId="49" fillId="2" borderId="51" xfId="0" applyFont="1" applyFill="1" applyBorder="1" applyAlignment="1" applyProtection="1">
      <alignment horizontal="center" vertical="center"/>
    </xf>
    <xf numFmtId="0" fontId="36" fillId="0" borderId="10" xfId="0" applyFont="1" applyFill="1" applyBorder="1" applyAlignment="1" applyProtection="1">
      <alignment horizontal="center" vertical="center" wrapText="1"/>
    </xf>
    <xf numFmtId="0" fontId="36" fillId="0" borderId="4" xfId="0" applyFont="1" applyFill="1" applyBorder="1" applyAlignment="1" applyProtection="1">
      <alignment horizontal="center" vertical="center" wrapText="1"/>
    </xf>
    <xf numFmtId="0" fontId="36" fillId="0" borderId="17" xfId="0" applyFont="1" applyFill="1" applyBorder="1" applyAlignment="1" applyProtection="1">
      <alignment horizontal="center" vertical="center" wrapText="1"/>
    </xf>
    <xf numFmtId="0" fontId="36" fillId="0" borderId="18" xfId="0" applyFont="1" applyFill="1" applyBorder="1" applyAlignment="1" applyProtection="1">
      <alignment horizontal="center" vertical="center" wrapText="1"/>
    </xf>
    <xf numFmtId="0" fontId="34" fillId="4" borderId="61" xfId="0" quotePrefix="1" applyFont="1" applyFill="1" applyBorder="1" applyAlignment="1" applyProtection="1">
      <alignment horizontal="left" vertical="top" wrapText="1"/>
    </xf>
    <xf numFmtId="0" fontId="49" fillId="2" borderId="49" xfId="0" applyFont="1" applyFill="1" applyBorder="1" applyAlignment="1" applyProtection="1">
      <alignment horizontal="center" vertical="center"/>
    </xf>
    <xf numFmtId="0" fontId="49" fillId="2" borderId="50" xfId="0"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3" xfId="0" applyFont="1" applyFill="1" applyBorder="1" applyAlignment="1" applyProtection="1">
      <alignment horizontal="center" vertical="center"/>
    </xf>
    <xf numFmtId="0" fontId="34" fillId="4" borderId="32" xfId="0" applyFont="1" applyFill="1" applyBorder="1" applyAlignment="1" applyProtection="1">
      <alignment horizontal="left" vertical="top" wrapText="1"/>
    </xf>
    <xf numFmtId="0" fontId="49" fillId="2" borderId="10"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43" fillId="2" borderId="2" xfId="0" applyFont="1" applyFill="1" applyBorder="1" applyAlignment="1" applyProtection="1">
      <alignment horizontal="center" vertical="center" wrapText="1"/>
    </xf>
    <xf numFmtId="0" fontId="43" fillId="2" borderId="4" xfId="0" applyFont="1" applyFill="1" applyBorder="1" applyAlignment="1" applyProtection="1">
      <alignment horizontal="center" vertical="center" wrapText="1"/>
    </xf>
    <xf numFmtId="0" fontId="116" fillId="4" borderId="32" xfId="0" quotePrefix="1" applyFont="1" applyFill="1" applyBorder="1" applyAlignment="1" applyProtection="1">
      <alignment horizontal="left" vertical="top" wrapText="1"/>
    </xf>
    <xf numFmtId="0" fontId="36" fillId="0" borderId="62" xfId="0" applyFont="1" applyFill="1" applyBorder="1" applyAlignment="1" applyProtection="1">
      <alignment horizontal="center" vertical="center" wrapText="1"/>
    </xf>
    <xf numFmtId="0" fontId="36" fillId="0" borderId="63" xfId="0" applyFont="1" applyFill="1" applyBorder="1" applyAlignment="1" applyProtection="1">
      <alignment horizontal="center" vertical="center" wrapText="1"/>
    </xf>
    <xf numFmtId="0" fontId="36" fillId="0" borderId="61"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0" fontId="36" fillId="0" borderId="2" xfId="0" applyFont="1" applyFill="1" applyBorder="1" applyAlignment="1" applyProtection="1">
      <alignment horizontal="center" vertical="center" wrapText="1"/>
    </xf>
    <xf numFmtId="0" fontId="16" fillId="4" borderId="8" xfId="0" applyFont="1" applyFill="1" applyBorder="1" applyAlignment="1" applyProtection="1">
      <alignment horizontal="center" vertical="center" wrapText="1"/>
    </xf>
    <xf numFmtId="0" fontId="16" fillId="4" borderId="6" xfId="0" applyFont="1" applyFill="1" applyBorder="1" applyAlignment="1" applyProtection="1">
      <alignment horizontal="center" vertical="center" wrapText="1"/>
    </xf>
    <xf numFmtId="0" fontId="16" fillId="4" borderId="12" xfId="0" applyFont="1" applyFill="1" applyBorder="1" applyAlignment="1" applyProtection="1">
      <alignment horizontal="center" vertical="center" wrapText="1"/>
    </xf>
    <xf numFmtId="0" fontId="33" fillId="4" borderId="32" xfId="0" quotePrefix="1" applyFont="1" applyFill="1" applyBorder="1" applyAlignment="1">
      <alignment horizontal="justify" vertical="top" wrapText="1"/>
    </xf>
    <xf numFmtId="0" fontId="16" fillId="4" borderId="0" xfId="0" applyFont="1" applyFill="1" applyBorder="1" applyAlignment="1">
      <alignment horizontal="center" vertical="center"/>
    </xf>
    <xf numFmtId="0" fontId="49" fillId="2" borderId="14" xfId="0" applyFont="1" applyFill="1" applyBorder="1" applyAlignment="1" applyProtection="1">
      <alignment horizontal="center" vertical="center"/>
      <protection locked="0"/>
    </xf>
    <xf numFmtId="0" fontId="49" fillId="2" borderId="32" xfId="0" applyFont="1" applyFill="1" applyBorder="1" applyAlignment="1" applyProtection="1">
      <alignment horizontal="center" vertical="center"/>
      <protection locked="0"/>
    </xf>
    <xf numFmtId="0" fontId="49" fillId="2" borderId="15" xfId="0" applyFont="1" applyFill="1" applyBorder="1" applyAlignment="1" applyProtection="1">
      <alignment horizontal="center" vertical="center"/>
      <protection locked="0"/>
    </xf>
    <xf numFmtId="0" fontId="34" fillId="4" borderId="13" xfId="0" applyFont="1" applyFill="1" applyBorder="1" applyAlignment="1" applyProtection="1">
      <alignment horizontal="justify" vertical="top" wrapText="1"/>
      <protection locked="0"/>
    </xf>
    <xf numFmtId="0" fontId="33" fillId="4" borderId="13" xfId="0" applyFont="1" applyFill="1" applyBorder="1" applyAlignment="1" applyProtection="1">
      <alignment horizontal="justify" vertical="top" wrapText="1"/>
      <protection locked="0"/>
    </xf>
    <xf numFmtId="0" fontId="34" fillId="4" borderId="9" xfId="0" applyNumberFormat="1" applyFont="1" applyFill="1" applyBorder="1" applyAlignment="1" applyProtection="1">
      <alignment horizontal="justify" vertical="top" wrapText="1"/>
      <protection locked="0"/>
    </xf>
    <xf numFmtId="0" fontId="33" fillId="4" borderId="9" xfId="0" applyNumberFormat="1" applyFont="1" applyFill="1" applyBorder="1" applyAlignment="1" applyProtection="1">
      <alignment horizontal="justify" vertical="top" wrapText="1"/>
      <protection locked="0"/>
    </xf>
    <xf numFmtId="0" fontId="36" fillId="4" borderId="10" xfId="0" applyFont="1" applyFill="1" applyBorder="1" applyAlignment="1">
      <alignment horizontal="center" vertical="center" wrapText="1"/>
    </xf>
    <xf numFmtId="0" fontId="36" fillId="4" borderId="4" xfId="0" applyFont="1" applyFill="1" applyBorder="1" applyAlignment="1">
      <alignment horizontal="center" vertical="center" wrapText="1"/>
    </xf>
    <xf numFmtId="0" fontId="36" fillId="4" borderId="9" xfId="0" applyFont="1" applyFill="1" applyBorder="1" applyAlignment="1">
      <alignment horizontal="center" vertical="center" wrapText="1"/>
    </xf>
    <xf numFmtId="0" fontId="36" fillId="4" borderId="13" xfId="0" applyFont="1" applyFill="1" applyBorder="1" applyAlignment="1">
      <alignment horizontal="center" vertical="center" wrapText="1"/>
    </xf>
    <xf numFmtId="0" fontId="36" fillId="4" borderId="8"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17" xfId="0" applyFont="1" applyFill="1" applyBorder="1" applyAlignment="1">
      <alignment horizontal="center" vertical="center"/>
    </xf>
    <xf numFmtId="0" fontId="33" fillId="4" borderId="13" xfId="0" applyFont="1" applyFill="1" applyBorder="1" applyAlignment="1" applyProtection="1">
      <alignment horizontal="left" vertical="top" wrapText="1"/>
      <protection locked="0"/>
    </xf>
    <xf numFmtId="0" fontId="49" fillId="2" borderId="10" xfId="0" applyFont="1" applyFill="1" applyBorder="1" applyAlignment="1" applyProtection="1">
      <alignment horizontal="center" vertical="center" wrapText="1"/>
      <protection locked="0"/>
    </xf>
    <xf numFmtId="0" fontId="49" fillId="2" borderId="4" xfId="0" quotePrefix="1" applyFont="1" applyFill="1" applyBorder="1" applyAlignment="1" applyProtection="1">
      <alignment horizontal="center" vertical="center" wrapText="1"/>
      <protection locked="0"/>
    </xf>
    <xf numFmtId="0" fontId="33" fillId="4" borderId="9" xfId="0" quotePrefix="1" applyFont="1" applyFill="1" applyBorder="1" applyAlignment="1" applyProtection="1">
      <alignment horizontal="justify" vertical="top" wrapText="1"/>
      <protection locked="0"/>
    </xf>
    <xf numFmtId="0" fontId="34" fillId="0" borderId="0" xfId="0" applyFont="1" applyFill="1" applyBorder="1" applyAlignment="1" applyProtection="1">
      <alignment horizontal="left" vertical="top" wrapText="1"/>
    </xf>
    <xf numFmtId="0" fontId="34" fillId="0" borderId="32" xfId="0" applyFont="1" applyFill="1" applyBorder="1" applyAlignment="1" applyProtection="1">
      <alignment horizontal="justify" vertical="top" wrapText="1"/>
    </xf>
    <xf numFmtId="0" fontId="33" fillId="0" borderId="32" xfId="0" applyFont="1" applyFill="1" applyBorder="1" applyAlignment="1" applyProtection="1">
      <alignment horizontal="justify" vertical="top" wrapText="1"/>
    </xf>
    <xf numFmtId="0" fontId="16" fillId="4" borderId="0" xfId="0" applyFont="1" applyFill="1" applyBorder="1" applyAlignment="1" applyProtection="1">
      <alignment horizontal="center" vertical="center"/>
    </xf>
  </cellXfs>
  <cellStyles count="39">
    <cellStyle name="Akzent1" xfId="1" builtinId="29" customBuiltin="1"/>
    <cellStyle name="Akzent2" xfId="2" builtinId="33" customBuiltin="1"/>
    <cellStyle name="Akzent3" xfId="3" builtinId="37" customBuiltin="1"/>
    <cellStyle name="Akzent4" xfId="4" builtinId="41" customBuiltin="1"/>
    <cellStyle name="Akzent5" xfId="5" builtinId="45" customBuiltin="1"/>
    <cellStyle name="Akzent6" xfId="6" builtinId="49" customBuiltin="1"/>
    <cellStyle name="Ausgabe" xfId="7" builtinId="21" customBuiltin="1"/>
    <cellStyle name="Beobachtung" xfId="8"/>
    <cellStyle name="Beobachtung (alpha)" xfId="9"/>
    <cellStyle name="Beobachtung (F:Werteliste)" xfId="10"/>
    <cellStyle name="Beobachtung (gesperrt)" xfId="11"/>
    <cellStyle name="Beobachtung (Total)" xfId="12"/>
    <cellStyle name="Berechnung" xfId="13" builtinId="22" customBuiltin="1"/>
    <cellStyle name="Besuchter Hyperlink" xfId="14" builtinId="9" customBuiltin="1"/>
    <cellStyle name="ColPos" xfId="15"/>
    <cellStyle name="Dezimal [0]" xfId="16" builtinId="6" customBuiltin="1"/>
    <cellStyle name="Eingabe" xfId="17" builtinId="20" customBuiltin="1"/>
    <cellStyle name="EmptyField" xfId="18"/>
    <cellStyle name="Ergebnis" xfId="19" builtinId="25" customBuiltin="1"/>
    <cellStyle name="Erklärender Text" xfId="20" builtinId="53" customBuiltin="1"/>
    <cellStyle name="Gut" xfId="21" builtinId="26" customBuiltin="1"/>
    <cellStyle name="Komma" xfId="22" builtinId="3"/>
    <cellStyle name="Komma 2" xfId="38"/>
    <cellStyle name="LinePos" xfId="23"/>
    <cellStyle name="Link" xfId="24" builtinId="8"/>
    <cellStyle name="Neutral" xfId="25" builtinId="28" customBuiltin="1"/>
    <cellStyle name="Normal_Front" xfId="26"/>
    <cellStyle name="Schlecht" xfId="27" builtinId="27" customBuiltin="1"/>
    <cellStyle name="Standard" xfId="0" builtinId="0" customBuiltin="1"/>
    <cellStyle name="Überschrift 1" xfId="28" builtinId="16" customBuiltin="1"/>
    <cellStyle name="Überschrift 2" xfId="29" builtinId="17" customBuiltin="1"/>
    <cellStyle name="Überschrift 3" xfId="30" builtinId="18" customBuiltin="1"/>
    <cellStyle name="Überschrift 4" xfId="31" builtinId="19" customBuiltin="1"/>
    <cellStyle name="ValMessage" xfId="32"/>
    <cellStyle name="Verknüpfte Zelle" xfId="33" builtinId="24" customBuiltin="1"/>
    <cellStyle name="Währung" xfId="34" builtinId="4" customBuiltin="1"/>
    <cellStyle name="Währung [0]" xfId="35" builtinId="7" customBuiltin="1"/>
    <cellStyle name="Warnender Text" xfId="36" builtinId="11" customBuiltin="1"/>
    <cellStyle name="Zelle überprüfen" xfId="37" builtinId="23" customBuiltin="1"/>
  </cellStyles>
  <dxfs count="160">
    <dxf>
      <font>
        <b/>
        <i val="0"/>
        <condense val="0"/>
        <extend val="0"/>
        <color indexed="10"/>
      </font>
    </dxf>
    <dxf>
      <font>
        <b/>
        <i val="0"/>
        <condense val="0"/>
        <extend val="0"/>
        <u val="none"/>
        <color auto="1"/>
      </font>
      <fill>
        <patternFill>
          <bgColor indexed="10"/>
        </patternFill>
      </fill>
    </dxf>
    <dxf>
      <font>
        <b/>
        <i val="0"/>
        <condense val="0"/>
        <extend val="0"/>
        <color indexed="10"/>
      </font>
      <fill>
        <patternFill patternType="none">
          <bgColor indexed="65"/>
        </patternFill>
      </fill>
    </dxf>
    <dxf>
      <font>
        <b/>
        <i val="0"/>
        <strike val="0"/>
        <condense val="0"/>
        <extend val="0"/>
        <color indexed="10"/>
      </font>
      <fill>
        <patternFill patternType="none">
          <bgColor indexed="65"/>
        </patternFill>
      </fill>
    </dxf>
    <dxf>
      <font>
        <b/>
        <i val="0"/>
        <condense val="0"/>
        <extend val="0"/>
        <color indexed="10"/>
      </font>
    </dxf>
    <dxf>
      <font>
        <b/>
        <i val="0"/>
        <condense val="0"/>
        <extend val="0"/>
        <u val="none"/>
        <color auto="1"/>
      </font>
      <fill>
        <patternFill>
          <bgColor indexed="10"/>
        </patternFill>
      </fill>
    </dxf>
    <dxf>
      <font>
        <b/>
        <i val="0"/>
        <condense val="0"/>
        <extend val="0"/>
        <color indexed="10"/>
      </font>
    </dxf>
    <dxf>
      <font>
        <b/>
        <i val="0"/>
        <strike val="0"/>
        <condense val="0"/>
        <extend val="0"/>
        <color indexed="10"/>
      </font>
      <fill>
        <patternFill patternType="none">
          <bgColor indexed="65"/>
        </patternFill>
      </fill>
    </dxf>
    <dxf>
      <font>
        <b/>
        <i val="0"/>
        <condense val="0"/>
        <extend val="0"/>
        <u val="none"/>
        <color auto="1"/>
      </font>
      <fill>
        <patternFill>
          <bgColor indexed="10"/>
        </patternFill>
      </fill>
    </dxf>
    <dxf>
      <font>
        <b/>
        <i val="0"/>
        <strike val="0"/>
        <condense val="0"/>
        <extend val="0"/>
        <color indexed="10"/>
      </font>
      <fill>
        <patternFill patternType="none">
          <bgColor indexed="65"/>
        </patternFill>
      </fill>
    </dxf>
    <dxf>
      <font>
        <b/>
        <i val="0"/>
        <condense val="0"/>
        <extend val="0"/>
        <color indexed="10"/>
      </font>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condense val="0"/>
        <extend val="0"/>
        <u val="none"/>
        <color auto="1"/>
      </font>
      <fill>
        <patternFill>
          <bgColor indexed="10"/>
        </patternFill>
      </fill>
    </dxf>
    <dxf>
      <font>
        <b/>
        <i val="0"/>
        <strike val="0"/>
        <condense val="0"/>
        <extend val="0"/>
        <color indexed="10"/>
      </font>
      <fill>
        <patternFill patternType="solid">
          <bgColor rgb="FFFFFF00"/>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strike val="0"/>
        <condense val="0"/>
        <extend val="0"/>
        <color indexed="10"/>
      </font>
      <fill>
        <patternFill patternType="solid">
          <bgColor rgb="FFFFFF00"/>
        </patternFill>
      </fill>
    </dxf>
    <dxf>
      <font>
        <b/>
        <i val="0"/>
        <strike val="0"/>
        <condense val="0"/>
        <extend val="0"/>
        <color indexed="10"/>
      </font>
      <fill>
        <patternFill patternType="solid">
          <bgColor rgb="FFFFFF00"/>
        </patternFill>
      </fill>
    </dxf>
    <dxf>
      <font>
        <b/>
        <i val="0"/>
        <strike val="0"/>
        <condense val="0"/>
        <extend val="0"/>
        <color indexed="10"/>
      </font>
      <fill>
        <patternFill patternType="solid">
          <bgColor rgb="FFFFFF00"/>
        </patternFill>
      </fill>
    </dxf>
    <dxf>
      <font>
        <b/>
        <i val="0"/>
        <strike val="0"/>
        <condense val="0"/>
        <extend val="0"/>
        <color indexed="10"/>
      </font>
      <fill>
        <patternFill patternType="solid">
          <bgColor rgb="FFFFFF00"/>
        </patternFill>
      </fill>
    </dxf>
    <dxf>
      <font>
        <b/>
        <i val="0"/>
        <strike val="0"/>
        <condense val="0"/>
        <extend val="0"/>
        <color indexed="10"/>
      </font>
      <fill>
        <patternFill patternType="solid">
          <bgColor rgb="FFFFFF00"/>
        </patternFill>
      </fill>
    </dxf>
    <dxf>
      <font>
        <b/>
        <i val="0"/>
        <condense val="0"/>
        <extend val="0"/>
        <color indexed="10"/>
      </font>
    </dxf>
    <dxf>
      <font>
        <b/>
        <i val="0"/>
        <condense val="0"/>
        <extend val="0"/>
        <u val="none"/>
        <color auto="1"/>
      </font>
      <fill>
        <patternFill>
          <bgColor indexed="10"/>
        </patternFill>
      </fill>
    </dxf>
    <dxf>
      <font>
        <b/>
        <i val="0"/>
        <strike val="0"/>
        <condense val="0"/>
        <extend val="0"/>
        <color indexed="10"/>
      </font>
      <fill>
        <patternFill patternType="solid">
          <bgColor rgb="FFFFFF00"/>
        </patternFill>
      </fill>
    </dxf>
    <dxf>
      <font>
        <b/>
        <i val="0"/>
        <condense val="0"/>
        <extend val="0"/>
        <u val="none"/>
        <color auto="1"/>
      </font>
      <fill>
        <patternFill>
          <bgColor indexed="10"/>
        </patternFill>
      </fill>
    </dxf>
    <dxf>
      <font>
        <b/>
        <i val="0"/>
        <condense val="0"/>
        <extend val="0"/>
        <color indexed="10"/>
      </font>
    </dxf>
    <dxf>
      <font>
        <b/>
        <i val="0"/>
        <condense val="0"/>
        <extend val="0"/>
        <u val="none"/>
        <color auto="1"/>
      </font>
      <fill>
        <patternFill>
          <bgColor indexed="10"/>
        </patternFill>
      </fill>
    </dxf>
    <dxf>
      <fill>
        <patternFill>
          <bgColor indexed="10"/>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indexed="10"/>
        </patternFill>
      </fill>
    </dxf>
    <dxf>
      <fill>
        <patternFill>
          <bgColor indexed="10"/>
        </patternFill>
      </fill>
    </dxf>
    <dxf>
      <font>
        <b/>
        <i val="0"/>
        <condense val="0"/>
        <extend val="0"/>
        <color indexed="10"/>
      </font>
    </dxf>
    <dxf>
      <font>
        <b/>
        <i val="0"/>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u val="none"/>
        <color auto="1"/>
      </font>
      <fill>
        <patternFill>
          <bgColor indexed="10"/>
        </patternFill>
      </fill>
    </dxf>
    <dxf>
      <fill>
        <patternFill>
          <bgColor indexed="10"/>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u val="none"/>
        <color auto="1"/>
      </font>
      <fill>
        <patternFill>
          <bgColor indexed="10"/>
        </patternFill>
      </fill>
    </dxf>
    <dxf>
      <fill>
        <patternFill>
          <bgColor indexed="10"/>
        </patternFill>
      </fill>
    </dxf>
    <dxf>
      <font>
        <b/>
        <i val="0"/>
        <condense val="0"/>
        <extend val="0"/>
        <color indexed="10"/>
      </font>
    </dxf>
    <dxf>
      <font>
        <b/>
        <i val="0"/>
        <condense val="0"/>
        <extend val="0"/>
        <color indexed="10"/>
      </font>
    </dxf>
    <dxf>
      <font>
        <b/>
        <i val="0"/>
        <condense val="0"/>
        <extend val="0"/>
        <color indexed="10"/>
      </font>
    </dxf>
    <dxf>
      <font>
        <b/>
        <i val="0"/>
        <condense val="0"/>
        <extend val="0"/>
        <u val="none"/>
        <color auto="1"/>
      </font>
      <fill>
        <patternFill>
          <bgColor indexed="10"/>
        </patternFill>
      </fill>
    </dxf>
    <dxf>
      <font>
        <b/>
        <i val="0"/>
        <condense val="0"/>
        <extend val="0"/>
        <color indexed="10"/>
      </font>
    </dxf>
    <dxf>
      <font>
        <b/>
        <i val="0"/>
        <condense val="0"/>
        <extend val="0"/>
        <color indexed="10"/>
      </font>
    </dxf>
    <dxf>
      <fill>
        <patternFill>
          <bgColor indexed="10"/>
        </patternFill>
      </fill>
    </dxf>
    <dxf>
      <font>
        <b/>
        <i val="0"/>
        <condense val="0"/>
        <extend val="0"/>
        <color auto="1"/>
      </font>
      <fill>
        <patternFill>
          <bgColor indexed="10"/>
        </patternFill>
      </fill>
    </dxf>
    <dxf>
      <font>
        <b/>
        <i val="0"/>
        <condense val="0"/>
        <extend val="0"/>
        <color indexed="22"/>
      </font>
      <fill>
        <patternFill>
          <bgColor indexed="60"/>
        </patternFill>
      </fill>
      <border>
        <left style="thin">
          <color indexed="64"/>
        </left>
        <right style="thin">
          <color indexed="64"/>
        </right>
        <top style="thin">
          <color indexed="64"/>
        </top>
        <bottom style="thin">
          <color indexed="64"/>
        </bottom>
      </border>
    </dxf>
    <dxf>
      <font>
        <b val="0"/>
        <i val="0"/>
        <condense val="0"/>
        <extend val="0"/>
        <color indexed="9"/>
      </font>
    </dxf>
    <dxf>
      <font>
        <b/>
        <i val="0"/>
        <condense val="0"/>
        <extend val="0"/>
        <color indexed="10"/>
      </font>
    </dxf>
    <dxf>
      <fill>
        <patternFill>
          <bgColor rgb="FFFFC000"/>
        </patternFill>
      </fill>
    </dxf>
    <dxf>
      <fill>
        <patternFill>
          <bgColor rgb="FFFFC000"/>
        </patternFill>
      </fill>
    </dxf>
    <dxf>
      <font>
        <condense val="0"/>
        <extend val="0"/>
        <color indexed="9"/>
      </font>
    </dxf>
    <dxf>
      <font>
        <b/>
        <i val="0"/>
        <condense val="0"/>
        <extend val="0"/>
        <color indexed="22"/>
      </font>
      <fill>
        <patternFill>
          <bgColor indexed="60"/>
        </patternFill>
      </fill>
    </dxf>
    <dxf>
      <font>
        <b/>
        <i val="0"/>
        <condense val="0"/>
        <extend val="0"/>
        <color indexed="9"/>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32109</xdr:colOff>
      <xdr:row>1</xdr:row>
      <xdr:rowOff>21405</xdr:rowOff>
    </xdr:from>
    <xdr:to>
      <xdr:col>11</xdr:col>
      <xdr:colOff>109199</xdr:colOff>
      <xdr:row>2</xdr:row>
      <xdr:rowOff>545814</xdr:rowOff>
    </xdr:to>
    <xdr:pic>
      <xdr:nvPicPr>
        <xdr:cNvPr id="51345" name="Picture 1"/>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854"/>
        <a:stretch/>
      </xdr:blipFill>
      <xdr:spPr bwMode="auto">
        <a:xfrm>
          <a:off x="1723064" y="267557"/>
          <a:ext cx="5364000" cy="781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B1:IE78"/>
  <sheetViews>
    <sheetView showGridLines="0" showRowColHeaders="0" tabSelected="1" zoomScale="80" zoomScaleNormal="80" workbookViewId="0">
      <selection activeCell="K8" sqref="K8"/>
    </sheetView>
  </sheetViews>
  <sheetFormatPr baseColWidth="10" defaultColWidth="9.140625" defaultRowHeight="12.75"/>
  <cols>
    <col min="1" max="4" width="1.7109375" style="393" customWidth="1"/>
    <col min="5" max="5" width="14.7109375" style="393" customWidth="1"/>
    <col min="6" max="8" width="1.7109375" style="393" customWidth="1"/>
    <col min="9" max="9" width="35.140625" style="393" customWidth="1"/>
    <col min="10" max="10" width="24.5703125" style="393" customWidth="1"/>
    <col min="11" max="11" width="20.7109375" style="393" customWidth="1"/>
    <col min="12" max="12" width="13.5703125" style="393" customWidth="1"/>
    <col min="13" max="13" width="1.7109375" style="393" customWidth="1"/>
    <col min="14" max="14" width="3.42578125" style="393" customWidth="1"/>
    <col min="15" max="15" width="1.140625" style="393" customWidth="1"/>
    <col min="16" max="21" width="9.140625" style="392" hidden="1" customWidth="1"/>
    <col min="22" max="22" width="14.85546875" style="392" hidden="1" customWidth="1"/>
    <col min="23" max="23" width="24.5703125" style="392" hidden="1" customWidth="1"/>
    <col min="24" max="31" width="7" style="392" hidden="1" customWidth="1"/>
    <col min="32" max="188" width="9.140625" style="392" hidden="1" customWidth="1"/>
    <col min="189" max="231" width="0" style="393" hidden="1" customWidth="1"/>
    <col min="232" max="234" width="9.140625" style="393"/>
    <col min="235" max="235" width="9.140625" style="393" customWidth="1"/>
    <col min="236" max="16384" width="9.140625" style="393"/>
  </cols>
  <sheetData>
    <row r="1" spans="2:239" ht="20.100000000000001" customHeight="1"/>
    <row r="2" spans="2:239" ht="20.25">
      <c r="B2" s="669" t="s">
        <v>468</v>
      </c>
      <c r="C2" s="670"/>
      <c r="D2" s="670"/>
      <c r="E2" s="670"/>
      <c r="F2" s="670"/>
      <c r="G2" s="670"/>
      <c r="H2" s="670"/>
      <c r="I2" s="678"/>
      <c r="J2" s="678"/>
      <c r="K2" s="678"/>
      <c r="L2" s="679"/>
      <c r="M2" s="680"/>
      <c r="V2" s="394"/>
      <c r="W2" s="394"/>
    </row>
    <row r="3" spans="2:239" ht="60" customHeight="1">
      <c r="B3" s="681"/>
      <c r="C3" s="682"/>
      <c r="D3" s="682"/>
      <c r="E3" s="682"/>
      <c r="F3" s="682"/>
      <c r="G3" s="682"/>
      <c r="H3" s="682"/>
      <c r="I3" s="683"/>
      <c r="J3" s="683"/>
      <c r="K3" s="683"/>
      <c r="L3" s="683"/>
      <c r="M3" s="684"/>
      <c r="V3" s="395"/>
      <c r="W3" s="396"/>
      <c r="HX3" s="715"/>
    </row>
    <row r="4" spans="2:239" ht="48" customHeight="1">
      <c r="B4" s="895" t="s">
        <v>142</v>
      </c>
      <c r="C4" s="896"/>
      <c r="D4" s="896"/>
      <c r="E4" s="896"/>
      <c r="F4" s="896"/>
      <c r="G4" s="896"/>
      <c r="H4" s="896"/>
      <c r="I4" s="896"/>
      <c r="J4" s="896"/>
      <c r="K4" s="896"/>
      <c r="L4" s="896"/>
      <c r="M4" s="897"/>
      <c r="V4" s="395"/>
      <c r="W4" s="396"/>
      <c r="HX4" s="715"/>
      <c r="IA4" s="892"/>
      <c r="IB4" s="892"/>
      <c r="IC4" s="892"/>
      <c r="ID4" s="892"/>
      <c r="IE4" s="892"/>
    </row>
    <row r="5" spans="2:239" ht="12" customHeight="1">
      <c r="B5" s="685"/>
      <c r="C5" s="683"/>
      <c r="D5" s="683"/>
      <c r="E5" s="683"/>
      <c r="F5" s="683"/>
      <c r="G5" s="683"/>
      <c r="H5" s="683"/>
      <c r="I5" s="683"/>
      <c r="J5" s="683"/>
      <c r="K5" s="683"/>
      <c r="L5" s="683"/>
      <c r="M5" s="684"/>
      <c r="V5" s="397"/>
      <c r="W5" s="398"/>
    </row>
    <row r="6" spans="2:239" ht="20.100000000000001" customHeight="1">
      <c r="B6" s="686"/>
      <c r="C6" s="687"/>
      <c r="D6" s="687"/>
      <c r="E6" s="687"/>
      <c r="F6" s="687"/>
      <c r="G6" s="687"/>
      <c r="H6" s="687"/>
      <c r="I6" s="688"/>
      <c r="J6" s="689" t="s">
        <v>289</v>
      </c>
      <c r="K6" s="712" t="s">
        <v>290</v>
      </c>
      <c r="L6" s="688"/>
      <c r="M6" s="690"/>
      <c r="V6" s="397"/>
      <c r="W6" s="398"/>
    </row>
    <row r="7" spans="2:239" ht="20.100000000000001" customHeight="1">
      <c r="B7" s="685"/>
      <c r="C7" s="683"/>
      <c r="D7" s="683"/>
      <c r="E7" s="683"/>
      <c r="F7" s="683"/>
      <c r="G7" s="683"/>
      <c r="H7" s="683"/>
      <c r="I7" s="683"/>
      <c r="J7" s="689" t="s">
        <v>303</v>
      </c>
      <c r="K7" s="712" t="s">
        <v>304</v>
      </c>
      <c r="L7" s="683"/>
      <c r="M7" s="684"/>
      <c r="V7" s="397" t="s">
        <v>253</v>
      </c>
      <c r="W7" s="398" t="s">
        <v>261</v>
      </c>
    </row>
    <row r="8" spans="2:239" ht="20.100000000000001" customHeight="1">
      <c r="B8" s="685"/>
      <c r="C8" s="683"/>
      <c r="D8" s="901"/>
      <c r="E8" s="901"/>
      <c r="F8" s="692"/>
      <c r="G8" s="691"/>
      <c r="J8" s="689" t="s">
        <v>369</v>
      </c>
      <c r="K8" s="781" t="s">
        <v>291</v>
      </c>
      <c r="L8" s="683"/>
      <c r="M8" s="684"/>
      <c r="V8" s="397"/>
      <c r="W8" s="398"/>
    </row>
    <row r="9" spans="2:239" ht="20.100000000000001" customHeight="1">
      <c r="B9" s="685"/>
      <c r="C9" s="683"/>
      <c r="D9" s="683"/>
      <c r="E9" s="683"/>
      <c r="F9" s="683"/>
      <c r="G9" s="683"/>
      <c r="H9" s="683"/>
      <c r="I9" s="683"/>
      <c r="J9" s="689" t="s">
        <v>301</v>
      </c>
      <c r="K9" s="713">
        <v>44681</v>
      </c>
      <c r="L9" s="683"/>
      <c r="M9" s="684"/>
      <c r="V9" s="397"/>
      <c r="W9" s="398"/>
    </row>
    <row r="10" spans="2:239" ht="20.100000000000001" customHeight="1">
      <c r="B10" s="685"/>
      <c r="C10" s="683"/>
      <c r="D10" s="683"/>
      <c r="E10" s="683"/>
      <c r="F10" s="683"/>
      <c r="G10" s="683"/>
      <c r="H10" s="683"/>
      <c r="I10" s="683"/>
      <c r="J10" s="689" t="s">
        <v>302</v>
      </c>
      <c r="K10" s="782"/>
      <c r="L10" s="683"/>
      <c r="M10" s="684"/>
      <c r="V10" s="397"/>
      <c r="W10" s="398"/>
    </row>
    <row r="11" spans="2:239" ht="24" customHeight="1">
      <c r="B11" s="685"/>
      <c r="C11" s="683"/>
      <c r="D11" s="893" t="s">
        <v>387</v>
      </c>
      <c r="E11" s="893"/>
      <c r="F11" s="893"/>
      <c r="G11" s="893"/>
      <c r="H11" s="893"/>
      <c r="I11" s="893"/>
      <c r="J11" s="893"/>
      <c r="K11" s="893"/>
      <c r="L11" s="893"/>
      <c r="M11" s="684"/>
      <c r="V11" s="397"/>
      <c r="W11" s="398"/>
    </row>
    <row r="12" spans="2:239" ht="24" customHeight="1">
      <c r="B12" s="685"/>
      <c r="C12" s="683"/>
      <c r="D12" s="893"/>
      <c r="E12" s="893"/>
      <c r="F12" s="893"/>
      <c r="G12" s="893"/>
      <c r="H12" s="893"/>
      <c r="I12" s="893"/>
      <c r="J12" s="893"/>
      <c r="K12" s="893"/>
      <c r="L12" s="893"/>
      <c r="M12" s="684"/>
      <c r="V12" s="397"/>
      <c r="W12" s="398"/>
    </row>
    <row r="13" spans="2:239" ht="18.95" customHeight="1">
      <c r="B13" s="685"/>
      <c r="C13" s="683"/>
      <c r="D13" s="894" t="s">
        <v>409</v>
      </c>
      <c r="E13" s="894"/>
      <c r="F13" s="894"/>
      <c r="G13" s="894"/>
      <c r="H13" s="894"/>
      <c r="I13" s="894"/>
      <c r="J13" s="894"/>
      <c r="K13" s="894"/>
      <c r="L13" s="894"/>
      <c r="M13" s="684"/>
      <c r="V13" s="397"/>
      <c r="W13" s="398"/>
    </row>
    <row r="14" spans="2:239" ht="15" customHeight="1">
      <c r="B14" s="685"/>
      <c r="C14" s="683"/>
      <c r="D14" s="898" t="s">
        <v>471</v>
      </c>
      <c r="E14" s="898"/>
      <c r="F14" s="898"/>
      <c r="G14" s="898"/>
      <c r="H14" s="898"/>
      <c r="I14" s="898"/>
      <c r="J14" s="898"/>
      <c r="K14" s="898"/>
      <c r="L14" s="898"/>
      <c r="M14" s="684"/>
      <c r="V14" s="397"/>
      <c r="W14" s="398"/>
    </row>
    <row r="15" spans="2:239" ht="15" customHeight="1">
      <c r="B15" s="685"/>
      <c r="C15" s="683"/>
      <c r="D15" s="786"/>
      <c r="E15" s="714"/>
      <c r="F15" s="714"/>
      <c r="G15" s="714"/>
      <c r="H15" s="714"/>
      <c r="I15" s="714"/>
      <c r="J15" s="714"/>
      <c r="K15" s="714"/>
      <c r="L15" s="714"/>
      <c r="M15" s="684"/>
      <c r="V15" s="397"/>
      <c r="W15" s="398"/>
    </row>
    <row r="16" spans="2:239" ht="15" customHeight="1">
      <c r="B16" s="685"/>
      <c r="C16" s="683"/>
      <c r="D16" s="714"/>
      <c r="E16" s="714"/>
      <c r="F16" s="714"/>
      <c r="G16" s="714"/>
      <c r="H16" s="714"/>
      <c r="I16" s="714"/>
      <c r="J16" s="714"/>
      <c r="K16" s="714"/>
      <c r="L16" s="714"/>
      <c r="M16" s="684"/>
      <c r="V16" s="397"/>
      <c r="W16" s="398"/>
    </row>
    <row r="17" spans="2:23" ht="15.75" customHeight="1">
      <c r="B17" s="685"/>
      <c r="C17" s="683"/>
      <c r="D17" s="683"/>
      <c r="E17" s="683"/>
      <c r="F17" s="683"/>
      <c r="G17" s="683"/>
      <c r="H17" s="683"/>
      <c r="I17" s="683"/>
      <c r="J17" s="683"/>
      <c r="K17" s="683"/>
      <c r="L17" s="683"/>
      <c r="M17" s="684"/>
      <c r="V17" s="397"/>
      <c r="W17" s="398"/>
    </row>
    <row r="18" spans="2:23" ht="18" customHeight="1">
      <c r="B18" s="685"/>
      <c r="C18" s="683"/>
      <c r="D18" s="716"/>
      <c r="E18" s="716"/>
      <c r="F18" s="891" t="s">
        <v>293</v>
      </c>
      <c r="G18" s="891"/>
      <c r="H18" s="891"/>
      <c r="I18" s="891"/>
      <c r="J18" s="891"/>
      <c r="K18" s="683"/>
      <c r="L18" s="683"/>
      <c r="M18" s="684"/>
      <c r="V18" s="397"/>
      <c r="W18" s="398"/>
    </row>
    <row r="19" spans="2:23" ht="17.25" customHeight="1">
      <c r="B19" s="685"/>
      <c r="C19" s="683"/>
      <c r="D19" s="900" t="s">
        <v>294</v>
      </c>
      <c r="E19" s="900"/>
      <c r="F19" s="902"/>
      <c r="G19" s="902"/>
      <c r="H19" s="902"/>
      <c r="I19" s="902"/>
      <c r="J19" s="902"/>
      <c r="K19" s="683"/>
      <c r="L19" s="683"/>
      <c r="M19" s="684"/>
      <c r="V19" s="397"/>
      <c r="W19" s="398"/>
    </row>
    <row r="20" spans="2:23" ht="17.25" customHeight="1">
      <c r="B20" s="685"/>
      <c r="C20" s="683"/>
      <c r="D20" s="900" t="s">
        <v>295</v>
      </c>
      <c r="E20" s="900"/>
      <c r="F20" s="903"/>
      <c r="G20" s="902"/>
      <c r="H20" s="902"/>
      <c r="I20" s="902"/>
      <c r="J20" s="902"/>
      <c r="K20" s="683"/>
      <c r="L20" s="683"/>
      <c r="M20" s="684"/>
      <c r="V20" s="397"/>
      <c r="W20" s="398"/>
    </row>
    <row r="21" spans="2:23" ht="17.25" customHeight="1">
      <c r="B21" s="685"/>
      <c r="C21" s="683"/>
      <c r="D21" s="900" t="s">
        <v>296</v>
      </c>
      <c r="E21" s="900"/>
      <c r="F21" s="902"/>
      <c r="G21" s="902"/>
      <c r="H21" s="902"/>
      <c r="I21" s="902"/>
      <c r="J21" s="902"/>
      <c r="K21" s="683"/>
      <c r="L21" s="683"/>
      <c r="M21" s="684"/>
      <c r="V21" s="397"/>
      <c r="W21" s="398"/>
    </row>
    <row r="22" spans="2:23" ht="17.25" customHeight="1">
      <c r="B22" s="685"/>
      <c r="C22" s="683"/>
      <c r="D22" s="900" t="s">
        <v>297</v>
      </c>
      <c r="E22" s="900"/>
      <c r="F22" s="902"/>
      <c r="G22" s="902"/>
      <c r="H22" s="902"/>
      <c r="I22" s="902"/>
      <c r="J22" s="902"/>
      <c r="K22" s="683"/>
      <c r="L22" s="683"/>
      <c r="M22" s="684"/>
      <c r="V22" s="397"/>
      <c r="W22" s="398"/>
    </row>
    <row r="23" spans="2:23" ht="17.25" customHeight="1">
      <c r="B23" s="685"/>
      <c r="C23" s="683"/>
      <c r="D23" s="900" t="s">
        <v>292</v>
      </c>
      <c r="E23" s="900"/>
      <c r="F23" s="902"/>
      <c r="G23" s="902"/>
      <c r="H23" s="902"/>
      <c r="I23" s="902"/>
      <c r="J23" s="902"/>
      <c r="K23" s="683"/>
      <c r="L23" s="683"/>
      <c r="M23" s="684"/>
      <c r="V23" s="397"/>
      <c r="W23" s="398"/>
    </row>
    <row r="24" spans="2:23" ht="17.25" customHeight="1">
      <c r="B24" s="685"/>
      <c r="C24" s="683"/>
      <c r="D24" s="900" t="s">
        <v>298</v>
      </c>
      <c r="E24" s="900"/>
      <c r="F24" s="902"/>
      <c r="G24" s="902"/>
      <c r="H24" s="902"/>
      <c r="I24" s="902"/>
      <c r="J24" s="902"/>
      <c r="K24" s="683"/>
      <c r="L24" s="683"/>
      <c r="M24" s="684"/>
      <c r="V24" s="397"/>
      <c r="W24" s="398"/>
    </row>
    <row r="25" spans="2:23" ht="17.25" customHeight="1">
      <c r="B25" s="685"/>
      <c r="C25" s="683"/>
      <c r="D25" s="900" t="s">
        <v>299</v>
      </c>
      <c r="E25" s="900"/>
      <c r="F25" s="902"/>
      <c r="G25" s="902"/>
      <c r="H25" s="902"/>
      <c r="I25" s="902"/>
      <c r="J25" s="902"/>
      <c r="K25" s="683"/>
      <c r="L25" s="683"/>
      <c r="M25" s="684"/>
      <c r="V25" s="397"/>
      <c r="W25" s="398"/>
    </row>
    <row r="26" spans="2:23" ht="22.5" customHeight="1">
      <c r="B26" s="685"/>
      <c r="C26" s="683"/>
      <c r="D26" s="683"/>
      <c r="E26" s="683"/>
      <c r="F26" s="683"/>
      <c r="G26" s="683"/>
      <c r="H26" s="683"/>
      <c r="I26" s="683"/>
      <c r="J26" s="683"/>
      <c r="K26" s="683"/>
      <c r="L26" s="683"/>
      <c r="M26" s="684"/>
      <c r="V26" s="397"/>
      <c r="W26" s="398"/>
    </row>
    <row r="27" spans="2:23" ht="22.5" customHeight="1">
      <c r="B27" s="685"/>
      <c r="C27" s="683"/>
      <c r="D27" s="683"/>
      <c r="E27" s="683"/>
      <c r="F27" s="683"/>
      <c r="G27" s="683"/>
      <c r="H27" s="683"/>
      <c r="I27" s="683"/>
      <c r="J27" s="683"/>
      <c r="K27" s="683"/>
      <c r="L27" s="683"/>
      <c r="M27" s="684"/>
      <c r="V27" s="397"/>
      <c r="W27" s="398"/>
    </row>
    <row r="28" spans="2:23" ht="22.5" customHeight="1">
      <c r="B28" s="685"/>
      <c r="C28" s="683"/>
      <c r="D28" s="683"/>
      <c r="E28" s="683"/>
      <c r="F28" s="683"/>
      <c r="G28" s="683"/>
      <c r="H28" s="683"/>
      <c r="I28" s="683"/>
      <c r="J28" s="683"/>
      <c r="K28" s="683"/>
      <c r="L28" s="683"/>
      <c r="M28" s="684"/>
      <c r="V28" s="397"/>
      <c r="W28" s="398"/>
    </row>
    <row r="29" spans="2:23" ht="22.5" customHeight="1">
      <c r="B29" s="685"/>
      <c r="C29" s="683"/>
      <c r="D29" s="683"/>
      <c r="E29" s="683"/>
      <c r="F29" s="683"/>
      <c r="G29" s="683"/>
      <c r="H29" s="683"/>
      <c r="I29" s="683"/>
      <c r="J29" s="683"/>
      <c r="K29" s="683"/>
      <c r="L29" s="683"/>
      <c r="M29" s="684"/>
      <c r="V29" s="397"/>
      <c r="W29" s="398"/>
    </row>
    <row r="30" spans="2:23" ht="22.5" customHeight="1">
      <c r="B30" s="685"/>
      <c r="C30" s="683"/>
      <c r="D30" s="683"/>
      <c r="E30" s="683"/>
      <c r="F30" s="683"/>
      <c r="G30" s="683"/>
      <c r="H30" s="683"/>
      <c r="I30" s="683"/>
      <c r="J30" s="683"/>
      <c r="K30" s="683"/>
      <c r="L30" s="683"/>
      <c r="M30" s="684"/>
      <c r="V30" s="397"/>
      <c r="W30" s="398"/>
    </row>
    <row r="31" spans="2:23" ht="22.5" customHeight="1">
      <c r="B31" s="685"/>
      <c r="C31" s="683"/>
      <c r="D31" s="683"/>
      <c r="E31" s="683"/>
      <c r="F31" s="683"/>
      <c r="G31" s="683"/>
      <c r="H31" s="683"/>
      <c r="I31" s="683"/>
      <c r="J31" s="683"/>
      <c r="K31" s="683"/>
      <c r="L31" s="683"/>
      <c r="M31" s="684"/>
      <c r="V31" s="397"/>
      <c r="W31" s="398"/>
    </row>
    <row r="32" spans="2:23" ht="22.5" customHeight="1">
      <c r="B32" s="685"/>
      <c r="C32" s="683"/>
      <c r="D32" s="683"/>
      <c r="E32" s="683"/>
      <c r="F32" s="683"/>
      <c r="G32" s="683"/>
      <c r="H32" s="683"/>
      <c r="I32" s="683"/>
      <c r="J32" s="683"/>
      <c r="K32" s="683"/>
      <c r="L32" s="683"/>
      <c r="M32" s="684"/>
      <c r="V32" s="397"/>
      <c r="W32" s="398"/>
    </row>
    <row r="33" spans="2:23">
      <c r="B33" s="685"/>
      <c r="C33" s="683"/>
      <c r="D33" s="683"/>
      <c r="E33" s="683"/>
      <c r="F33" s="683"/>
      <c r="G33" s="683"/>
      <c r="H33" s="683"/>
      <c r="I33" s="683"/>
      <c r="J33" s="683"/>
      <c r="K33" s="683"/>
      <c r="L33" s="683"/>
      <c r="M33" s="684"/>
      <c r="V33" s="397"/>
      <c r="W33" s="398"/>
    </row>
    <row r="34" spans="2:23">
      <c r="B34" s="693"/>
      <c r="C34" s="694"/>
      <c r="D34" s="694"/>
      <c r="E34" s="694"/>
      <c r="F34" s="694"/>
      <c r="G34" s="694"/>
      <c r="H34" s="694"/>
      <c r="I34" s="694"/>
      <c r="J34" s="694"/>
      <c r="K34" s="694"/>
      <c r="L34" s="694"/>
      <c r="M34" s="695"/>
      <c r="V34" s="397" t="s">
        <v>143</v>
      </c>
      <c r="W34" s="398" t="s">
        <v>144</v>
      </c>
    </row>
    <row r="35" spans="2:23">
      <c r="B35" s="685"/>
      <c r="C35" s="683"/>
      <c r="D35" s="899" t="s">
        <v>407</v>
      </c>
      <c r="E35" s="899"/>
      <c r="F35" s="899"/>
      <c r="G35" s="899"/>
      <c r="H35" s="899"/>
      <c r="I35" s="899"/>
      <c r="J35" s="696" t="s">
        <v>300</v>
      </c>
      <c r="K35" s="697" t="str">
        <f>K8&amp;" "&amp;""&amp;K6&amp;" "&amp;DAY(K9)&amp;"."&amp;MONTH(K9)&amp;"."&amp;YEAR(K9)&amp;" "&amp;K10</f>
        <v xml:space="preserve">XXXXXX DDUM 30.4.2022 </v>
      </c>
      <c r="L35" s="698"/>
      <c r="M35" s="699"/>
      <c r="V35" s="397" t="s">
        <v>254</v>
      </c>
      <c r="W35" s="398" t="s">
        <v>262</v>
      </c>
    </row>
    <row r="36" spans="2:23">
      <c r="B36" s="700"/>
      <c r="C36" s="400"/>
      <c r="D36" s="400"/>
      <c r="E36" s="400"/>
      <c r="F36" s="400"/>
      <c r="G36" s="400"/>
      <c r="H36" s="400"/>
      <c r="I36" s="400"/>
      <c r="J36" s="400"/>
      <c r="K36" s="400"/>
      <c r="L36" s="400"/>
      <c r="M36" s="401"/>
      <c r="V36" s="397" t="s">
        <v>255</v>
      </c>
      <c r="W36" s="398" t="s">
        <v>263</v>
      </c>
    </row>
    <row r="37" spans="2:23">
      <c r="V37" s="397" t="s">
        <v>256</v>
      </c>
      <c r="W37" s="398" t="s">
        <v>264</v>
      </c>
    </row>
    <row r="38" spans="2:23">
      <c r="V38" s="397" t="s">
        <v>257</v>
      </c>
      <c r="W38" s="398" t="s">
        <v>164</v>
      </c>
    </row>
    <row r="39" spans="2:23">
      <c r="V39" s="397" t="s">
        <v>258</v>
      </c>
      <c r="W39" s="399" t="s">
        <v>153</v>
      </c>
    </row>
    <row r="40" spans="2:23">
      <c r="V40" s="397" t="s">
        <v>259</v>
      </c>
      <c r="W40" s="399" t="s">
        <v>154</v>
      </c>
    </row>
    <row r="41" spans="2:23">
      <c r="V41" s="397" t="s">
        <v>260</v>
      </c>
      <c r="W41" s="399" t="s">
        <v>155</v>
      </c>
    </row>
    <row r="42" spans="2:23">
      <c r="V42" s="397" t="s">
        <v>88</v>
      </c>
      <c r="W42" s="399" t="s">
        <v>156</v>
      </c>
    </row>
    <row r="43" spans="2:23">
      <c r="V43" s="397" t="s">
        <v>89</v>
      </c>
      <c r="W43" s="398" t="s">
        <v>90</v>
      </c>
    </row>
    <row r="44" spans="2:23">
      <c r="V44" s="397" t="s">
        <v>91</v>
      </c>
      <c r="W44" s="398" t="s">
        <v>92</v>
      </c>
    </row>
    <row r="45" spans="2:23">
      <c r="V45" s="397" t="s">
        <v>93</v>
      </c>
      <c r="W45" s="398" t="s">
        <v>94</v>
      </c>
    </row>
    <row r="46" spans="2:23">
      <c r="V46" s="397" t="s">
        <v>95</v>
      </c>
      <c r="W46" s="398" t="s">
        <v>96</v>
      </c>
    </row>
    <row r="47" spans="2:23">
      <c r="V47" s="397" t="s">
        <v>97</v>
      </c>
      <c r="W47" s="399" t="s">
        <v>157</v>
      </c>
    </row>
    <row r="48" spans="2:23">
      <c r="V48" s="397" t="s">
        <v>98</v>
      </c>
      <c r="W48" s="398" t="s">
        <v>99</v>
      </c>
    </row>
    <row r="49" spans="22:23">
      <c r="V49" s="397" t="s">
        <v>100</v>
      </c>
      <c r="W49" s="399" t="s">
        <v>158</v>
      </c>
    </row>
    <row r="50" spans="22:23">
      <c r="V50" s="397" t="s">
        <v>101</v>
      </c>
      <c r="W50" s="398" t="s">
        <v>102</v>
      </c>
    </row>
    <row r="51" spans="22:23">
      <c r="V51" s="397" t="s">
        <v>103</v>
      </c>
      <c r="W51" s="398" t="s">
        <v>104</v>
      </c>
    </row>
    <row r="52" spans="22:23">
      <c r="V52" s="397" t="s">
        <v>105</v>
      </c>
      <c r="W52" s="398" t="s">
        <v>106</v>
      </c>
    </row>
    <row r="53" spans="22:23">
      <c r="V53" s="397" t="s">
        <v>107</v>
      </c>
      <c r="W53" s="398" t="s">
        <v>108</v>
      </c>
    </row>
    <row r="54" spans="22:23">
      <c r="V54" s="397" t="s">
        <v>109</v>
      </c>
      <c r="W54" s="399" t="s">
        <v>159</v>
      </c>
    </row>
    <row r="55" spans="22:23">
      <c r="V55" s="397" t="s">
        <v>110</v>
      </c>
      <c r="W55" s="398" t="s">
        <v>111</v>
      </c>
    </row>
    <row r="56" spans="22:23">
      <c r="V56" s="397" t="s">
        <v>112</v>
      </c>
      <c r="W56" s="398" t="s">
        <v>113</v>
      </c>
    </row>
    <row r="57" spans="22:23">
      <c r="V57" s="397"/>
      <c r="W57" s="398"/>
    </row>
    <row r="58" spans="22:23">
      <c r="V58" s="397" t="s">
        <v>114</v>
      </c>
      <c r="W58" s="399" t="s">
        <v>160</v>
      </c>
    </row>
    <row r="59" spans="22:23">
      <c r="V59" s="397" t="s">
        <v>115</v>
      </c>
      <c r="W59" s="398" t="s">
        <v>116</v>
      </c>
    </row>
    <row r="60" spans="22:23">
      <c r="V60" s="397" t="s">
        <v>117</v>
      </c>
      <c r="W60" s="398" t="s">
        <v>118</v>
      </c>
    </row>
    <row r="61" spans="22:23">
      <c r="V61" s="397" t="s">
        <v>119</v>
      </c>
      <c r="W61" s="398" t="s">
        <v>120</v>
      </c>
    </row>
    <row r="62" spans="22:23">
      <c r="V62" s="397" t="s">
        <v>121</v>
      </c>
      <c r="W62" s="398" t="s">
        <v>122</v>
      </c>
    </row>
    <row r="63" spans="22:23">
      <c r="V63" s="397" t="s">
        <v>123</v>
      </c>
      <c r="W63" s="398" t="s">
        <v>124</v>
      </c>
    </row>
    <row r="64" spans="22:23">
      <c r="V64" s="397" t="s">
        <v>125</v>
      </c>
      <c r="W64" s="399" t="s">
        <v>161</v>
      </c>
    </row>
    <row r="65" spans="22:23">
      <c r="V65" s="397" t="s">
        <v>126</v>
      </c>
      <c r="W65" s="398" t="s">
        <v>127</v>
      </c>
    </row>
    <row r="66" spans="22:23">
      <c r="V66" s="397" t="s">
        <v>128</v>
      </c>
      <c r="W66" s="398" t="s">
        <v>129</v>
      </c>
    </row>
    <row r="67" spans="22:23">
      <c r="V67" s="397" t="s">
        <v>130</v>
      </c>
      <c r="W67" s="398" t="s">
        <v>131</v>
      </c>
    </row>
    <row r="68" spans="22:23">
      <c r="V68" s="397" t="s">
        <v>132</v>
      </c>
      <c r="W68" s="398" t="s">
        <v>133</v>
      </c>
    </row>
    <row r="69" spans="22:23">
      <c r="V69" s="397" t="s">
        <v>134</v>
      </c>
      <c r="W69" s="398" t="s">
        <v>165</v>
      </c>
    </row>
    <row r="70" spans="22:23">
      <c r="V70" s="397" t="s">
        <v>135</v>
      </c>
      <c r="W70" s="399" t="s">
        <v>162</v>
      </c>
    </row>
    <row r="71" spans="22:23">
      <c r="V71" s="397" t="s">
        <v>136</v>
      </c>
      <c r="W71" s="398" t="s">
        <v>137</v>
      </c>
    </row>
    <row r="72" spans="22:23">
      <c r="V72" s="397" t="s">
        <v>138</v>
      </c>
      <c r="W72" s="399" t="s">
        <v>163</v>
      </c>
    </row>
    <row r="73" spans="22:23">
      <c r="V73" s="397" t="s">
        <v>139</v>
      </c>
      <c r="W73" s="398" t="s">
        <v>140</v>
      </c>
    </row>
    <row r="74" spans="22:23">
      <c r="V74" s="397" t="s">
        <v>141</v>
      </c>
      <c r="W74" s="398" t="s">
        <v>142</v>
      </c>
    </row>
    <row r="75" spans="22:23">
      <c r="V75" s="397" t="s">
        <v>145</v>
      </c>
      <c r="W75" s="398" t="s">
        <v>146</v>
      </c>
    </row>
    <row r="76" spans="22:23">
      <c r="V76" s="397" t="s">
        <v>147</v>
      </c>
      <c r="W76" s="398" t="s">
        <v>148</v>
      </c>
    </row>
    <row r="77" spans="22:23">
      <c r="V77" s="397" t="s">
        <v>149</v>
      </c>
      <c r="W77" s="398" t="s">
        <v>150</v>
      </c>
    </row>
    <row r="78" spans="22:23">
      <c r="V78" s="402" t="s">
        <v>151</v>
      </c>
      <c r="W78" s="403" t="s">
        <v>152</v>
      </c>
    </row>
  </sheetData>
  <sheetProtection sheet="1" objects="1" scenarios="1"/>
  <mergeCells count="22">
    <mergeCell ref="D35:I35"/>
    <mergeCell ref="D25:E25"/>
    <mergeCell ref="D8:E8"/>
    <mergeCell ref="D21:E21"/>
    <mergeCell ref="D22:E22"/>
    <mergeCell ref="D23:E23"/>
    <mergeCell ref="D24:E24"/>
    <mergeCell ref="F25:J25"/>
    <mergeCell ref="F19:J19"/>
    <mergeCell ref="F20:J20"/>
    <mergeCell ref="F21:J21"/>
    <mergeCell ref="F22:J22"/>
    <mergeCell ref="F23:J23"/>
    <mergeCell ref="F24:J24"/>
    <mergeCell ref="D19:E19"/>
    <mergeCell ref="D20:E20"/>
    <mergeCell ref="F18:J18"/>
    <mergeCell ref="IA4:IE4"/>
    <mergeCell ref="D11:L12"/>
    <mergeCell ref="D13:L13"/>
    <mergeCell ref="B4:M4"/>
    <mergeCell ref="D14:L14"/>
  </mergeCells>
  <phoneticPr fontId="14" type="noConversion"/>
  <conditionalFormatting sqref="B4">
    <cfRule type="expression" dxfId="159" priority="3" stopIfTrue="1">
      <formula>$B$4=""</formula>
    </cfRule>
    <cfRule type="expression" dxfId="158" priority="4" stopIfTrue="1">
      <formula>$B$4&lt;&gt;"&lt; REPORTING COUNTRY &gt;"</formula>
    </cfRule>
    <cfRule type="expression" dxfId="157" priority="5" stopIfTrue="1">
      <formula>$B$4="&lt; REPORTING COUNTRY &gt;"</formula>
    </cfRule>
  </conditionalFormatting>
  <conditionalFormatting sqref="K8">
    <cfRule type="cellIs" dxfId="156" priority="2" operator="equal">
      <formula>"XXXXXX"</formula>
    </cfRule>
  </conditionalFormatting>
  <conditionalFormatting sqref="K10">
    <cfRule type="cellIs" dxfId="155" priority="1" operator="lessThan">
      <formula>""""""</formula>
    </cfRule>
  </conditionalFormatting>
  <dataValidations count="1">
    <dataValidation type="list" allowBlank="1" showInputMessage="1" showErrorMessage="1" sqref="K10">
      <formula1>"Correction,Test"</formula1>
    </dataValidation>
  </dataValidations>
  <pageMargins left="0.74803149606299213" right="0.74803149606299213" top="0.98425196850393704" bottom="0.98425196850393704" header="0.51181102362204722" footer="0.51181102362204722"/>
  <pageSetup paperSize="9" scale="72" orientation="portrait" r:id="rId1"/>
  <headerFooter alignWithMargins="0">
    <oddFooter>&amp;R2022 Triennial Central Bank Survey</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outlinePr summaryBelow="0" summaryRight="0"/>
  </sheetPr>
  <dimension ref="A1:IT86"/>
  <sheetViews>
    <sheetView showGridLines="0" showRowColHeaders="0" zoomScale="80" zoomScaleNormal="80" workbookViewId="0">
      <pane xSplit="3" ySplit="7" topLeftCell="D8" activePane="bottomRight" state="frozen"/>
      <selection activeCell="C2" sqref="C2:D2"/>
      <selection pane="topRight" activeCell="C2" sqref="C2:D2"/>
      <selection pane="bottomLeft" activeCell="C2" sqref="C2:D2"/>
      <selection pane="bottomRight" activeCell="D10" sqref="D10"/>
    </sheetView>
  </sheetViews>
  <sheetFormatPr baseColWidth="10" defaultColWidth="0" defaultRowHeight="12.75"/>
  <cols>
    <col min="1" max="2" width="1.7109375" style="93" customWidth="1"/>
    <col min="3" max="3" width="50.7109375" style="94" customWidth="1"/>
    <col min="4" max="42" width="6.7109375" style="28" customWidth="1"/>
    <col min="43" max="43" width="7.7109375" style="28" customWidth="1"/>
    <col min="44" max="44" width="15.7109375" style="28" customWidth="1"/>
    <col min="45" max="45" width="4.7109375" style="28" customWidth="1"/>
    <col min="46" max="46" width="1.7109375" style="93" customWidth="1"/>
    <col min="47" max="87" width="6.7109375" style="28" customWidth="1"/>
    <col min="88" max="88" width="1.7109375" style="28" customWidth="1"/>
    <col min="89" max="89" width="6.7109375" style="28" customWidth="1"/>
    <col min="90" max="92" width="9.140625" style="28" customWidth="1"/>
    <col min="93" max="253" width="11.42578125" style="28" customWidth="1"/>
    <col min="254" max="254" width="6.85546875" style="28" customWidth="1"/>
    <col min="255" max="16384" width="0" style="28" hidden="1"/>
  </cols>
  <sheetData>
    <row r="1" spans="1:254" s="45" customFormat="1" ht="20.100000000000001" customHeight="1">
      <c r="A1" s="46"/>
      <c r="B1" s="41" t="s">
        <v>192</v>
      </c>
      <c r="D1" s="43"/>
      <c r="E1" s="43"/>
      <c r="F1" s="43"/>
      <c r="G1" s="43"/>
      <c r="H1" s="43"/>
      <c r="I1" s="43"/>
      <c r="J1" s="43"/>
      <c r="K1" s="43"/>
      <c r="L1" s="43"/>
      <c r="M1" s="47"/>
      <c r="N1" s="43"/>
      <c r="O1" s="43"/>
      <c r="P1" s="43"/>
      <c r="Q1" s="43"/>
      <c r="R1" s="43"/>
      <c r="S1" s="43"/>
      <c r="T1" s="43"/>
      <c r="U1" s="43"/>
      <c r="V1" s="43"/>
      <c r="W1" s="43"/>
      <c r="X1" s="43"/>
      <c r="Y1" s="43"/>
      <c r="Z1" s="43"/>
      <c r="AA1" s="43"/>
      <c r="AB1" s="43"/>
      <c r="AC1" s="43"/>
      <c r="AQ1" s="406" t="s">
        <v>305</v>
      </c>
      <c r="AR1" s="407" t="s">
        <v>311</v>
      </c>
      <c r="AS1" s="460"/>
      <c r="AT1" s="536"/>
      <c r="AU1" s="466"/>
      <c r="AV1" s="466"/>
      <c r="AW1" s="466"/>
      <c r="AX1" s="460"/>
      <c r="AY1" s="460"/>
      <c r="AZ1" s="460"/>
      <c r="BA1" s="460"/>
      <c r="BB1" s="460"/>
      <c r="BC1" s="460"/>
      <c r="BD1" s="460"/>
      <c r="BE1" s="460"/>
      <c r="BF1" s="460"/>
      <c r="BG1" s="460"/>
      <c r="BH1" s="460"/>
      <c r="BI1" s="460"/>
      <c r="BJ1" s="460"/>
      <c r="BK1" s="460"/>
      <c r="BL1" s="460"/>
      <c r="BM1" s="460"/>
      <c r="BN1" s="460"/>
      <c r="BO1" s="460"/>
      <c r="BP1" s="460"/>
      <c r="BQ1" s="460"/>
      <c r="BR1" s="460"/>
      <c r="BS1" s="460"/>
      <c r="BT1" s="460"/>
      <c r="BU1" s="460"/>
      <c r="BV1" s="460"/>
      <c r="BW1" s="460"/>
      <c r="BX1" s="460"/>
      <c r="BY1" s="460"/>
      <c r="BZ1" s="460"/>
      <c r="CA1" s="460"/>
      <c r="CB1" s="460"/>
      <c r="CC1" s="460"/>
      <c r="CD1" s="460"/>
      <c r="CE1" s="460"/>
      <c r="CF1" s="470"/>
      <c r="CG1" s="467"/>
      <c r="CH1" s="470"/>
      <c r="CI1" s="470"/>
      <c r="CJ1" s="470"/>
      <c r="CK1" s="470"/>
      <c r="CL1" s="460"/>
      <c r="CM1" s="460"/>
      <c r="CN1" s="460"/>
      <c r="CO1" s="460"/>
      <c r="CP1" s="460"/>
      <c r="CQ1" s="460"/>
      <c r="CR1" s="460"/>
      <c r="CS1" s="460"/>
      <c r="CT1" s="460"/>
      <c r="CU1" s="460"/>
      <c r="CV1" s="460"/>
      <c r="CW1" s="460"/>
      <c r="CX1" s="460"/>
      <c r="CY1" s="460"/>
      <c r="CZ1" s="460"/>
      <c r="DA1" s="460"/>
      <c r="DB1" s="460"/>
      <c r="DC1" s="460"/>
      <c r="DD1" s="460"/>
      <c r="DE1" s="460"/>
      <c r="DF1" s="460"/>
      <c r="DG1" s="460"/>
      <c r="DH1" s="460"/>
      <c r="DI1" s="460"/>
      <c r="DJ1" s="460"/>
      <c r="DK1" s="460"/>
      <c r="DL1" s="460"/>
      <c r="DM1" s="460"/>
      <c r="DN1" s="460"/>
      <c r="DO1" s="460"/>
      <c r="DP1" s="460"/>
      <c r="DQ1" s="460"/>
      <c r="DR1" s="460"/>
      <c r="DS1" s="460"/>
      <c r="DT1" s="460"/>
      <c r="DU1" s="460"/>
      <c r="DV1" s="460"/>
      <c r="DW1" s="460"/>
      <c r="DX1" s="460"/>
      <c r="DY1" s="460"/>
      <c r="DZ1" s="460"/>
      <c r="EA1" s="460"/>
      <c r="EB1" s="460"/>
      <c r="EC1" s="460"/>
      <c r="ED1" s="460"/>
      <c r="EE1" s="460"/>
      <c r="EF1" s="460"/>
      <c r="EG1" s="460"/>
      <c r="EH1" s="460"/>
      <c r="EI1" s="460"/>
      <c r="EJ1" s="460"/>
      <c r="EK1" s="460"/>
      <c r="EL1" s="460"/>
      <c r="EM1" s="460"/>
      <c r="EN1" s="460"/>
      <c r="EO1" s="460"/>
      <c r="EP1" s="460"/>
      <c r="EQ1" s="460"/>
      <c r="ER1" s="460"/>
      <c r="ES1" s="460"/>
      <c r="ET1" s="460"/>
      <c r="EU1" s="460"/>
      <c r="EV1" s="460"/>
      <c r="EW1" s="460"/>
      <c r="EX1" s="460"/>
      <c r="EY1" s="460"/>
      <c r="EZ1" s="460"/>
      <c r="FA1" s="460"/>
      <c r="FB1" s="460"/>
      <c r="FC1" s="460"/>
      <c r="FD1" s="460"/>
      <c r="FE1" s="460"/>
      <c r="FF1" s="460"/>
      <c r="FG1" s="460"/>
      <c r="FH1" s="460"/>
      <c r="FI1" s="460"/>
      <c r="FJ1" s="460"/>
      <c r="FK1" s="460"/>
      <c r="FL1" s="460"/>
      <c r="FM1" s="460"/>
      <c r="FN1" s="460"/>
      <c r="FO1" s="460"/>
      <c r="FP1" s="460"/>
      <c r="FQ1" s="460"/>
      <c r="FR1" s="460"/>
      <c r="FS1" s="460"/>
      <c r="FT1" s="460"/>
      <c r="FU1" s="460"/>
      <c r="FV1" s="460"/>
      <c r="FW1" s="460"/>
      <c r="FX1" s="460"/>
      <c r="FY1" s="460"/>
      <c r="FZ1" s="460"/>
      <c r="GA1" s="460"/>
      <c r="GB1" s="460"/>
      <c r="GC1" s="460"/>
      <c r="GD1" s="460"/>
      <c r="GE1" s="460"/>
      <c r="GF1" s="460"/>
      <c r="GG1" s="460"/>
      <c r="GH1" s="460"/>
      <c r="GI1" s="460"/>
      <c r="GJ1" s="460"/>
      <c r="GK1" s="460"/>
      <c r="GL1" s="460"/>
      <c r="GM1" s="460"/>
      <c r="GN1" s="460"/>
      <c r="GO1" s="460"/>
      <c r="GP1" s="460"/>
      <c r="GQ1" s="460"/>
      <c r="GR1" s="460"/>
      <c r="GS1" s="460"/>
      <c r="GT1" s="460"/>
      <c r="GU1" s="460"/>
      <c r="GV1" s="460"/>
      <c r="GW1" s="460"/>
      <c r="GX1" s="460"/>
      <c r="GY1" s="460"/>
      <c r="GZ1" s="460"/>
      <c r="HA1" s="460"/>
      <c r="HB1" s="460"/>
      <c r="HC1" s="460"/>
      <c r="HD1" s="460"/>
      <c r="HE1" s="460"/>
      <c r="HF1" s="460"/>
      <c r="HG1" s="460"/>
      <c r="HH1" s="460"/>
      <c r="HI1" s="460"/>
      <c r="HJ1" s="460"/>
      <c r="HK1" s="460"/>
      <c r="HL1" s="460"/>
      <c r="HM1" s="460"/>
      <c r="HN1" s="460"/>
      <c r="HO1" s="460"/>
      <c r="HP1" s="460"/>
      <c r="HQ1" s="460"/>
      <c r="HR1" s="460"/>
      <c r="HS1" s="460"/>
      <c r="HT1" s="460"/>
      <c r="HU1" s="460"/>
      <c r="HV1" s="460"/>
      <c r="HW1" s="460"/>
      <c r="HX1" s="460"/>
      <c r="HY1" s="460"/>
      <c r="HZ1" s="460"/>
      <c r="IA1" s="460"/>
      <c r="IB1" s="460"/>
      <c r="IC1" s="460"/>
      <c r="ID1" s="460"/>
      <c r="IE1" s="460"/>
      <c r="IF1" s="460"/>
      <c r="IG1" s="460"/>
      <c r="IH1" s="460"/>
      <c r="II1" s="460"/>
      <c r="IJ1" s="460"/>
      <c r="IK1" s="460"/>
      <c r="IL1" s="460"/>
      <c r="IM1" s="460"/>
      <c r="IN1" s="460"/>
      <c r="IO1" s="460"/>
      <c r="IP1" s="460"/>
      <c r="IQ1" s="460"/>
      <c r="IR1" s="460"/>
      <c r="IS1" s="460"/>
      <c r="IT1" s="460"/>
    </row>
    <row r="2" spans="1:254" s="45" customFormat="1" ht="20.100000000000001" customHeight="1">
      <c r="A2" s="46"/>
      <c r="B2" s="46"/>
      <c r="C2" s="83" t="s">
        <v>64</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406" t="s">
        <v>369</v>
      </c>
      <c r="AR2" s="407" t="str">
        <f>Front!K8</f>
        <v>XXXXXX</v>
      </c>
      <c r="AS2" s="448"/>
      <c r="AT2" s="536"/>
      <c r="AU2" s="483" t="s">
        <v>65</v>
      </c>
      <c r="AV2" s="755">
        <f>MAX(AU9:CK68)</f>
        <v>0</v>
      </c>
      <c r="AW2" s="466"/>
      <c r="AX2" s="460"/>
      <c r="AY2" s="460"/>
      <c r="AZ2" s="460"/>
      <c r="BA2" s="460"/>
      <c r="BB2" s="460"/>
      <c r="BC2" s="460"/>
      <c r="BD2" s="460"/>
      <c r="BE2" s="460"/>
      <c r="BF2" s="460"/>
      <c r="BG2" s="460"/>
      <c r="BH2" s="460"/>
      <c r="BI2" s="460"/>
      <c r="BJ2" s="460"/>
      <c r="BK2" s="460"/>
      <c r="BL2" s="460"/>
      <c r="BM2" s="460"/>
      <c r="BN2" s="460"/>
      <c r="BO2" s="460"/>
      <c r="BP2" s="460"/>
      <c r="BQ2" s="460"/>
      <c r="BR2" s="460"/>
      <c r="BS2" s="460"/>
      <c r="BT2" s="460"/>
      <c r="BU2" s="460"/>
      <c r="BV2" s="460"/>
      <c r="BW2" s="460"/>
      <c r="BX2" s="460"/>
      <c r="BY2" s="460"/>
      <c r="BZ2" s="460"/>
      <c r="CA2" s="460"/>
      <c r="CB2" s="460"/>
      <c r="CC2" s="460"/>
      <c r="CD2" s="460"/>
      <c r="CE2" s="460"/>
      <c r="CF2" s="470"/>
      <c r="CG2" s="460"/>
      <c r="CH2" s="470"/>
      <c r="CI2" s="470"/>
      <c r="CJ2" s="470"/>
      <c r="CK2" s="470"/>
      <c r="CL2" s="460"/>
      <c r="CM2" s="460"/>
      <c r="CN2" s="460"/>
      <c r="CO2" s="460"/>
      <c r="CP2" s="460"/>
      <c r="CQ2" s="460"/>
      <c r="CR2" s="460"/>
      <c r="CS2" s="460"/>
      <c r="CT2" s="460"/>
      <c r="CU2" s="460"/>
      <c r="CV2" s="460"/>
      <c r="CW2" s="460"/>
      <c r="CX2" s="460"/>
      <c r="CY2" s="460"/>
      <c r="CZ2" s="460"/>
      <c r="DA2" s="460"/>
      <c r="DB2" s="460"/>
      <c r="DC2" s="460"/>
      <c r="DD2" s="460"/>
      <c r="DE2" s="460"/>
      <c r="DF2" s="460"/>
      <c r="DG2" s="460"/>
      <c r="DH2" s="460"/>
      <c r="DI2" s="460"/>
      <c r="DJ2" s="460"/>
      <c r="DK2" s="460"/>
      <c r="DL2" s="460"/>
      <c r="DM2" s="460"/>
      <c r="DN2" s="460"/>
      <c r="DO2" s="460"/>
      <c r="DP2" s="460"/>
      <c r="DQ2" s="460"/>
      <c r="DR2" s="460"/>
      <c r="DS2" s="460"/>
      <c r="DT2" s="460"/>
      <c r="DU2" s="460"/>
      <c r="DV2" s="460"/>
      <c r="DW2" s="460"/>
      <c r="DX2" s="460"/>
      <c r="DY2" s="460"/>
      <c r="DZ2" s="460"/>
      <c r="EA2" s="460"/>
      <c r="EB2" s="460"/>
      <c r="EC2" s="460"/>
      <c r="ED2" s="460"/>
      <c r="EE2" s="460"/>
      <c r="EF2" s="460"/>
      <c r="EG2" s="460"/>
      <c r="EH2" s="460"/>
      <c r="EI2" s="460"/>
      <c r="EJ2" s="460"/>
      <c r="EK2" s="460"/>
      <c r="EL2" s="460"/>
      <c r="EM2" s="460"/>
      <c r="EN2" s="460"/>
      <c r="EO2" s="460"/>
      <c r="EP2" s="460"/>
      <c r="EQ2" s="460"/>
      <c r="ER2" s="460"/>
      <c r="ES2" s="460"/>
      <c r="ET2" s="460"/>
      <c r="EU2" s="460"/>
      <c r="EV2" s="460"/>
      <c r="EW2" s="460"/>
      <c r="EX2" s="460"/>
      <c r="EY2" s="460"/>
      <c r="EZ2" s="460"/>
      <c r="FA2" s="460"/>
      <c r="FB2" s="460"/>
      <c r="FC2" s="460"/>
      <c r="FD2" s="460"/>
      <c r="FE2" s="460"/>
      <c r="FF2" s="460"/>
      <c r="FG2" s="460"/>
      <c r="FH2" s="460"/>
      <c r="FI2" s="460"/>
      <c r="FJ2" s="460"/>
      <c r="FK2" s="460"/>
      <c r="FL2" s="460"/>
      <c r="FM2" s="460"/>
      <c r="FN2" s="460"/>
      <c r="FO2" s="460"/>
      <c r="FP2" s="460"/>
      <c r="FQ2" s="460"/>
      <c r="FR2" s="460"/>
      <c r="FS2" s="460"/>
      <c r="FT2" s="460"/>
      <c r="FU2" s="460"/>
      <c r="FV2" s="460"/>
      <c r="FW2" s="460"/>
      <c r="FX2" s="460"/>
      <c r="FY2" s="460"/>
      <c r="FZ2" s="460"/>
      <c r="GA2" s="460"/>
      <c r="GB2" s="460"/>
      <c r="GC2" s="460"/>
      <c r="GD2" s="460"/>
      <c r="GE2" s="460"/>
      <c r="GF2" s="460"/>
      <c r="GG2" s="460"/>
      <c r="GH2" s="460"/>
      <c r="GI2" s="460"/>
      <c r="GJ2" s="460"/>
      <c r="GK2" s="460"/>
      <c r="GL2" s="460"/>
      <c r="GM2" s="460"/>
      <c r="GN2" s="460"/>
      <c r="GO2" s="460"/>
      <c r="GP2" s="460"/>
      <c r="GQ2" s="460"/>
      <c r="GR2" s="460"/>
      <c r="GS2" s="460"/>
      <c r="GT2" s="460"/>
      <c r="GU2" s="460"/>
      <c r="GV2" s="460"/>
      <c r="GW2" s="460"/>
      <c r="GX2" s="460"/>
      <c r="GY2" s="460"/>
      <c r="GZ2" s="460"/>
      <c r="HA2" s="460"/>
      <c r="HB2" s="460"/>
      <c r="HC2" s="460"/>
      <c r="HD2" s="460"/>
      <c r="HE2" s="460"/>
      <c r="HF2" s="460"/>
      <c r="HG2" s="460"/>
      <c r="HH2" s="460"/>
      <c r="HI2" s="460"/>
      <c r="HJ2" s="460"/>
      <c r="HK2" s="460"/>
      <c r="HL2" s="460"/>
      <c r="HM2" s="460"/>
      <c r="HN2" s="460"/>
      <c r="HO2" s="460"/>
      <c r="HP2" s="460"/>
      <c r="HQ2" s="460"/>
      <c r="HR2" s="460"/>
      <c r="HS2" s="460"/>
      <c r="HT2" s="460"/>
      <c r="HU2" s="460"/>
      <c r="HV2" s="460"/>
      <c r="HW2" s="460"/>
      <c r="HX2" s="460"/>
      <c r="HY2" s="460"/>
      <c r="HZ2" s="460"/>
      <c r="IA2" s="460"/>
      <c r="IB2" s="460"/>
      <c r="IC2" s="460"/>
      <c r="ID2" s="460"/>
      <c r="IE2" s="460"/>
      <c r="IF2" s="460"/>
      <c r="IG2" s="460"/>
      <c r="IH2" s="460"/>
      <c r="II2" s="460"/>
      <c r="IJ2" s="460"/>
      <c r="IK2" s="460"/>
      <c r="IL2" s="460"/>
      <c r="IM2" s="460"/>
      <c r="IN2" s="460"/>
      <c r="IO2" s="460"/>
      <c r="IP2" s="460"/>
      <c r="IQ2" s="460"/>
      <c r="IR2" s="460"/>
      <c r="IS2" s="460"/>
      <c r="IT2" s="460"/>
    </row>
    <row r="3" spans="1:254" s="45" customFormat="1" ht="20.100000000000001" customHeight="1">
      <c r="A3" s="46"/>
      <c r="B3" s="46"/>
      <c r="C3" s="83" t="s">
        <v>199</v>
      </c>
      <c r="D3" s="83"/>
      <c r="E3" s="83"/>
      <c r="F3" s="83"/>
      <c r="G3" s="83"/>
      <c r="H3" s="83"/>
      <c r="I3" s="83"/>
      <c r="J3" s="83"/>
      <c r="K3" s="83"/>
      <c r="L3" s="83"/>
      <c r="M3" s="83"/>
      <c r="N3" s="83"/>
      <c r="O3" s="829"/>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406" t="s">
        <v>307</v>
      </c>
      <c r="AR3" s="408">
        <f>Front!K9</f>
        <v>44681</v>
      </c>
      <c r="AS3" s="448"/>
      <c r="AT3" s="536"/>
      <c r="AU3" s="485" t="s">
        <v>66</v>
      </c>
      <c r="AV3" s="756">
        <f>MIN(AU9:CK68)</f>
        <v>0</v>
      </c>
      <c r="AW3" s="466"/>
      <c r="AX3" s="460"/>
      <c r="AY3" s="460"/>
      <c r="AZ3" s="460"/>
      <c r="BA3" s="460"/>
      <c r="BB3" s="460"/>
      <c r="BC3" s="460"/>
      <c r="BD3" s="460"/>
      <c r="BE3" s="460"/>
      <c r="BF3" s="460"/>
      <c r="BG3" s="460"/>
      <c r="BH3" s="460"/>
      <c r="BI3" s="460"/>
      <c r="BJ3" s="460"/>
      <c r="BK3" s="460"/>
      <c r="BL3" s="460"/>
      <c r="BM3" s="460"/>
      <c r="BN3" s="460"/>
      <c r="BO3" s="460"/>
      <c r="BP3" s="460"/>
      <c r="BQ3" s="460"/>
      <c r="BR3" s="460"/>
      <c r="BS3" s="460"/>
      <c r="BT3" s="460"/>
      <c r="BU3" s="460"/>
      <c r="BV3" s="460"/>
      <c r="BW3" s="460"/>
      <c r="BX3" s="460"/>
      <c r="BY3" s="460"/>
      <c r="BZ3" s="460"/>
      <c r="CA3" s="460"/>
      <c r="CB3" s="460"/>
      <c r="CC3" s="460"/>
      <c r="CD3" s="460"/>
      <c r="CE3" s="460"/>
      <c r="CF3" s="470"/>
      <c r="CG3" s="467"/>
      <c r="CH3" s="470"/>
      <c r="CI3" s="470"/>
      <c r="CJ3" s="470"/>
      <c r="CK3" s="470"/>
      <c r="CL3" s="460"/>
      <c r="CM3" s="460"/>
      <c r="CN3" s="460"/>
      <c r="CO3" s="460"/>
      <c r="CP3" s="460"/>
      <c r="CQ3" s="460"/>
      <c r="CR3" s="460"/>
      <c r="CS3" s="460"/>
      <c r="CT3" s="460"/>
      <c r="CU3" s="460"/>
      <c r="CV3" s="460"/>
      <c r="CW3" s="460"/>
      <c r="CX3" s="460"/>
      <c r="CY3" s="460"/>
      <c r="CZ3" s="460"/>
      <c r="DA3" s="460"/>
      <c r="DB3" s="460"/>
      <c r="DC3" s="460"/>
      <c r="DD3" s="460"/>
      <c r="DE3" s="460"/>
      <c r="DF3" s="460"/>
      <c r="DG3" s="460"/>
      <c r="DH3" s="460"/>
      <c r="DI3" s="460"/>
      <c r="DJ3" s="460"/>
      <c r="DK3" s="460"/>
      <c r="DL3" s="460"/>
      <c r="DM3" s="460"/>
      <c r="DN3" s="460"/>
      <c r="DO3" s="460"/>
      <c r="DP3" s="460"/>
      <c r="DQ3" s="460"/>
      <c r="DR3" s="460"/>
      <c r="DS3" s="460"/>
      <c r="DT3" s="460"/>
      <c r="DU3" s="460"/>
      <c r="DV3" s="460"/>
      <c r="DW3" s="460"/>
      <c r="DX3" s="460"/>
      <c r="DY3" s="460"/>
      <c r="DZ3" s="460"/>
      <c r="EA3" s="460"/>
      <c r="EB3" s="460"/>
      <c r="EC3" s="460"/>
      <c r="ED3" s="460"/>
      <c r="EE3" s="460"/>
      <c r="EF3" s="460"/>
      <c r="EG3" s="460"/>
      <c r="EH3" s="460"/>
      <c r="EI3" s="460"/>
      <c r="EJ3" s="460"/>
      <c r="EK3" s="460"/>
      <c r="EL3" s="460"/>
      <c r="EM3" s="460"/>
      <c r="EN3" s="460"/>
      <c r="EO3" s="460"/>
      <c r="EP3" s="460"/>
      <c r="EQ3" s="460"/>
      <c r="ER3" s="460"/>
      <c r="ES3" s="460"/>
      <c r="ET3" s="460"/>
      <c r="EU3" s="460"/>
      <c r="EV3" s="460"/>
      <c r="EW3" s="460"/>
      <c r="EX3" s="460"/>
      <c r="EY3" s="460"/>
      <c r="EZ3" s="460"/>
      <c r="FA3" s="460"/>
      <c r="FB3" s="460"/>
      <c r="FC3" s="460"/>
      <c r="FD3" s="460"/>
      <c r="FE3" s="460"/>
      <c r="FF3" s="460"/>
      <c r="FG3" s="460"/>
      <c r="FH3" s="460"/>
      <c r="FI3" s="460"/>
      <c r="FJ3" s="460"/>
      <c r="FK3" s="460"/>
      <c r="FL3" s="460"/>
      <c r="FM3" s="460"/>
      <c r="FN3" s="460"/>
      <c r="FO3" s="460"/>
      <c r="FP3" s="460"/>
      <c r="FQ3" s="460"/>
      <c r="FR3" s="460"/>
      <c r="FS3" s="460"/>
      <c r="FT3" s="460"/>
      <c r="FU3" s="460"/>
      <c r="FV3" s="460"/>
      <c r="FW3" s="460"/>
      <c r="FX3" s="460"/>
      <c r="FY3" s="460"/>
      <c r="FZ3" s="460"/>
      <c r="GA3" s="460"/>
      <c r="GB3" s="460"/>
      <c r="GC3" s="460"/>
      <c r="GD3" s="460"/>
      <c r="GE3" s="460"/>
      <c r="GF3" s="460"/>
      <c r="GG3" s="460"/>
      <c r="GH3" s="460"/>
      <c r="GI3" s="460"/>
      <c r="GJ3" s="460"/>
      <c r="GK3" s="460"/>
      <c r="GL3" s="460"/>
      <c r="GM3" s="460"/>
      <c r="GN3" s="460"/>
      <c r="GO3" s="460"/>
      <c r="GP3" s="460"/>
      <c r="GQ3" s="460"/>
      <c r="GR3" s="460"/>
      <c r="GS3" s="460"/>
      <c r="GT3" s="460"/>
      <c r="GU3" s="460"/>
      <c r="GV3" s="460"/>
      <c r="GW3" s="460"/>
      <c r="GX3" s="460"/>
      <c r="GY3" s="460"/>
      <c r="GZ3" s="460"/>
      <c r="HA3" s="460"/>
      <c r="HB3" s="460"/>
      <c r="HC3" s="460"/>
      <c r="HD3" s="460"/>
      <c r="HE3" s="460"/>
      <c r="HF3" s="460"/>
      <c r="HG3" s="460"/>
      <c r="HH3" s="460"/>
      <c r="HI3" s="460"/>
      <c r="HJ3" s="460"/>
      <c r="HK3" s="460"/>
      <c r="HL3" s="460"/>
      <c r="HM3" s="460"/>
      <c r="HN3" s="460"/>
      <c r="HO3" s="460"/>
      <c r="HP3" s="460"/>
      <c r="HQ3" s="460"/>
      <c r="HR3" s="460"/>
      <c r="HS3" s="460"/>
      <c r="HT3" s="460"/>
      <c r="HU3" s="460"/>
      <c r="HV3" s="460"/>
      <c r="HW3" s="460"/>
      <c r="HX3" s="460"/>
      <c r="HY3" s="460"/>
      <c r="HZ3" s="460"/>
      <c r="IA3" s="460"/>
      <c r="IB3" s="460"/>
      <c r="IC3" s="460"/>
      <c r="ID3" s="460"/>
      <c r="IE3" s="460"/>
      <c r="IF3" s="460"/>
      <c r="IG3" s="460"/>
      <c r="IH3" s="460"/>
      <c r="II3" s="460"/>
      <c r="IJ3" s="460"/>
      <c r="IK3" s="460"/>
      <c r="IL3" s="460"/>
      <c r="IM3" s="460"/>
      <c r="IN3" s="460"/>
      <c r="IO3" s="460"/>
      <c r="IP3" s="460"/>
      <c r="IQ3" s="460"/>
      <c r="IR3" s="460"/>
      <c r="IS3" s="460"/>
      <c r="IT3" s="460"/>
    </row>
    <row r="4" spans="1:254" s="1" customFormat="1" ht="20.100000000000001" customHeight="1">
      <c r="A4" s="14"/>
      <c r="B4" s="14"/>
      <c r="C4" s="706" t="s">
        <v>422</v>
      </c>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16"/>
      <c r="AT4" s="605"/>
      <c r="AU4" s="460"/>
      <c r="AV4" s="460"/>
      <c r="AW4" s="466"/>
      <c r="AX4" s="490"/>
      <c r="AY4" s="490"/>
      <c r="AZ4" s="490"/>
      <c r="BA4" s="490"/>
      <c r="BB4" s="460"/>
      <c r="BC4" s="467"/>
      <c r="BD4" s="460"/>
      <c r="BE4" s="460"/>
      <c r="BF4" s="460"/>
      <c r="BG4" s="460"/>
      <c r="BH4" s="460"/>
      <c r="BI4" s="460"/>
      <c r="BJ4" s="460"/>
      <c r="BK4" s="460"/>
      <c r="BL4" s="460"/>
      <c r="BM4" s="460"/>
      <c r="BN4" s="460"/>
      <c r="BO4" s="460"/>
      <c r="BP4" s="460"/>
      <c r="BQ4" s="460"/>
      <c r="BR4" s="460"/>
      <c r="BS4" s="460"/>
      <c r="BT4" s="460"/>
      <c r="BU4" s="460"/>
      <c r="BV4" s="460"/>
      <c r="BW4" s="460"/>
      <c r="BX4" s="460"/>
      <c r="BY4" s="460"/>
      <c r="BZ4" s="460"/>
      <c r="CA4" s="460"/>
      <c r="CB4" s="460"/>
      <c r="CC4" s="460"/>
      <c r="CD4" s="460"/>
      <c r="CE4" s="460"/>
      <c r="CF4" s="470"/>
      <c r="CG4" s="467"/>
      <c r="CH4" s="470"/>
      <c r="CI4" s="470"/>
      <c r="CJ4" s="470"/>
      <c r="CK4" s="470"/>
      <c r="CL4" s="606"/>
      <c r="CM4" s="606"/>
      <c r="CN4" s="606"/>
      <c r="CO4" s="606"/>
      <c r="CP4" s="606"/>
      <c r="CQ4" s="606"/>
      <c r="CR4" s="606"/>
      <c r="CS4" s="606"/>
      <c r="CT4" s="606"/>
      <c r="CU4" s="606"/>
      <c r="CV4" s="606"/>
      <c r="CW4" s="606"/>
      <c r="CX4" s="606"/>
      <c r="CY4" s="606"/>
      <c r="CZ4" s="606"/>
      <c r="DA4" s="606"/>
      <c r="DB4" s="606"/>
      <c r="DC4" s="606"/>
      <c r="DD4" s="606"/>
      <c r="DE4" s="606"/>
      <c r="DF4" s="606"/>
      <c r="DG4" s="606"/>
      <c r="DH4" s="606"/>
      <c r="DI4" s="606"/>
      <c r="DJ4" s="606"/>
      <c r="DK4" s="606"/>
      <c r="DL4" s="606"/>
      <c r="DM4" s="606"/>
      <c r="DN4" s="606"/>
      <c r="DO4" s="606"/>
      <c r="DP4" s="606"/>
      <c r="DQ4" s="606"/>
      <c r="DR4" s="606"/>
      <c r="DS4" s="606"/>
      <c r="DT4" s="606"/>
      <c r="DU4" s="606"/>
      <c r="DV4" s="606"/>
      <c r="DW4" s="606"/>
      <c r="DX4" s="606"/>
      <c r="DY4" s="606"/>
      <c r="DZ4" s="606"/>
      <c r="EA4" s="606"/>
      <c r="EB4" s="606"/>
      <c r="EC4" s="606"/>
      <c r="ED4" s="606"/>
      <c r="EE4" s="606"/>
      <c r="EF4" s="606"/>
      <c r="EG4" s="606"/>
      <c r="EH4" s="606"/>
      <c r="EI4" s="606"/>
      <c r="EJ4" s="606"/>
      <c r="EK4" s="606"/>
      <c r="EL4" s="606"/>
      <c r="EM4" s="606"/>
      <c r="EN4" s="606"/>
      <c r="EO4" s="606"/>
      <c r="EP4" s="606"/>
      <c r="EQ4" s="606"/>
      <c r="ER4" s="606"/>
      <c r="ES4" s="606"/>
      <c r="ET4" s="606"/>
      <c r="EU4" s="606"/>
      <c r="EV4" s="606"/>
      <c r="EW4" s="606"/>
      <c r="EX4" s="606"/>
      <c r="EY4" s="606"/>
      <c r="EZ4" s="606"/>
      <c r="FA4" s="606"/>
      <c r="FB4" s="606"/>
      <c r="FC4" s="606"/>
      <c r="FD4" s="606"/>
      <c r="FE4" s="606"/>
      <c r="FF4" s="606"/>
      <c r="FG4" s="606"/>
      <c r="FH4" s="606"/>
      <c r="FI4" s="606"/>
      <c r="FJ4" s="606"/>
      <c r="FK4" s="606"/>
      <c r="FL4" s="606"/>
      <c r="FM4" s="606"/>
      <c r="FN4" s="606"/>
      <c r="FO4" s="606"/>
      <c r="FP4" s="606"/>
      <c r="FQ4" s="606"/>
      <c r="FR4" s="606"/>
      <c r="FS4" s="606"/>
      <c r="FT4" s="606"/>
      <c r="FU4" s="606"/>
      <c r="FV4" s="606"/>
      <c r="FW4" s="606"/>
      <c r="FX4" s="606"/>
      <c r="FY4" s="606"/>
      <c r="FZ4" s="606"/>
      <c r="GA4" s="606"/>
      <c r="GB4" s="606"/>
      <c r="GC4" s="606"/>
      <c r="GD4" s="606"/>
      <c r="GE4" s="606"/>
      <c r="GF4" s="606"/>
      <c r="GG4" s="606"/>
      <c r="GH4" s="606"/>
      <c r="GI4" s="606"/>
      <c r="GJ4" s="606"/>
      <c r="GK4" s="606"/>
      <c r="GL4" s="606"/>
      <c r="GM4" s="606"/>
      <c r="GN4" s="606"/>
      <c r="GO4" s="606"/>
      <c r="GP4" s="606"/>
      <c r="GQ4" s="606"/>
      <c r="GR4" s="606"/>
      <c r="GS4" s="606"/>
      <c r="GT4" s="606"/>
      <c r="GU4" s="606"/>
      <c r="GV4" s="606"/>
      <c r="GW4" s="606"/>
      <c r="GX4" s="606"/>
      <c r="GY4" s="606"/>
      <c r="GZ4" s="606"/>
      <c r="HA4" s="606"/>
      <c r="HB4" s="606"/>
      <c r="HC4" s="606"/>
      <c r="HD4" s="606"/>
      <c r="HE4" s="606"/>
      <c r="HF4" s="606"/>
      <c r="HG4" s="606"/>
      <c r="HH4" s="606"/>
      <c r="HI4" s="606"/>
      <c r="HJ4" s="606"/>
      <c r="HK4" s="606"/>
      <c r="HL4" s="606"/>
      <c r="HM4" s="606"/>
      <c r="HN4" s="606"/>
      <c r="HO4" s="606"/>
      <c r="HP4" s="606"/>
      <c r="HQ4" s="606"/>
      <c r="HR4" s="606"/>
      <c r="HS4" s="606"/>
      <c r="HT4" s="606"/>
      <c r="HU4" s="606"/>
      <c r="HV4" s="606"/>
      <c r="HW4" s="606"/>
      <c r="HX4" s="606"/>
      <c r="HY4" s="606"/>
      <c r="HZ4" s="606"/>
      <c r="IA4" s="606"/>
      <c r="IB4" s="606"/>
      <c r="IC4" s="606"/>
      <c r="ID4" s="606"/>
      <c r="IE4" s="606"/>
      <c r="IF4" s="606"/>
      <c r="IG4" s="606"/>
      <c r="IH4" s="606"/>
      <c r="II4" s="606"/>
      <c r="IJ4" s="606"/>
      <c r="IK4" s="606"/>
      <c r="IL4" s="606"/>
      <c r="IM4" s="606"/>
      <c r="IN4" s="606"/>
      <c r="IO4" s="606"/>
      <c r="IP4" s="606"/>
      <c r="IQ4" s="606"/>
      <c r="IR4" s="606"/>
      <c r="IS4" s="606"/>
      <c r="IT4" s="606"/>
    </row>
    <row r="5" spans="1:254" s="45" customFormat="1" ht="20.100000000000001" customHeight="1">
      <c r="A5" s="46"/>
      <c r="B5" s="46"/>
      <c r="C5" s="83" t="s">
        <v>287</v>
      </c>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448"/>
      <c r="AT5" s="536"/>
      <c r="AU5" s="581" t="s">
        <v>63</v>
      </c>
      <c r="AV5" s="582"/>
      <c r="AW5" s="582"/>
      <c r="AX5" s="582"/>
      <c r="AY5" s="582"/>
      <c r="AZ5" s="582"/>
      <c r="BA5" s="582"/>
      <c r="BB5" s="582"/>
      <c r="BC5" s="582"/>
      <c r="BD5" s="582"/>
      <c r="BE5" s="582"/>
      <c r="BF5" s="582"/>
      <c r="BG5" s="582"/>
      <c r="BH5" s="582"/>
      <c r="BI5" s="582"/>
      <c r="BJ5" s="582"/>
      <c r="BK5" s="582"/>
      <c r="BL5" s="582"/>
      <c r="BM5" s="582"/>
      <c r="BN5" s="582"/>
      <c r="BO5" s="582"/>
      <c r="BP5" s="582"/>
      <c r="BQ5" s="582"/>
      <c r="BR5" s="582"/>
      <c r="BS5" s="582"/>
      <c r="BT5" s="582"/>
      <c r="BU5" s="582"/>
      <c r="BV5" s="582"/>
      <c r="BW5" s="582"/>
      <c r="BX5" s="582"/>
      <c r="BY5" s="582"/>
      <c r="BZ5" s="582"/>
      <c r="CA5" s="582"/>
      <c r="CB5" s="582"/>
      <c r="CC5" s="582"/>
      <c r="CD5" s="582"/>
      <c r="CE5" s="582"/>
      <c r="CF5" s="582"/>
      <c r="CG5" s="582"/>
      <c r="CH5" s="582"/>
      <c r="CI5" s="582"/>
      <c r="CJ5" s="582"/>
      <c r="CK5" s="583"/>
      <c r="CL5" s="460"/>
      <c r="CM5" s="460"/>
      <c r="CN5" s="460"/>
      <c r="CO5" s="460"/>
      <c r="CP5" s="460"/>
      <c r="CQ5" s="460"/>
      <c r="CR5" s="460"/>
      <c r="CS5" s="460"/>
      <c r="CT5" s="460"/>
      <c r="CU5" s="460"/>
      <c r="CV5" s="460"/>
      <c r="CW5" s="460"/>
      <c r="CX5" s="460"/>
      <c r="CY5" s="460"/>
      <c r="CZ5" s="460"/>
      <c r="DA5" s="460"/>
      <c r="DB5" s="460"/>
      <c r="DC5" s="460"/>
      <c r="DD5" s="460"/>
      <c r="DE5" s="460"/>
      <c r="DF5" s="460"/>
      <c r="DG5" s="460"/>
      <c r="DH5" s="460"/>
      <c r="DI5" s="460"/>
      <c r="DJ5" s="460"/>
      <c r="DK5" s="460"/>
      <c r="DL5" s="460"/>
      <c r="DM5" s="460"/>
      <c r="DN5" s="460"/>
      <c r="DO5" s="460"/>
      <c r="DP5" s="460"/>
      <c r="DQ5" s="460"/>
      <c r="DR5" s="460"/>
      <c r="DS5" s="460"/>
      <c r="DT5" s="460"/>
      <c r="DU5" s="460"/>
      <c r="DV5" s="460"/>
      <c r="DW5" s="460"/>
      <c r="DX5" s="460"/>
      <c r="DY5" s="460"/>
      <c r="DZ5" s="460"/>
      <c r="EA5" s="460"/>
      <c r="EB5" s="460"/>
      <c r="EC5" s="460"/>
      <c r="ED5" s="460"/>
      <c r="EE5" s="460"/>
      <c r="EF5" s="460"/>
      <c r="EG5" s="460"/>
      <c r="EH5" s="460"/>
      <c r="EI5" s="460"/>
      <c r="EJ5" s="460"/>
      <c r="EK5" s="460"/>
      <c r="EL5" s="460"/>
      <c r="EM5" s="460"/>
      <c r="EN5" s="460"/>
      <c r="EO5" s="460"/>
      <c r="EP5" s="460"/>
      <c r="EQ5" s="460"/>
      <c r="ER5" s="460"/>
      <c r="ES5" s="460"/>
      <c r="ET5" s="460"/>
      <c r="EU5" s="460"/>
      <c r="EV5" s="460"/>
      <c r="EW5" s="460"/>
      <c r="EX5" s="460"/>
      <c r="EY5" s="460"/>
      <c r="EZ5" s="460"/>
      <c r="FA5" s="460"/>
      <c r="FB5" s="460"/>
      <c r="FC5" s="460"/>
      <c r="FD5" s="460"/>
      <c r="FE5" s="460"/>
      <c r="FF5" s="460"/>
      <c r="FG5" s="460"/>
      <c r="FH5" s="460"/>
      <c r="FI5" s="460"/>
      <c r="FJ5" s="460"/>
      <c r="FK5" s="460"/>
      <c r="FL5" s="460"/>
      <c r="FM5" s="460"/>
      <c r="FN5" s="460"/>
      <c r="FO5" s="460"/>
      <c r="FP5" s="460"/>
      <c r="FQ5" s="460"/>
      <c r="FR5" s="460"/>
      <c r="FS5" s="460"/>
      <c r="FT5" s="460"/>
      <c r="FU5" s="460"/>
      <c r="FV5" s="460"/>
      <c r="FW5" s="460"/>
      <c r="FX5" s="460"/>
      <c r="FY5" s="460"/>
      <c r="FZ5" s="460"/>
      <c r="GA5" s="460"/>
      <c r="GB5" s="460"/>
      <c r="GC5" s="460"/>
      <c r="GD5" s="460"/>
      <c r="GE5" s="460"/>
      <c r="GF5" s="460"/>
      <c r="GG5" s="460"/>
      <c r="GH5" s="460"/>
      <c r="GI5" s="460"/>
      <c r="GJ5" s="460"/>
      <c r="GK5" s="460"/>
      <c r="GL5" s="460"/>
      <c r="GM5" s="460"/>
      <c r="GN5" s="460"/>
      <c r="GO5" s="460"/>
      <c r="GP5" s="460"/>
      <c r="GQ5" s="460"/>
      <c r="GR5" s="460"/>
      <c r="GS5" s="460"/>
      <c r="GT5" s="460"/>
      <c r="GU5" s="460"/>
      <c r="GV5" s="460"/>
      <c r="GW5" s="460"/>
      <c r="GX5" s="460"/>
      <c r="GY5" s="460"/>
      <c r="GZ5" s="460"/>
      <c r="HA5" s="460"/>
      <c r="HB5" s="460"/>
      <c r="HC5" s="460"/>
      <c r="HD5" s="460"/>
      <c r="HE5" s="460"/>
      <c r="HF5" s="460"/>
      <c r="HG5" s="460"/>
      <c r="HH5" s="460"/>
      <c r="HI5" s="460"/>
      <c r="HJ5" s="460"/>
      <c r="HK5" s="460"/>
      <c r="HL5" s="460"/>
      <c r="HM5" s="460"/>
      <c r="HN5" s="460"/>
      <c r="HO5" s="460"/>
      <c r="HP5" s="460"/>
      <c r="HQ5" s="460"/>
      <c r="HR5" s="460"/>
      <c r="HS5" s="460"/>
      <c r="HT5" s="460"/>
      <c r="HU5" s="460"/>
      <c r="HV5" s="460"/>
      <c r="HW5" s="460"/>
      <c r="HX5" s="460"/>
      <c r="HY5" s="460"/>
      <c r="HZ5" s="460"/>
      <c r="IA5" s="460"/>
      <c r="IB5" s="460"/>
      <c r="IC5" s="460"/>
      <c r="ID5" s="460"/>
      <c r="IE5" s="460"/>
      <c r="IF5" s="460"/>
      <c r="IG5" s="460"/>
      <c r="IH5" s="460"/>
      <c r="II5" s="460"/>
      <c r="IJ5" s="460"/>
      <c r="IK5" s="460"/>
      <c r="IL5" s="460"/>
      <c r="IM5" s="460"/>
      <c r="IN5" s="460"/>
      <c r="IO5" s="460"/>
      <c r="IP5" s="460"/>
      <c r="IQ5" s="460"/>
      <c r="IR5" s="460"/>
      <c r="IS5" s="460"/>
      <c r="IT5" s="460"/>
    </row>
    <row r="6" spans="1:254" s="45" customFormat="1" ht="39.950000000000003" customHeight="1">
      <c r="A6" s="46"/>
      <c r="B6" s="46"/>
      <c r="C6" s="226"/>
      <c r="D6" s="959" t="s">
        <v>205</v>
      </c>
      <c r="E6" s="959"/>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c r="AE6" s="959"/>
      <c r="AF6" s="959"/>
      <c r="AG6" s="959"/>
      <c r="AH6" s="959"/>
      <c r="AI6" s="959"/>
      <c r="AJ6" s="959"/>
      <c r="AK6" s="959"/>
      <c r="AL6" s="959"/>
      <c r="AM6" s="959"/>
      <c r="AN6" s="959"/>
      <c r="AO6" s="959"/>
      <c r="AP6" s="959"/>
      <c r="AQ6" s="959"/>
      <c r="AR6" s="959"/>
      <c r="AS6" s="959"/>
      <c r="AT6" s="536"/>
      <c r="AU6" s="460"/>
      <c r="AV6" s="460"/>
      <c r="AW6" s="460"/>
      <c r="AX6" s="466"/>
      <c r="AY6" s="466"/>
      <c r="AZ6" s="466"/>
      <c r="BA6" s="466"/>
      <c r="BB6" s="466"/>
      <c r="BC6" s="466"/>
      <c r="BD6" s="466"/>
      <c r="BE6" s="466"/>
      <c r="BF6" s="460"/>
      <c r="BG6" s="467"/>
      <c r="BH6" s="460"/>
      <c r="BI6" s="460"/>
      <c r="BJ6" s="460"/>
      <c r="BK6" s="460"/>
      <c r="BL6" s="460"/>
      <c r="BM6" s="460"/>
      <c r="BN6" s="460"/>
      <c r="BO6" s="460"/>
      <c r="BP6" s="460"/>
      <c r="BQ6" s="460"/>
      <c r="BR6" s="460"/>
      <c r="BS6" s="460"/>
      <c r="BT6" s="460"/>
      <c r="BU6" s="460"/>
      <c r="BV6" s="460"/>
      <c r="BW6" s="460"/>
      <c r="BX6" s="460"/>
      <c r="BY6" s="460"/>
      <c r="BZ6" s="460"/>
      <c r="CA6" s="460"/>
      <c r="CB6" s="460"/>
      <c r="CC6" s="460"/>
      <c r="CD6" s="460"/>
      <c r="CE6" s="460"/>
      <c r="CF6" s="470"/>
      <c r="CG6" s="460"/>
      <c r="CH6" s="470"/>
      <c r="CI6" s="470"/>
      <c r="CJ6" s="470"/>
      <c r="CK6" s="470"/>
      <c r="CL6" s="460"/>
      <c r="CM6" s="460"/>
      <c r="CN6" s="460"/>
      <c r="CO6" s="460"/>
      <c r="CP6" s="460"/>
      <c r="CQ6" s="460"/>
      <c r="CR6" s="460"/>
      <c r="CS6" s="460"/>
      <c r="CT6" s="460"/>
      <c r="CU6" s="460"/>
      <c r="CV6" s="460"/>
      <c r="CW6" s="460"/>
      <c r="CX6" s="460"/>
      <c r="CY6" s="460"/>
      <c r="CZ6" s="460"/>
      <c r="DA6" s="460"/>
      <c r="DB6" s="460"/>
      <c r="DC6" s="460"/>
      <c r="DD6" s="460"/>
      <c r="DE6" s="460"/>
      <c r="DF6" s="460"/>
      <c r="DG6" s="460"/>
      <c r="DH6" s="460"/>
      <c r="DI6" s="460"/>
      <c r="DJ6" s="460"/>
      <c r="DK6" s="460"/>
      <c r="DL6" s="460"/>
      <c r="DM6" s="460"/>
      <c r="DN6" s="460"/>
      <c r="DO6" s="460"/>
      <c r="DP6" s="460"/>
      <c r="DQ6" s="460"/>
      <c r="DR6" s="460"/>
      <c r="DS6" s="460"/>
      <c r="DT6" s="460"/>
      <c r="DU6" s="460"/>
      <c r="DV6" s="460"/>
      <c r="DW6" s="460"/>
      <c r="DX6" s="460"/>
      <c r="DY6" s="460"/>
      <c r="DZ6" s="460"/>
      <c r="EA6" s="460"/>
      <c r="EB6" s="460"/>
      <c r="EC6" s="460"/>
      <c r="ED6" s="460"/>
      <c r="EE6" s="460"/>
      <c r="EF6" s="460"/>
      <c r="EG6" s="460"/>
      <c r="EH6" s="460"/>
      <c r="EI6" s="460"/>
      <c r="EJ6" s="460"/>
      <c r="EK6" s="460"/>
      <c r="EL6" s="460"/>
      <c r="EM6" s="460"/>
      <c r="EN6" s="460"/>
      <c r="EO6" s="460"/>
      <c r="EP6" s="460"/>
      <c r="EQ6" s="460"/>
      <c r="ER6" s="460"/>
      <c r="ES6" s="460"/>
      <c r="ET6" s="460"/>
      <c r="EU6" s="460"/>
      <c r="EV6" s="460"/>
      <c r="EW6" s="460"/>
      <c r="EX6" s="460"/>
      <c r="EY6" s="460"/>
      <c r="EZ6" s="460"/>
      <c r="FA6" s="460"/>
      <c r="FB6" s="460"/>
      <c r="FC6" s="460"/>
      <c r="FD6" s="460"/>
      <c r="FE6" s="460"/>
      <c r="FF6" s="460"/>
      <c r="FG6" s="460"/>
      <c r="FH6" s="460"/>
      <c r="FI6" s="460"/>
      <c r="FJ6" s="460"/>
      <c r="FK6" s="460"/>
      <c r="FL6" s="460"/>
      <c r="FM6" s="460"/>
      <c r="FN6" s="460"/>
      <c r="FO6" s="460"/>
      <c r="FP6" s="460"/>
      <c r="FQ6" s="460"/>
      <c r="FR6" s="460"/>
      <c r="FS6" s="460"/>
      <c r="FT6" s="460"/>
      <c r="FU6" s="460"/>
      <c r="FV6" s="460"/>
      <c r="FW6" s="460"/>
      <c r="FX6" s="460"/>
      <c r="FY6" s="460"/>
      <c r="FZ6" s="460"/>
      <c r="GA6" s="460"/>
      <c r="GB6" s="460"/>
      <c r="GC6" s="460"/>
      <c r="GD6" s="460"/>
      <c r="GE6" s="460"/>
      <c r="GF6" s="460"/>
      <c r="GG6" s="460"/>
      <c r="GH6" s="460"/>
      <c r="GI6" s="460"/>
      <c r="GJ6" s="460"/>
      <c r="GK6" s="460"/>
      <c r="GL6" s="460"/>
      <c r="GM6" s="460"/>
      <c r="GN6" s="460"/>
      <c r="GO6" s="460"/>
      <c r="GP6" s="460"/>
      <c r="GQ6" s="460"/>
      <c r="GR6" s="460"/>
      <c r="GS6" s="460"/>
      <c r="GT6" s="460"/>
      <c r="GU6" s="460"/>
      <c r="GV6" s="460"/>
      <c r="GW6" s="460"/>
      <c r="GX6" s="460"/>
      <c r="GY6" s="460"/>
      <c r="GZ6" s="460"/>
      <c r="HA6" s="460"/>
      <c r="HB6" s="460"/>
      <c r="HC6" s="460"/>
      <c r="HD6" s="460"/>
      <c r="HE6" s="460"/>
      <c r="HF6" s="460"/>
      <c r="HG6" s="460"/>
      <c r="HH6" s="460"/>
      <c r="HI6" s="460"/>
      <c r="HJ6" s="460"/>
      <c r="HK6" s="460"/>
      <c r="HL6" s="460"/>
      <c r="HM6" s="460"/>
      <c r="HN6" s="460"/>
      <c r="HO6" s="460"/>
      <c r="HP6" s="460"/>
      <c r="HQ6" s="460"/>
      <c r="HR6" s="460"/>
      <c r="HS6" s="460"/>
      <c r="HT6" s="460"/>
      <c r="HU6" s="460"/>
      <c r="HV6" s="460"/>
      <c r="HW6" s="460"/>
      <c r="HX6" s="460"/>
      <c r="HY6" s="460"/>
      <c r="HZ6" s="460"/>
      <c r="IA6" s="460"/>
      <c r="IB6" s="460"/>
      <c r="IC6" s="460"/>
      <c r="ID6" s="460"/>
      <c r="IE6" s="460"/>
      <c r="IF6" s="460"/>
      <c r="IG6" s="460"/>
      <c r="IH6" s="460"/>
      <c r="II6" s="460"/>
      <c r="IJ6" s="460"/>
      <c r="IK6" s="460"/>
      <c r="IL6" s="460"/>
      <c r="IM6" s="460"/>
      <c r="IN6" s="460"/>
      <c r="IO6" s="460"/>
      <c r="IP6" s="460"/>
      <c r="IQ6" s="460"/>
      <c r="IR6" s="460"/>
      <c r="IS6" s="460"/>
      <c r="IT6" s="460"/>
    </row>
    <row r="7" spans="1:254" s="50" customFormat="1" ht="27.95" customHeight="1">
      <c r="A7" s="120"/>
      <c r="B7" s="121"/>
      <c r="C7" s="603" t="s">
        <v>0</v>
      </c>
      <c r="D7" s="122" t="s">
        <v>397</v>
      </c>
      <c r="E7" s="122" t="s">
        <v>170</v>
      </c>
      <c r="F7" s="122" t="s">
        <v>7</v>
      </c>
      <c r="G7" s="122" t="s">
        <v>266</v>
      </c>
      <c r="H7" s="122" t="s">
        <v>171</v>
      </c>
      <c r="I7" s="122" t="s">
        <v>26</v>
      </c>
      <c r="J7" s="122" t="s">
        <v>6</v>
      </c>
      <c r="K7" s="122" t="s">
        <v>5</v>
      </c>
      <c r="L7" s="122" t="s">
        <v>166</v>
      </c>
      <c r="M7" s="122" t="s">
        <v>38</v>
      </c>
      <c r="N7" s="122" t="s">
        <v>172</v>
      </c>
      <c r="O7" s="122" t="s">
        <v>27</v>
      </c>
      <c r="P7" s="122" t="s">
        <v>24</v>
      </c>
      <c r="Q7" s="123" t="s">
        <v>22</v>
      </c>
      <c r="R7" s="122" t="s">
        <v>4</v>
      </c>
      <c r="S7" s="122" t="s">
        <v>28</v>
      </c>
      <c r="T7" s="122" t="s">
        <v>29</v>
      </c>
      <c r="U7" s="122" t="s">
        <v>39</v>
      </c>
      <c r="V7" s="122" t="s">
        <v>173</v>
      </c>
      <c r="W7" s="122" t="s">
        <v>40</v>
      </c>
      <c r="X7" s="122" t="s">
        <v>3</v>
      </c>
      <c r="Y7" s="122" t="s">
        <v>30</v>
      </c>
      <c r="Z7" s="122" t="s">
        <v>31</v>
      </c>
      <c r="AA7" s="122" t="s">
        <v>176</v>
      </c>
      <c r="AB7" s="122" t="s">
        <v>42</v>
      </c>
      <c r="AC7" s="122" t="s">
        <v>41</v>
      </c>
      <c r="AD7" s="122" t="s">
        <v>177</v>
      </c>
      <c r="AE7" s="122" t="s">
        <v>32</v>
      </c>
      <c r="AF7" s="122" t="s">
        <v>33</v>
      </c>
      <c r="AG7" s="122" t="s">
        <v>267</v>
      </c>
      <c r="AH7" s="122" t="s">
        <v>34</v>
      </c>
      <c r="AI7" s="122" t="s">
        <v>178</v>
      </c>
      <c r="AJ7" s="122" t="s">
        <v>25</v>
      </c>
      <c r="AK7" s="122" t="s">
        <v>43</v>
      </c>
      <c r="AL7" s="122" t="s">
        <v>35</v>
      </c>
      <c r="AM7" s="122" t="s">
        <v>281</v>
      </c>
      <c r="AN7" s="122" t="s">
        <v>36</v>
      </c>
      <c r="AO7" s="123" t="s">
        <v>2</v>
      </c>
      <c r="AP7" s="122" t="s">
        <v>37</v>
      </c>
      <c r="AQ7" s="124" t="s">
        <v>268</v>
      </c>
      <c r="AR7" s="125" t="s">
        <v>8</v>
      </c>
      <c r="AS7" s="119"/>
      <c r="AT7" s="95"/>
      <c r="AU7" s="495" t="str">
        <f t="shared" ref="AU7:BP7" si="0">+D7</f>
        <v>AED</v>
      </c>
      <c r="AV7" s="495" t="str">
        <f t="shared" si="0"/>
        <v>ARS</v>
      </c>
      <c r="AW7" s="495" t="str">
        <f t="shared" si="0"/>
        <v>AUD</v>
      </c>
      <c r="AX7" s="495" t="str">
        <f t="shared" si="0"/>
        <v>BGN</v>
      </c>
      <c r="AY7" s="495" t="str">
        <f t="shared" si="0"/>
        <v>BHD</v>
      </c>
      <c r="AZ7" s="495" t="str">
        <f t="shared" si="0"/>
        <v>BRL</v>
      </c>
      <c r="BA7" s="495" t="str">
        <f t="shared" si="0"/>
        <v>CAD</v>
      </c>
      <c r="BB7" s="495" t="str">
        <f t="shared" si="0"/>
        <v>CHF</v>
      </c>
      <c r="BC7" s="495" t="str">
        <f t="shared" si="0"/>
        <v>CLP</v>
      </c>
      <c r="BD7" s="495" t="str">
        <f t="shared" si="0"/>
        <v>CNY</v>
      </c>
      <c r="BE7" s="495" t="str">
        <f t="shared" si="0"/>
        <v>COP</v>
      </c>
      <c r="BF7" s="495" t="str">
        <f t="shared" si="0"/>
        <v>CZK</v>
      </c>
      <c r="BG7" s="495" t="str">
        <f t="shared" si="0"/>
        <v>DKK</v>
      </c>
      <c r="BH7" s="495" t="str">
        <f t="shared" si="0"/>
        <v>EUR</v>
      </c>
      <c r="BI7" s="495" t="str">
        <f t="shared" si="0"/>
        <v>GBP</v>
      </c>
      <c r="BJ7" s="495" t="str">
        <f t="shared" si="0"/>
        <v>HKD</v>
      </c>
      <c r="BK7" s="495" t="str">
        <f t="shared" si="0"/>
        <v>HUF</v>
      </c>
      <c r="BL7" s="495" t="str">
        <f t="shared" si="0"/>
        <v>IDR</v>
      </c>
      <c r="BM7" s="495" t="str">
        <f t="shared" si="0"/>
        <v>ILS</v>
      </c>
      <c r="BN7" s="495" t="str">
        <f t="shared" si="0"/>
        <v>INR</v>
      </c>
      <c r="BO7" s="495" t="str">
        <f t="shared" si="0"/>
        <v>JPY</v>
      </c>
      <c r="BP7" s="495" t="str">
        <f t="shared" si="0"/>
        <v>KRW</v>
      </c>
      <c r="BQ7" s="495" t="str">
        <f t="shared" ref="BQ7:CI7" si="1">+Z7</f>
        <v>MXN</v>
      </c>
      <c r="BR7" s="495" t="str">
        <f t="shared" si="1"/>
        <v>MYR</v>
      </c>
      <c r="BS7" s="495" t="str">
        <f t="shared" si="1"/>
        <v>NOK</v>
      </c>
      <c r="BT7" s="495" t="str">
        <f t="shared" si="1"/>
        <v>NZD</v>
      </c>
      <c r="BU7" s="495" t="str">
        <f t="shared" si="1"/>
        <v>PEN</v>
      </c>
      <c r="BV7" s="495" t="str">
        <f t="shared" si="1"/>
        <v>PHP</v>
      </c>
      <c r="BW7" s="495" t="str">
        <f t="shared" si="1"/>
        <v>PLN</v>
      </c>
      <c r="BX7" s="495" t="str">
        <f t="shared" si="1"/>
        <v>RON</v>
      </c>
      <c r="BY7" s="495" t="str">
        <f t="shared" si="1"/>
        <v>RUB</v>
      </c>
      <c r="BZ7" s="495" t="str">
        <f t="shared" si="1"/>
        <v>SAR</v>
      </c>
      <c r="CA7" s="495" t="str">
        <f t="shared" si="1"/>
        <v>SEK</v>
      </c>
      <c r="CB7" s="495" t="str">
        <f t="shared" si="1"/>
        <v>SGD</v>
      </c>
      <c r="CC7" s="495" t="str">
        <f t="shared" si="1"/>
        <v>THB</v>
      </c>
      <c r="CD7" s="495" t="str">
        <f t="shared" si="1"/>
        <v>TRY</v>
      </c>
      <c r="CE7" s="495" t="str">
        <f t="shared" si="1"/>
        <v>TWD</v>
      </c>
      <c r="CF7" s="495" t="str">
        <f t="shared" si="1"/>
        <v>USD</v>
      </c>
      <c r="CG7" s="495" t="str">
        <f t="shared" si="1"/>
        <v>ZAR</v>
      </c>
      <c r="CH7" s="495" t="str">
        <f t="shared" si="1"/>
        <v>Other</v>
      </c>
      <c r="CI7" s="495" t="str">
        <f t="shared" si="1"/>
        <v>TOT</v>
      </c>
      <c r="CJ7" s="494"/>
      <c r="CK7" s="496" t="str">
        <f>+CI7</f>
        <v>TOT</v>
      </c>
      <c r="CL7" s="494"/>
      <c r="CM7" s="494"/>
      <c r="CN7" s="494"/>
      <c r="CO7" s="494"/>
      <c r="CP7" s="494"/>
      <c r="CQ7" s="494"/>
      <c r="CR7" s="494"/>
      <c r="CS7" s="494"/>
      <c r="CT7" s="494"/>
      <c r="CU7" s="494"/>
      <c r="CV7" s="494"/>
      <c r="CW7" s="494"/>
      <c r="CX7" s="494"/>
      <c r="CY7" s="494"/>
      <c r="CZ7" s="494"/>
      <c r="DA7" s="494"/>
      <c r="DB7" s="494"/>
      <c r="DC7" s="494"/>
      <c r="DD7" s="494"/>
      <c r="DE7" s="494"/>
      <c r="DF7" s="494"/>
      <c r="DG7" s="494"/>
      <c r="DH7" s="494"/>
      <c r="DI7" s="494"/>
      <c r="DJ7" s="494"/>
      <c r="DK7" s="494"/>
      <c r="DL7" s="494"/>
      <c r="DM7" s="494"/>
      <c r="DN7" s="494"/>
      <c r="DO7" s="494"/>
      <c r="DP7" s="494"/>
      <c r="DQ7" s="494"/>
      <c r="DR7" s="494"/>
      <c r="DS7" s="494"/>
      <c r="DT7" s="494"/>
      <c r="DU7" s="494"/>
      <c r="DV7" s="494"/>
      <c r="DW7" s="494"/>
      <c r="DX7" s="494"/>
      <c r="DY7" s="494"/>
      <c r="DZ7" s="494"/>
      <c r="EA7" s="494"/>
      <c r="EB7" s="494"/>
      <c r="EC7" s="494"/>
      <c r="ED7" s="494"/>
      <c r="EE7" s="494"/>
      <c r="EF7" s="494"/>
      <c r="EG7" s="494"/>
      <c r="EH7" s="494"/>
      <c r="EI7" s="494"/>
      <c r="EJ7" s="494"/>
      <c r="EK7" s="494"/>
      <c r="EL7" s="494"/>
      <c r="EM7" s="494"/>
      <c r="EN7" s="494"/>
      <c r="EO7" s="494"/>
      <c r="EP7" s="494"/>
      <c r="EQ7" s="494"/>
      <c r="ER7" s="494"/>
      <c r="ES7" s="494"/>
      <c r="ET7" s="494"/>
      <c r="EU7" s="494"/>
      <c r="EV7" s="494"/>
      <c r="EW7" s="494"/>
      <c r="EX7" s="494"/>
      <c r="EY7" s="494"/>
      <c r="EZ7" s="494"/>
      <c r="FA7" s="494"/>
      <c r="FB7" s="494"/>
      <c r="FC7" s="494"/>
      <c r="FD7" s="494"/>
      <c r="FE7" s="494"/>
      <c r="FF7" s="494"/>
      <c r="FG7" s="494"/>
      <c r="FH7" s="494"/>
      <c r="FI7" s="494"/>
      <c r="FJ7" s="494"/>
      <c r="FK7" s="494"/>
      <c r="FL7" s="494"/>
      <c r="FM7" s="494"/>
      <c r="FN7" s="494"/>
      <c r="FO7" s="494"/>
      <c r="FP7" s="494"/>
      <c r="FQ7" s="494"/>
      <c r="FR7" s="494"/>
      <c r="FS7" s="494"/>
      <c r="FT7" s="494"/>
      <c r="FU7" s="494"/>
      <c r="FV7" s="494"/>
      <c r="FW7" s="494"/>
      <c r="FX7" s="494"/>
      <c r="FY7" s="494"/>
      <c r="FZ7" s="494"/>
      <c r="GA7" s="494"/>
      <c r="GB7" s="494"/>
      <c r="GC7" s="494"/>
      <c r="GD7" s="494"/>
      <c r="GE7" s="494"/>
      <c r="GF7" s="494"/>
      <c r="GG7" s="494"/>
      <c r="GH7" s="494"/>
      <c r="GI7" s="494"/>
      <c r="GJ7" s="494"/>
      <c r="GK7" s="494"/>
      <c r="GL7" s="494"/>
      <c r="GM7" s="494"/>
      <c r="GN7" s="494"/>
      <c r="GO7" s="494"/>
      <c r="GP7" s="494"/>
      <c r="GQ7" s="494"/>
      <c r="GR7" s="494"/>
      <c r="GS7" s="494"/>
      <c r="GT7" s="494"/>
      <c r="GU7" s="494"/>
      <c r="GV7" s="494"/>
      <c r="GW7" s="494"/>
      <c r="GX7" s="494"/>
      <c r="GY7" s="494"/>
      <c r="GZ7" s="494"/>
      <c r="HA7" s="494"/>
      <c r="HB7" s="494"/>
      <c r="HC7" s="494"/>
      <c r="HD7" s="494"/>
      <c r="HE7" s="494"/>
      <c r="HF7" s="494"/>
      <c r="HG7" s="494"/>
      <c r="HH7" s="494"/>
      <c r="HI7" s="494"/>
      <c r="HJ7" s="494"/>
      <c r="HK7" s="494"/>
      <c r="HL7" s="494"/>
      <c r="HM7" s="494"/>
      <c r="HN7" s="494"/>
      <c r="HO7" s="494"/>
      <c r="HP7" s="494"/>
      <c r="HQ7" s="494"/>
      <c r="HR7" s="494"/>
      <c r="HS7" s="494"/>
      <c r="HT7" s="494"/>
      <c r="HU7" s="494"/>
      <c r="HV7" s="494"/>
      <c r="HW7" s="494"/>
      <c r="HX7" s="494"/>
      <c r="HY7" s="494"/>
      <c r="HZ7" s="494"/>
      <c r="IA7" s="494"/>
      <c r="IB7" s="494"/>
      <c r="IC7" s="494"/>
      <c r="ID7" s="494"/>
      <c r="IE7" s="494"/>
      <c r="IF7" s="494"/>
      <c r="IG7" s="494"/>
      <c r="IH7" s="494"/>
      <c r="II7" s="494"/>
      <c r="IJ7" s="494"/>
      <c r="IK7" s="494"/>
      <c r="IL7" s="494"/>
      <c r="IM7" s="494"/>
      <c r="IN7" s="494"/>
      <c r="IO7" s="494"/>
      <c r="IP7" s="494"/>
      <c r="IQ7" s="494"/>
      <c r="IR7" s="494"/>
      <c r="IS7" s="494"/>
      <c r="IT7" s="494"/>
    </row>
    <row r="8" spans="1:254" s="50" customFormat="1" ht="27.95" customHeight="1">
      <c r="A8" s="120"/>
      <c r="B8" s="421"/>
      <c r="C8" s="604"/>
      <c r="D8" s="441" t="s">
        <v>398</v>
      </c>
      <c r="E8" s="441" t="s">
        <v>320</v>
      </c>
      <c r="F8" s="441" t="s">
        <v>318</v>
      </c>
      <c r="G8" s="441" t="s">
        <v>325</v>
      </c>
      <c r="H8" s="441" t="s">
        <v>326</v>
      </c>
      <c r="I8" s="441" t="s">
        <v>327</v>
      </c>
      <c r="J8" s="441" t="s">
        <v>316</v>
      </c>
      <c r="K8" s="441" t="s">
        <v>317</v>
      </c>
      <c r="L8" s="441" t="s">
        <v>328</v>
      </c>
      <c r="M8" s="441" t="s">
        <v>329</v>
      </c>
      <c r="N8" s="441" t="s">
        <v>330</v>
      </c>
      <c r="O8" s="441" t="s">
        <v>333</v>
      </c>
      <c r="P8" s="441" t="s">
        <v>334</v>
      </c>
      <c r="Q8" s="441" t="s">
        <v>323</v>
      </c>
      <c r="R8" s="441" t="s">
        <v>315</v>
      </c>
      <c r="S8" s="441" t="s">
        <v>353</v>
      </c>
      <c r="T8" s="441" t="s">
        <v>336</v>
      </c>
      <c r="U8" s="441" t="s">
        <v>337</v>
      </c>
      <c r="V8" s="441" t="s">
        <v>338</v>
      </c>
      <c r="W8" s="441" t="s">
        <v>339</v>
      </c>
      <c r="X8" s="441" t="s">
        <v>324</v>
      </c>
      <c r="Y8" s="441" t="s">
        <v>340</v>
      </c>
      <c r="Z8" s="441" t="s">
        <v>343</v>
      </c>
      <c r="AA8" s="441" t="s">
        <v>344</v>
      </c>
      <c r="AB8" s="441" t="s">
        <v>345</v>
      </c>
      <c r="AC8" s="441" t="s">
        <v>346</v>
      </c>
      <c r="AD8" s="441" t="s">
        <v>347</v>
      </c>
      <c r="AE8" s="441" t="s">
        <v>348</v>
      </c>
      <c r="AF8" s="441" t="s">
        <v>349</v>
      </c>
      <c r="AG8" s="441" t="s">
        <v>332</v>
      </c>
      <c r="AH8" s="441" t="s">
        <v>354</v>
      </c>
      <c r="AI8" s="441" t="s">
        <v>350</v>
      </c>
      <c r="AJ8" s="441" t="s">
        <v>319</v>
      </c>
      <c r="AK8" s="441" t="s">
        <v>355</v>
      </c>
      <c r="AL8" s="441" t="s">
        <v>352</v>
      </c>
      <c r="AM8" s="420" t="s">
        <v>359</v>
      </c>
      <c r="AN8" s="441" t="s">
        <v>356</v>
      </c>
      <c r="AO8" s="441" t="s">
        <v>322</v>
      </c>
      <c r="AP8" s="441" t="s">
        <v>357</v>
      </c>
      <c r="AQ8" s="420" t="s">
        <v>360</v>
      </c>
      <c r="AR8" s="441" t="s">
        <v>358</v>
      </c>
      <c r="AS8" s="479"/>
      <c r="AT8" s="95"/>
      <c r="AU8" s="495"/>
      <c r="AV8" s="495"/>
      <c r="AW8" s="495"/>
      <c r="AX8" s="495"/>
      <c r="AY8" s="495"/>
      <c r="AZ8" s="495"/>
      <c r="BA8" s="495"/>
      <c r="BB8" s="495"/>
      <c r="BC8" s="495"/>
      <c r="BD8" s="495"/>
      <c r="BE8" s="495"/>
      <c r="BF8" s="495"/>
      <c r="BG8" s="495"/>
      <c r="BH8" s="495"/>
      <c r="BI8" s="495"/>
      <c r="BJ8" s="495"/>
      <c r="BK8" s="495"/>
      <c r="BL8" s="495"/>
      <c r="BM8" s="495"/>
      <c r="BN8" s="495"/>
      <c r="BO8" s="495"/>
      <c r="BP8" s="495"/>
      <c r="BQ8" s="495"/>
      <c r="BR8" s="495"/>
      <c r="BS8" s="495"/>
      <c r="BT8" s="495"/>
      <c r="BU8" s="495"/>
      <c r="BV8" s="495"/>
      <c r="BW8" s="495"/>
      <c r="BX8" s="495"/>
      <c r="BY8" s="495"/>
      <c r="BZ8" s="495"/>
      <c r="CA8" s="495"/>
      <c r="CB8" s="495"/>
      <c r="CC8" s="495"/>
      <c r="CD8" s="495"/>
      <c r="CE8" s="495"/>
      <c r="CF8" s="495"/>
      <c r="CG8" s="495"/>
      <c r="CH8" s="495"/>
      <c r="CI8" s="495"/>
      <c r="CJ8" s="494"/>
      <c r="CK8" s="496"/>
      <c r="CL8" s="494"/>
      <c r="CM8" s="494"/>
      <c r="CN8" s="494"/>
      <c r="CO8" s="494"/>
      <c r="CP8" s="494"/>
      <c r="CQ8" s="494"/>
      <c r="CR8" s="494"/>
      <c r="CS8" s="494"/>
      <c r="CT8" s="494"/>
      <c r="CU8" s="494"/>
      <c r="CV8" s="494"/>
      <c r="CW8" s="494"/>
      <c r="CX8" s="494"/>
      <c r="CY8" s="494"/>
      <c r="CZ8" s="494"/>
      <c r="DA8" s="494"/>
      <c r="DB8" s="494"/>
      <c r="DC8" s="494"/>
      <c r="DD8" s="494"/>
      <c r="DE8" s="494"/>
      <c r="DF8" s="494"/>
      <c r="DG8" s="494"/>
      <c r="DH8" s="494"/>
      <c r="DI8" s="494"/>
      <c r="DJ8" s="494"/>
      <c r="DK8" s="494"/>
      <c r="DL8" s="494"/>
      <c r="DM8" s="494"/>
      <c r="DN8" s="494"/>
      <c r="DO8" s="494"/>
      <c r="DP8" s="494"/>
      <c r="DQ8" s="494"/>
      <c r="DR8" s="494"/>
      <c r="DS8" s="494"/>
      <c r="DT8" s="494"/>
      <c r="DU8" s="494"/>
      <c r="DV8" s="494"/>
      <c r="DW8" s="494"/>
      <c r="DX8" s="494"/>
      <c r="DY8" s="494"/>
      <c r="DZ8" s="494"/>
      <c r="EA8" s="494"/>
      <c r="EB8" s="494"/>
      <c r="EC8" s="494"/>
      <c r="ED8" s="494"/>
      <c r="EE8" s="494"/>
      <c r="EF8" s="494"/>
      <c r="EG8" s="494"/>
      <c r="EH8" s="494"/>
      <c r="EI8" s="494"/>
      <c r="EJ8" s="494"/>
      <c r="EK8" s="494"/>
      <c r="EL8" s="494"/>
      <c r="EM8" s="494"/>
      <c r="EN8" s="494"/>
      <c r="EO8" s="494"/>
      <c r="EP8" s="494"/>
      <c r="EQ8" s="494"/>
      <c r="ER8" s="494"/>
      <c r="ES8" s="494"/>
      <c r="ET8" s="494"/>
      <c r="EU8" s="494"/>
      <c r="EV8" s="494"/>
      <c r="EW8" s="494"/>
      <c r="EX8" s="494"/>
      <c r="EY8" s="494"/>
      <c r="EZ8" s="494"/>
      <c r="FA8" s="494"/>
      <c r="FB8" s="494"/>
      <c r="FC8" s="494"/>
      <c r="FD8" s="494"/>
      <c r="FE8" s="494"/>
      <c r="FF8" s="494"/>
      <c r="FG8" s="494"/>
      <c r="FH8" s="494"/>
      <c r="FI8" s="494"/>
      <c r="FJ8" s="494"/>
      <c r="FK8" s="494"/>
      <c r="FL8" s="494"/>
      <c r="FM8" s="494"/>
      <c r="FN8" s="494"/>
      <c r="FO8" s="494"/>
      <c r="FP8" s="494"/>
      <c r="FQ8" s="494"/>
      <c r="FR8" s="494"/>
      <c r="FS8" s="494"/>
      <c r="FT8" s="494"/>
      <c r="FU8" s="494"/>
      <c r="FV8" s="494"/>
      <c r="FW8" s="494"/>
      <c r="FX8" s="494"/>
      <c r="FY8" s="494"/>
      <c r="FZ8" s="494"/>
      <c r="GA8" s="494"/>
      <c r="GB8" s="494"/>
      <c r="GC8" s="494"/>
      <c r="GD8" s="494"/>
      <c r="GE8" s="494"/>
      <c r="GF8" s="494"/>
      <c r="GG8" s="494"/>
      <c r="GH8" s="494"/>
      <c r="GI8" s="494"/>
      <c r="GJ8" s="494"/>
      <c r="GK8" s="494"/>
      <c r="GL8" s="494"/>
      <c r="GM8" s="494"/>
      <c r="GN8" s="494"/>
      <c r="GO8" s="494"/>
      <c r="GP8" s="494"/>
      <c r="GQ8" s="494"/>
      <c r="GR8" s="494"/>
      <c r="GS8" s="494"/>
      <c r="GT8" s="494"/>
      <c r="GU8" s="494"/>
      <c r="GV8" s="494"/>
      <c r="GW8" s="494"/>
      <c r="GX8" s="494"/>
      <c r="GY8" s="494"/>
      <c r="GZ8" s="494"/>
      <c r="HA8" s="494"/>
      <c r="HB8" s="494"/>
      <c r="HC8" s="494"/>
      <c r="HD8" s="494"/>
      <c r="HE8" s="494"/>
      <c r="HF8" s="494"/>
      <c r="HG8" s="494"/>
      <c r="HH8" s="494"/>
      <c r="HI8" s="494"/>
      <c r="HJ8" s="494"/>
      <c r="HK8" s="494"/>
      <c r="HL8" s="494"/>
      <c r="HM8" s="494"/>
      <c r="HN8" s="494"/>
      <c r="HO8" s="494"/>
      <c r="HP8" s="494"/>
      <c r="HQ8" s="494"/>
      <c r="HR8" s="494"/>
      <c r="HS8" s="494"/>
      <c r="HT8" s="494"/>
      <c r="HU8" s="494"/>
      <c r="HV8" s="494"/>
      <c r="HW8" s="494"/>
      <c r="HX8" s="494"/>
      <c r="HY8" s="494"/>
      <c r="HZ8" s="494"/>
      <c r="IA8" s="494"/>
      <c r="IB8" s="494"/>
      <c r="IC8" s="494"/>
      <c r="ID8" s="494"/>
      <c r="IE8" s="494"/>
      <c r="IF8" s="494"/>
      <c r="IG8" s="494"/>
      <c r="IH8" s="494"/>
      <c r="II8" s="494"/>
      <c r="IJ8" s="494"/>
      <c r="IK8" s="494"/>
      <c r="IL8" s="494"/>
      <c r="IM8" s="494"/>
      <c r="IN8" s="494"/>
      <c r="IO8" s="494"/>
      <c r="IP8" s="494"/>
      <c r="IQ8" s="494"/>
      <c r="IR8" s="494"/>
      <c r="IS8" s="494"/>
      <c r="IT8" s="494"/>
    </row>
    <row r="9" spans="1:254" s="56" customFormat="1" ht="30" customHeight="1">
      <c r="B9" s="61"/>
      <c r="C9" s="450" t="s">
        <v>180</v>
      </c>
      <c r="D9" s="573"/>
      <c r="E9" s="573"/>
      <c r="F9" s="573"/>
      <c r="G9" s="573"/>
      <c r="H9" s="573"/>
      <c r="I9" s="573"/>
      <c r="J9" s="573"/>
      <c r="K9" s="573"/>
      <c r="L9" s="573"/>
      <c r="M9" s="573"/>
      <c r="N9" s="573"/>
      <c r="O9" s="573"/>
      <c r="P9" s="611"/>
      <c r="Q9" s="611"/>
      <c r="R9" s="611"/>
      <c r="S9" s="611"/>
      <c r="T9" s="611"/>
      <c r="U9" s="611"/>
      <c r="V9" s="611"/>
      <c r="W9" s="611"/>
      <c r="X9" s="611"/>
      <c r="Y9" s="612"/>
      <c r="Z9" s="612"/>
      <c r="AA9" s="612"/>
      <c r="AB9" s="612"/>
      <c r="AC9" s="612"/>
      <c r="AD9" s="612"/>
      <c r="AE9" s="612"/>
      <c r="AF9" s="612"/>
      <c r="AG9" s="612"/>
      <c r="AH9" s="612"/>
      <c r="AI9" s="612"/>
      <c r="AJ9" s="612"/>
      <c r="AK9" s="612"/>
      <c r="AL9" s="612"/>
      <c r="AM9" s="612"/>
      <c r="AN9" s="612"/>
      <c r="AO9" s="612"/>
      <c r="AP9" s="612"/>
      <c r="AQ9" s="612"/>
      <c r="AR9" s="612"/>
      <c r="AS9" s="479"/>
      <c r="AT9" s="607"/>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498"/>
      <c r="CK9" s="608"/>
      <c r="CL9" s="498"/>
      <c r="CM9" s="498"/>
      <c r="CN9" s="498"/>
      <c r="CO9" s="498"/>
      <c r="CP9" s="498"/>
      <c r="CQ9" s="498"/>
      <c r="CR9" s="498"/>
      <c r="CS9" s="498"/>
      <c r="CT9" s="498"/>
      <c r="CU9" s="498"/>
      <c r="CV9" s="498"/>
      <c r="CW9" s="498"/>
      <c r="CX9" s="498"/>
      <c r="CY9" s="498"/>
      <c r="CZ9" s="498"/>
      <c r="DA9" s="498"/>
      <c r="DB9" s="498"/>
      <c r="DC9" s="498"/>
      <c r="DD9" s="498"/>
      <c r="DE9" s="498"/>
      <c r="DF9" s="498"/>
      <c r="DG9" s="498"/>
      <c r="DH9" s="498"/>
      <c r="DI9" s="498"/>
      <c r="DJ9" s="498"/>
      <c r="DK9" s="498"/>
      <c r="DL9" s="498"/>
      <c r="DM9" s="498"/>
      <c r="DN9" s="498"/>
      <c r="DO9" s="498"/>
      <c r="DP9" s="498"/>
      <c r="DQ9" s="498"/>
      <c r="DR9" s="498"/>
      <c r="DS9" s="498"/>
      <c r="DT9" s="498"/>
      <c r="DU9" s="498"/>
      <c r="DV9" s="498"/>
      <c r="DW9" s="498"/>
      <c r="DX9" s="498"/>
      <c r="DY9" s="498"/>
      <c r="DZ9" s="498"/>
      <c r="EA9" s="498"/>
      <c r="EB9" s="498"/>
      <c r="EC9" s="498"/>
      <c r="ED9" s="498"/>
      <c r="EE9" s="498"/>
      <c r="EF9" s="498"/>
      <c r="EG9" s="498"/>
      <c r="EH9" s="498"/>
      <c r="EI9" s="498"/>
      <c r="EJ9" s="498"/>
      <c r="EK9" s="498"/>
      <c r="EL9" s="498"/>
      <c r="EM9" s="498"/>
      <c r="EN9" s="498"/>
      <c r="EO9" s="498"/>
      <c r="EP9" s="498"/>
      <c r="EQ9" s="498"/>
      <c r="ER9" s="498"/>
      <c r="ES9" s="498"/>
      <c r="ET9" s="498"/>
      <c r="EU9" s="498"/>
      <c r="EV9" s="498"/>
      <c r="EW9" s="498"/>
      <c r="EX9" s="498"/>
      <c r="EY9" s="498"/>
      <c r="EZ9" s="498"/>
      <c r="FA9" s="498"/>
      <c r="FB9" s="498"/>
      <c r="FC9" s="498"/>
      <c r="FD9" s="498"/>
      <c r="FE9" s="498"/>
      <c r="FF9" s="498"/>
      <c r="FG9" s="498"/>
      <c r="FH9" s="498"/>
      <c r="FI9" s="498"/>
      <c r="FJ9" s="498"/>
      <c r="FK9" s="498"/>
      <c r="FL9" s="498"/>
      <c r="FM9" s="498"/>
      <c r="FN9" s="498"/>
      <c r="FO9" s="498"/>
      <c r="FP9" s="498"/>
      <c r="FQ9" s="498"/>
      <c r="FR9" s="498"/>
      <c r="FS9" s="498"/>
      <c r="FT9" s="498"/>
      <c r="FU9" s="498"/>
      <c r="FV9" s="498"/>
      <c r="FW9" s="498"/>
      <c r="FX9" s="498"/>
      <c r="FY9" s="498"/>
      <c r="FZ9" s="498"/>
      <c r="GA9" s="498"/>
      <c r="GB9" s="498"/>
      <c r="GC9" s="498"/>
      <c r="GD9" s="498"/>
      <c r="GE9" s="498"/>
      <c r="GF9" s="498"/>
      <c r="GG9" s="498"/>
      <c r="GH9" s="498"/>
      <c r="GI9" s="498"/>
      <c r="GJ9" s="498"/>
      <c r="GK9" s="498"/>
      <c r="GL9" s="498"/>
      <c r="GM9" s="498"/>
      <c r="GN9" s="498"/>
      <c r="GO9" s="498"/>
      <c r="GP9" s="498"/>
      <c r="GQ9" s="498"/>
      <c r="GR9" s="498"/>
      <c r="GS9" s="498"/>
      <c r="GT9" s="498"/>
      <c r="GU9" s="498"/>
      <c r="GV9" s="498"/>
      <c r="GW9" s="498"/>
      <c r="GX9" s="498"/>
      <c r="GY9" s="498"/>
      <c r="GZ9" s="498"/>
      <c r="HA9" s="498"/>
      <c r="HB9" s="498"/>
      <c r="HC9" s="498"/>
      <c r="HD9" s="498"/>
      <c r="HE9" s="498"/>
      <c r="HF9" s="498"/>
      <c r="HG9" s="498"/>
      <c r="HH9" s="498"/>
      <c r="HI9" s="498"/>
      <c r="HJ9" s="498"/>
      <c r="HK9" s="498"/>
      <c r="HL9" s="498"/>
      <c r="HM9" s="498"/>
      <c r="HN9" s="498"/>
      <c r="HO9" s="498"/>
      <c r="HP9" s="498"/>
      <c r="HQ9" s="498"/>
      <c r="HR9" s="498"/>
      <c r="HS9" s="498"/>
      <c r="HT9" s="498"/>
      <c r="HU9" s="498"/>
      <c r="HV9" s="498"/>
      <c r="HW9" s="498"/>
      <c r="HX9" s="498"/>
      <c r="HY9" s="498"/>
      <c r="HZ9" s="498"/>
      <c r="IA9" s="498"/>
      <c r="IB9" s="498"/>
      <c r="IC9" s="498"/>
      <c r="ID9" s="498"/>
      <c r="IE9" s="498"/>
      <c r="IF9" s="498"/>
      <c r="IG9" s="498"/>
      <c r="IH9" s="498"/>
      <c r="II9" s="498"/>
      <c r="IJ9" s="498"/>
      <c r="IK9" s="498"/>
      <c r="IL9" s="498"/>
      <c r="IM9" s="498"/>
      <c r="IN9" s="498"/>
      <c r="IO9" s="498"/>
      <c r="IP9" s="498"/>
      <c r="IQ9" s="498"/>
      <c r="IR9" s="498"/>
      <c r="IS9" s="498"/>
      <c r="IT9" s="498"/>
    </row>
    <row r="10" spans="1:254" s="51" customFormat="1" ht="17.100000000000001" customHeight="1" thickBot="1">
      <c r="B10" s="57"/>
      <c r="C10" s="866" t="s">
        <v>10</v>
      </c>
      <c r="D10" s="416"/>
      <c r="E10" s="416"/>
      <c r="F10" s="416"/>
      <c r="G10" s="416"/>
      <c r="H10" s="416"/>
      <c r="I10" s="416"/>
      <c r="J10" s="416"/>
      <c r="K10" s="416"/>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c r="AK10" s="416"/>
      <c r="AL10" s="416"/>
      <c r="AM10" s="416"/>
      <c r="AN10" s="416"/>
      <c r="AO10" s="416"/>
      <c r="AP10" s="416"/>
      <c r="AQ10" s="416"/>
      <c r="AR10" s="418">
        <f t="shared" ref="AR10:AR19" si="2">+SUM(D10:AQ10)</f>
        <v>0</v>
      </c>
      <c r="AS10" s="479">
        <v>1</v>
      </c>
      <c r="AT10" s="95"/>
      <c r="AU10" s="513">
        <f t="shared" ref="AU10:BP10" si="3">+D10-SUM(D11:D12)</f>
        <v>0</v>
      </c>
      <c r="AV10" s="513">
        <f t="shared" si="3"/>
        <v>0</v>
      </c>
      <c r="AW10" s="513">
        <f t="shared" si="3"/>
        <v>0</v>
      </c>
      <c r="AX10" s="513">
        <f t="shared" si="3"/>
        <v>0</v>
      </c>
      <c r="AY10" s="513">
        <f t="shared" si="3"/>
        <v>0</v>
      </c>
      <c r="AZ10" s="513">
        <f t="shared" si="3"/>
        <v>0</v>
      </c>
      <c r="BA10" s="513">
        <f t="shared" si="3"/>
        <v>0</v>
      </c>
      <c r="BB10" s="513">
        <f t="shared" si="3"/>
        <v>0</v>
      </c>
      <c r="BC10" s="513">
        <f t="shared" si="3"/>
        <v>0</v>
      </c>
      <c r="BD10" s="513">
        <f t="shared" si="3"/>
        <v>0</v>
      </c>
      <c r="BE10" s="513">
        <f t="shared" si="3"/>
        <v>0</v>
      </c>
      <c r="BF10" s="513">
        <f t="shared" si="3"/>
        <v>0</v>
      </c>
      <c r="BG10" s="513">
        <f t="shared" si="3"/>
        <v>0</v>
      </c>
      <c r="BH10" s="513">
        <f t="shared" si="3"/>
        <v>0</v>
      </c>
      <c r="BI10" s="513">
        <f t="shared" si="3"/>
        <v>0</v>
      </c>
      <c r="BJ10" s="513">
        <f t="shared" si="3"/>
        <v>0</v>
      </c>
      <c r="BK10" s="513">
        <f t="shared" si="3"/>
        <v>0</v>
      </c>
      <c r="BL10" s="513">
        <f t="shared" si="3"/>
        <v>0</v>
      </c>
      <c r="BM10" s="513">
        <f t="shared" si="3"/>
        <v>0</v>
      </c>
      <c r="BN10" s="513">
        <f t="shared" si="3"/>
        <v>0</v>
      </c>
      <c r="BO10" s="513">
        <f t="shared" si="3"/>
        <v>0</v>
      </c>
      <c r="BP10" s="513">
        <f t="shared" si="3"/>
        <v>0</v>
      </c>
      <c r="BQ10" s="513">
        <f t="shared" ref="BQ10:CI10" si="4">+Z10-SUM(Z11:Z12)</f>
        <v>0</v>
      </c>
      <c r="BR10" s="513">
        <f t="shared" si="4"/>
        <v>0</v>
      </c>
      <c r="BS10" s="513">
        <f t="shared" si="4"/>
        <v>0</v>
      </c>
      <c r="BT10" s="513">
        <f t="shared" si="4"/>
        <v>0</v>
      </c>
      <c r="BU10" s="513">
        <f t="shared" si="4"/>
        <v>0</v>
      </c>
      <c r="BV10" s="513">
        <f t="shared" si="4"/>
        <v>0</v>
      </c>
      <c r="BW10" s="513">
        <f t="shared" si="4"/>
        <v>0</v>
      </c>
      <c r="BX10" s="513">
        <f t="shared" si="4"/>
        <v>0</v>
      </c>
      <c r="BY10" s="513">
        <f t="shared" si="4"/>
        <v>0</v>
      </c>
      <c r="BZ10" s="513">
        <f t="shared" si="4"/>
        <v>0</v>
      </c>
      <c r="CA10" s="513">
        <f t="shared" si="4"/>
        <v>0</v>
      </c>
      <c r="CB10" s="513">
        <f t="shared" si="4"/>
        <v>0</v>
      </c>
      <c r="CC10" s="513">
        <f t="shared" si="4"/>
        <v>0</v>
      </c>
      <c r="CD10" s="513">
        <f t="shared" si="4"/>
        <v>0</v>
      </c>
      <c r="CE10" s="513">
        <f t="shared" si="4"/>
        <v>0</v>
      </c>
      <c r="CF10" s="513">
        <f t="shared" si="4"/>
        <v>0</v>
      </c>
      <c r="CG10" s="513">
        <f t="shared" si="4"/>
        <v>0</v>
      </c>
      <c r="CH10" s="513">
        <f t="shared" si="4"/>
        <v>0</v>
      </c>
      <c r="CI10" s="513">
        <f t="shared" si="4"/>
        <v>0</v>
      </c>
      <c r="CJ10" s="494"/>
      <c r="CK10" s="513">
        <f t="shared" ref="CK10:CK19" si="5">+AR10-SUM(D10:AQ10)</f>
        <v>0</v>
      </c>
      <c r="CL10" s="494"/>
      <c r="CM10" s="494"/>
      <c r="CN10" s="494"/>
      <c r="CO10" s="494"/>
      <c r="CP10" s="494"/>
      <c r="CQ10" s="494"/>
      <c r="CR10" s="494"/>
      <c r="CS10" s="494"/>
      <c r="CT10" s="494"/>
      <c r="CU10" s="494"/>
      <c r="CV10" s="494"/>
      <c r="CW10" s="494"/>
      <c r="CX10" s="494"/>
      <c r="CY10" s="494"/>
      <c r="CZ10" s="494"/>
      <c r="DA10" s="494"/>
      <c r="DB10" s="494"/>
      <c r="DC10" s="494"/>
      <c r="DD10" s="494"/>
      <c r="DE10" s="494"/>
      <c r="DF10" s="494"/>
      <c r="DG10" s="494"/>
      <c r="DH10" s="494"/>
      <c r="DI10" s="494"/>
      <c r="DJ10" s="494"/>
      <c r="DK10" s="494"/>
      <c r="DL10" s="494"/>
      <c r="DM10" s="494"/>
      <c r="DN10" s="494"/>
      <c r="DO10" s="494"/>
      <c r="DP10" s="494"/>
      <c r="DQ10" s="494"/>
      <c r="DR10" s="494"/>
      <c r="DS10" s="494"/>
      <c r="DT10" s="494"/>
      <c r="DU10" s="494"/>
      <c r="DV10" s="494"/>
      <c r="DW10" s="494"/>
      <c r="DX10" s="494"/>
      <c r="DY10" s="494"/>
      <c r="DZ10" s="494"/>
      <c r="EA10" s="494"/>
      <c r="EB10" s="494"/>
      <c r="EC10" s="494"/>
      <c r="ED10" s="494"/>
      <c r="EE10" s="494"/>
      <c r="EF10" s="494"/>
      <c r="EG10" s="494"/>
      <c r="EH10" s="494"/>
      <c r="EI10" s="494"/>
      <c r="EJ10" s="494"/>
      <c r="EK10" s="494"/>
      <c r="EL10" s="494"/>
      <c r="EM10" s="494"/>
      <c r="EN10" s="494"/>
      <c r="EO10" s="494"/>
      <c r="EP10" s="494"/>
      <c r="EQ10" s="494"/>
      <c r="ER10" s="494"/>
      <c r="ES10" s="494"/>
      <c r="ET10" s="494"/>
      <c r="EU10" s="494"/>
      <c r="EV10" s="494"/>
      <c r="EW10" s="494"/>
      <c r="EX10" s="494"/>
      <c r="EY10" s="494"/>
      <c r="EZ10" s="494"/>
      <c r="FA10" s="494"/>
      <c r="FB10" s="494"/>
      <c r="FC10" s="494"/>
      <c r="FD10" s="494"/>
      <c r="FE10" s="494"/>
      <c r="FF10" s="494"/>
      <c r="FG10" s="494"/>
      <c r="FH10" s="494"/>
      <c r="FI10" s="494"/>
      <c r="FJ10" s="494"/>
      <c r="FK10" s="494"/>
      <c r="FL10" s="494"/>
      <c r="FM10" s="494"/>
      <c r="FN10" s="494"/>
      <c r="FO10" s="494"/>
      <c r="FP10" s="494"/>
      <c r="FQ10" s="494"/>
      <c r="FR10" s="494"/>
      <c r="FS10" s="494"/>
      <c r="FT10" s="494"/>
      <c r="FU10" s="494"/>
      <c r="FV10" s="494"/>
      <c r="FW10" s="494"/>
      <c r="FX10" s="494"/>
      <c r="FY10" s="494"/>
      <c r="FZ10" s="494"/>
      <c r="GA10" s="494"/>
      <c r="GB10" s="494"/>
      <c r="GC10" s="494"/>
      <c r="GD10" s="494"/>
      <c r="GE10" s="494"/>
      <c r="GF10" s="494"/>
      <c r="GG10" s="494"/>
      <c r="GH10" s="494"/>
      <c r="GI10" s="494"/>
      <c r="GJ10" s="494"/>
      <c r="GK10" s="494"/>
      <c r="GL10" s="494"/>
      <c r="GM10" s="494"/>
      <c r="GN10" s="494"/>
      <c r="GO10" s="494"/>
      <c r="GP10" s="494"/>
      <c r="GQ10" s="494"/>
      <c r="GR10" s="494"/>
      <c r="GS10" s="494"/>
      <c r="GT10" s="494"/>
      <c r="GU10" s="494"/>
      <c r="GV10" s="494"/>
      <c r="GW10" s="494"/>
      <c r="GX10" s="494"/>
      <c r="GY10" s="494"/>
      <c r="GZ10" s="494"/>
      <c r="HA10" s="494"/>
      <c r="HB10" s="494"/>
      <c r="HC10" s="494"/>
      <c r="HD10" s="494"/>
      <c r="HE10" s="494"/>
      <c r="HF10" s="494"/>
      <c r="HG10" s="494"/>
      <c r="HH10" s="494"/>
      <c r="HI10" s="494"/>
      <c r="HJ10" s="494"/>
      <c r="HK10" s="494"/>
      <c r="HL10" s="494"/>
      <c r="HM10" s="494"/>
      <c r="HN10" s="494"/>
      <c r="HO10" s="494"/>
      <c r="HP10" s="494"/>
      <c r="HQ10" s="494"/>
      <c r="HR10" s="494"/>
      <c r="HS10" s="494"/>
      <c r="HT10" s="494"/>
      <c r="HU10" s="494"/>
      <c r="HV10" s="494"/>
      <c r="HW10" s="494"/>
      <c r="HX10" s="494"/>
      <c r="HY10" s="494"/>
      <c r="HZ10" s="494"/>
      <c r="IA10" s="494"/>
      <c r="IB10" s="494"/>
      <c r="IC10" s="494"/>
      <c r="ID10" s="494"/>
      <c r="IE10" s="494"/>
      <c r="IF10" s="494"/>
      <c r="IG10" s="494"/>
      <c r="IH10" s="494"/>
      <c r="II10" s="494"/>
      <c r="IJ10" s="494"/>
      <c r="IK10" s="494"/>
      <c r="IL10" s="494"/>
      <c r="IM10" s="494"/>
      <c r="IN10" s="494"/>
      <c r="IO10" s="494"/>
      <c r="IP10" s="494"/>
      <c r="IQ10" s="494"/>
      <c r="IR10" s="494"/>
      <c r="IS10" s="494"/>
      <c r="IT10" s="494"/>
    </row>
    <row r="11" spans="1:254" s="51" customFormat="1" ht="17.100000000000001" customHeight="1" thickTop="1" thickBot="1">
      <c r="B11" s="59"/>
      <c r="C11" s="867" t="s">
        <v>61</v>
      </c>
      <c r="D11" s="416"/>
      <c r="E11" s="416"/>
      <c r="F11" s="416"/>
      <c r="G11" s="416"/>
      <c r="H11" s="416"/>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6"/>
      <c r="AI11" s="416"/>
      <c r="AJ11" s="416"/>
      <c r="AK11" s="416"/>
      <c r="AL11" s="416"/>
      <c r="AM11" s="416"/>
      <c r="AN11" s="416"/>
      <c r="AO11" s="416"/>
      <c r="AP11" s="416"/>
      <c r="AQ11" s="416"/>
      <c r="AR11" s="418">
        <f t="shared" si="2"/>
        <v>0</v>
      </c>
      <c r="AS11" s="479">
        <v>2</v>
      </c>
      <c r="AT11" s="95"/>
      <c r="AU11" s="513"/>
      <c r="AV11" s="513"/>
      <c r="AW11" s="513"/>
      <c r="AX11" s="513"/>
      <c r="AY11" s="513"/>
      <c r="AZ11" s="513"/>
      <c r="BA11" s="513"/>
      <c r="BB11" s="513"/>
      <c r="BC11" s="513"/>
      <c r="BD11" s="513"/>
      <c r="BE11" s="513"/>
      <c r="BF11" s="513"/>
      <c r="BG11" s="513"/>
      <c r="BH11" s="513"/>
      <c r="BI11" s="513"/>
      <c r="BJ11" s="513"/>
      <c r="BK11" s="513"/>
      <c r="BL11" s="513"/>
      <c r="BM11" s="513"/>
      <c r="BN11" s="513"/>
      <c r="BO11" s="513"/>
      <c r="BP11" s="513"/>
      <c r="BQ11" s="513"/>
      <c r="BR11" s="513"/>
      <c r="BS11" s="513"/>
      <c r="BT11" s="513"/>
      <c r="BU11" s="513"/>
      <c r="BV11" s="513"/>
      <c r="BW11" s="513"/>
      <c r="BX11" s="513"/>
      <c r="BY11" s="513"/>
      <c r="BZ11" s="513"/>
      <c r="CA11" s="513"/>
      <c r="CB11" s="513"/>
      <c r="CC11" s="513"/>
      <c r="CD11" s="513"/>
      <c r="CE11" s="513"/>
      <c r="CF11" s="513"/>
      <c r="CG11" s="513"/>
      <c r="CH11" s="513"/>
      <c r="CI11" s="513"/>
      <c r="CJ11" s="494"/>
      <c r="CK11" s="513">
        <f t="shared" si="5"/>
        <v>0</v>
      </c>
      <c r="CL11" s="494"/>
      <c r="CM11" s="494"/>
      <c r="CN11" s="494"/>
      <c r="CO11" s="494"/>
      <c r="CP11" s="494"/>
      <c r="CQ11" s="494"/>
      <c r="CR11" s="494"/>
      <c r="CS11" s="494"/>
      <c r="CT11" s="494"/>
      <c r="CU11" s="494"/>
      <c r="CV11" s="494"/>
      <c r="CW11" s="494"/>
      <c r="CX11" s="494"/>
      <c r="CY11" s="494"/>
      <c r="CZ11" s="494"/>
      <c r="DA11" s="494"/>
      <c r="DB11" s="494"/>
      <c r="DC11" s="494"/>
      <c r="DD11" s="494"/>
      <c r="DE11" s="494"/>
      <c r="DF11" s="494"/>
      <c r="DG11" s="494"/>
      <c r="DH11" s="494"/>
      <c r="DI11" s="494"/>
      <c r="DJ11" s="494"/>
      <c r="DK11" s="494"/>
      <c r="DL11" s="494"/>
      <c r="DM11" s="494"/>
      <c r="DN11" s="494"/>
      <c r="DO11" s="494"/>
      <c r="DP11" s="494"/>
      <c r="DQ11" s="494"/>
      <c r="DR11" s="494"/>
      <c r="DS11" s="494"/>
      <c r="DT11" s="494"/>
      <c r="DU11" s="494"/>
      <c r="DV11" s="494"/>
      <c r="DW11" s="494"/>
      <c r="DX11" s="494"/>
      <c r="DY11" s="494"/>
      <c r="DZ11" s="494"/>
      <c r="EA11" s="494"/>
      <c r="EB11" s="494"/>
      <c r="EC11" s="494"/>
      <c r="ED11" s="494"/>
      <c r="EE11" s="494"/>
      <c r="EF11" s="494"/>
      <c r="EG11" s="494"/>
      <c r="EH11" s="494"/>
      <c r="EI11" s="494"/>
      <c r="EJ11" s="494"/>
      <c r="EK11" s="494"/>
      <c r="EL11" s="494"/>
      <c r="EM11" s="494"/>
      <c r="EN11" s="494"/>
      <c r="EO11" s="494"/>
      <c r="EP11" s="494"/>
      <c r="EQ11" s="494"/>
      <c r="ER11" s="494"/>
      <c r="ES11" s="494"/>
      <c r="ET11" s="494"/>
      <c r="EU11" s="494"/>
      <c r="EV11" s="494"/>
      <c r="EW11" s="494"/>
      <c r="EX11" s="494"/>
      <c r="EY11" s="494"/>
      <c r="EZ11" s="494"/>
      <c r="FA11" s="494"/>
      <c r="FB11" s="494"/>
      <c r="FC11" s="494"/>
      <c r="FD11" s="494"/>
      <c r="FE11" s="494"/>
      <c r="FF11" s="494"/>
      <c r="FG11" s="494"/>
      <c r="FH11" s="494"/>
      <c r="FI11" s="494"/>
      <c r="FJ11" s="494"/>
      <c r="FK11" s="494"/>
      <c r="FL11" s="494"/>
      <c r="FM11" s="494"/>
      <c r="FN11" s="494"/>
      <c r="FO11" s="494"/>
      <c r="FP11" s="494"/>
      <c r="FQ11" s="494"/>
      <c r="FR11" s="494"/>
      <c r="FS11" s="494"/>
      <c r="FT11" s="494"/>
      <c r="FU11" s="494"/>
      <c r="FV11" s="494"/>
      <c r="FW11" s="494"/>
      <c r="FX11" s="494"/>
      <c r="FY11" s="494"/>
      <c r="FZ11" s="494"/>
      <c r="GA11" s="494"/>
      <c r="GB11" s="494"/>
      <c r="GC11" s="494"/>
      <c r="GD11" s="494"/>
      <c r="GE11" s="494"/>
      <c r="GF11" s="494"/>
      <c r="GG11" s="494"/>
      <c r="GH11" s="494"/>
      <c r="GI11" s="494"/>
      <c r="GJ11" s="494"/>
      <c r="GK11" s="494"/>
      <c r="GL11" s="494"/>
      <c r="GM11" s="494"/>
      <c r="GN11" s="494"/>
      <c r="GO11" s="494"/>
      <c r="GP11" s="494"/>
      <c r="GQ11" s="494"/>
      <c r="GR11" s="494"/>
      <c r="GS11" s="494"/>
      <c r="GT11" s="494"/>
      <c r="GU11" s="494"/>
      <c r="GV11" s="494"/>
      <c r="GW11" s="494"/>
      <c r="GX11" s="494"/>
      <c r="GY11" s="494"/>
      <c r="GZ11" s="494"/>
      <c r="HA11" s="494"/>
      <c r="HB11" s="494"/>
      <c r="HC11" s="494"/>
      <c r="HD11" s="494"/>
      <c r="HE11" s="494"/>
      <c r="HF11" s="494"/>
      <c r="HG11" s="494"/>
      <c r="HH11" s="494"/>
      <c r="HI11" s="494"/>
      <c r="HJ11" s="494"/>
      <c r="HK11" s="494"/>
      <c r="HL11" s="494"/>
      <c r="HM11" s="494"/>
      <c r="HN11" s="494"/>
      <c r="HO11" s="494"/>
      <c r="HP11" s="494"/>
      <c r="HQ11" s="494"/>
      <c r="HR11" s="494"/>
      <c r="HS11" s="494"/>
      <c r="HT11" s="494"/>
      <c r="HU11" s="494"/>
      <c r="HV11" s="494"/>
      <c r="HW11" s="494"/>
      <c r="HX11" s="494"/>
      <c r="HY11" s="494"/>
      <c r="HZ11" s="494"/>
      <c r="IA11" s="494"/>
      <c r="IB11" s="494"/>
      <c r="IC11" s="494"/>
      <c r="ID11" s="494"/>
      <c r="IE11" s="494"/>
      <c r="IF11" s="494"/>
      <c r="IG11" s="494"/>
      <c r="IH11" s="494"/>
      <c r="II11" s="494"/>
      <c r="IJ11" s="494"/>
      <c r="IK11" s="494"/>
      <c r="IL11" s="494"/>
      <c r="IM11" s="494"/>
      <c r="IN11" s="494"/>
      <c r="IO11" s="494"/>
      <c r="IP11" s="494"/>
      <c r="IQ11" s="494"/>
      <c r="IR11" s="494"/>
      <c r="IS11" s="494"/>
      <c r="IT11" s="494"/>
    </row>
    <row r="12" spans="1:254" s="51" customFormat="1" ht="17.100000000000001" customHeight="1" thickTop="1" thickBot="1">
      <c r="B12" s="59"/>
      <c r="C12" s="867" t="s">
        <v>62</v>
      </c>
      <c r="D12" s="416"/>
      <c r="E12" s="416"/>
      <c r="F12" s="416"/>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416"/>
      <c r="AJ12" s="416"/>
      <c r="AK12" s="416"/>
      <c r="AL12" s="416"/>
      <c r="AM12" s="416"/>
      <c r="AN12" s="416"/>
      <c r="AO12" s="416"/>
      <c r="AP12" s="416"/>
      <c r="AQ12" s="416"/>
      <c r="AR12" s="418">
        <f t="shared" si="2"/>
        <v>0</v>
      </c>
      <c r="AS12" s="479">
        <v>3</v>
      </c>
      <c r="AT12" s="95"/>
      <c r="AU12" s="513"/>
      <c r="AV12" s="513"/>
      <c r="AW12" s="513"/>
      <c r="AX12" s="513"/>
      <c r="AY12" s="513"/>
      <c r="AZ12" s="513"/>
      <c r="BA12" s="513"/>
      <c r="BB12" s="513"/>
      <c r="BC12" s="513"/>
      <c r="BD12" s="513"/>
      <c r="BE12" s="513"/>
      <c r="BF12" s="513"/>
      <c r="BG12" s="513"/>
      <c r="BH12" s="513"/>
      <c r="BI12" s="513"/>
      <c r="BJ12" s="513"/>
      <c r="BK12" s="513"/>
      <c r="BL12" s="513"/>
      <c r="BM12" s="513"/>
      <c r="BN12" s="513"/>
      <c r="BO12" s="513"/>
      <c r="BP12" s="513"/>
      <c r="BQ12" s="513"/>
      <c r="BR12" s="513"/>
      <c r="BS12" s="513"/>
      <c r="BT12" s="513"/>
      <c r="BU12" s="513"/>
      <c r="BV12" s="513"/>
      <c r="BW12" s="513"/>
      <c r="BX12" s="513"/>
      <c r="BY12" s="513"/>
      <c r="BZ12" s="513"/>
      <c r="CA12" s="513"/>
      <c r="CB12" s="513"/>
      <c r="CC12" s="513"/>
      <c r="CD12" s="513"/>
      <c r="CE12" s="513"/>
      <c r="CF12" s="513"/>
      <c r="CG12" s="513"/>
      <c r="CH12" s="513"/>
      <c r="CI12" s="513"/>
      <c r="CJ12" s="494"/>
      <c r="CK12" s="513">
        <f t="shared" si="5"/>
        <v>0</v>
      </c>
      <c r="CL12" s="494"/>
      <c r="CM12" s="494"/>
      <c r="CN12" s="494"/>
      <c r="CO12" s="494"/>
      <c r="CP12" s="494"/>
      <c r="CQ12" s="494"/>
      <c r="CR12" s="494"/>
      <c r="CS12" s="494"/>
      <c r="CT12" s="494"/>
      <c r="CU12" s="494"/>
      <c r="CV12" s="494"/>
      <c r="CW12" s="494"/>
      <c r="CX12" s="494"/>
      <c r="CY12" s="494"/>
      <c r="CZ12" s="494"/>
      <c r="DA12" s="494"/>
      <c r="DB12" s="494"/>
      <c r="DC12" s="494"/>
      <c r="DD12" s="494"/>
      <c r="DE12" s="494"/>
      <c r="DF12" s="494"/>
      <c r="DG12" s="494"/>
      <c r="DH12" s="494"/>
      <c r="DI12" s="494"/>
      <c r="DJ12" s="494"/>
      <c r="DK12" s="494"/>
      <c r="DL12" s="494"/>
      <c r="DM12" s="494"/>
      <c r="DN12" s="494"/>
      <c r="DO12" s="494"/>
      <c r="DP12" s="494"/>
      <c r="DQ12" s="494"/>
      <c r="DR12" s="494"/>
      <c r="DS12" s="494"/>
      <c r="DT12" s="494"/>
      <c r="DU12" s="494"/>
      <c r="DV12" s="494"/>
      <c r="DW12" s="494"/>
      <c r="DX12" s="494"/>
      <c r="DY12" s="494"/>
      <c r="DZ12" s="494"/>
      <c r="EA12" s="494"/>
      <c r="EB12" s="494"/>
      <c r="EC12" s="494"/>
      <c r="ED12" s="494"/>
      <c r="EE12" s="494"/>
      <c r="EF12" s="494"/>
      <c r="EG12" s="494"/>
      <c r="EH12" s="494"/>
      <c r="EI12" s="494"/>
      <c r="EJ12" s="494"/>
      <c r="EK12" s="494"/>
      <c r="EL12" s="494"/>
      <c r="EM12" s="494"/>
      <c r="EN12" s="494"/>
      <c r="EO12" s="494"/>
      <c r="EP12" s="494"/>
      <c r="EQ12" s="494"/>
      <c r="ER12" s="494"/>
      <c r="ES12" s="494"/>
      <c r="ET12" s="494"/>
      <c r="EU12" s="494"/>
      <c r="EV12" s="494"/>
      <c r="EW12" s="494"/>
      <c r="EX12" s="494"/>
      <c r="EY12" s="494"/>
      <c r="EZ12" s="494"/>
      <c r="FA12" s="494"/>
      <c r="FB12" s="494"/>
      <c r="FC12" s="494"/>
      <c r="FD12" s="494"/>
      <c r="FE12" s="494"/>
      <c r="FF12" s="494"/>
      <c r="FG12" s="494"/>
      <c r="FH12" s="494"/>
      <c r="FI12" s="494"/>
      <c r="FJ12" s="494"/>
      <c r="FK12" s="494"/>
      <c r="FL12" s="494"/>
      <c r="FM12" s="494"/>
      <c r="FN12" s="494"/>
      <c r="FO12" s="494"/>
      <c r="FP12" s="494"/>
      <c r="FQ12" s="494"/>
      <c r="FR12" s="494"/>
      <c r="FS12" s="494"/>
      <c r="FT12" s="494"/>
      <c r="FU12" s="494"/>
      <c r="FV12" s="494"/>
      <c r="FW12" s="494"/>
      <c r="FX12" s="494"/>
      <c r="FY12" s="494"/>
      <c r="FZ12" s="494"/>
      <c r="GA12" s="494"/>
      <c r="GB12" s="494"/>
      <c r="GC12" s="494"/>
      <c r="GD12" s="494"/>
      <c r="GE12" s="494"/>
      <c r="GF12" s="494"/>
      <c r="GG12" s="494"/>
      <c r="GH12" s="494"/>
      <c r="GI12" s="494"/>
      <c r="GJ12" s="494"/>
      <c r="GK12" s="494"/>
      <c r="GL12" s="494"/>
      <c r="GM12" s="494"/>
      <c r="GN12" s="494"/>
      <c r="GO12" s="494"/>
      <c r="GP12" s="494"/>
      <c r="GQ12" s="494"/>
      <c r="GR12" s="494"/>
      <c r="GS12" s="494"/>
      <c r="GT12" s="494"/>
      <c r="GU12" s="494"/>
      <c r="GV12" s="494"/>
      <c r="GW12" s="494"/>
      <c r="GX12" s="494"/>
      <c r="GY12" s="494"/>
      <c r="GZ12" s="494"/>
      <c r="HA12" s="494"/>
      <c r="HB12" s="494"/>
      <c r="HC12" s="494"/>
      <c r="HD12" s="494"/>
      <c r="HE12" s="494"/>
      <c r="HF12" s="494"/>
      <c r="HG12" s="494"/>
      <c r="HH12" s="494"/>
      <c r="HI12" s="494"/>
      <c r="HJ12" s="494"/>
      <c r="HK12" s="494"/>
      <c r="HL12" s="494"/>
      <c r="HM12" s="494"/>
      <c r="HN12" s="494"/>
      <c r="HO12" s="494"/>
      <c r="HP12" s="494"/>
      <c r="HQ12" s="494"/>
      <c r="HR12" s="494"/>
      <c r="HS12" s="494"/>
      <c r="HT12" s="494"/>
      <c r="HU12" s="494"/>
      <c r="HV12" s="494"/>
      <c r="HW12" s="494"/>
      <c r="HX12" s="494"/>
      <c r="HY12" s="494"/>
      <c r="HZ12" s="494"/>
      <c r="IA12" s="494"/>
      <c r="IB12" s="494"/>
      <c r="IC12" s="494"/>
      <c r="ID12" s="494"/>
      <c r="IE12" s="494"/>
      <c r="IF12" s="494"/>
      <c r="IG12" s="494"/>
      <c r="IH12" s="494"/>
      <c r="II12" s="494"/>
      <c r="IJ12" s="494"/>
      <c r="IK12" s="494"/>
      <c r="IL12" s="494"/>
      <c r="IM12" s="494"/>
      <c r="IN12" s="494"/>
      <c r="IO12" s="494"/>
      <c r="IP12" s="494"/>
      <c r="IQ12" s="494"/>
      <c r="IR12" s="494"/>
      <c r="IS12" s="494"/>
      <c r="IT12" s="494"/>
    </row>
    <row r="13" spans="1:254" s="7" customFormat="1" ht="17.100000000000001" customHeight="1" thickTop="1" thickBot="1">
      <c r="A13" s="12"/>
      <c r="B13" s="15"/>
      <c r="C13" s="729" t="s">
        <v>11</v>
      </c>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416"/>
      <c r="AJ13" s="416"/>
      <c r="AK13" s="416"/>
      <c r="AL13" s="416"/>
      <c r="AM13" s="416"/>
      <c r="AN13" s="416"/>
      <c r="AO13" s="416"/>
      <c r="AP13" s="416"/>
      <c r="AQ13" s="416"/>
      <c r="AR13" s="418">
        <f t="shared" si="2"/>
        <v>0</v>
      </c>
      <c r="AS13" s="479">
        <v>4</v>
      </c>
      <c r="AT13" s="17"/>
      <c r="AU13" s="513">
        <f t="shared" ref="AU13:BP13" si="6">+D13-SUM(D14:D15)</f>
        <v>0</v>
      </c>
      <c r="AV13" s="513">
        <f t="shared" si="6"/>
        <v>0</v>
      </c>
      <c r="AW13" s="513">
        <f t="shared" si="6"/>
        <v>0</v>
      </c>
      <c r="AX13" s="513">
        <f t="shared" si="6"/>
        <v>0</v>
      </c>
      <c r="AY13" s="513">
        <f t="shared" si="6"/>
        <v>0</v>
      </c>
      <c r="AZ13" s="513">
        <f t="shared" si="6"/>
        <v>0</v>
      </c>
      <c r="BA13" s="513">
        <f t="shared" si="6"/>
        <v>0</v>
      </c>
      <c r="BB13" s="513">
        <f t="shared" si="6"/>
        <v>0</v>
      </c>
      <c r="BC13" s="513">
        <f t="shared" si="6"/>
        <v>0</v>
      </c>
      <c r="BD13" s="513">
        <f t="shared" si="6"/>
        <v>0</v>
      </c>
      <c r="BE13" s="513">
        <f t="shared" si="6"/>
        <v>0</v>
      </c>
      <c r="BF13" s="513">
        <f t="shared" si="6"/>
        <v>0</v>
      </c>
      <c r="BG13" s="513">
        <f t="shared" si="6"/>
        <v>0</v>
      </c>
      <c r="BH13" s="513">
        <f t="shared" si="6"/>
        <v>0</v>
      </c>
      <c r="BI13" s="513">
        <f t="shared" si="6"/>
        <v>0</v>
      </c>
      <c r="BJ13" s="513">
        <f t="shared" si="6"/>
        <v>0</v>
      </c>
      <c r="BK13" s="513">
        <f t="shared" si="6"/>
        <v>0</v>
      </c>
      <c r="BL13" s="513">
        <f t="shared" si="6"/>
        <v>0</v>
      </c>
      <c r="BM13" s="513">
        <f t="shared" si="6"/>
        <v>0</v>
      </c>
      <c r="BN13" s="513">
        <f t="shared" si="6"/>
        <v>0</v>
      </c>
      <c r="BO13" s="513">
        <f t="shared" si="6"/>
        <v>0</v>
      </c>
      <c r="BP13" s="513">
        <f t="shared" si="6"/>
        <v>0</v>
      </c>
      <c r="BQ13" s="513">
        <f t="shared" ref="BQ13:CI13" si="7">+Z13-SUM(Z14:Z15)</f>
        <v>0</v>
      </c>
      <c r="BR13" s="513">
        <f t="shared" si="7"/>
        <v>0</v>
      </c>
      <c r="BS13" s="513">
        <f t="shared" si="7"/>
        <v>0</v>
      </c>
      <c r="BT13" s="513">
        <f t="shared" si="7"/>
        <v>0</v>
      </c>
      <c r="BU13" s="513">
        <f t="shared" si="7"/>
        <v>0</v>
      </c>
      <c r="BV13" s="513">
        <f t="shared" si="7"/>
        <v>0</v>
      </c>
      <c r="BW13" s="513">
        <f t="shared" si="7"/>
        <v>0</v>
      </c>
      <c r="BX13" s="513">
        <f t="shared" si="7"/>
        <v>0</v>
      </c>
      <c r="BY13" s="513">
        <f t="shared" si="7"/>
        <v>0</v>
      </c>
      <c r="BZ13" s="513">
        <f t="shared" si="7"/>
        <v>0</v>
      </c>
      <c r="CA13" s="513">
        <f t="shared" si="7"/>
        <v>0</v>
      </c>
      <c r="CB13" s="513">
        <f t="shared" si="7"/>
        <v>0</v>
      </c>
      <c r="CC13" s="513">
        <f t="shared" si="7"/>
        <v>0</v>
      </c>
      <c r="CD13" s="513">
        <f t="shared" si="7"/>
        <v>0</v>
      </c>
      <c r="CE13" s="513">
        <f t="shared" si="7"/>
        <v>0</v>
      </c>
      <c r="CF13" s="513">
        <f t="shared" si="7"/>
        <v>0</v>
      </c>
      <c r="CG13" s="513">
        <f t="shared" si="7"/>
        <v>0</v>
      </c>
      <c r="CH13" s="513">
        <f t="shared" si="7"/>
        <v>0</v>
      </c>
      <c r="CI13" s="513">
        <f t="shared" si="7"/>
        <v>0</v>
      </c>
      <c r="CJ13" s="13"/>
      <c r="CK13" s="513">
        <f t="shared" si="5"/>
        <v>0</v>
      </c>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17.100000000000001" customHeight="1" thickTop="1" thickBot="1">
      <c r="B14" s="59"/>
      <c r="C14" s="867" t="s">
        <v>61</v>
      </c>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416"/>
      <c r="AJ14" s="416"/>
      <c r="AK14" s="416"/>
      <c r="AL14" s="416"/>
      <c r="AM14" s="416"/>
      <c r="AN14" s="416"/>
      <c r="AO14" s="416"/>
      <c r="AP14" s="416"/>
      <c r="AQ14" s="416"/>
      <c r="AR14" s="418">
        <f t="shared" si="2"/>
        <v>0</v>
      </c>
      <c r="AS14" s="479">
        <v>5</v>
      </c>
      <c r="AT14" s="95"/>
      <c r="AU14" s="513"/>
      <c r="AV14" s="513"/>
      <c r="AW14" s="513"/>
      <c r="AX14" s="513"/>
      <c r="AY14" s="513"/>
      <c r="AZ14" s="513"/>
      <c r="BA14" s="513"/>
      <c r="BB14" s="513"/>
      <c r="BC14" s="513"/>
      <c r="BD14" s="513"/>
      <c r="BE14" s="513"/>
      <c r="BF14" s="513"/>
      <c r="BG14" s="513"/>
      <c r="BH14" s="513"/>
      <c r="BI14" s="513"/>
      <c r="BJ14" s="513"/>
      <c r="BK14" s="513"/>
      <c r="BL14" s="513"/>
      <c r="BM14" s="513"/>
      <c r="BN14" s="513"/>
      <c r="BO14" s="513"/>
      <c r="BP14" s="513"/>
      <c r="BQ14" s="513"/>
      <c r="BR14" s="513"/>
      <c r="BS14" s="513"/>
      <c r="BT14" s="513"/>
      <c r="BU14" s="513"/>
      <c r="BV14" s="513"/>
      <c r="BW14" s="513"/>
      <c r="BX14" s="513"/>
      <c r="BY14" s="513"/>
      <c r="BZ14" s="513"/>
      <c r="CA14" s="513"/>
      <c r="CB14" s="513"/>
      <c r="CC14" s="513"/>
      <c r="CD14" s="513"/>
      <c r="CE14" s="513"/>
      <c r="CF14" s="513"/>
      <c r="CG14" s="513"/>
      <c r="CH14" s="513"/>
      <c r="CI14" s="513"/>
      <c r="CJ14" s="494"/>
      <c r="CK14" s="513">
        <f t="shared" si="5"/>
        <v>0</v>
      </c>
      <c r="CL14" s="494"/>
      <c r="CM14" s="494"/>
      <c r="CN14" s="494"/>
      <c r="CO14" s="494"/>
      <c r="CP14" s="494"/>
      <c r="CQ14" s="494"/>
      <c r="CR14" s="494"/>
      <c r="CS14" s="494"/>
      <c r="CT14" s="494"/>
      <c r="CU14" s="494"/>
      <c r="CV14" s="494"/>
      <c r="CW14" s="494"/>
      <c r="CX14" s="494"/>
      <c r="CY14" s="494"/>
      <c r="CZ14" s="494"/>
      <c r="DA14" s="494"/>
      <c r="DB14" s="494"/>
      <c r="DC14" s="494"/>
      <c r="DD14" s="494"/>
      <c r="DE14" s="494"/>
      <c r="DF14" s="494"/>
      <c r="DG14" s="494"/>
      <c r="DH14" s="494"/>
      <c r="DI14" s="494"/>
      <c r="DJ14" s="494"/>
      <c r="DK14" s="494"/>
      <c r="DL14" s="494"/>
      <c r="DM14" s="494"/>
      <c r="DN14" s="494"/>
      <c r="DO14" s="494"/>
      <c r="DP14" s="494"/>
      <c r="DQ14" s="494"/>
      <c r="DR14" s="494"/>
      <c r="DS14" s="494"/>
      <c r="DT14" s="494"/>
      <c r="DU14" s="494"/>
      <c r="DV14" s="494"/>
      <c r="DW14" s="494"/>
      <c r="DX14" s="494"/>
      <c r="DY14" s="494"/>
      <c r="DZ14" s="494"/>
      <c r="EA14" s="494"/>
      <c r="EB14" s="494"/>
      <c r="EC14" s="494"/>
      <c r="ED14" s="494"/>
      <c r="EE14" s="494"/>
      <c r="EF14" s="494"/>
      <c r="EG14" s="494"/>
      <c r="EH14" s="494"/>
      <c r="EI14" s="494"/>
      <c r="EJ14" s="494"/>
      <c r="EK14" s="494"/>
      <c r="EL14" s="494"/>
      <c r="EM14" s="494"/>
      <c r="EN14" s="494"/>
      <c r="EO14" s="494"/>
      <c r="EP14" s="494"/>
      <c r="EQ14" s="494"/>
      <c r="ER14" s="494"/>
      <c r="ES14" s="494"/>
      <c r="ET14" s="494"/>
      <c r="EU14" s="494"/>
      <c r="EV14" s="494"/>
      <c r="EW14" s="494"/>
      <c r="EX14" s="494"/>
      <c r="EY14" s="494"/>
      <c r="EZ14" s="494"/>
      <c r="FA14" s="494"/>
      <c r="FB14" s="494"/>
      <c r="FC14" s="494"/>
      <c r="FD14" s="494"/>
      <c r="FE14" s="494"/>
      <c r="FF14" s="494"/>
      <c r="FG14" s="494"/>
      <c r="FH14" s="494"/>
      <c r="FI14" s="494"/>
      <c r="FJ14" s="494"/>
      <c r="FK14" s="494"/>
      <c r="FL14" s="494"/>
      <c r="FM14" s="494"/>
      <c r="FN14" s="494"/>
      <c r="FO14" s="494"/>
      <c r="FP14" s="494"/>
      <c r="FQ14" s="494"/>
      <c r="FR14" s="494"/>
      <c r="FS14" s="494"/>
      <c r="FT14" s="494"/>
      <c r="FU14" s="494"/>
      <c r="FV14" s="494"/>
      <c r="FW14" s="494"/>
      <c r="FX14" s="494"/>
      <c r="FY14" s="494"/>
      <c r="FZ14" s="494"/>
      <c r="GA14" s="494"/>
      <c r="GB14" s="494"/>
      <c r="GC14" s="494"/>
      <c r="GD14" s="494"/>
      <c r="GE14" s="494"/>
      <c r="GF14" s="494"/>
      <c r="GG14" s="494"/>
      <c r="GH14" s="494"/>
      <c r="GI14" s="494"/>
      <c r="GJ14" s="494"/>
      <c r="GK14" s="494"/>
      <c r="GL14" s="494"/>
      <c r="GM14" s="494"/>
      <c r="GN14" s="494"/>
      <c r="GO14" s="494"/>
      <c r="GP14" s="494"/>
      <c r="GQ14" s="494"/>
      <c r="GR14" s="494"/>
      <c r="GS14" s="494"/>
      <c r="GT14" s="494"/>
      <c r="GU14" s="494"/>
      <c r="GV14" s="494"/>
      <c r="GW14" s="494"/>
      <c r="GX14" s="494"/>
      <c r="GY14" s="494"/>
      <c r="GZ14" s="494"/>
      <c r="HA14" s="494"/>
      <c r="HB14" s="494"/>
      <c r="HC14" s="494"/>
      <c r="HD14" s="494"/>
      <c r="HE14" s="494"/>
      <c r="HF14" s="494"/>
      <c r="HG14" s="494"/>
      <c r="HH14" s="494"/>
      <c r="HI14" s="494"/>
      <c r="HJ14" s="494"/>
      <c r="HK14" s="494"/>
      <c r="HL14" s="494"/>
      <c r="HM14" s="494"/>
      <c r="HN14" s="494"/>
      <c r="HO14" s="494"/>
      <c r="HP14" s="494"/>
      <c r="HQ14" s="494"/>
      <c r="HR14" s="494"/>
      <c r="HS14" s="494"/>
      <c r="HT14" s="494"/>
      <c r="HU14" s="494"/>
      <c r="HV14" s="494"/>
      <c r="HW14" s="494"/>
      <c r="HX14" s="494"/>
      <c r="HY14" s="494"/>
      <c r="HZ14" s="494"/>
      <c r="IA14" s="494"/>
      <c r="IB14" s="494"/>
      <c r="IC14" s="494"/>
      <c r="ID14" s="494"/>
      <c r="IE14" s="494"/>
      <c r="IF14" s="494"/>
      <c r="IG14" s="494"/>
      <c r="IH14" s="494"/>
      <c r="II14" s="494"/>
      <c r="IJ14" s="494"/>
      <c r="IK14" s="494"/>
      <c r="IL14" s="494"/>
      <c r="IM14" s="494"/>
      <c r="IN14" s="494"/>
      <c r="IO14" s="494"/>
      <c r="IP14" s="494"/>
      <c r="IQ14" s="494"/>
      <c r="IR14" s="494"/>
      <c r="IS14" s="494"/>
      <c r="IT14" s="494"/>
    </row>
    <row r="15" spans="1:254" s="51" customFormat="1" ht="17.100000000000001" customHeight="1" thickTop="1" thickBot="1">
      <c r="B15" s="59"/>
      <c r="C15" s="867" t="s">
        <v>62</v>
      </c>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c r="AQ15" s="416"/>
      <c r="AR15" s="418">
        <f t="shared" si="2"/>
        <v>0</v>
      </c>
      <c r="AS15" s="479">
        <v>6</v>
      </c>
      <c r="AT15" s="95"/>
      <c r="AU15" s="513"/>
      <c r="AV15" s="513"/>
      <c r="AW15" s="513"/>
      <c r="AX15" s="513"/>
      <c r="AY15" s="513"/>
      <c r="AZ15" s="513"/>
      <c r="BA15" s="513"/>
      <c r="BB15" s="513"/>
      <c r="BC15" s="513"/>
      <c r="BD15" s="513"/>
      <c r="BE15" s="513"/>
      <c r="BF15" s="513"/>
      <c r="BG15" s="513"/>
      <c r="BH15" s="513"/>
      <c r="BI15" s="513"/>
      <c r="BJ15" s="513"/>
      <c r="BK15" s="513"/>
      <c r="BL15" s="513"/>
      <c r="BM15" s="513"/>
      <c r="BN15" s="513"/>
      <c r="BO15" s="513"/>
      <c r="BP15" s="513"/>
      <c r="BQ15" s="513"/>
      <c r="BR15" s="513"/>
      <c r="BS15" s="513"/>
      <c r="BT15" s="513"/>
      <c r="BU15" s="513"/>
      <c r="BV15" s="513"/>
      <c r="BW15" s="513"/>
      <c r="BX15" s="513"/>
      <c r="BY15" s="513"/>
      <c r="BZ15" s="513"/>
      <c r="CA15" s="513"/>
      <c r="CB15" s="513"/>
      <c r="CC15" s="513"/>
      <c r="CD15" s="513"/>
      <c r="CE15" s="513"/>
      <c r="CF15" s="513"/>
      <c r="CG15" s="513"/>
      <c r="CH15" s="513"/>
      <c r="CI15" s="513"/>
      <c r="CJ15" s="494"/>
      <c r="CK15" s="513">
        <f t="shared" si="5"/>
        <v>0</v>
      </c>
      <c r="CL15" s="494"/>
      <c r="CM15" s="494"/>
      <c r="CN15" s="494"/>
      <c r="CO15" s="494"/>
      <c r="CP15" s="494"/>
      <c r="CQ15" s="494"/>
      <c r="CR15" s="494"/>
      <c r="CS15" s="494"/>
      <c r="CT15" s="494"/>
      <c r="CU15" s="494"/>
      <c r="CV15" s="494"/>
      <c r="CW15" s="494"/>
      <c r="CX15" s="494"/>
      <c r="CY15" s="494"/>
      <c r="CZ15" s="494"/>
      <c r="DA15" s="494"/>
      <c r="DB15" s="494"/>
      <c r="DC15" s="494"/>
      <c r="DD15" s="494"/>
      <c r="DE15" s="494"/>
      <c r="DF15" s="494"/>
      <c r="DG15" s="494"/>
      <c r="DH15" s="494"/>
      <c r="DI15" s="494"/>
      <c r="DJ15" s="494"/>
      <c r="DK15" s="494"/>
      <c r="DL15" s="494"/>
      <c r="DM15" s="494"/>
      <c r="DN15" s="494"/>
      <c r="DO15" s="494"/>
      <c r="DP15" s="494"/>
      <c r="DQ15" s="494"/>
      <c r="DR15" s="494"/>
      <c r="DS15" s="494"/>
      <c r="DT15" s="494"/>
      <c r="DU15" s="494"/>
      <c r="DV15" s="494"/>
      <c r="DW15" s="494"/>
      <c r="DX15" s="494"/>
      <c r="DY15" s="494"/>
      <c r="DZ15" s="494"/>
      <c r="EA15" s="494"/>
      <c r="EB15" s="494"/>
      <c r="EC15" s="494"/>
      <c r="ED15" s="494"/>
      <c r="EE15" s="494"/>
      <c r="EF15" s="494"/>
      <c r="EG15" s="494"/>
      <c r="EH15" s="494"/>
      <c r="EI15" s="494"/>
      <c r="EJ15" s="494"/>
      <c r="EK15" s="494"/>
      <c r="EL15" s="494"/>
      <c r="EM15" s="494"/>
      <c r="EN15" s="494"/>
      <c r="EO15" s="494"/>
      <c r="EP15" s="494"/>
      <c r="EQ15" s="494"/>
      <c r="ER15" s="494"/>
      <c r="ES15" s="494"/>
      <c r="ET15" s="494"/>
      <c r="EU15" s="494"/>
      <c r="EV15" s="494"/>
      <c r="EW15" s="494"/>
      <c r="EX15" s="494"/>
      <c r="EY15" s="494"/>
      <c r="EZ15" s="494"/>
      <c r="FA15" s="494"/>
      <c r="FB15" s="494"/>
      <c r="FC15" s="494"/>
      <c r="FD15" s="494"/>
      <c r="FE15" s="494"/>
      <c r="FF15" s="494"/>
      <c r="FG15" s="494"/>
      <c r="FH15" s="494"/>
      <c r="FI15" s="494"/>
      <c r="FJ15" s="494"/>
      <c r="FK15" s="494"/>
      <c r="FL15" s="494"/>
      <c r="FM15" s="494"/>
      <c r="FN15" s="494"/>
      <c r="FO15" s="494"/>
      <c r="FP15" s="494"/>
      <c r="FQ15" s="494"/>
      <c r="FR15" s="494"/>
      <c r="FS15" s="494"/>
      <c r="FT15" s="494"/>
      <c r="FU15" s="494"/>
      <c r="FV15" s="494"/>
      <c r="FW15" s="494"/>
      <c r="FX15" s="494"/>
      <c r="FY15" s="494"/>
      <c r="FZ15" s="494"/>
      <c r="GA15" s="494"/>
      <c r="GB15" s="494"/>
      <c r="GC15" s="494"/>
      <c r="GD15" s="494"/>
      <c r="GE15" s="494"/>
      <c r="GF15" s="494"/>
      <c r="GG15" s="494"/>
      <c r="GH15" s="494"/>
      <c r="GI15" s="494"/>
      <c r="GJ15" s="494"/>
      <c r="GK15" s="494"/>
      <c r="GL15" s="494"/>
      <c r="GM15" s="494"/>
      <c r="GN15" s="494"/>
      <c r="GO15" s="494"/>
      <c r="GP15" s="494"/>
      <c r="GQ15" s="494"/>
      <c r="GR15" s="494"/>
      <c r="GS15" s="494"/>
      <c r="GT15" s="494"/>
      <c r="GU15" s="494"/>
      <c r="GV15" s="494"/>
      <c r="GW15" s="494"/>
      <c r="GX15" s="494"/>
      <c r="GY15" s="494"/>
      <c r="GZ15" s="494"/>
      <c r="HA15" s="494"/>
      <c r="HB15" s="494"/>
      <c r="HC15" s="494"/>
      <c r="HD15" s="494"/>
      <c r="HE15" s="494"/>
      <c r="HF15" s="494"/>
      <c r="HG15" s="494"/>
      <c r="HH15" s="494"/>
      <c r="HI15" s="494"/>
      <c r="HJ15" s="494"/>
      <c r="HK15" s="494"/>
      <c r="HL15" s="494"/>
      <c r="HM15" s="494"/>
      <c r="HN15" s="494"/>
      <c r="HO15" s="494"/>
      <c r="HP15" s="494"/>
      <c r="HQ15" s="494"/>
      <c r="HR15" s="494"/>
      <c r="HS15" s="494"/>
      <c r="HT15" s="494"/>
      <c r="HU15" s="494"/>
      <c r="HV15" s="494"/>
      <c r="HW15" s="494"/>
      <c r="HX15" s="494"/>
      <c r="HY15" s="494"/>
      <c r="HZ15" s="494"/>
      <c r="IA15" s="494"/>
      <c r="IB15" s="494"/>
      <c r="IC15" s="494"/>
      <c r="ID15" s="494"/>
      <c r="IE15" s="494"/>
      <c r="IF15" s="494"/>
      <c r="IG15" s="494"/>
      <c r="IH15" s="494"/>
      <c r="II15" s="494"/>
      <c r="IJ15" s="494"/>
      <c r="IK15" s="494"/>
      <c r="IL15" s="494"/>
      <c r="IM15" s="494"/>
      <c r="IN15" s="494"/>
      <c r="IO15" s="494"/>
      <c r="IP15" s="494"/>
      <c r="IQ15" s="494"/>
      <c r="IR15" s="494"/>
      <c r="IS15" s="494"/>
      <c r="IT15" s="494"/>
    </row>
    <row r="16" spans="1:254" s="7" customFormat="1" ht="17.100000000000001" customHeight="1" thickTop="1" thickBot="1">
      <c r="A16" s="12"/>
      <c r="B16" s="15"/>
      <c r="C16" s="729" t="s">
        <v>12</v>
      </c>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8">
        <f t="shared" si="2"/>
        <v>0</v>
      </c>
      <c r="AS16" s="479">
        <v>7</v>
      </c>
      <c r="AT16" s="17"/>
      <c r="AU16" s="513">
        <f t="shared" ref="AU16:BP16" si="8">+D16-SUM(D17:D18)</f>
        <v>0</v>
      </c>
      <c r="AV16" s="513">
        <f t="shared" si="8"/>
        <v>0</v>
      </c>
      <c r="AW16" s="513">
        <f t="shared" si="8"/>
        <v>0</v>
      </c>
      <c r="AX16" s="513">
        <f t="shared" si="8"/>
        <v>0</v>
      </c>
      <c r="AY16" s="513">
        <f t="shared" si="8"/>
        <v>0</v>
      </c>
      <c r="AZ16" s="513">
        <f t="shared" si="8"/>
        <v>0</v>
      </c>
      <c r="BA16" s="513">
        <f t="shared" si="8"/>
        <v>0</v>
      </c>
      <c r="BB16" s="513">
        <f t="shared" si="8"/>
        <v>0</v>
      </c>
      <c r="BC16" s="513">
        <f t="shared" si="8"/>
        <v>0</v>
      </c>
      <c r="BD16" s="513">
        <f t="shared" si="8"/>
        <v>0</v>
      </c>
      <c r="BE16" s="513">
        <f t="shared" si="8"/>
        <v>0</v>
      </c>
      <c r="BF16" s="513">
        <f t="shared" si="8"/>
        <v>0</v>
      </c>
      <c r="BG16" s="513">
        <f t="shared" si="8"/>
        <v>0</v>
      </c>
      <c r="BH16" s="513">
        <f t="shared" si="8"/>
        <v>0</v>
      </c>
      <c r="BI16" s="513">
        <f t="shared" si="8"/>
        <v>0</v>
      </c>
      <c r="BJ16" s="513">
        <f t="shared" si="8"/>
        <v>0</v>
      </c>
      <c r="BK16" s="513">
        <f t="shared" si="8"/>
        <v>0</v>
      </c>
      <c r="BL16" s="513">
        <f t="shared" si="8"/>
        <v>0</v>
      </c>
      <c r="BM16" s="513">
        <f t="shared" si="8"/>
        <v>0</v>
      </c>
      <c r="BN16" s="513">
        <f t="shared" si="8"/>
        <v>0</v>
      </c>
      <c r="BO16" s="513">
        <f t="shared" si="8"/>
        <v>0</v>
      </c>
      <c r="BP16" s="513">
        <f t="shared" si="8"/>
        <v>0</v>
      </c>
      <c r="BQ16" s="513">
        <f t="shared" ref="BQ16:CI16" si="9">+Z16-SUM(Z17:Z18)</f>
        <v>0</v>
      </c>
      <c r="BR16" s="513">
        <f t="shared" si="9"/>
        <v>0</v>
      </c>
      <c r="BS16" s="513">
        <f t="shared" si="9"/>
        <v>0</v>
      </c>
      <c r="BT16" s="513">
        <f t="shared" si="9"/>
        <v>0</v>
      </c>
      <c r="BU16" s="513">
        <f t="shared" si="9"/>
        <v>0</v>
      </c>
      <c r="BV16" s="513">
        <f t="shared" si="9"/>
        <v>0</v>
      </c>
      <c r="BW16" s="513">
        <f t="shared" si="9"/>
        <v>0</v>
      </c>
      <c r="BX16" s="513">
        <f t="shared" si="9"/>
        <v>0</v>
      </c>
      <c r="BY16" s="513">
        <f t="shared" si="9"/>
        <v>0</v>
      </c>
      <c r="BZ16" s="513">
        <f t="shared" si="9"/>
        <v>0</v>
      </c>
      <c r="CA16" s="513">
        <f t="shared" si="9"/>
        <v>0</v>
      </c>
      <c r="CB16" s="513">
        <f t="shared" si="9"/>
        <v>0</v>
      </c>
      <c r="CC16" s="513">
        <f t="shared" si="9"/>
        <v>0</v>
      </c>
      <c r="CD16" s="513">
        <f t="shared" si="9"/>
        <v>0</v>
      </c>
      <c r="CE16" s="513">
        <f t="shared" si="9"/>
        <v>0</v>
      </c>
      <c r="CF16" s="513">
        <f t="shared" si="9"/>
        <v>0</v>
      </c>
      <c r="CG16" s="513">
        <f t="shared" si="9"/>
        <v>0</v>
      </c>
      <c r="CH16" s="513">
        <f t="shared" si="9"/>
        <v>0</v>
      </c>
      <c r="CI16" s="513">
        <f t="shared" si="9"/>
        <v>0</v>
      </c>
      <c r="CJ16" s="13"/>
      <c r="CK16" s="513">
        <f t="shared" si="5"/>
        <v>0</v>
      </c>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row>
    <row r="17" spans="1:254" s="51" customFormat="1" ht="17.100000000000001" customHeight="1" thickTop="1" thickBot="1">
      <c r="B17" s="59"/>
      <c r="C17" s="867" t="s">
        <v>61</v>
      </c>
      <c r="D17" s="416"/>
      <c r="E17" s="416"/>
      <c r="F17" s="416"/>
      <c r="G17" s="416"/>
      <c r="H17" s="416"/>
      <c r="I17" s="416"/>
      <c r="J17" s="416"/>
      <c r="K17" s="416"/>
      <c r="L17" s="416"/>
      <c r="M17" s="416"/>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c r="AL17" s="416"/>
      <c r="AM17" s="416"/>
      <c r="AN17" s="416"/>
      <c r="AO17" s="416"/>
      <c r="AP17" s="416"/>
      <c r="AQ17" s="416"/>
      <c r="AR17" s="418">
        <f t="shared" si="2"/>
        <v>0</v>
      </c>
      <c r="AS17" s="479">
        <v>8</v>
      </c>
      <c r="AT17" s="95"/>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513"/>
      <c r="BW17" s="513"/>
      <c r="BX17" s="513"/>
      <c r="BY17" s="513"/>
      <c r="BZ17" s="513"/>
      <c r="CA17" s="513"/>
      <c r="CB17" s="513"/>
      <c r="CC17" s="513"/>
      <c r="CD17" s="513"/>
      <c r="CE17" s="513"/>
      <c r="CF17" s="513"/>
      <c r="CG17" s="513"/>
      <c r="CH17" s="513"/>
      <c r="CI17" s="513"/>
      <c r="CJ17" s="494"/>
      <c r="CK17" s="513">
        <f t="shared" si="5"/>
        <v>0</v>
      </c>
      <c r="CL17" s="494"/>
      <c r="CM17" s="494"/>
      <c r="CN17" s="494"/>
      <c r="CO17" s="494"/>
      <c r="CP17" s="494"/>
      <c r="CQ17" s="494"/>
      <c r="CR17" s="494"/>
      <c r="CS17" s="494"/>
      <c r="CT17" s="494"/>
      <c r="CU17" s="494"/>
      <c r="CV17" s="494"/>
      <c r="CW17" s="494"/>
      <c r="CX17" s="494"/>
      <c r="CY17" s="494"/>
      <c r="CZ17" s="494"/>
      <c r="DA17" s="494"/>
      <c r="DB17" s="494"/>
      <c r="DC17" s="494"/>
      <c r="DD17" s="494"/>
      <c r="DE17" s="494"/>
      <c r="DF17" s="494"/>
      <c r="DG17" s="494"/>
      <c r="DH17" s="494"/>
      <c r="DI17" s="494"/>
      <c r="DJ17" s="494"/>
      <c r="DK17" s="494"/>
      <c r="DL17" s="494"/>
      <c r="DM17" s="494"/>
      <c r="DN17" s="494"/>
      <c r="DO17" s="494"/>
      <c r="DP17" s="494"/>
      <c r="DQ17" s="494"/>
      <c r="DR17" s="494"/>
      <c r="DS17" s="494"/>
      <c r="DT17" s="494"/>
      <c r="DU17" s="494"/>
      <c r="DV17" s="494"/>
      <c r="DW17" s="494"/>
      <c r="DX17" s="494"/>
      <c r="DY17" s="494"/>
      <c r="DZ17" s="494"/>
      <c r="EA17" s="494"/>
      <c r="EB17" s="494"/>
      <c r="EC17" s="494"/>
      <c r="ED17" s="494"/>
      <c r="EE17" s="494"/>
      <c r="EF17" s="494"/>
      <c r="EG17" s="494"/>
      <c r="EH17" s="494"/>
      <c r="EI17" s="494"/>
      <c r="EJ17" s="494"/>
      <c r="EK17" s="494"/>
      <c r="EL17" s="494"/>
      <c r="EM17" s="494"/>
      <c r="EN17" s="494"/>
      <c r="EO17" s="494"/>
      <c r="EP17" s="494"/>
      <c r="EQ17" s="494"/>
      <c r="ER17" s="494"/>
      <c r="ES17" s="494"/>
      <c r="ET17" s="494"/>
      <c r="EU17" s="494"/>
      <c r="EV17" s="494"/>
      <c r="EW17" s="494"/>
      <c r="EX17" s="494"/>
      <c r="EY17" s="494"/>
      <c r="EZ17" s="494"/>
      <c r="FA17" s="494"/>
      <c r="FB17" s="494"/>
      <c r="FC17" s="494"/>
      <c r="FD17" s="494"/>
      <c r="FE17" s="494"/>
      <c r="FF17" s="494"/>
      <c r="FG17" s="494"/>
      <c r="FH17" s="494"/>
      <c r="FI17" s="494"/>
      <c r="FJ17" s="494"/>
      <c r="FK17" s="494"/>
      <c r="FL17" s="494"/>
      <c r="FM17" s="494"/>
      <c r="FN17" s="494"/>
      <c r="FO17" s="494"/>
      <c r="FP17" s="494"/>
      <c r="FQ17" s="494"/>
      <c r="FR17" s="494"/>
      <c r="FS17" s="494"/>
      <c r="FT17" s="494"/>
      <c r="FU17" s="494"/>
      <c r="FV17" s="494"/>
      <c r="FW17" s="494"/>
      <c r="FX17" s="494"/>
      <c r="FY17" s="494"/>
      <c r="FZ17" s="494"/>
      <c r="GA17" s="494"/>
      <c r="GB17" s="494"/>
      <c r="GC17" s="494"/>
      <c r="GD17" s="494"/>
      <c r="GE17" s="494"/>
      <c r="GF17" s="494"/>
      <c r="GG17" s="494"/>
      <c r="GH17" s="494"/>
      <c r="GI17" s="494"/>
      <c r="GJ17" s="494"/>
      <c r="GK17" s="494"/>
      <c r="GL17" s="494"/>
      <c r="GM17" s="494"/>
      <c r="GN17" s="494"/>
      <c r="GO17" s="494"/>
      <c r="GP17" s="494"/>
      <c r="GQ17" s="494"/>
      <c r="GR17" s="494"/>
      <c r="GS17" s="494"/>
      <c r="GT17" s="494"/>
      <c r="GU17" s="494"/>
      <c r="GV17" s="494"/>
      <c r="GW17" s="494"/>
      <c r="GX17" s="494"/>
      <c r="GY17" s="494"/>
      <c r="GZ17" s="494"/>
      <c r="HA17" s="494"/>
      <c r="HB17" s="494"/>
      <c r="HC17" s="494"/>
      <c r="HD17" s="494"/>
      <c r="HE17" s="494"/>
      <c r="HF17" s="494"/>
      <c r="HG17" s="494"/>
      <c r="HH17" s="494"/>
      <c r="HI17" s="494"/>
      <c r="HJ17" s="494"/>
      <c r="HK17" s="494"/>
      <c r="HL17" s="494"/>
      <c r="HM17" s="494"/>
      <c r="HN17" s="494"/>
      <c r="HO17" s="494"/>
      <c r="HP17" s="494"/>
      <c r="HQ17" s="494"/>
      <c r="HR17" s="494"/>
      <c r="HS17" s="494"/>
      <c r="HT17" s="494"/>
      <c r="HU17" s="494"/>
      <c r="HV17" s="494"/>
      <c r="HW17" s="494"/>
      <c r="HX17" s="494"/>
      <c r="HY17" s="494"/>
      <c r="HZ17" s="494"/>
      <c r="IA17" s="494"/>
      <c r="IB17" s="494"/>
      <c r="IC17" s="494"/>
      <c r="ID17" s="494"/>
      <c r="IE17" s="494"/>
      <c r="IF17" s="494"/>
      <c r="IG17" s="494"/>
      <c r="IH17" s="494"/>
      <c r="II17" s="494"/>
      <c r="IJ17" s="494"/>
      <c r="IK17" s="494"/>
      <c r="IL17" s="494"/>
      <c r="IM17" s="494"/>
      <c r="IN17" s="494"/>
      <c r="IO17" s="494"/>
      <c r="IP17" s="494"/>
      <c r="IQ17" s="494"/>
      <c r="IR17" s="494"/>
      <c r="IS17" s="494"/>
      <c r="IT17" s="494"/>
    </row>
    <row r="18" spans="1:254" s="51" customFormat="1" ht="17.100000000000001" customHeight="1" thickTop="1" thickBot="1">
      <c r="B18" s="59"/>
      <c r="C18" s="867" t="s">
        <v>62</v>
      </c>
      <c r="D18" s="416"/>
      <c r="E18" s="416"/>
      <c r="F18" s="416"/>
      <c r="G18" s="416"/>
      <c r="H18" s="416"/>
      <c r="I18" s="416"/>
      <c r="J18" s="416"/>
      <c r="K18" s="416"/>
      <c r="L18" s="416"/>
      <c r="M18" s="416"/>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c r="AL18" s="416"/>
      <c r="AM18" s="416"/>
      <c r="AN18" s="416"/>
      <c r="AO18" s="416"/>
      <c r="AP18" s="416"/>
      <c r="AQ18" s="416"/>
      <c r="AR18" s="418">
        <f t="shared" si="2"/>
        <v>0</v>
      </c>
      <c r="AS18" s="479">
        <v>9</v>
      </c>
      <c r="AT18" s="95"/>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c r="BW18" s="513"/>
      <c r="BX18" s="513"/>
      <c r="BY18" s="513"/>
      <c r="BZ18" s="513"/>
      <c r="CA18" s="513"/>
      <c r="CB18" s="513"/>
      <c r="CC18" s="513"/>
      <c r="CD18" s="513"/>
      <c r="CE18" s="513"/>
      <c r="CF18" s="513"/>
      <c r="CG18" s="513"/>
      <c r="CH18" s="513"/>
      <c r="CI18" s="513"/>
      <c r="CJ18" s="494"/>
      <c r="CK18" s="513">
        <f t="shared" si="5"/>
        <v>0</v>
      </c>
      <c r="CL18" s="494"/>
      <c r="CM18" s="494"/>
      <c r="CN18" s="494"/>
      <c r="CO18" s="494"/>
      <c r="CP18" s="494"/>
      <c r="CQ18" s="494"/>
      <c r="CR18" s="494"/>
      <c r="CS18" s="494"/>
      <c r="CT18" s="494"/>
      <c r="CU18" s="494"/>
      <c r="CV18" s="494"/>
      <c r="CW18" s="494"/>
      <c r="CX18" s="494"/>
      <c r="CY18" s="494"/>
      <c r="CZ18" s="494"/>
      <c r="DA18" s="494"/>
      <c r="DB18" s="494"/>
      <c r="DC18" s="494"/>
      <c r="DD18" s="494"/>
      <c r="DE18" s="494"/>
      <c r="DF18" s="494"/>
      <c r="DG18" s="494"/>
      <c r="DH18" s="494"/>
      <c r="DI18" s="494"/>
      <c r="DJ18" s="494"/>
      <c r="DK18" s="494"/>
      <c r="DL18" s="494"/>
      <c r="DM18" s="494"/>
      <c r="DN18" s="494"/>
      <c r="DO18" s="494"/>
      <c r="DP18" s="494"/>
      <c r="DQ18" s="494"/>
      <c r="DR18" s="494"/>
      <c r="DS18" s="494"/>
      <c r="DT18" s="494"/>
      <c r="DU18" s="494"/>
      <c r="DV18" s="494"/>
      <c r="DW18" s="494"/>
      <c r="DX18" s="494"/>
      <c r="DY18" s="494"/>
      <c r="DZ18" s="494"/>
      <c r="EA18" s="494"/>
      <c r="EB18" s="494"/>
      <c r="EC18" s="494"/>
      <c r="ED18" s="494"/>
      <c r="EE18" s="494"/>
      <c r="EF18" s="494"/>
      <c r="EG18" s="494"/>
      <c r="EH18" s="494"/>
      <c r="EI18" s="494"/>
      <c r="EJ18" s="494"/>
      <c r="EK18" s="494"/>
      <c r="EL18" s="494"/>
      <c r="EM18" s="494"/>
      <c r="EN18" s="494"/>
      <c r="EO18" s="494"/>
      <c r="EP18" s="494"/>
      <c r="EQ18" s="494"/>
      <c r="ER18" s="494"/>
      <c r="ES18" s="494"/>
      <c r="ET18" s="494"/>
      <c r="EU18" s="494"/>
      <c r="EV18" s="494"/>
      <c r="EW18" s="494"/>
      <c r="EX18" s="494"/>
      <c r="EY18" s="494"/>
      <c r="EZ18" s="494"/>
      <c r="FA18" s="494"/>
      <c r="FB18" s="494"/>
      <c r="FC18" s="494"/>
      <c r="FD18" s="494"/>
      <c r="FE18" s="494"/>
      <c r="FF18" s="494"/>
      <c r="FG18" s="494"/>
      <c r="FH18" s="494"/>
      <c r="FI18" s="494"/>
      <c r="FJ18" s="494"/>
      <c r="FK18" s="494"/>
      <c r="FL18" s="494"/>
      <c r="FM18" s="494"/>
      <c r="FN18" s="494"/>
      <c r="FO18" s="494"/>
      <c r="FP18" s="494"/>
      <c r="FQ18" s="494"/>
      <c r="FR18" s="494"/>
      <c r="FS18" s="494"/>
      <c r="FT18" s="494"/>
      <c r="FU18" s="494"/>
      <c r="FV18" s="494"/>
      <c r="FW18" s="494"/>
      <c r="FX18" s="494"/>
      <c r="FY18" s="494"/>
      <c r="FZ18" s="494"/>
      <c r="GA18" s="494"/>
      <c r="GB18" s="494"/>
      <c r="GC18" s="494"/>
      <c r="GD18" s="494"/>
      <c r="GE18" s="494"/>
      <c r="GF18" s="494"/>
      <c r="GG18" s="494"/>
      <c r="GH18" s="494"/>
      <c r="GI18" s="494"/>
      <c r="GJ18" s="494"/>
      <c r="GK18" s="494"/>
      <c r="GL18" s="494"/>
      <c r="GM18" s="494"/>
      <c r="GN18" s="494"/>
      <c r="GO18" s="494"/>
      <c r="GP18" s="494"/>
      <c r="GQ18" s="494"/>
      <c r="GR18" s="494"/>
      <c r="GS18" s="494"/>
      <c r="GT18" s="494"/>
      <c r="GU18" s="494"/>
      <c r="GV18" s="494"/>
      <c r="GW18" s="494"/>
      <c r="GX18" s="494"/>
      <c r="GY18" s="494"/>
      <c r="GZ18" s="494"/>
      <c r="HA18" s="494"/>
      <c r="HB18" s="494"/>
      <c r="HC18" s="494"/>
      <c r="HD18" s="494"/>
      <c r="HE18" s="494"/>
      <c r="HF18" s="494"/>
      <c r="HG18" s="494"/>
      <c r="HH18" s="494"/>
      <c r="HI18" s="494"/>
      <c r="HJ18" s="494"/>
      <c r="HK18" s="494"/>
      <c r="HL18" s="494"/>
      <c r="HM18" s="494"/>
      <c r="HN18" s="494"/>
      <c r="HO18" s="494"/>
      <c r="HP18" s="494"/>
      <c r="HQ18" s="494"/>
      <c r="HR18" s="494"/>
      <c r="HS18" s="494"/>
      <c r="HT18" s="494"/>
      <c r="HU18" s="494"/>
      <c r="HV18" s="494"/>
      <c r="HW18" s="494"/>
      <c r="HX18" s="494"/>
      <c r="HY18" s="494"/>
      <c r="HZ18" s="494"/>
      <c r="IA18" s="494"/>
      <c r="IB18" s="494"/>
      <c r="IC18" s="494"/>
      <c r="ID18" s="494"/>
      <c r="IE18" s="494"/>
      <c r="IF18" s="494"/>
      <c r="IG18" s="494"/>
      <c r="IH18" s="494"/>
      <c r="II18" s="494"/>
      <c r="IJ18" s="494"/>
      <c r="IK18" s="494"/>
      <c r="IL18" s="494"/>
      <c r="IM18" s="494"/>
      <c r="IN18" s="494"/>
      <c r="IO18" s="494"/>
      <c r="IP18" s="494"/>
      <c r="IQ18" s="494"/>
      <c r="IR18" s="494"/>
      <c r="IS18" s="494"/>
      <c r="IT18" s="494"/>
    </row>
    <row r="19" spans="1:254" s="7" customFormat="1" ht="16.5" customHeight="1" thickTop="1" thickBot="1">
      <c r="A19" s="12"/>
      <c r="B19" s="15"/>
      <c r="C19" s="607" t="s">
        <v>197</v>
      </c>
      <c r="D19" s="418">
        <f t="shared" ref="D19:AQ19" si="10">+SUM(D16,D13,D10)</f>
        <v>0</v>
      </c>
      <c r="E19" s="418">
        <f t="shared" ref="E19" si="11">+SUM(E16,E13,E10)</f>
        <v>0</v>
      </c>
      <c r="F19" s="418">
        <f t="shared" si="10"/>
        <v>0</v>
      </c>
      <c r="G19" s="418">
        <f t="shared" si="10"/>
        <v>0</v>
      </c>
      <c r="H19" s="418">
        <f t="shared" si="10"/>
        <v>0</v>
      </c>
      <c r="I19" s="418">
        <f t="shared" si="10"/>
        <v>0</v>
      </c>
      <c r="J19" s="418">
        <f t="shared" si="10"/>
        <v>0</v>
      </c>
      <c r="K19" s="418">
        <f t="shared" si="10"/>
        <v>0</v>
      </c>
      <c r="L19" s="418">
        <f t="shared" si="10"/>
        <v>0</v>
      </c>
      <c r="M19" s="418">
        <f t="shared" si="10"/>
        <v>0</v>
      </c>
      <c r="N19" s="418">
        <f t="shared" si="10"/>
        <v>0</v>
      </c>
      <c r="O19" s="418">
        <f t="shared" si="10"/>
        <v>0</v>
      </c>
      <c r="P19" s="418">
        <f t="shared" si="10"/>
        <v>0</v>
      </c>
      <c r="Q19" s="418">
        <f t="shared" si="10"/>
        <v>0</v>
      </c>
      <c r="R19" s="418">
        <f t="shared" si="10"/>
        <v>0</v>
      </c>
      <c r="S19" s="418">
        <f t="shared" si="10"/>
        <v>0</v>
      </c>
      <c r="T19" s="418">
        <f t="shared" si="10"/>
        <v>0</v>
      </c>
      <c r="U19" s="418">
        <f t="shared" si="10"/>
        <v>0</v>
      </c>
      <c r="V19" s="418">
        <f t="shared" si="10"/>
        <v>0</v>
      </c>
      <c r="W19" s="418">
        <f t="shared" si="10"/>
        <v>0</v>
      </c>
      <c r="X19" s="418">
        <f t="shared" si="10"/>
        <v>0</v>
      </c>
      <c r="Y19" s="418">
        <f t="shared" si="10"/>
        <v>0</v>
      </c>
      <c r="Z19" s="418">
        <f t="shared" si="10"/>
        <v>0</v>
      </c>
      <c r="AA19" s="418">
        <f t="shared" si="10"/>
        <v>0</v>
      </c>
      <c r="AB19" s="418">
        <f t="shared" si="10"/>
        <v>0</v>
      </c>
      <c r="AC19" s="418">
        <f t="shared" si="10"/>
        <v>0</v>
      </c>
      <c r="AD19" s="418">
        <f t="shared" si="10"/>
        <v>0</v>
      </c>
      <c r="AE19" s="418">
        <f t="shared" si="10"/>
        <v>0</v>
      </c>
      <c r="AF19" s="418">
        <f t="shared" si="10"/>
        <v>0</v>
      </c>
      <c r="AG19" s="418">
        <f t="shared" si="10"/>
        <v>0</v>
      </c>
      <c r="AH19" s="418">
        <f t="shared" si="10"/>
        <v>0</v>
      </c>
      <c r="AI19" s="418">
        <f t="shared" si="10"/>
        <v>0</v>
      </c>
      <c r="AJ19" s="418">
        <f t="shared" si="10"/>
        <v>0</v>
      </c>
      <c r="AK19" s="418">
        <f t="shared" si="10"/>
        <v>0</v>
      </c>
      <c r="AL19" s="418">
        <f t="shared" si="10"/>
        <v>0</v>
      </c>
      <c r="AM19" s="418">
        <f t="shared" si="10"/>
        <v>0</v>
      </c>
      <c r="AN19" s="418">
        <f t="shared" si="10"/>
        <v>0</v>
      </c>
      <c r="AO19" s="418">
        <f t="shared" si="10"/>
        <v>0</v>
      </c>
      <c r="AP19" s="418">
        <f t="shared" si="10"/>
        <v>0</v>
      </c>
      <c r="AQ19" s="418">
        <f t="shared" si="10"/>
        <v>0</v>
      </c>
      <c r="AR19" s="418">
        <f t="shared" si="2"/>
        <v>0</v>
      </c>
      <c r="AS19" s="479">
        <v>10</v>
      </c>
      <c r="AT19" s="17"/>
      <c r="AU19" s="513">
        <f t="shared" ref="AU19:BP19" si="12">+D19-D10-D13-D16</f>
        <v>0</v>
      </c>
      <c r="AV19" s="513">
        <f t="shared" si="12"/>
        <v>0</v>
      </c>
      <c r="AW19" s="513">
        <f t="shared" si="12"/>
        <v>0</v>
      </c>
      <c r="AX19" s="513">
        <f t="shared" si="12"/>
        <v>0</v>
      </c>
      <c r="AY19" s="513">
        <f t="shared" si="12"/>
        <v>0</v>
      </c>
      <c r="AZ19" s="513">
        <f t="shared" si="12"/>
        <v>0</v>
      </c>
      <c r="BA19" s="513">
        <f t="shared" si="12"/>
        <v>0</v>
      </c>
      <c r="BB19" s="513">
        <f t="shared" si="12"/>
        <v>0</v>
      </c>
      <c r="BC19" s="513">
        <f t="shared" si="12"/>
        <v>0</v>
      </c>
      <c r="BD19" s="513">
        <f t="shared" si="12"/>
        <v>0</v>
      </c>
      <c r="BE19" s="513">
        <f t="shared" si="12"/>
        <v>0</v>
      </c>
      <c r="BF19" s="513">
        <f t="shared" si="12"/>
        <v>0</v>
      </c>
      <c r="BG19" s="513">
        <f t="shared" si="12"/>
        <v>0</v>
      </c>
      <c r="BH19" s="513">
        <f t="shared" si="12"/>
        <v>0</v>
      </c>
      <c r="BI19" s="513">
        <f t="shared" si="12"/>
        <v>0</v>
      </c>
      <c r="BJ19" s="513">
        <f t="shared" si="12"/>
        <v>0</v>
      </c>
      <c r="BK19" s="513">
        <f t="shared" si="12"/>
        <v>0</v>
      </c>
      <c r="BL19" s="513">
        <f t="shared" si="12"/>
        <v>0</v>
      </c>
      <c r="BM19" s="513">
        <f t="shared" si="12"/>
        <v>0</v>
      </c>
      <c r="BN19" s="513">
        <f t="shared" si="12"/>
        <v>0</v>
      </c>
      <c r="BO19" s="513">
        <f t="shared" si="12"/>
        <v>0</v>
      </c>
      <c r="BP19" s="513">
        <f t="shared" si="12"/>
        <v>0</v>
      </c>
      <c r="BQ19" s="513">
        <f t="shared" ref="BQ19:CI19" si="13">+Z19-Z10-Z13-Z16</f>
        <v>0</v>
      </c>
      <c r="BR19" s="513">
        <f t="shared" si="13"/>
        <v>0</v>
      </c>
      <c r="BS19" s="513">
        <f t="shared" si="13"/>
        <v>0</v>
      </c>
      <c r="BT19" s="513">
        <f t="shared" si="13"/>
        <v>0</v>
      </c>
      <c r="BU19" s="513">
        <f t="shared" si="13"/>
        <v>0</v>
      </c>
      <c r="BV19" s="513">
        <f t="shared" si="13"/>
        <v>0</v>
      </c>
      <c r="BW19" s="513">
        <f t="shared" si="13"/>
        <v>0</v>
      </c>
      <c r="BX19" s="513">
        <f t="shared" si="13"/>
        <v>0</v>
      </c>
      <c r="BY19" s="513">
        <f t="shared" si="13"/>
        <v>0</v>
      </c>
      <c r="BZ19" s="513">
        <f t="shared" si="13"/>
        <v>0</v>
      </c>
      <c r="CA19" s="513">
        <f t="shared" si="13"/>
        <v>0</v>
      </c>
      <c r="CB19" s="513">
        <f t="shared" si="13"/>
        <v>0</v>
      </c>
      <c r="CC19" s="513">
        <f t="shared" si="13"/>
        <v>0</v>
      </c>
      <c r="CD19" s="513">
        <f t="shared" si="13"/>
        <v>0</v>
      </c>
      <c r="CE19" s="513">
        <f t="shared" si="13"/>
        <v>0</v>
      </c>
      <c r="CF19" s="513">
        <f t="shared" si="13"/>
        <v>0</v>
      </c>
      <c r="CG19" s="513">
        <f t="shared" si="13"/>
        <v>0</v>
      </c>
      <c r="CH19" s="513">
        <f t="shared" si="13"/>
        <v>0</v>
      </c>
      <c r="CI19" s="513">
        <f t="shared" si="13"/>
        <v>0</v>
      </c>
      <c r="CJ19" s="13"/>
      <c r="CK19" s="513">
        <f t="shared" si="5"/>
        <v>0</v>
      </c>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7" customFormat="1" ht="17.100000000000001" customHeight="1" thickTop="1">
      <c r="A20" s="843"/>
      <c r="B20" s="15"/>
      <c r="C20" s="868" t="s">
        <v>447</v>
      </c>
      <c r="D20" s="666"/>
      <c r="E20" s="666"/>
      <c r="F20" s="666"/>
      <c r="G20" s="666"/>
      <c r="H20" s="666"/>
      <c r="I20" s="666"/>
      <c r="J20" s="666"/>
      <c r="K20" s="666"/>
      <c r="L20" s="666"/>
      <c r="M20" s="666"/>
      <c r="N20" s="666"/>
      <c r="O20" s="666"/>
      <c r="P20" s="666"/>
      <c r="Q20" s="666"/>
      <c r="R20" s="666"/>
      <c r="S20" s="666"/>
      <c r="T20" s="666"/>
      <c r="U20" s="666"/>
      <c r="V20" s="666"/>
      <c r="W20" s="666"/>
      <c r="X20" s="666"/>
      <c r="Y20" s="666"/>
      <c r="Z20" s="666"/>
      <c r="AA20" s="666"/>
      <c r="AB20" s="666"/>
      <c r="AC20" s="666"/>
      <c r="AD20" s="666"/>
      <c r="AE20" s="666"/>
      <c r="AF20" s="666"/>
      <c r="AG20" s="666"/>
      <c r="AH20" s="666"/>
      <c r="AI20" s="666"/>
      <c r="AJ20" s="666"/>
      <c r="AK20" s="666"/>
      <c r="AL20" s="666"/>
      <c r="AM20" s="666"/>
      <c r="AN20" s="666"/>
      <c r="AO20" s="666"/>
      <c r="AP20" s="666"/>
      <c r="AQ20" s="666"/>
      <c r="AR20" s="438"/>
      <c r="AS20" s="479">
        <v>155</v>
      </c>
      <c r="AT20" s="17"/>
      <c r="AU20" s="511"/>
      <c r="AV20" s="511"/>
      <c r="AW20" s="511"/>
      <c r="AX20" s="511"/>
      <c r="AY20" s="511"/>
      <c r="AZ20" s="511"/>
      <c r="BA20" s="511"/>
      <c r="BB20" s="511"/>
      <c r="BC20" s="511"/>
      <c r="BD20" s="511"/>
      <c r="BE20" s="511"/>
      <c r="BF20" s="511"/>
      <c r="BG20" s="511"/>
      <c r="BH20" s="511"/>
      <c r="BI20" s="511"/>
      <c r="BJ20" s="511"/>
      <c r="BK20" s="511"/>
      <c r="BL20" s="511"/>
      <c r="BM20" s="511"/>
      <c r="BN20" s="511"/>
      <c r="BO20" s="511"/>
      <c r="BP20" s="511"/>
      <c r="BQ20" s="511"/>
      <c r="BR20" s="511"/>
      <c r="BS20" s="511"/>
      <c r="BT20" s="511"/>
      <c r="BU20" s="511"/>
      <c r="BV20" s="511"/>
      <c r="BW20" s="511"/>
      <c r="BX20" s="511"/>
      <c r="BY20" s="511"/>
      <c r="BZ20" s="511"/>
      <c r="CA20" s="511"/>
      <c r="CB20" s="511"/>
      <c r="CC20" s="511"/>
      <c r="CD20" s="511"/>
      <c r="CE20" s="511"/>
      <c r="CF20" s="511"/>
      <c r="CG20" s="511"/>
      <c r="CH20" s="511"/>
      <c r="CI20" s="511"/>
      <c r="CJ20" s="13"/>
      <c r="CK20" s="513">
        <f>IF(AR20&lt;=AR19,0,100)</f>
        <v>0</v>
      </c>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7" customFormat="1" ht="17.100000000000001" customHeight="1">
      <c r="A21" s="843"/>
      <c r="B21" s="15"/>
      <c r="C21" s="868" t="s">
        <v>448</v>
      </c>
      <c r="D21" s="666"/>
      <c r="E21" s="666"/>
      <c r="F21" s="666"/>
      <c r="G21" s="666"/>
      <c r="H21" s="666"/>
      <c r="I21" s="666"/>
      <c r="J21" s="666"/>
      <c r="K21" s="666"/>
      <c r="L21" s="666"/>
      <c r="M21" s="666"/>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666"/>
      <c r="AP21" s="666"/>
      <c r="AQ21" s="666"/>
      <c r="AR21" s="438"/>
      <c r="AS21" s="479">
        <v>156</v>
      </c>
      <c r="AT21" s="17"/>
      <c r="AU21" s="511"/>
      <c r="AV21" s="511"/>
      <c r="AW21" s="511"/>
      <c r="AX21" s="511"/>
      <c r="AY21" s="511"/>
      <c r="AZ21" s="511"/>
      <c r="BA21" s="511"/>
      <c r="BB21" s="511"/>
      <c r="BC21" s="511"/>
      <c r="BD21" s="511"/>
      <c r="BE21" s="511"/>
      <c r="BF21" s="511"/>
      <c r="BG21" s="511"/>
      <c r="BH21" s="511"/>
      <c r="BI21" s="511"/>
      <c r="BJ21" s="511"/>
      <c r="BK21" s="511"/>
      <c r="BL21" s="511"/>
      <c r="BM21" s="511"/>
      <c r="BN21" s="511"/>
      <c r="BO21" s="511"/>
      <c r="BP21" s="511"/>
      <c r="BQ21" s="511"/>
      <c r="BR21" s="511"/>
      <c r="BS21" s="511"/>
      <c r="BT21" s="511"/>
      <c r="BU21" s="511"/>
      <c r="BV21" s="511"/>
      <c r="BW21" s="511"/>
      <c r="BX21" s="511"/>
      <c r="BY21" s="511"/>
      <c r="BZ21" s="511"/>
      <c r="CA21" s="511"/>
      <c r="CB21" s="511"/>
      <c r="CC21" s="511"/>
      <c r="CD21" s="511"/>
      <c r="CE21" s="511"/>
      <c r="CF21" s="511"/>
      <c r="CG21" s="511"/>
      <c r="CH21" s="511"/>
      <c r="CI21" s="511"/>
      <c r="CJ21" s="13"/>
      <c r="CK21" s="513">
        <f>IF(AR21&lt;=AR19,0,100)</f>
        <v>0</v>
      </c>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7" customFormat="1" ht="30" customHeight="1">
      <c r="A22" s="12"/>
      <c r="B22" s="15"/>
      <c r="C22" s="428" t="s">
        <v>376</v>
      </c>
      <c r="D22" s="740"/>
      <c r="E22" s="740"/>
      <c r="F22" s="740"/>
      <c r="G22" s="740"/>
      <c r="H22" s="740"/>
      <c r="I22" s="740"/>
      <c r="J22" s="740"/>
      <c r="K22" s="740"/>
      <c r="L22" s="740"/>
      <c r="M22" s="740"/>
      <c r="N22" s="740"/>
      <c r="O22" s="740"/>
      <c r="P22" s="741"/>
      <c r="Q22" s="741"/>
      <c r="R22" s="741"/>
      <c r="S22" s="741"/>
      <c r="T22" s="741"/>
      <c r="U22" s="741"/>
      <c r="V22" s="741"/>
      <c r="W22" s="741"/>
      <c r="X22" s="741"/>
      <c r="Y22" s="742"/>
      <c r="Z22" s="742"/>
      <c r="AA22" s="742"/>
      <c r="AB22" s="742"/>
      <c r="AC22" s="742"/>
      <c r="AD22" s="742"/>
      <c r="AE22" s="742"/>
      <c r="AF22" s="742"/>
      <c r="AG22" s="742"/>
      <c r="AH22" s="742"/>
      <c r="AI22" s="742"/>
      <c r="AJ22" s="742"/>
      <c r="AK22" s="742"/>
      <c r="AL22" s="742"/>
      <c r="AM22" s="742"/>
      <c r="AN22" s="742"/>
      <c r="AO22" s="742"/>
      <c r="AP22" s="742"/>
      <c r="AQ22" s="742"/>
      <c r="AR22" s="742"/>
      <c r="AS22" s="479"/>
      <c r="AT22" s="17"/>
      <c r="AU22" s="513"/>
      <c r="AV22" s="513"/>
      <c r="AW22" s="513"/>
      <c r="AX22" s="513"/>
      <c r="AY22" s="513"/>
      <c r="AZ22" s="513"/>
      <c r="BA22" s="513"/>
      <c r="BB22" s="513"/>
      <c r="BC22" s="513"/>
      <c r="BD22" s="513"/>
      <c r="BE22" s="513"/>
      <c r="BF22" s="513"/>
      <c r="BG22" s="513"/>
      <c r="BH22" s="513"/>
      <c r="BI22" s="513"/>
      <c r="BJ22" s="513"/>
      <c r="BK22" s="513"/>
      <c r="BL22" s="513"/>
      <c r="BM22" s="513"/>
      <c r="BN22" s="513"/>
      <c r="BO22" s="513"/>
      <c r="BP22" s="513"/>
      <c r="BQ22" s="513"/>
      <c r="BR22" s="513"/>
      <c r="BS22" s="513"/>
      <c r="BT22" s="513"/>
      <c r="BU22" s="513"/>
      <c r="BV22" s="513"/>
      <c r="BW22" s="513"/>
      <c r="BX22" s="513"/>
      <c r="BY22" s="513"/>
      <c r="BZ22" s="513"/>
      <c r="CA22" s="513"/>
      <c r="CB22" s="513"/>
      <c r="CC22" s="513"/>
      <c r="CD22" s="513"/>
      <c r="CE22" s="513"/>
      <c r="CF22" s="513"/>
      <c r="CG22" s="513"/>
      <c r="CH22" s="513"/>
      <c r="CI22" s="513"/>
      <c r="CJ22" s="13"/>
      <c r="CK22" s="5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7" customFormat="1" ht="17.100000000000001" customHeight="1" thickBot="1">
      <c r="A23" s="12"/>
      <c r="B23" s="15"/>
      <c r="C23" s="869" t="s">
        <v>10</v>
      </c>
      <c r="D23" s="423"/>
      <c r="E23" s="423"/>
      <c r="F23" s="423"/>
      <c r="G23" s="423"/>
      <c r="H23" s="423"/>
      <c r="I23" s="423"/>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743">
        <f t="shared" ref="AR23:AR32" si="14">+SUM(D23:AQ23)</f>
        <v>0</v>
      </c>
      <c r="AS23" s="479">
        <v>126</v>
      </c>
      <c r="AT23" s="17"/>
      <c r="AU23" s="513">
        <f t="shared" ref="AU23:BP23" si="15">+D23-SUM(D24:D25)</f>
        <v>0</v>
      </c>
      <c r="AV23" s="513">
        <f t="shared" si="15"/>
        <v>0</v>
      </c>
      <c r="AW23" s="513">
        <f t="shared" si="15"/>
        <v>0</v>
      </c>
      <c r="AX23" s="513">
        <f t="shared" si="15"/>
        <v>0</v>
      </c>
      <c r="AY23" s="513">
        <f t="shared" si="15"/>
        <v>0</v>
      </c>
      <c r="AZ23" s="513">
        <f t="shared" si="15"/>
        <v>0</v>
      </c>
      <c r="BA23" s="513">
        <f t="shared" si="15"/>
        <v>0</v>
      </c>
      <c r="BB23" s="513">
        <f t="shared" si="15"/>
        <v>0</v>
      </c>
      <c r="BC23" s="513">
        <f t="shared" si="15"/>
        <v>0</v>
      </c>
      <c r="BD23" s="513">
        <f t="shared" si="15"/>
        <v>0</v>
      </c>
      <c r="BE23" s="513">
        <f t="shared" si="15"/>
        <v>0</v>
      </c>
      <c r="BF23" s="513">
        <f t="shared" si="15"/>
        <v>0</v>
      </c>
      <c r="BG23" s="513">
        <f t="shared" si="15"/>
        <v>0</v>
      </c>
      <c r="BH23" s="513">
        <f t="shared" si="15"/>
        <v>0</v>
      </c>
      <c r="BI23" s="513">
        <f t="shared" si="15"/>
        <v>0</v>
      </c>
      <c r="BJ23" s="513">
        <f t="shared" si="15"/>
        <v>0</v>
      </c>
      <c r="BK23" s="513">
        <f t="shared" si="15"/>
        <v>0</v>
      </c>
      <c r="BL23" s="513">
        <f t="shared" si="15"/>
        <v>0</v>
      </c>
      <c r="BM23" s="513">
        <f t="shared" si="15"/>
        <v>0</v>
      </c>
      <c r="BN23" s="513">
        <f t="shared" si="15"/>
        <v>0</v>
      </c>
      <c r="BO23" s="513">
        <f t="shared" si="15"/>
        <v>0</v>
      </c>
      <c r="BP23" s="513">
        <f t="shared" si="15"/>
        <v>0</v>
      </c>
      <c r="BQ23" s="513">
        <f t="shared" ref="BQ23" si="16">+Z23-SUM(Z24:Z25)</f>
        <v>0</v>
      </c>
      <c r="BR23" s="513">
        <f t="shared" ref="BR23" si="17">+AA23-SUM(AA24:AA25)</f>
        <v>0</v>
      </c>
      <c r="BS23" s="513">
        <f t="shared" ref="BS23" si="18">+AB23-SUM(AB24:AB25)</f>
        <v>0</v>
      </c>
      <c r="BT23" s="513">
        <f t="shared" ref="BT23" si="19">+AC23-SUM(AC24:AC25)</f>
        <v>0</v>
      </c>
      <c r="BU23" s="513">
        <f t="shared" ref="BU23" si="20">+AD23-SUM(AD24:AD25)</f>
        <v>0</v>
      </c>
      <c r="BV23" s="513">
        <f t="shared" ref="BV23" si="21">+AE23-SUM(AE24:AE25)</f>
        <v>0</v>
      </c>
      <c r="BW23" s="513">
        <f t="shared" ref="BW23" si="22">+AF23-SUM(AF24:AF25)</f>
        <v>0</v>
      </c>
      <c r="BX23" s="513">
        <f t="shared" ref="BX23" si="23">+AG23-SUM(AG24:AG25)</f>
        <v>0</v>
      </c>
      <c r="BY23" s="513">
        <f t="shared" ref="BY23" si="24">+AH23-SUM(AH24:AH25)</f>
        <v>0</v>
      </c>
      <c r="BZ23" s="513">
        <f t="shared" ref="BZ23" si="25">+AI23-SUM(AI24:AI25)</f>
        <v>0</v>
      </c>
      <c r="CA23" s="513">
        <f t="shared" ref="CA23" si="26">+AJ23-SUM(AJ24:AJ25)</f>
        <v>0</v>
      </c>
      <c r="CB23" s="513">
        <f t="shared" ref="CB23" si="27">+AK23-SUM(AK24:AK25)</f>
        <v>0</v>
      </c>
      <c r="CC23" s="513">
        <f t="shared" ref="CC23" si="28">+AL23-SUM(AL24:AL25)</f>
        <v>0</v>
      </c>
      <c r="CD23" s="513">
        <f t="shared" ref="CD23" si="29">+AM23-SUM(AM24:AM25)</f>
        <v>0</v>
      </c>
      <c r="CE23" s="513">
        <f t="shared" ref="CE23" si="30">+AN23-SUM(AN24:AN25)</f>
        <v>0</v>
      </c>
      <c r="CF23" s="513">
        <f t="shared" ref="CF23" si="31">+AO23-SUM(AO24:AO25)</f>
        <v>0</v>
      </c>
      <c r="CG23" s="513">
        <f t="shared" ref="CG23" si="32">+AP23-SUM(AP24:AP25)</f>
        <v>0</v>
      </c>
      <c r="CH23" s="513">
        <f t="shared" ref="CH23" si="33">+AQ23-SUM(AQ24:AQ25)</f>
        <v>0</v>
      </c>
      <c r="CI23" s="513">
        <f t="shared" ref="CI23" si="34">+AR23-SUM(AR24:AR25)</f>
        <v>0</v>
      </c>
      <c r="CJ23" s="494"/>
      <c r="CK23" s="513">
        <f t="shared" ref="CK23:CK32" si="35">+AR23-SUM(D23:AQ23)</f>
        <v>0</v>
      </c>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7" customFormat="1" ht="17.100000000000001" customHeight="1" thickTop="1" thickBot="1">
      <c r="A24" s="12"/>
      <c r="B24" s="15"/>
      <c r="C24" s="870" t="s">
        <v>61</v>
      </c>
      <c r="D24" s="423"/>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743">
        <f t="shared" si="14"/>
        <v>0</v>
      </c>
      <c r="AS24" s="479">
        <v>127</v>
      </c>
      <c r="AT24" s="17"/>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c r="CB24" s="513"/>
      <c r="CC24" s="513"/>
      <c r="CD24" s="513"/>
      <c r="CE24" s="513"/>
      <c r="CF24" s="513"/>
      <c r="CG24" s="513"/>
      <c r="CH24" s="513"/>
      <c r="CI24" s="513"/>
      <c r="CJ24" s="494"/>
      <c r="CK24" s="513">
        <f t="shared" si="35"/>
        <v>0</v>
      </c>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7" customFormat="1" ht="17.100000000000001" customHeight="1" thickTop="1" thickBot="1">
      <c r="A25" s="12"/>
      <c r="B25" s="15"/>
      <c r="C25" s="870" t="s">
        <v>62</v>
      </c>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743">
        <f t="shared" si="14"/>
        <v>0</v>
      </c>
      <c r="AS25" s="479">
        <v>128</v>
      </c>
      <c r="AT25" s="17"/>
      <c r="AU25" s="513"/>
      <c r="AV25" s="513"/>
      <c r="AW25" s="513"/>
      <c r="AX25" s="513"/>
      <c r="AY25" s="513"/>
      <c r="AZ25" s="513"/>
      <c r="BA25" s="513"/>
      <c r="BB25" s="513"/>
      <c r="BC25" s="513"/>
      <c r="BD25" s="513"/>
      <c r="BE25" s="513"/>
      <c r="BF25" s="513"/>
      <c r="BG25" s="513"/>
      <c r="BH25" s="513"/>
      <c r="BI25" s="513"/>
      <c r="BJ25" s="513"/>
      <c r="BK25" s="513"/>
      <c r="BL25" s="513"/>
      <c r="BM25" s="513"/>
      <c r="BN25" s="513"/>
      <c r="BO25" s="513"/>
      <c r="BP25" s="513"/>
      <c r="BQ25" s="513"/>
      <c r="BR25" s="513"/>
      <c r="BS25" s="513"/>
      <c r="BT25" s="513"/>
      <c r="BU25" s="513"/>
      <c r="BV25" s="513"/>
      <c r="BW25" s="513"/>
      <c r="BX25" s="513"/>
      <c r="BY25" s="513"/>
      <c r="BZ25" s="513"/>
      <c r="CA25" s="513"/>
      <c r="CB25" s="513"/>
      <c r="CC25" s="513"/>
      <c r="CD25" s="513"/>
      <c r="CE25" s="513"/>
      <c r="CF25" s="513"/>
      <c r="CG25" s="513"/>
      <c r="CH25" s="513"/>
      <c r="CI25" s="513"/>
      <c r="CJ25" s="494"/>
      <c r="CK25" s="513">
        <f t="shared" si="35"/>
        <v>0</v>
      </c>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7" customFormat="1" ht="17.100000000000001" customHeight="1" thickTop="1" thickBot="1">
      <c r="A26" s="12"/>
      <c r="B26" s="15"/>
      <c r="C26" s="553" t="s">
        <v>11</v>
      </c>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743">
        <f t="shared" si="14"/>
        <v>0</v>
      </c>
      <c r="AS26" s="479">
        <v>129</v>
      </c>
      <c r="AT26" s="17"/>
      <c r="AU26" s="513">
        <f t="shared" ref="AU26:BP26" si="36">+D26-SUM(D27:D28)</f>
        <v>0</v>
      </c>
      <c r="AV26" s="513">
        <f t="shared" si="36"/>
        <v>0</v>
      </c>
      <c r="AW26" s="513">
        <f t="shared" si="36"/>
        <v>0</v>
      </c>
      <c r="AX26" s="513">
        <f t="shared" si="36"/>
        <v>0</v>
      </c>
      <c r="AY26" s="513">
        <f t="shared" si="36"/>
        <v>0</v>
      </c>
      <c r="AZ26" s="513">
        <f t="shared" si="36"/>
        <v>0</v>
      </c>
      <c r="BA26" s="513">
        <f t="shared" si="36"/>
        <v>0</v>
      </c>
      <c r="BB26" s="513">
        <f t="shared" si="36"/>
        <v>0</v>
      </c>
      <c r="BC26" s="513">
        <f t="shared" si="36"/>
        <v>0</v>
      </c>
      <c r="BD26" s="513">
        <f t="shared" si="36"/>
        <v>0</v>
      </c>
      <c r="BE26" s="513">
        <f t="shared" si="36"/>
        <v>0</v>
      </c>
      <c r="BF26" s="513">
        <f t="shared" si="36"/>
        <v>0</v>
      </c>
      <c r="BG26" s="513">
        <f t="shared" si="36"/>
        <v>0</v>
      </c>
      <c r="BH26" s="513">
        <f t="shared" si="36"/>
        <v>0</v>
      </c>
      <c r="BI26" s="513">
        <f t="shared" si="36"/>
        <v>0</v>
      </c>
      <c r="BJ26" s="513">
        <f t="shared" si="36"/>
        <v>0</v>
      </c>
      <c r="BK26" s="513">
        <f t="shared" si="36"/>
        <v>0</v>
      </c>
      <c r="BL26" s="513">
        <f t="shared" si="36"/>
        <v>0</v>
      </c>
      <c r="BM26" s="513">
        <f t="shared" si="36"/>
        <v>0</v>
      </c>
      <c r="BN26" s="513">
        <f t="shared" si="36"/>
        <v>0</v>
      </c>
      <c r="BO26" s="513">
        <f t="shared" si="36"/>
        <v>0</v>
      </c>
      <c r="BP26" s="513">
        <f t="shared" si="36"/>
        <v>0</v>
      </c>
      <c r="BQ26" s="513">
        <f t="shared" ref="BQ26" si="37">+Z26-SUM(Z27:Z28)</f>
        <v>0</v>
      </c>
      <c r="BR26" s="513">
        <f t="shared" ref="BR26" si="38">+AA26-SUM(AA27:AA28)</f>
        <v>0</v>
      </c>
      <c r="BS26" s="513">
        <f t="shared" ref="BS26" si="39">+AB26-SUM(AB27:AB28)</f>
        <v>0</v>
      </c>
      <c r="BT26" s="513">
        <f t="shared" ref="BT26" si="40">+AC26-SUM(AC27:AC28)</f>
        <v>0</v>
      </c>
      <c r="BU26" s="513">
        <f t="shared" ref="BU26" si="41">+AD26-SUM(AD27:AD28)</f>
        <v>0</v>
      </c>
      <c r="BV26" s="513">
        <f t="shared" ref="BV26" si="42">+AE26-SUM(AE27:AE28)</f>
        <v>0</v>
      </c>
      <c r="BW26" s="513">
        <f t="shared" ref="BW26" si="43">+AF26-SUM(AF27:AF28)</f>
        <v>0</v>
      </c>
      <c r="BX26" s="513">
        <f t="shared" ref="BX26" si="44">+AG26-SUM(AG27:AG28)</f>
        <v>0</v>
      </c>
      <c r="BY26" s="513">
        <f t="shared" ref="BY26" si="45">+AH26-SUM(AH27:AH28)</f>
        <v>0</v>
      </c>
      <c r="BZ26" s="513">
        <f t="shared" ref="BZ26" si="46">+AI26-SUM(AI27:AI28)</f>
        <v>0</v>
      </c>
      <c r="CA26" s="513">
        <f t="shared" ref="CA26" si="47">+AJ26-SUM(AJ27:AJ28)</f>
        <v>0</v>
      </c>
      <c r="CB26" s="513">
        <f t="shared" ref="CB26" si="48">+AK26-SUM(AK27:AK28)</f>
        <v>0</v>
      </c>
      <c r="CC26" s="513">
        <f t="shared" ref="CC26" si="49">+AL26-SUM(AL27:AL28)</f>
        <v>0</v>
      </c>
      <c r="CD26" s="513">
        <f t="shared" ref="CD26" si="50">+AM26-SUM(AM27:AM28)</f>
        <v>0</v>
      </c>
      <c r="CE26" s="513">
        <f t="shared" ref="CE26" si="51">+AN26-SUM(AN27:AN28)</f>
        <v>0</v>
      </c>
      <c r="CF26" s="513">
        <f t="shared" ref="CF26" si="52">+AO26-SUM(AO27:AO28)</f>
        <v>0</v>
      </c>
      <c r="CG26" s="513">
        <f t="shared" ref="CG26" si="53">+AP26-SUM(AP27:AP28)</f>
        <v>0</v>
      </c>
      <c r="CH26" s="513">
        <f t="shared" ref="CH26" si="54">+AQ26-SUM(AQ27:AQ28)</f>
        <v>0</v>
      </c>
      <c r="CI26" s="513">
        <f t="shared" ref="CI26" si="55">+AR26-SUM(AR27:AR28)</f>
        <v>0</v>
      </c>
      <c r="CJ26" s="13"/>
      <c r="CK26" s="513">
        <f t="shared" si="35"/>
        <v>0</v>
      </c>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7" customFormat="1" ht="17.100000000000001" customHeight="1" thickTop="1" thickBot="1">
      <c r="A27" s="12"/>
      <c r="B27" s="15"/>
      <c r="C27" s="870" t="s">
        <v>61</v>
      </c>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743">
        <f t="shared" si="14"/>
        <v>0</v>
      </c>
      <c r="AS27" s="479">
        <v>130</v>
      </c>
      <c r="AT27" s="17"/>
      <c r="AU27" s="513"/>
      <c r="AV27" s="513"/>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c r="BY27" s="513"/>
      <c r="BZ27" s="513"/>
      <c r="CA27" s="513"/>
      <c r="CB27" s="513"/>
      <c r="CC27" s="513"/>
      <c r="CD27" s="513"/>
      <c r="CE27" s="513"/>
      <c r="CF27" s="513"/>
      <c r="CG27" s="513"/>
      <c r="CH27" s="513"/>
      <c r="CI27" s="513"/>
      <c r="CJ27" s="494"/>
      <c r="CK27" s="513">
        <f t="shared" si="35"/>
        <v>0</v>
      </c>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7" customFormat="1" ht="17.100000000000001" customHeight="1" thickTop="1" thickBot="1">
      <c r="A28" s="12"/>
      <c r="B28" s="15"/>
      <c r="C28" s="870" t="s">
        <v>62</v>
      </c>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743">
        <f t="shared" si="14"/>
        <v>0</v>
      </c>
      <c r="AS28" s="479">
        <v>131</v>
      </c>
      <c r="AT28" s="17"/>
      <c r="AU28" s="513"/>
      <c r="AV28" s="513"/>
      <c r="AW28" s="513"/>
      <c r="AX28" s="513"/>
      <c r="AY28" s="513"/>
      <c r="AZ28" s="513"/>
      <c r="BA28" s="513"/>
      <c r="BB28" s="513"/>
      <c r="BC28" s="513"/>
      <c r="BD28" s="513"/>
      <c r="BE28" s="513"/>
      <c r="BF28" s="513"/>
      <c r="BG28" s="513"/>
      <c r="BH28" s="513"/>
      <c r="BI28" s="513"/>
      <c r="BJ28" s="513"/>
      <c r="BK28" s="513"/>
      <c r="BL28" s="513"/>
      <c r="BM28" s="513"/>
      <c r="BN28" s="513"/>
      <c r="BO28" s="513"/>
      <c r="BP28" s="513"/>
      <c r="BQ28" s="513"/>
      <c r="BR28" s="513"/>
      <c r="BS28" s="513"/>
      <c r="BT28" s="513"/>
      <c r="BU28" s="513"/>
      <c r="BV28" s="513"/>
      <c r="BW28" s="513"/>
      <c r="BX28" s="513"/>
      <c r="BY28" s="513"/>
      <c r="BZ28" s="513"/>
      <c r="CA28" s="513"/>
      <c r="CB28" s="513"/>
      <c r="CC28" s="513"/>
      <c r="CD28" s="513"/>
      <c r="CE28" s="513"/>
      <c r="CF28" s="513"/>
      <c r="CG28" s="513"/>
      <c r="CH28" s="513"/>
      <c r="CI28" s="513"/>
      <c r="CJ28" s="494"/>
      <c r="CK28" s="513">
        <f t="shared" si="35"/>
        <v>0</v>
      </c>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7" customFormat="1" ht="17.100000000000001" customHeight="1" thickTop="1" thickBot="1">
      <c r="A29" s="12"/>
      <c r="B29" s="15"/>
      <c r="C29" s="553" t="s">
        <v>12</v>
      </c>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423"/>
      <c r="AH29" s="423"/>
      <c r="AI29" s="423"/>
      <c r="AJ29" s="423"/>
      <c r="AK29" s="423"/>
      <c r="AL29" s="423"/>
      <c r="AM29" s="423"/>
      <c r="AN29" s="423"/>
      <c r="AO29" s="423"/>
      <c r="AP29" s="423"/>
      <c r="AQ29" s="423"/>
      <c r="AR29" s="743">
        <f t="shared" si="14"/>
        <v>0</v>
      </c>
      <c r="AS29" s="479">
        <v>132</v>
      </c>
      <c r="AT29" s="17"/>
      <c r="AU29" s="513">
        <f t="shared" ref="AU29:BP29" si="56">+D29-SUM(D30:D31)</f>
        <v>0</v>
      </c>
      <c r="AV29" s="513">
        <f t="shared" si="56"/>
        <v>0</v>
      </c>
      <c r="AW29" s="513">
        <f t="shared" si="56"/>
        <v>0</v>
      </c>
      <c r="AX29" s="513">
        <f t="shared" si="56"/>
        <v>0</v>
      </c>
      <c r="AY29" s="513">
        <f t="shared" si="56"/>
        <v>0</v>
      </c>
      <c r="AZ29" s="513">
        <f t="shared" si="56"/>
        <v>0</v>
      </c>
      <c r="BA29" s="513">
        <f t="shared" si="56"/>
        <v>0</v>
      </c>
      <c r="BB29" s="513">
        <f t="shared" si="56"/>
        <v>0</v>
      </c>
      <c r="BC29" s="513">
        <f t="shared" si="56"/>
        <v>0</v>
      </c>
      <c r="BD29" s="513">
        <f t="shared" si="56"/>
        <v>0</v>
      </c>
      <c r="BE29" s="513">
        <f t="shared" si="56"/>
        <v>0</v>
      </c>
      <c r="BF29" s="513">
        <f t="shared" si="56"/>
        <v>0</v>
      </c>
      <c r="BG29" s="513">
        <f t="shared" si="56"/>
        <v>0</v>
      </c>
      <c r="BH29" s="513">
        <f t="shared" si="56"/>
        <v>0</v>
      </c>
      <c r="BI29" s="513">
        <f t="shared" si="56"/>
        <v>0</v>
      </c>
      <c r="BJ29" s="513">
        <f t="shared" si="56"/>
        <v>0</v>
      </c>
      <c r="BK29" s="513">
        <f t="shared" si="56"/>
        <v>0</v>
      </c>
      <c r="BL29" s="513">
        <f t="shared" si="56"/>
        <v>0</v>
      </c>
      <c r="BM29" s="513">
        <f t="shared" si="56"/>
        <v>0</v>
      </c>
      <c r="BN29" s="513">
        <f t="shared" si="56"/>
        <v>0</v>
      </c>
      <c r="BO29" s="513">
        <f t="shared" si="56"/>
        <v>0</v>
      </c>
      <c r="BP29" s="513">
        <f t="shared" si="56"/>
        <v>0</v>
      </c>
      <c r="BQ29" s="513">
        <f t="shared" ref="BQ29" si="57">+Z29-SUM(Z30:Z31)</f>
        <v>0</v>
      </c>
      <c r="BR29" s="513">
        <f t="shared" ref="BR29" si="58">+AA29-SUM(AA30:AA31)</f>
        <v>0</v>
      </c>
      <c r="BS29" s="513">
        <f t="shared" ref="BS29" si="59">+AB29-SUM(AB30:AB31)</f>
        <v>0</v>
      </c>
      <c r="BT29" s="513">
        <f t="shared" ref="BT29" si="60">+AC29-SUM(AC30:AC31)</f>
        <v>0</v>
      </c>
      <c r="BU29" s="513">
        <f t="shared" ref="BU29" si="61">+AD29-SUM(AD30:AD31)</f>
        <v>0</v>
      </c>
      <c r="BV29" s="513">
        <f t="shared" ref="BV29" si="62">+AE29-SUM(AE30:AE31)</f>
        <v>0</v>
      </c>
      <c r="BW29" s="513">
        <f t="shared" ref="BW29" si="63">+AF29-SUM(AF30:AF31)</f>
        <v>0</v>
      </c>
      <c r="BX29" s="513">
        <f t="shared" ref="BX29" si="64">+AG29-SUM(AG30:AG31)</f>
        <v>0</v>
      </c>
      <c r="BY29" s="513">
        <f t="shared" ref="BY29" si="65">+AH29-SUM(AH30:AH31)</f>
        <v>0</v>
      </c>
      <c r="BZ29" s="513">
        <f t="shared" ref="BZ29" si="66">+AI29-SUM(AI30:AI31)</f>
        <v>0</v>
      </c>
      <c r="CA29" s="513">
        <f t="shared" ref="CA29" si="67">+AJ29-SUM(AJ30:AJ31)</f>
        <v>0</v>
      </c>
      <c r="CB29" s="513">
        <f t="shared" ref="CB29" si="68">+AK29-SUM(AK30:AK31)</f>
        <v>0</v>
      </c>
      <c r="CC29" s="513">
        <f t="shared" ref="CC29" si="69">+AL29-SUM(AL30:AL31)</f>
        <v>0</v>
      </c>
      <c r="CD29" s="513">
        <f t="shared" ref="CD29" si="70">+AM29-SUM(AM30:AM31)</f>
        <v>0</v>
      </c>
      <c r="CE29" s="513">
        <f t="shared" ref="CE29" si="71">+AN29-SUM(AN30:AN31)</f>
        <v>0</v>
      </c>
      <c r="CF29" s="513">
        <f t="shared" ref="CF29" si="72">+AO29-SUM(AO30:AO31)</f>
        <v>0</v>
      </c>
      <c r="CG29" s="513">
        <f t="shared" ref="CG29" si="73">+AP29-SUM(AP30:AP31)</f>
        <v>0</v>
      </c>
      <c r="CH29" s="513">
        <f t="shared" ref="CH29" si="74">+AQ29-SUM(AQ30:AQ31)</f>
        <v>0</v>
      </c>
      <c r="CI29" s="513">
        <f t="shared" ref="CI29" si="75">+AR29-SUM(AR30:AR31)</f>
        <v>0</v>
      </c>
      <c r="CJ29" s="13"/>
      <c r="CK29" s="513">
        <f t="shared" si="35"/>
        <v>0</v>
      </c>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7" customFormat="1" ht="17.100000000000001" customHeight="1" thickTop="1" thickBot="1">
      <c r="A30" s="12"/>
      <c r="B30" s="15"/>
      <c r="C30" s="870" t="s">
        <v>61</v>
      </c>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743">
        <f t="shared" si="14"/>
        <v>0</v>
      </c>
      <c r="AS30" s="479">
        <v>133</v>
      </c>
      <c r="AT30" s="17"/>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c r="BS30" s="513"/>
      <c r="BT30" s="513"/>
      <c r="BU30" s="513"/>
      <c r="BV30" s="513"/>
      <c r="BW30" s="513"/>
      <c r="BX30" s="513"/>
      <c r="BY30" s="513"/>
      <c r="BZ30" s="513"/>
      <c r="CA30" s="513"/>
      <c r="CB30" s="513"/>
      <c r="CC30" s="513"/>
      <c r="CD30" s="513"/>
      <c r="CE30" s="513"/>
      <c r="CF30" s="513"/>
      <c r="CG30" s="513"/>
      <c r="CH30" s="513"/>
      <c r="CI30" s="513"/>
      <c r="CJ30" s="494"/>
      <c r="CK30" s="513">
        <f t="shared" si="35"/>
        <v>0</v>
      </c>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7" customFormat="1" ht="17.100000000000001" customHeight="1" thickTop="1" thickBot="1">
      <c r="A31" s="12"/>
      <c r="B31" s="15"/>
      <c r="C31" s="870" t="s">
        <v>62</v>
      </c>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3"/>
      <c r="AE31" s="423"/>
      <c r="AF31" s="423"/>
      <c r="AG31" s="423"/>
      <c r="AH31" s="423"/>
      <c r="AI31" s="423"/>
      <c r="AJ31" s="423"/>
      <c r="AK31" s="423"/>
      <c r="AL31" s="423"/>
      <c r="AM31" s="423"/>
      <c r="AN31" s="423"/>
      <c r="AO31" s="423"/>
      <c r="AP31" s="423"/>
      <c r="AQ31" s="423"/>
      <c r="AR31" s="743">
        <f t="shared" si="14"/>
        <v>0</v>
      </c>
      <c r="AS31" s="479">
        <v>134</v>
      </c>
      <c r="AT31" s="17"/>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c r="BY31" s="513"/>
      <c r="BZ31" s="513"/>
      <c r="CA31" s="513"/>
      <c r="CB31" s="513"/>
      <c r="CC31" s="513"/>
      <c r="CD31" s="513"/>
      <c r="CE31" s="513"/>
      <c r="CF31" s="513"/>
      <c r="CG31" s="513"/>
      <c r="CH31" s="513"/>
      <c r="CI31" s="513"/>
      <c r="CJ31" s="494"/>
      <c r="CK31" s="513">
        <f t="shared" si="35"/>
        <v>0</v>
      </c>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7" customFormat="1" ht="17.100000000000001" customHeight="1" thickTop="1" thickBot="1">
      <c r="A32" s="12"/>
      <c r="B32" s="15"/>
      <c r="C32" s="732" t="s">
        <v>377</v>
      </c>
      <c r="D32" s="743">
        <f t="shared" ref="D32:M32" si="76">+SUM(D29,D26,D23)</f>
        <v>0</v>
      </c>
      <c r="E32" s="743">
        <f t="shared" ref="E32" si="77">+SUM(E29,E26,E23)</f>
        <v>0</v>
      </c>
      <c r="F32" s="743">
        <f t="shared" si="76"/>
        <v>0</v>
      </c>
      <c r="G32" s="743">
        <f t="shared" si="76"/>
        <v>0</v>
      </c>
      <c r="H32" s="743">
        <f t="shared" si="76"/>
        <v>0</v>
      </c>
      <c r="I32" s="743">
        <f t="shared" si="76"/>
        <v>0</v>
      </c>
      <c r="J32" s="743">
        <f t="shared" si="76"/>
        <v>0</v>
      </c>
      <c r="K32" s="743">
        <f t="shared" si="76"/>
        <v>0</v>
      </c>
      <c r="L32" s="743">
        <f t="shared" si="76"/>
        <v>0</v>
      </c>
      <c r="M32" s="743">
        <f t="shared" si="76"/>
        <v>0</v>
      </c>
      <c r="N32" s="743">
        <f t="shared" ref="N32:AQ32" si="78">+SUM(N29,N26,N23)</f>
        <v>0</v>
      </c>
      <c r="O32" s="743">
        <f t="shared" si="78"/>
        <v>0</v>
      </c>
      <c r="P32" s="743">
        <f t="shared" si="78"/>
        <v>0</v>
      </c>
      <c r="Q32" s="743">
        <f t="shared" si="78"/>
        <v>0</v>
      </c>
      <c r="R32" s="743">
        <f t="shared" si="78"/>
        <v>0</v>
      </c>
      <c r="S32" s="743">
        <f t="shared" si="78"/>
        <v>0</v>
      </c>
      <c r="T32" s="743">
        <f t="shared" si="78"/>
        <v>0</v>
      </c>
      <c r="U32" s="743">
        <f t="shared" si="78"/>
        <v>0</v>
      </c>
      <c r="V32" s="743">
        <f t="shared" si="78"/>
        <v>0</v>
      </c>
      <c r="W32" s="743">
        <f t="shared" si="78"/>
        <v>0</v>
      </c>
      <c r="X32" s="743">
        <f t="shared" si="78"/>
        <v>0</v>
      </c>
      <c r="Y32" s="743">
        <f t="shared" si="78"/>
        <v>0</v>
      </c>
      <c r="Z32" s="743">
        <f t="shared" si="78"/>
        <v>0</v>
      </c>
      <c r="AA32" s="743">
        <f t="shared" si="78"/>
        <v>0</v>
      </c>
      <c r="AB32" s="743">
        <f t="shared" si="78"/>
        <v>0</v>
      </c>
      <c r="AC32" s="743">
        <f t="shared" si="78"/>
        <v>0</v>
      </c>
      <c r="AD32" s="743">
        <f t="shared" si="78"/>
        <v>0</v>
      </c>
      <c r="AE32" s="743">
        <f t="shared" si="78"/>
        <v>0</v>
      </c>
      <c r="AF32" s="743">
        <f t="shared" si="78"/>
        <v>0</v>
      </c>
      <c r="AG32" s="743">
        <f t="shared" si="78"/>
        <v>0</v>
      </c>
      <c r="AH32" s="743">
        <f t="shared" si="78"/>
        <v>0</v>
      </c>
      <c r="AI32" s="743">
        <f t="shared" si="78"/>
        <v>0</v>
      </c>
      <c r="AJ32" s="743">
        <f t="shared" si="78"/>
        <v>0</v>
      </c>
      <c r="AK32" s="743">
        <f t="shared" si="78"/>
        <v>0</v>
      </c>
      <c r="AL32" s="743">
        <f t="shared" si="78"/>
        <v>0</v>
      </c>
      <c r="AM32" s="743">
        <f t="shared" si="78"/>
        <v>0</v>
      </c>
      <c r="AN32" s="743">
        <f t="shared" si="78"/>
        <v>0</v>
      </c>
      <c r="AO32" s="743">
        <f t="shared" si="78"/>
        <v>0</v>
      </c>
      <c r="AP32" s="743">
        <f t="shared" si="78"/>
        <v>0</v>
      </c>
      <c r="AQ32" s="743">
        <f t="shared" si="78"/>
        <v>0</v>
      </c>
      <c r="AR32" s="743">
        <f t="shared" si="14"/>
        <v>0</v>
      </c>
      <c r="AS32" s="479">
        <v>135</v>
      </c>
      <c r="AT32" s="17"/>
      <c r="AU32" s="513">
        <f t="shared" ref="AU32:BP32" si="79">+D32-D23-D26-D29</f>
        <v>0</v>
      </c>
      <c r="AV32" s="513">
        <f t="shared" si="79"/>
        <v>0</v>
      </c>
      <c r="AW32" s="513">
        <f t="shared" si="79"/>
        <v>0</v>
      </c>
      <c r="AX32" s="513">
        <f t="shared" si="79"/>
        <v>0</v>
      </c>
      <c r="AY32" s="513">
        <f t="shared" si="79"/>
        <v>0</v>
      </c>
      <c r="AZ32" s="513">
        <f t="shared" si="79"/>
        <v>0</v>
      </c>
      <c r="BA32" s="513">
        <f t="shared" si="79"/>
        <v>0</v>
      </c>
      <c r="BB32" s="513">
        <f t="shared" si="79"/>
        <v>0</v>
      </c>
      <c r="BC32" s="513">
        <f t="shared" si="79"/>
        <v>0</v>
      </c>
      <c r="BD32" s="513">
        <f t="shared" si="79"/>
        <v>0</v>
      </c>
      <c r="BE32" s="513">
        <f t="shared" si="79"/>
        <v>0</v>
      </c>
      <c r="BF32" s="513">
        <f t="shared" si="79"/>
        <v>0</v>
      </c>
      <c r="BG32" s="513">
        <f t="shared" si="79"/>
        <v>0</v>
      </c>
      <c r="BH32" s="513">
        <f t="shared" si="79"/>
        <v>0</v>
      </c>
      <c r="BI32" s="513">
        <f t="shared" si="79"/>
        <v>0</v>
      </c>
      <c r="BJ32" s="513">
        <f t="shared" si="79"/>
        <v>0</v>
      </c>
      <c r="BK32" s="513">
        <f t="shared" si="79"/>
        <v>0</v>
      </c>
      <c r="BL32" s="513">
        <f t="shared" si="79"/>
        <v>0</v>
      </c>
      <c r="BM32" s="513">
        <f t="shared" si="79"/>
        <v>0</v>
      </c>
      <c r="BN32" s="513">
        <f t="shared" si="79"/>
        <v>0</v>
      </c>
      <c r="BO32" s="513">
        <f t="shared" si="79"/>
        <v>0</v>
      </c>
      <c r="BP32" s="513">
        <f t="shared" si="79"/>
        <v>0</v>
      </c>
      <c r="BQ32" s="513">
        <f t="shared" ref="BQ32" si="80">+Z32-Z23-Z26-Z29</f>
        <v>0</v>
      </c>
      <c r="BR32" s="513">
        <f t="shared" ref="BR32" si="81">+AA32-AA23-AA26-AA29</f>
        <v>0</v>
      </c>
      <c r="BS32" s="513">
        <f t="shared" ref="BS32" si="82">+AB32-AB23-AB26-AB29</f>
        <v>0</v>
      </c>
      <c r="BT32" s="513">
        <f t="shared" ref="BT32" si="83">+AC32-AC23-AC26-AC29</f>
        <v>0</v>
      </c>
      <c r="BU32" s="513">
        <f t="shared" ref="BU32" si="84">+AD32-AD23-AD26-AD29</f>
        <v>0</v>
      </c>
      <c r="BV32" s="513">
        <f t="shared" ref="BV32" si="85">+AE32-AE23-AE26-AE29</f>
        <v>0</v>
      </c>
      <c r="BW32" s="513">
        <f t="shared" ref="BW32" si="86">+AF32-AF23-AF26-AF29</f>
        <v>0</v>
      </c>
      <c r="BX32" s="513">
        <f t="shared" ref="BX32" si="87">+AG32-AG23-AG26-AG29</f>
        <v>0</v>
      </c>
      <c r="BY32" s="513">
        <f t="shared" ref="BY32" si="88">+AH32-AH23-AH26-AH29</f>
        <v>0</v>
      </c>
      <c r="BZ32" s="513">
        <f t="shared" ref="BZ32" si="89">+AI32-AI23-AI26-AI29</f>
        <v>0</v>
      </c>
      <c r="CA32" s="513">
        <f t="shared" ref="CA32" si="90">+AJ32-AJ23-AJ26-AJ29</f>
        <v>0</v>
      </c>
      <c r="CB32" s="513">
        <f t="shared" ref="CB32" si="91">+AK32-AK23-AK26-AK29</f>
        <v>0</v>
      </c>
      <c r="CC32" s="513">
        <f t="shared" ref="CC32" si="92">+AL32-AL23-AL26-AL29</f>
        <v>0</v>
      </c>
      <c r="CD32" s="513">
        <f t="shared" ref="CD32" si="93">+AM32-AM23-AM26-AM29</f>
        <v>0</v>
      </c>
      <c r="CE32" s="513">
        <f t="shared" ref="CE32" si="94">+AN32-AN23-AN26-AN29</f>
        <v>0</v>
      </c>
      <c r="CF32" s="513">
        <f t="shared" ref="CF32" si="95">+AO32-AO23-AO26-AO29</f>
        <v>0</v>
      </c>
      <c r="CG32" s="513">
        <f t="shared" ref="CG32" si="96">+AP32-AP23-AP26-AP29</f>
        <v>0</v>
      </c>
      <c r="CH32" s="513">
        <f t="shared" ref="CH32" si="97">+AQ32-AQ23-AQ26-AQ29</f>
        <v>0</v>
      </c>
      <c r="CI32" s="513">
        <f t="shared" ref="CI32" si="98">+AR32-AR23-AR26-AR29</f>
        <v>0</v>
      </c>
      <c r="CJ32" s="17"/>
      <c r="CK32" s="513">
        <f t="shared" si="35"/>
        <v>0</v>
      </c>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7" customFormat="1" ht="17.100000000000001" customHeight="1" thickTop="1">
      <c r="A33" s="843"/>
      <c r="B33" s="15"/>
      <c r="C33" s="868" t="s">
        <v>447</v>
      </c>
      <c r="D33" s="666"/>
      <c r="E33" s="666"/>
      <c r="F33" s="666"/>
      <c r="G33" s="666"/>
      <c r="H33" s="666"/>
      <c r="I33" s="666"/>
      <c r="J33" s="666"/>
      <c r="K33" s="666"/>
      <c r="L33" s="666"/>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666"/>
      <c r="AP33" s="666"/>
      <c r="AQ33" s="666"/>
      <c r="AR33" s="438"/>
      <c r="AS33" s="479">
        <v>157</v>
      </c>
      <c r="AT33" s="17"/>
      <c r="AU33" s="511"/>
      <c r="AV33" s="511"/>
      <c r="AW33" s="511"/>
      <c r="AX33" s="511"/>
      <c r="AY33" s="511"/>
      <c r="AZ33" s="511"/>
      <c r="BA33" s="511"/>
      <c r="BB33" s="511"/>
      <c r="BC33" s="511"/>
      <c r="BD33" s="511"/>
      <c r="BE33" s="511"/>
      <c r="BF33" s="511"/>
      <c r="BG33" s="511"/>
      <c r="BH33" s="511"/>
      <c r="BI33" s="511"/>
      <c r="BJ33" s="511"/>
      <c r="BK33" s="511"/>
      <c r="BL33" s="511"/>
      <c r="BM33" s="511"/>
      <c r="BN33" s="511"/>
      <c r="BO33" s="511"/>
      <c r="BP33" s="511"/>
      <c r="BQ33" s="511"/>
      <c r="BR33" s="511"/>
      <c r="BS33" s="511"/>
      <c r="BT33" s="511"/>
      <c r="BU33" s="511"/>
      <c r="BV33" s="511"/>
      <c r="BW33" s="511"/>
      <c r="BX33" s="511"/>
      <c r="BY33" s="511"/>
      <c r="BZ33" s="511"/>
      <c r="CA33" s="511"/>
      <c r="CB33" s="511"/>
      <c r="CC33" s="511"/>
      <c r="CD33" s="511"/>
      <c r="CE33" s="511"/>
      <c r="CF33" s="511"/>
      <c r="CG33" s="511"/>
      <c r="CH33" s="511"/>
      <c r="CI33" s="511"/>
      <c r="CJ33" s="13"/>
      <c r="CK33" s="513">
        <f>IF(AR33&lt;=AR32,0,100)</f>
        <v>0</v>
      </c>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7" customFormat="1" ht="17.100000000000001" customHeight="1">
      <c r="A34" s="843"/>
      <c r="B34" s="15"/>
      <c r="C34" s="868" t="s">
        <v>448</v>
      </c>
      <c r="D34" s="666"/>
      <c r="E34" s="666"/>
      <c r="F34" s="666"/>
      <c r="G34" s="666"/>
      <c r="H34" s="666"/>
      <c r="I34" s="666"/>
      <c r="J34" s="666"/>
      <c r="K34" s="666"/>
      <c r="L34" s="666"/>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666"/>
      <c r="AP34" s="666"/>
      <c r="AQ34" s="666"/>
      <c r="AR34" s="438"/>
      <c r="AS34" s="479">
        <v>158</v>
      </c>
      <c r="AT34" s="17"/>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13"/>
      <c r="CK34" s="513">
        <f>IF(AR34&lt;=AR32,0,100)</f>
        <v>0</v>
      </c>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56" customFormat="1" ht="30" customHeight="1">
      <c r="B35" s="61"/>
      <c r="C35" s="428" t="s">
        <v>379</v>
      </c>
      <c r="D35" s="573"/>
      <c r="E35" s="573"/>
      <c r="F35" s="573"/>
      <c r="G35" s="573"/>
      <c r="H35" s="573"/>
      <c r="I35" s="573"/>
      <c r="J35" s="573"/>
      <c r="K35" s="573"/>
      <c r="L35" s="573"/>
      <c r="M35" s="573"/>
      <c r="N35" s="573"/>
      <c r="O35" s="573"/>
      <c r="P35" s="611"/>
      <c r="Q35" s="611"/>
      <c r="R35" s="611"/>
      <c r="S35" s="611"/>
      <c r="T35" s="611"/>
      <c r="U35" s="611"/>
      <c r="V35" s="611"/>
      <c r="W35" s="611"/>
      <c r="X35" s="611"/>
      <c r="Y35" s="612"/>
      <c r="Z35" s="612"/>
      <c r="AA35" s="612"/>
      <c r="AB35" s="612"/>
      <c r="AC35" s="612"/>
      <c r="AD35" s="612"/>
      <c r="AE35" s="612"/>
      <c r="AF35" s="612"/>
      <c r="AG35" s="612"/>
      <c r="AH35" s="612"/>
      <c r="AI35" s="612"/>
      <c r="AJ35" s="612"/>
      <c r="AK35" s="612"/>
      <c r="AL35" s="612"/>
      <c r="AM35" s="612"/>
      <c r="AN35" s="612"/>
      <c r="AO35" s="612"/>
      <c r="AP35" s="612"/>
      <c r="AQ35" s="612"/>
      <c r="AR35" s="612"/>
      <c r="AS35" s="479"/>
      <c r="AT35" s="607"/>
      <c r="AU35" s="513"/>
      <c r="AV35" s="513"/>
      <c r="AW35" s="513"/>
      <c r="AX35" s="513"/>
      <c r="AY35" s="513"/>
      <c r="AZ35" s="513"/>
      <c r="BA35" s="513"/>
      <c r="BB35" s="513"/>
      <c r="BC35" s="513"/>
      <c r="BD35" s="513"/>
      <c r="BE35" s="513"/>
      <c r="BF35" s="513"/>
      <c r="BG35" s="513"/>
      <c r="BH35" s="513"/>
      <c r="BI35" s="513"/>
      <c r="BJ35" s="513"/>
      <c r="BK35" s="513"/>
      <c r="BL35" s="513"/>
      <c r="BM35" s="513"/>
      <c r="BN35" s="513"/>
      <c r="BO35" s="513"/>
      <c r="BP35" s="513"/>
      <c r="BQ35" s="513"/>
      <c r="BR35" s="513"/>
      <c r="BS35" s="513"/>
      <c r="BT35" s="513"/>
      <c r="BU35" s="513"/>
      <c r="BV35" s="513"/>
      <c r="BW35" s="513"/>
      <c r="BX35" s="513"/>
      <c r="BY35" s="513"/>
      <c r="BZ35" s="513"/>
      <c r="CA35" s="513"/>
      <c r="CB35" s="513"/>
      <c r="CC35" s="513"/>
      <c r="CD35" s="513"/>
      <c r="CE35" s="513"/>
      <c r="CF35" s="513"/>
      <c r="CG35" s="513"/>
      <c r="CH35" s="513"/>
      <c r="CI35" s="513"/>
      <c r="CJ35" s="498"/>
      <c r="CK35" s="513"/>
      <c r="CL35" s="498"/>
      <c r="CM35" s="498"/>
      <c r="CN35" s="498"/>
      <c r="CO35" s="498"/>
      <c r="CP35" s="498"/>
      <c r="CQ35" s="498"/>
      <c r="CR35" s="498"/>
      <c r="CS35" s="498"/>
      <c r="CT35" s="498"/>
      <c r="CU35" s="498"/>
      <c r="CV35" s="498"/>
      <c r="CW35" s="498"/>
      <c r="CX35" s="498"/>
      <c r="CY35" s="498"/>
      <c r="CZ35" s="498"/>
      <c r="DA35" s="498"/>
      <c r="DB35" s="498"/>
      <c r="DC35" s="498"/>
      <c r="DD35" s="498"/>
      <c r="DE35" s="498"/>
      <c r="DF35" s="498"/>
      <c r="DG35" s="498"/>
      <c r="DH35" s="498"/>
      <c r="DI35" s="498"/>
      <c r="DJ35" s="498"/>
      <c r="DK35" s="498"/>
      <c r="DL35" s="498"/>
      <c r="DM35" s="498"/>
      <c r="DN35" s="498"/>
      <c r="DO35" s="498"/>
      <c r="DP35" s="498"/>
      <c r="DQ35" s="498"/>
      <c r="DR35" s="498"/>
      <c r="DS35" s="498"/>
      <c r="DT35" s="498"/>
      <c r="DU35" s="498"/>
      <c r="DV35" s="498"/>
      <c r="DW35" s="498"/>
      <c r="DX35" s="498"/>
      <c r="DY35" s="498"/>
      <c r="DZ35" s="498"/>
      <c r="EA35" s="498"/>
      <c r="EB35" s="498"/>
      <c r="EC35" s="498"/>
      <c r="ED35" s="498"/>
      <c r="EE35" s="498"/>
      <c r="EF35" s="498"/>
      <c r="EG35" s="498"/>
      <c r="EH35" s="498"/>
      <c r="EI35" s="498"/>
      <c r="EJ35" s="498"/>
      <c r="EK35" s="498"/>
      <c r="EL35" s="498"/>
      <c r="EM35" s="498"/>
      <c r="EN35" s="498"/>
      <c r="EO35" s="498"/>
      <c r="EP35" s="498"/>
      <c r="EQ35" s="498"/>
      <c r="ER35" s="498"/>
      <c r="ES35" s="498"/>
      <c r="ET35" s="498"/>
      <c r="EU35" s="498"/>
      <c r="EV35" s="498"/>
      <c r="EW35" s="498"/>
      <c r="EX35" s="498"/>
      <c r="EY35" s="498"/>
      <c r="EZ35" s="498"/>
      <c r="FA35" s="498"/>
      <c r="FB35" s="498"/>
      <c r="FC35" s="498"/>
      <c r="FD35" s="498"/>
      <c r="FE35" s="498"/>
      <c r="FF35" s="498"/>
      <c r="FG35" s="498"/>
      <c r="FH35" s="498"/>
      <c r="FI35" s="498"/>
      <c r="FJ35" s="498"/>
      <c r="FK35" s="498"/>
      <c r="FL35" s="498"/>
      <c r="FM35" s="498"/>
      <c r="FN35" s="498"/>
      <c r="FO35" s="498"/>
      <c r="FP35" s="498"/>
      <c r="FQ35" s="498"/>
      <c r="FR35" s="498"/>
      <c r="FS35" s="498"/>
      <c r="FT35" s="498"/>
      <c r="FU35" s="498"/>
      <c r="FV35" s="498"/>
      <c r="FW35" s="498"/>
      <c r="FX35" s="498"/>
      <c r="FY35" s="498"/>
      <c r="FZ35" s="498"/>
      <c r="GA35" s="498"/>
      <c r="GB35" s="498"/>
      <c r="GC35" s="498"/>
      <c r="GD35" s="498"/>
      <c r="GE35" s="498"/>
      <c r="GF35" s="498"/>
      <c r="GG35" s="498"/>
      <c r="GH35" s="498"/>
      <c r="GI35" s="498"/>
      <c r="GJ35" s="498"/>
      <c r="GK35" s="498"/>
      <c r="GL35" s="498"/>
      <c r="GM35" s="498"/>
      <c r="GN35" s="498"/>
      <c r="GO35" s="498"/>
      <c r="GP35" s="498"/>
      <c r="GQ35" s="498"/>
      <c r="GR35" s="498"/>
      <c r="GS35" s="498"/>
      <c r="GT35" s="498"/>
      <c r="GU35" s="498"/>
      <c r="GV35" s="498"/>
      <c r="GW35" s="498"/>
      <c r="GX35" s="498"/>
      <c r="GY35" s="498"/>
      <c r="GZ35" s="498"/>
      <c r="HA35" s="498"/>
      <c r="HB35" s="498"/>
      <c r="HC35" s="498"/>
      <c r="HD35" s="498"/>
      <c r="HE35" s="498"/>
      <c r="HF35" s="498"/>
      <c r="HG35" s="498"/>
      <c r="HH35" s="498"/>
      <c r="HI35" s="498"/>
      <c r="HJ35" s="498"/>
      <c r="HK35" s="498"/>
      <c r="HL35" s="498"/>
      <c r="HM35" s="498"/>
      <c r="HN35" s="498"/>
      <c r="HO35" s="498"/>
      <c r="HP35" s="498"/>
      <c r="HQ35" s="498"/>
      <c r="HR35" s="498"/>
      <c r="HS35" s="498"/>
      <c r="HT35" s="498"/>
      <c r="HU35" s="498"/>
      <c r="HV35" s="498"/>
      <c r="HW35" s="498"/>
      <c r="HX35" s="498"/>
      <c r="HY35" s="498"/>
      <c r="HZ35" s="498"/>
      <c r="IA35" s="498"/>
      <c r="IB35" s="498"/>
      <c r="IC35" s="498"/>
      <c r="ID35" s="498"/>
      <c r="IE35" s="498"/>
      <c r="IF35" s="498"/>
      <c r="IG35" s="498"/>
      <c r="IH35" s="498"/>
      <c r="II35" s="498"/>
      <c r="IJ35" s="498"/>
      <c r="IK35" s="498"/>
      <c r="IL35" s="498"/>
      <c r="IM35" s="498"/>
      <c r="IN35" s="498"/>
      <c r="IO35" s="498"/>
      <c r="IP35" s="498"/>
      <c r="IQ35" s="498"/>
      <c r="IR35" s="498"/>
      <c r="IS35" s="498"/>
      <c r="IT35" s="498"/>
    </row>
    <row r="36" spans="1:254" s="51" customFormat="1" ht="17.100000000000001" customHeight="1" thickBot="1">
      <c r="B36" s="57"/>
      <c r="C36" s="866" t="s">
        <v>10</v>
      </c>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18">
        <f t="shared" ref="AR36:AR45" si="99">+SUM(D36:AQ36)</f>
        <v>0</v>
      </c>
      <c r="AS36" s="417">
        <v>136</v>
      </c>
      <c r="AT36" s="95"/>
      <c r="AU36" s="513">
        <f t="shared" ref="AU36:BP36" si="100">+D36-SUM(D37:D38)</f>
        <v>0</v>
      </c>
      <c r="AV36" s="513">
        <f t="shared" si="100"/>
        <v>0</v>
      </c>
      <c r="AW36" s="513">
        <f t="shared" si="100"/>
        <v>0</v>
      </c>
      <c r="AX36" s="513">
        <f t="shared" si="100"/>
        <v>0</v>
      </c>
      <c r="AY36" s="513">
        <f t="shared" si="100"/>
        <v>0</v>
      </c>
      <c r="AZ36" s="513">
        <f t="shared" si="100"/>
        <v>0</v>
      </c>
      <c r="BA36" s="513">
        <f t="shared" si="100"/>
        <v>0</v>
      </c>
      <c r="BB36" s="513">
        <f t="shared" si="100"/>
        <v>0</v>
      </c>
      <c r="BC36" s="513">
        <f t="shared" si="100"/>
        <v>0</v>
      </c>
      <c r="BD36" s="513">
        <f t="shared" si="100"/>
        <v>0</v>
      </c>
      <c r="BE36" s="513">
        <f t="shared" si="100"/>
        <v>0</v>
      </c>
      <c r="BF36" s="513">
        <f t="shared" si="100"/>
        <v>0</v>
      </c>
      <c r="BG36" s="513">
        <f t="shared" si="100"/>
        <v>0</v>
      </c>
      <c r="BH36" s="513">
        <f t="shared" si="100"/>
        <v>0</v>
      </c>
      <c r="BI36" s="513">
        <f t="shared" si="100"/>
        <v>0</v>
      </c>
      <c r="BJ36" s="513">
        <f t="shared" si="100"/>
        <v>0</v>
      </c>
      <c r="BK36" s="513">
        <f t="shared" si="100"/>
        <v>0</v>
      </c>
      <c r="BL36" s="513">
        <f t="shared" si="100"/>
        <v>0</v>
      </c>
      <c r="BM36" s="513">
        <f t="shared" si="100"/>
        <v>0</v>
      </c>
      <c r="BN36" s="513">
        <f t="shared" si="100"/>
        <v>0</v>
      </c>
      <c r="BO36" s="513">
        <f t="shared" si="100"/>
        <v>0</v>
      </c>
      <c r="BP36" s="513">
        <f t="shared" si="100"/>
        <v>0</v>
      </c>
      <c r="BQ36" s="513">
        <f t="shared" ref="BQ36:CI36" si="101">+Z36-SUM(Z37:Z38)</f>
        <v>0</v>
      </c>
      <c r="BR36" s="513">
        <f t="shared" si="101"/>
        <v>0</v>
      </c>
      <c r="BS36" s="513">
        <f t="shared" si="101"/>
        <v>0</v>
      </c>
      <c r="BT36" s="513">
        <f t="shared" si="101"/>
        <v>0</v>
      </c>
      <c r="BU36" s="513">
        <f t="shared" si="101"/>
        <v>0</v>
      </c>
      <c r="BV36" s="513">
        <f t="shared" si="101"/>
        <v>0</v>
      </c>
      <c r="BW36" s="513">
        <f t="shared" si="101"/>
        <v>0</v>
      </c>
      <c r="BX36" s="513">
        <f t="shared" si="101"/>
        <v>0</v>
      </c>
      <c r="BY36" s="513">
        <f t="shared" si="101"/>
        <v>0</v>
      </c>
      <c r="BZ36" s="513">
        <f t="shared" si="101"/>
        <v>0</v>
      </c>
      <c r="CA36" s="513">
        <f t="shared" si="101"/>
        <v>0</v>
      </c>
      <c r="CB36" s="513">
        <f t="shared" si="101"/>
        <v>0</v>
      </c>
      <c r="CC36" s="513">
        <f t="shared" si="101"/>
        <v>0</v>
      </c>
      <c r="CD36" s="513">
        <f t="shared" si="101"/>
        <v>0</v>
      </c>
      <c r="CE36" s="513">
        <f t="shared" si="101"/>
        <v>0</v>
      </c>
      <c r="CF36" s="513">
        <f t="shared" si="101"/>
        <v>0</v>
      </c>
      <c r="CG36" s="513">
        <f t="shared" si="101"/>
        <v>0</v>
      </c>
      <c r="CH36" s="513">
        <f t="shared" si="101"/>
        <v>0</v>
      </c>
      <c r="CI36" s="513">
        <f t="shared" si="101"/>
        <v>0</v>
      </c>
      <c r="CJ36" s="494"/>
      <c r="CK36" s="513">
        <f t="shared" ref="CK36:CK45" si="102">+AR36-SUM(D36:AQ36)</f>
        <v>0</v>
      </c>
      <c r="CL36" s="494"/>
      <c r="CM36" s="494"/>
      <c r="CN36" s="494"/>
      <c r="CO36" s="494"/>
      <c r="CP36" s="494"/>
      <c r="CQ36" s="494"/>
      <c r="CR36" s="494"/>
      <c r="CS36" s="494"/>
      <c r="CT36" s="494"/>
      <c r="CU36" s="494"/>
      <c r="CV36" s="494"/>
      <c r="CW36" s="494"/>
      <c r="CX36" s="494"/>
      <c r="CY36" s="494"/>
      <c r="CZ36" s="494"/>
      <c r="DA36" s="494"/>
      <c r="DB36" s="494"/>
      <c r="DC36" s="494"/>
      <c r="DD36" s="494"/>
      <c r="DE36" s="494"/>
      <c r="DF36" s="494"/>
      <c r="DG36" s="494"/>
      <c r="DH36" s="494"/>
      <c r="DI36" s="494"/>
      <c r="DJ36" s="494"/>
      <c r="DK36" s="494"/>
      <c r="DL36" s="494"/>
      <c r="DM36" s="494"/>
      <c r="DN36" s="494"/>
      <c r="DO36" s="494"/>
      <c r="DP36" s="494"/>
      <c r="DQ36" s="494"/>
      <c r="DR36" s="494"/>
      <c r="DS36" s="494"/>
      <c r="DT36" s="494"/>
      <c r="DU36" s="494"/>
      <c r="DV36" s="494"/>
      <c r="DW36" s="494"/>
      <c r="DX36" s="494"/>
      <c r="DY36" s="494"/>
      <c r="DZ36" s="494"/>
      <c r="EA36" s="494"/>
      <c r="EB36" s="494"/>
      <c r="EC36" s="494"/>
      <c r="ED36" s="494"/>
      <c r="EE36" s="494"/>
      <c r="EF36" s="494"/>
      <c r="EG36" s="494"/>
      <c r="EH36" s="494"/>
      <c r="EI36" s="494"/>
      <c r="EJ36" s="494"/>
      <c r="EK36" s="494"/>
      <c r="EL36" s="494"/>
      <c r="EM36" s="494"/>
      <c r="EN36" s="494"/>
      <c r="EO36" s="494"/>
      <c r="EP36" s="494"/>
      <c r="EQ36" s="494"/>
      <c r="ER36" s="494"/>
      <c r="ES36" s="494"/>
      <c r="ET36" s="494"/>
      <c r="EU36" s="494"/>
      <c r="EV36" s="494"/>
      <c r="EW36" s="494"/>
      <c r="EX36" s="494"/>
      <c r="EY36" s="494"/>
      <c r="EZ36" s="494"/>
      <c r="FA36" s="494"/>
      <c r="FB36" s="494"/>
      <c r="FC36" s="494"/>
      <c r="FD36" s="494"/>
      <c r="FE36" s="494"/>
      <c r="FF36" s="494"/>
      <c r="FG36" s="494"/>
      <c r="FH36" s="494"/>
      <c r="FI36" s="494"/>
      <c r="FJ36" s="494"/>
      <c r="FK36" s="494"/>
      <c r="FL36" s="494"/>
      <c r="FM36" s="494"/>
      <c r="FN36" s="494"/>
      <c r="FO36" s="494"/>
      <c r="FP36" s="494"/>
      <c r="FQ36" s="494"/>
      <c r="FR36" s="494"/>
      <c r="FS36" s="494"/>
      <c r="FT36" s="494"/>
      <c r="FU36" s="494"/>
      <c r="FV36" s="494"/>
      <c r="FW36" s="494"/>
      <c r="FX36" s="494"/>
      <c r="FY36" s="494"/>
      <c r="FZ36" s="494"/>
      <c r="GA36" s="494"/>
      <c r="GB36" s="494"/>
      <c r="GC36" s="494"/>
      <c r="GD36" s="494"/>
      <c r="GE36" s="494"/>
      <c r="GF36" s="494"/>
      <c r="GG36" s="494"/>
      <c r="GH36" s="494"/>
      <c r="GI36" s="494"/>
      <c r="GJ36" s="494"/>
      <c r="GK36" s="494"/>
      <c r="GL36" s="494"/>
      <c r="GM36" s="494"/>
      <c r="GN36" s="494"/>
      <c r="GO36" s="494"/>
      <c r="GP36" s="494"/>
      <c r="GQ36" s="494"/>
      <c r="GR36" s="494"/>
      <c r="GS36" s="494"/>
      <c r="GT36" s="494"/>
      <c r="GU36" s="494"/>
      <c r="GV36" s="494"/>
      <c r="GW36" s="494"/>
      <c r="GX36" s="494"/>
      <c r="GY36" s="494"/>
      <c r="GZ36" s="494"/>
      <c r="HA36" s="494"/>
      <c r="HB36" s="494"/>
      <c r="HC36" s="494"/>
      <c r="HD36" s="494"/>
      <c r="HE36" s="494"/>
      <c r="HF36" s="494"/>
      <c r="HG36" s="494"/>
      <c r="HH36" s="494"/>
      <c r="HI36" s="494"/>
      <c r="HJ36" s="494"/>
      <c r="HK36" s="494"/>
      <c r="HL36" s="494"/>
      <c r="HM36" s="494"/>
      <c r="HN36" s="494"/>
      <c r="HO36" s="494"/>
      <c r="HP36" s="494"/>
      <c r="HQ36" s="494"/>
      <c r="HR36" s="494"/>
      <c r="HS36" s="494"/>
      <c r="HT36" s="494"/>
      <c r="HU36" s="494"/>
      <c r="HV36" s="494"/>
      <c r="HW36" s="494"/>
      <c r="HX36" s="494"/>
      <c r="HY36" s="494"/>
      <c r="HZ36" s="494"/>
      <c r="IA36" s="494"/>
      <c r="IB36" s="494"/>
      <c r="IC36" s="494"/>
      <c r="ID36" s="494"/>
      <c r="IE36" s="494"/>
      <c r="IF36" s="494"/>
      <c r="IG36" s="494"/>
      <c r="IH36" s="494"/>
      <c r="II36" s="494"/>
      <c r="IJ36" s="494"/>
      <c r="IK36" s="494"/>
      <c r="IL36" s="494"/>
      <c r="IM36" s="494"/>
      <c r="IN36" s="494"/>
      <c r="IO36" s="494"/>
      <c r="IP36" s="494"/>
      <c r="IQ36" s="494"/>
      <c r="IR36" s="494"/>
      <c r="IS36" s="494"/>
      <c r="IT36" s="494"/>
    </row>
    <row r="37" spans="1:254" s="51" customFormat="1" ht="17.100000000000001" customHeight="1" thickTop="1" thickBot="1">
      <c r="B37" s="59"/>
      <c r="C37" s="867" t="s">
        <v>61</v>
      </c>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423"/>
      <c r="AO37" s="423"/>
      <c r="AP37" s="423"/>
      <c r="AQ37" s="423"/>
      <c r="AR37" s="418">
        <f t="shared" si="99"/>
        <v>0</v>
      </c>
      <c r="AS37" s="417">
        <v>137</v>
      </c>
      <c r="AT37" s="95"/>
      <c r="AU37" s="513"/>
      <c r="AV37" s="513"/>
      <c r="AW37" s="513"/>
      <c r="AX37" s="513"/>
      <c r="AY37" s="513"/>
      <c r="AZ37" s="513"/>
      <c r="BA37" s="513"/>
      <c r="BB37" s="513"/>
      <c r="BC37" s="513"/>
      <c r="BD37" s="513"/>
      <c r="BE37" s="513"/>
      <c r="BF37" s="513"/>
      <c r="BG37" s="513"/>
      <c r="BH37" s="513"/>
      <c r="BI37" s="513"/>
      <c r="BJ37" s="513"/>
      <c r="BK37" s="513"/>
      <c r="BL37" s="513"/>
      <c r="BM37" s="513"/>
      <c r="BN37" s="513"/>
      <c r="BO37" s="513"/>
      <c r="BP37" s="513"/>
      <c r="BQ37" s="513"/>
      <c r="BR37" s="513"/>
      <c r="BS37" s="513"/>
      <c r="BT37" s="513"/>
      <c r="BU37" s="513"/>
      <c r="BV37" s="513"/>
      <c r="BW37" s="513"/>
      <c r="BX37" s="513"/>
      <c r="BY37" s="513"/>
      <c r="BZ37" s="513"/>
      <c r="CA37" s="513"/>
      <c r="CB37" s="513"/>
      <c r="CC37" s="513"/>
      <c r="CD37" s="513"/>
      <c r="CE37" s="513"/>
      <c r="CF37" s="513"/>
      <c r="CG37" s="513"/>
      <c r="CH37" s="513"/>
      <c r="CI37" s="513"/>
      <c r="CJ37" s="494"/>
      <c r="CK37" s="513">
        <f t="shared" si="102"/>
        <v>0</v>
      </c>
      <c r="CL37" s="494"/>
      <c r="CM37" s="494"/>
      <c r="CN37" s="494"/>
      <c r="CO37" s="494"/>
      <c r="CP37" s="494"/>
      <c r="CQ37" s="494"/>
      <c r="CR37" s="494"/>
      <c r="CS37" s="494"/>
      <c r="CT37" s="494"/>
      <c r="CU37" s="494"/>
      <c r="CV37" s="494"/>
      <c r="CW37" s="494"/>
      <c r="CX37" s="494"/>
      <c r="CY37" s="494"/>
      <c r="CZ37" s="494"/>
      <c r="DA37" s="494"/>
      <c r="DB37" s="494"/>
      <c r="DC37" s="494"/>
      <c r="DD37" s="494"/>
      <c r="DE37" s="494"/>
      <c r="DF37" s="494"/>
      <c r="DG37" s="494"/>
      <c r="DH37" s="494"/>
      <c r="DI37" s="494"/>
      <c r="DJ37" s="494"/>
      <c r="DK37" s="494"/>
      <c r="DL37" s="494"/>
      <c r="DM37" s="494"/>
      <c r="DN37" s="494"/>
      <c r="DO37" s="494"/>
      <c r="DP37" s="494"/>
      <c r="DQ37" s="494"/>
      <c r="DR37" s="494"/>
      <c r="DS37" s="494"/>
      <c r="DT37" s="494"/>
      <c r="DU37" s="494"/>
      <c r="DV37" s="494"/>
      <c r="DW37" s="494"/>
      <c r="DX37" s="494"/>
      <c r="DY37" s="494"/>
      <c r="DZ37" s="494"/>
      <c r="EA37" s="494"/>
      <c r="EB37" s="494"/>
      <c r="EC37" s="494"/>
      <c r="ED37" s="494"/>
      <c r="EE37" s="494"/>
      <c r="EF37" s="494"/>
      <c r="EG37" s="494"/>
      <c r="EH37" s="494"/>
      <c r="EI37" s="494"/>
      <c r="EJ37" s="494"/>
      <c r="EK37" s="494"/>
      <c r="EL37" s="494"/>
      <c r="EM37" s="494"/>
      <c r="EN37" s="494"/>
      <c r="EO37" s="494"/>
      <c r="EP37" s="494"/>
      <c r="EQ37" s="494"/>
      <c r="ER37" s="494"/>
      <c r="ES37" s="494"/>
      <c r="ET37" s="494"/>
      <c r="EU37" s="494"/>
      <c r="EV37" s="494"/>
      <c r="EW37" s="494"/>
      <c r="EX37" s="494"/>
      <c r="EY37" s="494"/>
      <c r="EZ37" s="494"/>
      <c r="FA37" s="494"/>
      <c r="FB37" s="494"/>
      <c r="FC37" s="494"/>
      <c r="FD37" s="494"/>
      <c r="FE37" s="494"/>
      <c r="FF37" s="494"/>
      <c r="FG37" s="494"/>
      <c r="FH37" s="494"/>
      <c r="FI37" s="494"/>
      <c r="FJ37" s="494"/>
      <c r="FK37" s="494"/>
      <c r="FL37" s="494"/>
      <c r="FM37" s="494"/>
      <c r="FN37" s="494"/>
      <c r="FO37" s="494"/>
      <c r="FP37" s="494"/>
      <c r="FQ37" s="494"/>
      <c r="FR37" s="494"/>
      <c r="FS37" s="494"/>
      <c r="FT37" s="494"/>
      <c r="FU37" s="494"/>
      <c r="FV37" s="494"/>
      <c r="FW37" s="494"/>
      <c r="FX37" s="494"/>
      <c r="FY37" s="494"/>
      <c r="FZ37" s="494"/>
      <c r="GA37" s="494"/>
      <c r="GB37" s="494"/>
      <c r="GC37" s="494"/>
      <c r="GD37" s="494"/>
      <c r="GE37" s="494"/>
      <c r="GF37" s="494"/>
      <c r="GG37" s="494"/>
      <c r="GH37" s="494"/>
      <c r="GI37" s="494"/>
      <c r="GJ37" s="494"/>
      <c r="GK37" s="494"/>
      <c r="GL37" s="494"/>
      <c r="GM37" s="494"/>
      <c r="GN37" s="494"/>
      <c r="GO37" s="494"/>
      <c r="GP37" s="494"/>
      <c r="GQ37" s="494"/>
      <c r="GR37" s="494"/>
      <c r="GS37" s="494"/>
      <c r="GT37" s="494"/>
      <c r="GU37" s="494"/>
      <c r="GV37" s="494"/>
      <c r="GW37" s="494"/>
      <c r="GX37" s="494"/>
      <c r="GY37" s="494"/>
      <c r="GZ37" s="494"/>
      <c r="HA37" s="494"/>
      <c r="HB37" s="494"/>
      <c r="HC37" s="494"/>
      <c r="HD37" s="494"/>
      <c r="HE37" s="494"/>
      <c r="HF37" s="494"/>
      <c r="HG37" s="494"/>
      <c r="HH37" s="494"/>
      <c r="HI37" s="494"/>
      <c r="HJ37" s="494"/>
      <c r="HK37" s="494"/>
      <c r="HL37" s="494"/>
      <c r="HM37" s="494"/>
      <c r="HN37" s="494"/>
      <c r="HO37" s="494"/>
      <c r="HP37" s="494"/>
      <c r="HQ37" s="494"/>
      <c r="HR37" s="494"/>
      <c r="HS37" s="494"/>
      <c r="HT37" s="494"/>
      <c r="HU37" s="494"/>
      <c r="HV37" s="494"/>
      <c r="HW37" s="494"/>
      <c r="HX37" s="494"/>
      <c r="HY37" s="494"/>
      <c r="HZ37" s="494"/>
      <c r="IA37" s="494"/>
      <c r="IB37" s="494"/>
      <c r="IC37" s="494"/>
      <c r="ID37" s="494"/>
      <c r="IE37" s="494"/>
      <c r="IF37" s="494"/>
      <c r="IG37" s="494"/>
      <c r="IH37" s="494"/>
      <c r="II37" s="494"/>
      <c r="IJ37" s="494"/>
      <c r="IK37" s="494"/>
      <c r="IL37" s="494"/>
      <c r="IM37" s="494"/>
      <c r="IN37" s="494"/>
      <c r="IO37" s="494"/>
      <c r="IP37" s="494"/>
      <c r="IQ37" s="494"/>
      <c r="IR37" s="494"/>
      <c r="IS37" s="494"/>
      <c r="IT37" s="494"/>
    </row>
    <row r="38" spans="1:254" s="51" customFormat="1" ht="17.100000000000001" customHeight="1" thickTop="1" thickBot="1">
      <c r="B38" s="59"/>
      <c r="C38" s="867" t="s">
        <v>62</v>
      </c>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18">
        <f t="shared" si="99"/>
        <v>0</v>
      </c>
      <c r="AS38" s="417">
        <v>138</v>
      </c>
      <c r="AT38" s="95"/>
      <c r="AU38" s="513"/>
      <c r="AV38" s="513"/>
      <c r="AW38" s="513"/>
      <c r="AX38" s="513"/>
      <c r="AY38" s="513"/>
      <c r="AZ38" s="513"/>
      <c r="BA38" s="513"/>
      <c r="BB38" s="513"/>
      <c r="BC38" s="513"/>
      <c r="BD38" s="513"/>
      <c r="BE38" s="513"/>
      <c r="BF38" s="513"/>
      <c r="BG38" s="513"/>
      <c r="BH38" s="513"/>
      <c r="BI38" s="513"/>
      <c r="BJ38" s="513"/>
      <c r="BK38" s="513"/>
      <c r="BL38" s="513"/>
      <c r="BM38" s="513"/>
      <c r="BN38" s="513"/>
      <c r="BO38" s="513"/>
      <c r="BP38" s="513"/>
      <c r="BQ38" s="513"/>
      <c r="BR38" s="513"/>
      <c r="BS38" s="513"/>
      <c r="BT38" s="513"/>
      <c r="BU38" s="513"/>
      <c r="BV38" s="513"/>
      <c r="BW38" s="513"/>
      <c r="BX38" s="513"/>
      <c r="BY38" s="513"/>
      <c r="BZ38" s="513"/>
      <c r="CA38" s="513"/>
      <c r="CB38" s="513"/>
      <c r="CC38" s="513"/>
      <c r="CD38" s="513"/>
      <c r="CE38" s="513"/>
      <c r="CF38" s="513"/>
      <c r="CG38" s="513"/>
      <c r="CH38" s="513"/>
      <c r="CI38" s="513"/>
      <c r="CJ38" s="494"/>
      <c r="CK38" s="513">
        <f t="shared" si="102"/>
        <v>0</v>
      </c>
      <c r="CL38" s="494"/>
      <c r="CM38" s="494"/>
      <c r="CN38" s="494"/>
      <c r="CO38" s="494"/>
      <c r="CP38" s="494"/>
      <c r="CQ38" s="494"/>
      <c r="CR38" s="494"/>
      <c r="CS38" s="494"/>
      <c r="CT38" s="494"/>
      <c r="CU38" s="494"/>
      <c r="CV38" s="494"/>
      <c r="CW38" s="494"/>
      <c r="CX38" s="494"/>
      <c r="CY38" s="494"/>
      <c r="CZ38" s="494"/>
      <c r="DA38" s="494"/>
      <c r="DB38" s="494"/>
      <c r="DC38" s="494"/>
      <c r="DD38" s="494"/>
      <c r="DE38" s="494"/>
      <c r="DF38" s="494"/>
      <c r="DG38" s="494"/>
      <c r="DH38" s="494"/>
      <c r="DI38" s="494"/>
      <c r="DJ38" s="494"/>
      <c r="DK38" s="494"/>
      <c r="DL38" s="494"/>
      <c r="DM38" s="494"/>
      <c r="DN38" s="494"/>
      <c r="DO38" s="494"/>
      <c r="DP38" s="494"/>
      <c r="DQ38" s="494"/>
      <c r="DR38" s="494"/>
      <c r="DS38" s="494"/>
      <c r="DT38" s="494"/>
      <c r="DU38" s="494"/>
      <c r="DV38" s="494"/>
      <c r="DW38" s="494"/>
      <c r="DX38" s="494"/>
      <c r="DY38" s="494"/>
      <c r="DZ38" s="494"/>
      <c r="EA38" s="494"/>
      <c r="EB38" s="494"/>
      <c r="EC38" s="494"/>
      <c r="ED38" s="494"/>
      <c r="EE38" s="494"/>
      <c r="EF38" s="494"/>
      <c r="EG38" s="494"/>
      <c r="EH38" s="494"/>
      <c r="EI38" s="494"/>
      <c r="EJ38" s="494"/>
      <c r="EK38" s="494"/>
      <c r="EL38" s="494"/>
      <c r="EM38" s="494"/>
      <c r="EN38" s="494"/>
      <c r="EO38" s="494"/>
      <c r="EP38" s="494"/>
      <c r="EQ38" s="494"/>
      <c r="ER38" s="494"/>
      <c r="ES38" s="494"/>
      <c r="ET38" s="494"/>
      <c r="EU38" s="494"/>
      <c r="EV38" s="494"/>
      <c r="EW38" s="494"/>
      <c r="EX38" s="494"/>
      <c r="EY38" s="494"/>
      <c r="EZ38" s="494"/>
      <c r="FA38" s="494"/>
      <c r="FB38" s="494"/>
      <c r="FC38" s="494"/>
      <c r="FD38" s="494"/>
      <c r="FE38" s="494"/>
      <c r="FF38" s="494"/>
      <c r="FG38" s="494"/>
      <c r="FH38" s="494"/>
      <c r="FI38" s="494"/>
      <c r="FJ38" s="494"/>
      <c r="FK38" s="494"/>
      <c r="FL38" s="494"/>
      <c r="FM38" s="494"/>
      <c r="FN38" s="494"/>
      <c r="FO38" s="494"/>
      <c r="FP38" s="494"/>
      <c r="FQ38" s="494"/>
      <c r="FR38" s="494"/>
      <c r="FS38" s="494"/>
      <c r="FT38" s="494"/>
      <c r="FU38" s="494"/>
      <c r="FV38" s="494"/>
      <c r="FW38" s="494"/>
      <c r="FX38" s="494"/>
      <c r="FY38" s="494"/>
      <c r="FZ38" s="494"/>
      <c r="GA38" s="494"/>
      <c r="GB38" s="494"/>
      <c r="GC38" s="494"/>
      <c r="GD38" s="494"/>
      <c r="GE38" s="494"/>
      <c r="GF38" s="494"/>
      <c r="GG38" s="494"/>
      <c r="GH38" s="494"/>
      <c r="GI38" s="494"/>
      <c r="GJ38" s="494"/>
      <c r="GK38" s="494"/>
      <c r="GL38" s="494"/>
      <c r="GM38" s="494"/>
      <c r="GN38" s="494"/>
      <c r="GO38" s="494"/>
      <c r="GP38" s="494"/>
      <c r="GQ38" s="494"/>
      <c r="GR38" s="494"/>
      <c r="GS38" s="494"/>
      <c r="GT38" s="494"/>
      <c r="GU38" s="494"/>
      <c r="GV38" s="494"/>
      <c r="GW38" s="494"/>
      <c r="GX38" s="494"/>
      <c r="GY38" s="494"/>
      <c r="GZ38" s="494"/>
      <c r="HA38" s="494"/>
      <c r="HB38" s="494"/>
      <c r="HC38" s="494"/>
      <c r="HD38" s="494"/>
      <c r="HE38" s="494"/>
      <c r="HF38" s="494"/>
      <c r="HG38" s="494"/>
      <c r="HH38" s="494"/>
      <c r="HI38" s="494"/>
      <c r="HJ38" s="494"/>
      <c r="HK38" s="494"/>
      <c r="HL38" s="494"/>
      <c r="HM38" s="494"/>
      <c r="HN38" s="494"/>
      <c r="HO38" s="494"/>
      <c r="HP38" s="494"/>
      <c r="HQ38" s="494"/>
      <c r="HR38" s="494"/>
      <c r="HS38" s="494"/>
      <c r="HT38" s="494"/>
      <c r="HU38" s="494"/>
      <c r="HV38" s="494"/>
      <c r="HW38" s="494"/>
      <c r="HX38" s="494"/>
      <c r="HY38" s="494"/>
      <c r="HZ38" s="494"/>
      <c r="IA38" s="494"/>
      <c r="IB38" s="494"/>
      <c r="IC38" s="494"/>
      <c r="ID38" s="494"/>
      <c r="IE38" s="494"/>
      <c r="IF38" s="494"/>
      <c r="IG38" s="494"/>
      <c r="IH38" s="494"/>
      <c r="II38" s="494"/>
      <c r="IJ38" s="494"/>
      <c r="IK38" s="494"/>
      <c r="IL38" s="494"/>
      <c r="IM38" s="494"/>
      <c r="IN38" s="494"/>
      <c r="IO38" s="494"/>
      <c r="IP38" s="494"/>
      <c r="IQ38" s="494"/>
      <c r="IR38" s="494"/>
      <c r="IS38" s="494"/>
      <c r="IT38" s="494"/>
    </row>
    <row r="39" spans="1:254" s="7" customFormat="1" ht="17.100000000000001" customHeight="1" thickTop="1" thickBot="1">
      <c r="A39" s="12"/>
      <c r="B39" s="15"/>
      <c r="C39" s="729" t="s">
        <v>11</v>
      </c>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423"/>
      <c r="AO39" s="423"/>
      <c r="AP39" s="423"/>
      <c r="AQ39" s="423"/>
      <c r="AR39" s="418">
        <f t="shared" si="99"/>
        <v>0</v>
      </c>
      <c r="AS39" s="417">
        <v>139</v>
      </c>
      <c r="AT39" s="17"/>
      <c r="AU39" s="513">
        <f t="shared" ref="AU39:BP39" si="103">+D39-SUM(D40:D41)</f>
        <v>0</v>
      </c>
      <c r="AV39" s="513">
        <f t="shared" si="103"/>
        <v>0</v>
      </c>
      <c r="AW39" s="513">
        <f t="shared" si="103"/>
        <v>0</v>
      </c>
      <c r="AX39" s="513">
        <f t="shared" si="103"/>
        <v>0</v>
      </c>
      <c r="AY39" s="513">
        <f t="shared" si="103"/>
        <v>0</v>
      </c>
      <c r="AZ39" s="513">
        <f t="shared" si="103"/>
        <v>0</v>
      </c>
      <c r="BA39" s="513">
        <f t="shared" si="103"/>
        <v>0</v>
      </c>
      <c r="BB39" s="513">
        <f t="shared" si="103"/>
        <v>0</v>
      </c>
      <c r="BC39" s="513">
        <f t="shared" si="103"/>
        <v>0</v>
      </c>
      <c r="BD39" s="513">
        <f t="shared" si="103"/>
        <v>0</v>
      </c>
      <c r="BE39" s="513">
        <f t="shared" si="103"/>
        <v>0</v>
      </c>
      <c r="BF39" s="513">
        <f t="shared" si="103"/>
        <v>0</v>
      </c>
      <c r="BG39" s="513">
        <f t="shared" si="103"/>
        <v>0</v>
      </c>
      <c r="BH39" s="513">
        <f t="shared" si="103"/>
        <v>0</v>
      </c>
      <c r="BI39" s="513">
        <f t="shared" si="103"/>
        <v>0</v>
      </c>
      <c r="BJ39" s="513">
        <f t="shared" si="103"/>
        <v>0</v>
      </c>
      <c r="BK39" s="513">
        <f t="shared" si="103"/>
        <v>0</v>
      </c>
      <c r="BL39" s="513">
        <f t="shared" si="103"/>
        <v>0</v>
      </c>
      <c r="BM39" s="513">
        <f t="shared" si="103"/>
        <v>0</v>
      </c>
      <c r="BN39" s="513">
        <f t="shared" si="103"/>
        <v>0</v>
      </c>
      <c r="BO39" s="513">
        <f t="shared" si="103"/>
        <v>0</v>
      </c>
      <c r="BP39" s="513">
        <f t="shared" si="103"/>
        <v>0</v>
      </c>
      <c r="BQ39" s="513">
        <f t="shared" ref="BQ39:CI39" si="104">+Z39-SUM(Z40:Z41)</f>
        <v>0</v>
      </c>
      <c r="BR39" s="513">
        <f t="shared" si="104"/>
        <v>0</v>
      </c>
      <c r="BS39" s="513">
        <f t="shared" si="104"/>
        <v>0</v>
      </c>
      <c r="BT39" s="513">
        <f t="shared" si="104"/>
        <v>0</v>
      </c>
      <c r="BU39" s="513">
        <f t="shared" si="104"/>
        <v>0</v>
      </c>
      <c r="BV39" s="513">
        <f t="shared" si="104"/>
        <v>0</v>
      </c>
      <c r="BW39" s="513">
        <f t="shared" si="104"/>
        <v>0</v>
      </c>
      <c r="BX39" s="513">
        <f t="shared" si="104"/>
        <v>0</v>
      </c>
      <c r="BY39" s="513">
        <f t="shared" si="104"/>
        <v>0</v>
      </c>
      <c r="BZ39" s="513">
        <f t="shared" si="104"/>
        <v>0</v>
      </c>
      <c r="CA39" s="513">
        <f t="shared" si="104"/>
        <v>0</v>
      </c>
      <c r="CB39" s="513">
        <f t="shared" si="104"/>
        <v>0</v>
      </c>
      <c r="CC39" s="513">
        <f t="shared" si="104"/>
        <v>0</v>
      </c>
      <c r="CD39" s="513">
        <f t="shared" si="104"/>
        <v>0</v>
      </c>
      <c r="CE39" s="513">
        <f t="shared" si="104"/>
        <v>0</v>
      </c>
      <c r="CF39" s="513">
        <f t="shared" si="104"/>
        <v>0</v>
      </c>
      <c r="CG39" s="513">
        <f t="shared" si="104"/>
        <v>0</v>
      </c>
      <c r="CH39" s="513">
        <f t="shared" si="104"/>
        <v>0</v>
      </c>
      <c r="CI39" s="513">
        <f t="shared" si="104"/>
        <v>0</v>
      </c>
      <c r="CJ39" s="13"/>
      <c r="CK39" s="513">
        <f t="shared" si="102"/>
        <v>0</v>
      </c>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51" customFormat="1" ht="17.100000000000001" customHeight="1" thickTop="1" thickBot="1">
      <c r="B40" s="59"/>
      <c r="C40" s="867" t="s">
        <v>61</v>
      </c>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18">
        <f t="shared" si="99"/>
        <v>0</v>
      </c>
      <c r="AS40" s="417">
        <v>140</v>
      </c>
      <c r="AT40" s="95"/>
      <c r="AU40" s="513"/>
      <c r="AV40" s="513"/>
      <c r="AW40" s="513"/>
      <c r="AX40" s="513"/>
      <c r="AY40" s="513"/>
      <c r="AZ40" s="513"/>
      <c r="BA40" s="513"/>
      <c r="BB40" s="513"/>
      <c r="BC40" s="513"/>
      <c r="BD40" s="513"/>
      <c r="BE40" s="513"/>
      <c r="BF40" s="513"/>
      <c r="BG40" s="513"/>
      <c r="BH40" s="513"/>
      <c r="BI40" s="513"/>
      <c r="BJ40" s="513"/>
      <c r="BK40" s="513"/>
      <c r="BL40" s="513"/>
      <c r="BM40" s="513"/>
      <c r="BN40" s="513"/>
      <c r="BO40" s="513"/>
      <c r="BP40" s="513"/>
      <c r="BQ40" s="513"/>
      <c r="BR40" s="513"/>
      <c r="BS40" s="513"/>
      <c r="BT40" s="513"/>
      <c r="BU40" s="513"/>
      <c r="BV40" s="513"/>
      <c r="BW40" s="513"/>
      <c r="BX40" s="513"/>
      <c r="BY40" s="513"/>
      <c r="BZ40" s="513"/>
      <c r="CA40" s="513"/>
      <c r="CB40" s="513"/>
      <c r="CC40" s="513"/>
      <c r="CD40" s="513"/>
      <c r="CE40" s="513"/>
      <c r="CF40" s="513"/>
      <c r="CG40" s="513"/>
      <c r="CH40" s="513"/>
      <c r="CI40" s="513"/>
      <c r="CJ40" s="494"/>
      <c r="CK40" s="513">
        <f t="shared" si="102"/>
        <v>0</v>
      </c>
      <c r="CL40" s="494"/>
      <c r="CM40" s="494"/>
      <c r="CN40" s="494"/>
      <c r="CO40" s="494"/>
      <c r="CP40" s="494"/>
      <c r="CQ40" s="494"/>
      <c r="CR40" s="494"/>
      <c r="CS40" s="494"/>
      <c r="CT40" s="494"/>
      <c r="CU40" s="494"/>
      <c r="CV40" s="494"/>
      <c r="CW40" s="494"/>
      <c r="CX40" s="494"/>
      <c r="CY40" s="494"/>
      <c r="CZ40" s="494"/>
      <c r="DA40" s="494"/>
      <c r="DB40" s="494"/>
      <c r="DC40" s="494"/>
      <c r="DD40" s="494"/>
      <c r="DE40" s="494"/>
      <c r="DF40" s="494"/>
      <c r="DG40" s="494"/>
      <c r="DH40" s="494"/>
      <c r="DI40" s="494"/>
      <c r="DJ40" s="494"/>
      <c r="DK40" s="494"/>
      <c r="DL40" s="494"/>
      <c r="DM40" s="494"/>
      <c r="DN40" s="494"/>
      <c r="DO40" s="494"/>
      <c r="DP40" s="494"/>
      <c r="DQ40" s="494"/>
      <c r="DR40" s="494"/>
      <c r="DS40" s="494"/>
      <c r="DT40" s="494"/>
      <c r="DU40" s="494"/>
      <c r="DV40" s="494"/>
      <c r="DW40" s="494"/>
      <c r="DX40" s="494"/>
      <c r="DY40" s="494"/>
      <c r="DZ40" s="494"/>
      <c r="EA40" s="494"/>
      <c r="EB40" s="494"/>
      <c r="EC40" s="494"/>
      <c r="ED40" s="494"/>
      <c r="EE40" s="494"/>
      <c r="EF40" s="494"/>
      <c r="EG40" s="494"/>
      <c r="EH40" s="494"/>
      <c r="EI40" s="494"/>
      <c r="EJ40" s="494"/>
      <c r="EK40" s="494"/>
      <c r="EL40" s="494"/>
      <c r="EM40" s="494"/>
      <c r="EN40" s="494"/>
      <c r="EO40" s="494"/>
      <c r="EP40" s="494"/>
      <c r="EQ40" s="494"/>
      <c r="ER40" s="494"/>
      <c r="ES40" s="494"/>
      <c r="ET40" s="494"/>
      <c r="EU40" s="494"/>
      <c r="EV40" s="494"/>
      <c r="EW40" s="494"/>
      <c r="EX40" s="494"/>
      <c r="EY40" s="494"/>
      <c r="EZ40" s="494"/>
      <c r="FA40" s="494"/>
      <c r="FB40" s="494"/>
      <c r="FC40" s="494"/>
      <c r="FD40" s="494"/>
      <c r="FE40" s="494"/>
      <c r="FF40" s="494"/>
      <c r="FG40" s="494"/>
      <c r="FH40" s="494"/>
      <c r="FI40" s="494"/>
      <c r="FJ40" s="494"/>
      <c r="FK40" s="494"/>
      <c r="FL40" s="494"/>
      <c r="FM40" s="494"/>
      <c r="FN40" s="494"/>
      <c r="FO40" s="494"/>
      <c r="FP40" s="494"/>
      <c r="FQ40" s="494"/>
      <c r="FR40" s="494"/>
      <c r="FS40" s="494"/>
      <c r="FT40" s="494"/>
      <c r="FU40" s="494"/>
      <c r="FV40" s="494"/>
      <c r="FW40" s="494"/>
      <c r="FX40" s="494"/>
      <c r="FY40" s="494"/>
      <c r="FZ40" s="494"/>
      <c r="GA40" s="494"/>
      <c r="GB40" s="494"/>
      <c r="GC40" s="494"/>
      <c r="GD40" s="494"/>
      <c r="GE40" s="494"/>
      <c r="GF40" s="494"/>
      <c r="GG40" s="494"/>
      <c r="GH40" s="494"/>
      <c r="GI40" s="494"/>
      <c r="GJ40" s="494"/>
      <c r="GK40" s="494"/>
      <c r="GL40" s="494"/>
      <c r="GM40" s="494"/>
      <c r="GN40" s="494"/>
      <c r="GO40" s="494"/>
      <c r="GP40" s="494"/>
      <c r="GQ40" s="494"/>
      <c r="GR40" s="494"/>
      <c r="GS40" s="494"/>
      <c r="GT40" s="494"/>
      <c r="GU40" s="494"/>
      <c r="GV40" s="494"/>
      <c r="GW40" s="494"/>
      <c r="GX40" s="494"/>
      <c r="GY40" s="494"/>
      <c r="GZ40" s="494"/>
      <c r="HA40" s="494"/>
      <c r="HB40" s="494"/>
      <c r="HC40" s="494"/>
      <c r="HD40" s="494"/>
      <c r="HE40" s="494"/>
      <c r="HF40" s="494"/>
      <c r="HG40" s="494"/>
      <c r="HH40" s="494"/>
      <c r="HI40" s="494"/>
      <c r="HJ40" s="494"/>
      <c r="HK40" s="494"/>
      <c r="HL40" s="494"/>
      <c r="HM40" s="494"/>
      <c r="HN40" s="494"/>
      <c r="HO40" s="494"/>
      <c r="HP40" s="494"/>
      <c r="HQ40" s="494"/>
      <c r="HR40" s="494"/>
      <c r="HS40" s="494"/>
      <c r="HT40" s="494"/>
      <c r="HU40" s="494"/>
      <c r="HV40" s="494"/>
      <c r="HW40" s="494"/>
      <c r="HX40" s="494"/>
      <c r="HY40" s="494"/>
      <c r="HZ40" s="494"/>
      <c r="IA40" s="494"/>
      <c r="IB40" s="494"/>
      <c r="IC40" s="494"/>
      <c r="ID40" s="494"/>
      <c r="IE40" s="494"/>
      <c r="IF40" s="494"/>
      <c r="IG40" s="494"/>
      <c r="IH40" s="494"/>
      <c r="II40" s="494"/>
      <c r="IJ40" s="494"/>
      <c r="IK40" s="494"/>
      <c r="IL40" s="494"/>
      <c r="IM40" s="494"/>
      <c r="IN40" s="494"/>
      <c r="IO40" s="494"/>
      <c r="IP40" s="494"/>
      <c r="IQ40" s="494"/>
      <c r="IR40" s="494"/>
      <c r="IS40" s="494"/>
      <c r="IT40" s="494"/>
    </row>
    <row r="41" spans="1:254" s="51" customFormat="1" ht="17.100000000000001" customHeight="1" thickTop="1" thickBot="1">
      <c r="B41" s="59"/>
      <c r="C41" s="867" t="s">
        <v>62</v>
      </c>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c r="AK41" s="423"/>
      <c r="AL41" s="423"/>
      <c r="AM41" s="423"/>
      <c r="AN41" s="423"/>
      <c r="AO41" s="423"/>
      <c r="AP41" s="423"/>
      <c r="AQ41" s="423"/>
      <c r="AR41" s="418">
        <f t="shared" si="99"/>
        <v>0</v>
      </c>
      <c r="AS41" s="417">
        <v>141</v>
      </c>
      <c r="AT41" s="95"/>
      <c r="AU41" s="513"/>
      <c r="AV41" s="513"/>
      <c r="AW41" s="513"/>
      <c r="AX41" s="513"/>
      <c r="AY41" s="513"/>
      <c r="AZ41" s="513"/>
      <c r="BA41" s="513"/>
      <c r="BB41" s="513"/>
      <c r="BC41" s="513"/>
      <c r="BD41" s="513"/>
      <c r="BE41" s="513"/>
      <c r="BF41" s="513"/>
      <c r="BG41" s="513"/>
      <c r="BH41" s="513"/>
      <c r="BI41" s="513"/>
      <c r="BJ41" s="513"/>
      <c r="BK41" s="513"/>
      <c r="BL41" s="513"/>
      <c r="BM41" s="513"/>
      <c r="BN41" s="513"/>
      <c r="BO41" s="513"/>
      <c r="BP41" s="513"/>
      <c r="BQ41" s="513"/>
      <c r="BR41" s="513"/>
      <c r="BS41" s="513"/>
      <c r="BT41" s="513"/>
      <c r="BU41" s="513"/>
      <c r="BV41" s="513"/>
      <c r="BW41" s="513"/>
      <c r="BX41" s="513"/>
      <c r="BY41" s="513"/>
      <c r="BZ41" s="513"/>
      <c r="CA41" s="513"/>
      <c r="CB41" s="513"/>
      <c r="CC41" s="513"/>
      <c r="CD41" s="513"/>
      <c r="CE41" s="513"/>
      <c r="CF41" s="513"/>
      <c r="CG41" s="513"/>
      <c r="CH41" s="513"/>
      <c r="CI41" s="513"/>
      <c r="CJ41" s="494"/>
      <c r="CK41" s="513">
        <f t="shared" si="102"/>
        <v>0</v>
      </c>
      <c r="CL41" s="494"/>
      <c r="CM41" s="494"/>
      <c r="CN41" s="494"/>
      <c r="CO41" s="494"/>
      <c r="CP41" s="494"/>
      <c r="CQ41" s="494"/>
      <c r="CR41" s="494"/>
      <c r="CS41" s="494"/>
      <c r="CT41" s="494"/>
      <c r="CU41" s="494"/>
      <c r="CV41" s="494"/>
      <c r="CW41" s="494"/>
      <c r="CX41" s="494"/>
      <c r="CY41" s="494"/>
      <c r="CZ41" s="494"/>
      <c r="DA41" s="494"/>
      <c r="DB41" s="494"/>
      <c r="DC41" s="494"/>
      <c r="DD41" s="494"/>
      <c r="DE41" s="494"/>
      <c r="DF41" s="494"/>
      <c r="DG41" s="494"/>
      <c r="DH41" s="494"/>
      <c r="DI41" s="494"/>
      <c r="DJ41" s="494"/>
      <c r="DK41" s="494"/>
      <c r="DL41" s="494"/>
      <c r="DM41" s="494"/>
      <c r="DN41" s="494"/>
      <c r="DO41" s="494"/>
      <c r="DP41" s="494"/>
      <c r="DQ41" s="494"/>
      <c r="DR41" s="494"/>
      <c r="DS41" s="494"/>
      <c r="DT41" s="494"/>
      <c r="DU41" s="494"/>
      <c r="DV41" s="494"/>
      <c r="DW41" s="494"/>
      <c r="DX41" s="494"/>
      <c r="DY41" s="494"/>
      <c r="DZ41" s="494"/>
      <c r="EA41" s="494"/>
      <c r="EB41" s="494"/>
      <c r="EC41" s="494"/>
      <c r="ED41" s="494"/>
      <c r="EE41" s="494"/>
      <c r="EF41" s="494"/>
      <c r="EG41" s="494"/>
      <c r="EH41" s="494"/>
      <c r="EI41" s="494"/>
      <c r="EJ41" s="494"/>
      <c r="EK41" s="494"/>
      <c r="EL41" s="494"/>
      <c r="EM41" s="494"/>
      <c r="EN41" s="494"/>
      <c r="EO41" s="494"/>
      <c r="EP41" s="494"/>
      <c r="EQ41" s="494"/>
      <c r="ER41" s="494"/>
      <c r="ES41" s="494"/>
      <c r="ET41" s="494"/>
      <c r="EU41" s="494"/>
      <c r="EV41" s="494"/>
      <c r="EW41" s="494"/>
      <c r="EX41" s="494"/>
      <c r="EY41" s="494"/>
      <c r="EZ41" s="494"/>
      <c r="FA41" s="494"/>
      <c r="FB41" s="494"/>
      <c r="FC41" s="494"/>
      <c r="FD41" s="494"/>
      <c r="FE41" s="494"/>
      <c r="FF41" s="494"/>
      <c r="FG41" s="494"/>
      <c r="FH41" s="494"/>
      <c r="FI41" s="494"/>
      <c r="FJ41" s="494"/>
      <c r="FK41" s="494"/>
      <c r="FL41" s="494"/>
      <c r="FM41" s="494"/>
      <c r="FN41" s="494"/>
      <c r="FO41" s="494"/>
      <c r="FP41" s="494"/>
      <c r="FQ41" s="494"/>
      <c r="FR41" s="494"/>
      <c r="FS41" s="494"/>
      <c r="FT41" s="494"/>
      <c r="FU41" s="494"/>
      <c r="FV41" s="494"/>
      <c r="FW41" s="494"/>
      <c r="FX41" s="494"/>
      <c r="FY41" s="494"/>
      <c r="FZ41" s="494"/>
      <c r="GA41" s="494"/>
      <c r="GB41" s="494"/>
      <c r="GC41" s="494"/>
      <c r="GD41" s="494"/>
      <c r="GE41" s="494"/>
      <c r="GF41" s="494"/>
      <c r="GG41" s="494"/>
      <c r="GH41" s="494"/>
      <c r="GI41" s="494"/>
      <c r="GJ41" s="494"/>
      <c r="GK41" s="494"/>
      <c r="GL41" s="494"/>
      <c r="GM41" s="494"/>
      <c r="GN41" s="494"/>
      <c r="GO41" s="494"/>
      <c r="GP41" s="494"/>
      <c r="GQ41" s="494"/>
      <c r="GR41" s="494"/>
      <c r="GS41" s="494"/>
      <c r="GT41" s="494"/>
      <c r="GU41" s="494"/>
      <c r="GV41" s="494"/>
      <c r="GW41" s="494"/>
      <c r="GX41" s="494"/>
      <c r="GY41" s="494"/>
      <c r="GZ41" s="494"/>
      <c r="HA41" s="494"/>
      <c r="HB41" s="494"/>
      <c r="HC41" s="494"/>
      <c r="HD41" s="494"/>
      <c r="HE41" s="494"/>
      <c r="HF41" s="494"/>
      <c r="HG41" s="494"/>
      <c r="HH41" s="494"/>
      <c r="HI41" s="494"/>
      <c r="HJ41" s="494"/>
      <c r="HK41" s="494"/>
      <c r="HL41" s="494"/>
      <c r="HM41" s="494"/>
      <c r="HN41" s="494"/>
      <c r="HO41" s="494"/>
      <c r="HP41" s="494"/>
      <c r="HQ41" s="494"/>
      <c r="HR41" s="494"/>
      <c r="HS41" s="494"/>
      <c r="HT41" s="494"/>
      <c r="HU41" s="494"/>
      <c r="HV41" s="494"/>
      <c r="HW41" s="494"/>
      <c r="HX41" s="494"/>
      <c r="HY41" s="494"/>
      <c r="HZ41" s="494"/>
      <c r="IA41" s="494"/>
      <c r="IB41" s="494"/>
      <c r="IC41" s="494"/>
      <c r="ID41" s="494"/>
      <c r="IE41" s="494"/>
      <c r="IF41" s="494"/>
      <c r="IG41" s="494"/>
      <c r="IH41" s="494"/>
      <c r="II41" s="494"/>
      <c r="IJ41" s="494"/>
      <c r="IK41" s="494"/>
      <c r="IL41" s="494"/>
      <c r="IM41" s="494"/>
      <c r="IN41" s="494"/>
      <c r="IO41" s="494"/>
      <c r="IP41" s="494"/>
      <c r="IQ41" s="494"/>
      <c r="IR41" s="494"/>
      <c r="IS41" s="494"/>
      <c r="IT41" s="494"/>
    </row>
    <row r="42" spans="1:254" s="7" customFormat="1" ht="17.100000000000001" customHeight="1" thickTop="1" thickBot="1">
      <c r="A42" s="12"/>
      <c r="B42" s="15"/>
      <c r="C42" s="729" t="s">
        <v>12</v>
      </c>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18">
        <f t="shared" si="99"/>
        <v>0</v>
      </c>
      <c r="AS42" s="417">
        <v>142</v>
      </c>
      <c r="AT42" s="17"/>
      <c r="AU42" s="513">
        <f t="shared" ref="AU42:BP42" si="105">+D42-SUM(D43:D44)</f>
        <v>0</v>
      </c>
      <c r="AV42" s="513">
        <f t="shared" si="105"/>
        <v>0</v>
      </c>
      <c r="AW42" s="513">
        <f t="shared" si="105"/>
        <v>0</v>
      </c>
      <c r="AX42" s="513">
        <f t="shared" si="105"/>
        <v>0</v>
      </c>
      <c r="AY42" s="513">
        <f t="shared" si="105"/>
        <v>0</v>
      </c>
      <c r="AZ42" s="513">
        <f t="shared" si="105"/>
        <v>0</v>
      </c>
      <c r="BA42" s="513">
        <f t="shared" si="105"/>
        <v>0</v>
      </c>
      <c r="BB42" s="513">
        <f t="shared" si="105"/>
        <v>0</v>
      </c>
      <c r="BC42" s="513">
        <f t="shared" si="105"/>
        <v>0</v>
      </c>
      <c r="BD42" s="513">
        <f t="shared" si="105"/>
        <v>0</v>
      </c>
      <c r="BE42" s="513">
        <f t="shared" si="105"/>
        <v>0</v>
      </c>
      <c r="BF42" s="513">
        <f t="shared" si="105"/>
        <v>0</v>
      </c>
      <c r="BG42" s="513">
        <f t="shared" si="105"/>
        <v>0</v>
      </c>
      <c r="BH42" s="513">
        <f t="shared" si="105"/>
        <v>0</v>
      </c>
      <c r="BI42" s="513">
        <f t="shared" si="105"/>
        <v>0</v>
      </c>
      <c r="BJ42" s="513">
        <f t="shared" si="105"/>
        <v>0</v>
      </c>
      <c r="BK42" s="513">
        <f t="shared" si="105"/>
        <v>0</v>
      </c>
      <c r="BL42" s="513">
        <f t="shared" si="105"/>
        <v>0</v>
      </c>
      <c r="BM42" s="513">
        <f t="shared" si="105"/>
        <v>0</v>
      </c>
      <c r="BN42" s="513">
        <f t="shared" si="105"/>
        <v>0</v>
      </c>
      <c r="BO42" s="513">
        <f t="shared" si="105"/>
        <v>0</v>
      </c>
      <c r="BP42" s="513">
        <f t="shared" si="105"/>
        <v>0</v>
      </c>
      <c r="BQ42" s="513">
        <f t="shared" ref="BQ42:CI42" si="106">+Z42-SUM(Z43:Z44)</f>
        <v>0</v>
      </c>
      <c r="BR42" s="513">
        <f t="shared" si="106"/>
        <v>0</v>
      </c>
      <c r="BS42" s="513">
        <f t="shared" si="106"/>
        <v>0</v>
      </c>
      <c r="BT42" s="513">
        <f t="shared" si="106"/>
        <v>0</v>
      </c>
      <c r="BU42" s="513">
        <f t="shared" si="106"/>
        <v>0</v>
      </c>
      <c r="BV42" s="513">
        <f t="shared" si="106"/>
        <v>0</v>
      </c>
      <c r="BW42" s="513">
        <f t="shared" si="106"/>
        <v>0</v>
      </c>
      <c r="BX42" s="513">
        <f t="shared" si="106"/>
        <v>0</v>
      </c>
      <c r="BY42" s="513">
        <f t="shared" si="106"/>
        <v>0</v>
      </c>
      <c r="BZ42" s="513">
        <f t="shared" si="106"/>
        <v>0</v>
      </c>
      <c r="CA42" s="513">
        <f t="shared" si="106"/>
        <v>0</v>
      </c>
      <c r="CB42" s="513">
        <f t="shared" si="106"/>
        <v>0</v>
      </c>
      <c r="CC42" s="513">
        <f t="shared" si="106"/>
        <v>0</v>
      </c>
      <c r="CD42" s="513">
        <f t="shared" si="106"/>
        <v>0</v>
      </c>
      <c r="CE42" s="513">
        <f t="shared" si="106"/>
        <v>0</v>
      </c>
      <c r="CF42" s="513">
        <f t="shared" si="106"/>
        <v>0</v>
      </c>
      <c r="CG42" s="513">
        <f t="shared" si="106"/>
        <v>0</v>
      </c>
      <c r="CH42" s="513">
        <f t="shared" si="106"/>
        <v>0</v>
      </c>
      <c r="CI42" s="513">
        <f t="shared" si="106"/>
        <v>0</v>
      </c>
      <c r="CJ42" s="13"/>
      <c r="CK42" s="513">
        <f t="shared" si="102"/>
        <v>0</v>
      </c>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51" customFormat="1" ht="17.100000000000001" customHeight="1" thickTop="1" thickBot="1">
      <c r="B43" s="59"/>
      <c r="C43" s="867" t="s">
        <v>61</v>
      </c>
      <c r="D43" s="423"/>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423"/>
      <c r="AH43" s="423"/>
      <c r="AI43" s="423"/>
      <c r="AJ43" s="423"/>
      <c r="AK43" s="423"/>
      <c r="AL43" s="423"/>
      <c r="AM43" s="423"/>
      <c r="AN43" s="423"/>
      <c r="AO43" s="423"/>
      <c r="AP43" s="423"/>
      <c r="AQ43" s="423"/>
      <c r="AR43" s="418">
        <f t="shared" si="99"/>
        <v>0</v>
      </c>
      <c r="AS43" s="417">
        <v>143</v>
      </c>
      <c r="AT43" s="95"/>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13"/>
      <c r="CE43" s="513"/>
      <c r="CF43" s="513"/>
      <c r="CG43" s="513"/>
      <c r="CH43" s="513"/>
      <c r="CI43" s="513"/>
      <c r="CJ43" s="494"/>
      <c r="CK43" s="513">
        <f t="shared" si="102"/>
        <v>0</v>
      </c>
      <c r="CL43" s="494"/>
      <c r="CM43" s="494"/>
      <c r="CN43" s="494"/>
      <c r="CO43" s="494"/>
      <c r="CP43" s="494"/>
      <c r="CQ43" s="494"/>
      <c r="CR43" s="494"/>
      <c r="CS43" s="494"/>
      <c r="CT43" s="494"/>
      <c r="CU43" s="494"/>
      <c r="CV43" s="494"/>
      <c r="CW43" s="494"/>
      <c r="CX43" s="494"/>
      <c r="CY43" s="494"/>
      <c r="CZ43" s="494"/>
      <c r="DA43" s="494"/>
      <c r="DB43" s="494"/>
      <c r="DC43" s="494"/>
      <c r="DD43" s="494"/>
      <c r="DE43" s="494"/>
      <c r="DF43" s="494"/>
      <c r="DG43" s="494"/>
      <c r="DH43" s="494"/>
      <c r="DI43" s="494"/>
      <c r="DJ43" s="494"/>
      <c r="DK43" s="494"/>
      <c r="DL43" s="494"/>
      <c r="DM43" s="494"/>
      <c r="DN43" s="494"/>
      <c r="DO43" s="494"/>
      <c r="DP43" s="494"/>
      <c r="DQ43" s="494"/>
      <c r="DR43" s="494"/>
      <c r="DS43" s="494"/>
      <c r="DT43" s="494"/>
      <c r="DU43" s="494"/>
      <c r="DV43" s="494"/>
      <c r="DW43" s="494"/>
      <c r="DX43" s="494"/>
      <c r="DY43" s="494"/>
      <c r="DZ43" s="494"/>
      <c r="EA43" s="494"/>
      <c r="EB43" s="494"/>
      <c r="EC43" s="494"/>
      <c r="ED43" s="494"/>
      <c r="EE43" s="494"/>
      <c r="EF43" s="494"/>
      <c r="EG43" s="494"/>
      <c r="EH43" s="494"/>
      <c r="EI43" s="494"/>
      <c r="EJ43" s="494"/>
      <c r="EK43" s="494"/>
      <c r="EL43" s="494"/>
      <c r="EM43" s="494"/>
      <c r="EN43" s="494"/>
      <c r="EO43" s="494"/>
      <c r="EP43" s="494"/>
      <c r="EQ43" s="494"/>
      <c r="ER43" s="494"/>
      <c r="ES43" s="494"/>
      <c r="ET43" s="494"/>
      <c r="EU43" s="494"/>
      <c r="EV43" s="494"/>
      <c r="EW43" s="494"/>
      <c r="EX43" s="494"/>
      <c r="EY43" s="494"/>
      <c r="EZ43" s="494"/>
      <c r="FA43" s="494"/>
      <c r="FB43" s="494"/>
      <c r="FC43" s="494"/>
      <c r="FD43" s="494"/>
      <c r="FE43" s="494"/>
      <c r="FF43" s="494"/>
      <c r="FG43" s="494"/>
      <c r="FH43" s="494"/>
      <c r="FI43" s="494"/>
      <c r="FJ43" s="494"/>
      <c r="FK43" s="494"/>
      <c r="FL43" s="494"/>
      <c r="FM43" s="494"/>
      <c r="FN43" s="494"/>
      <c r="FO43" s="494"/>
      <c r="FP43" s="494"/>
      <c r="FQ43" s="494"/>
      <c r="FR43" s="494"/>
      <c r="FS43" s="494"/>
      <c r="FT43" s="494"/>
      <c r="FU43" s="494"/>
      <c r="FV43" s="494"/>
      <c r="FW43" s="494"/>
      <c r="FX43" s="494"/>
      <c r="FY43" s="494"/>
      <c r="FZ43" s="494"/>
      <c r="GA43" s="494"/>
      <c r="GB43" s="494"/>
      <c r="GC43" s="494"/>
      <c r="GD43" s="494"/>
      <c r="GE43" s="494"/>
      <c r="GF43" s="494"/>
      <c r="GG43" s="494"/>
      <c r="GH43" s="494"/>
      <c r="GI43" s="494"/>
      <c r="GJ43" s="494"/>
      <c r="GK43" s="494"/>
      <c r="GL43" s="494"/>
      <c r="GM43" s="494"/>
      <c r="GN43" s="494"/>
      <c r="GO43" s="494"/>
      <c r="GP43" s="494"/>
      <c r="GQ43" s="494"/>
      <c r="GR43" s="494"/>
      <c r="GS43" s="494"/>
      <c r="GT43" s="494"/>
      <c r="GU43" s="494"/>
      <c r="GV43" s="494"/>
      <c r="GW43" s="494"/>
      <c r="GX43" s="494"/>
      <c r="GY43" s="494"/>
      <c r="GZ43" s="494"/>
      <c r="HA43" s="494"/>
      <c r="HB43" s="494"/>
      <c r="HC43" s="494"/>
      <c r="HD43" s="494"/>
      <c r="HE43" s="494"/>
      <c r="HF43" s="494"/>
      <c r="HG43" s="494"/>
      <c r="HH43" s="494"/>
      <c r="HI43" s="494"/>
      <c r="HJ43" s="494"/>
      <c r="HK43" s="494"/>
      <c r="HL43" s="494"/>
      <c r="HM43" s="494"/>
      <c r="HN43" s="494"/>
      <c r="HO43" s="494"/>
      <c r="HP43" s="494"/>
      <c r="HQ43" s="494"/>
      <c r="HR43" s="494"/>
      <c r="HS43" s="494"/>
      <c r="HT43" s="494"/>
      <c r="HU43" s="494"/>
      <c r="HV43" s="494"/>
      <c r="HW43" s="494"/>
      <c r="HX43" s="494"/>
      <c r="HY43" s="494"/>
      <c r="HZ43" s="494"/>
      <c r="IA43" s="494"/>
      <c r="IB43" s="494"/>
      <c r="IC43" s="494"/>
      <c r="ID43" s="494"/>
      <c r="IE43" s="494"/>
      <c r="IF43" s="494"/>
      <c r="IG43" s="494"/>
      <c r="IH43" s="494"/>
      <c r="II43" s="494"/>
      <c r="IJ43" s="494"/>
      <c r="IK43" s="494"/>
      <c r="IL43" s="494"/>
      <c r="IM43" s="494"/>
      <c r="IN43" s="494"/>
      <c r="IO43" s="494"/>
      <c r="IP43" s="494"/>
      <c r="IQ43" s="494"/>
      <c r="IR43" s="494"/>
      <c r="IS43" s="494"/>
      <c r="IT43" s="494"/>
    </row>
    <row r="44" spans="1:254" s="51" customFormat="1" ht="17.100000000000001" customHeight="1" thickTop="1" thickBot="1">
      <c r="B44" s="59"/>
      <c r="C44" s="867" t="s">
        <v>62</v>
      </c>
      <c r="D44" s="423"/>
      <c r="E44" s="423"/>
      <c r="F44" s="423"/>
      <c r="G44" s="423"/>
      <c r="H44" s="423"/>
      <c r="I44" s="423"/>
      <c r="J44" s="423"/>
      <c r="K44" s="423"/>
      <c r="L44" s="423"/>
      <c r="M44" s="423"/>
      <c r="N44" s="423"/>
      <c r="O44" s="423"/>
      <c r="P44" s="423"/>
      <c r="Q44" s="423"/>
      <c r="R44" s="423"/>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18">
        <f t="shared" si="99"/>
        <v>0</v>
      </c>
      <c r="AS44" s="417">
        <v>144</v>
      </c>
      <c r="AT44" s="95"/>
      <c r="AU44" s="513"/>
      <c r="AV44" s="513"/>
      <c r="AW44" s="513"/>
      <c r="AX44" s="513"/>
      <c r="AY44" s="513"/>
      <c r="AZ44" s="513"/>
      <c r="BA44" s="513"/>
      <c r="BB44" s="513"/>
      <c r="BC44" s="513"/>
      <c r="BD44" s="513"/>
      <c r="BE44" s="513"/>
      <c r="BF44" s="513"/>
      <c r="BG44" s="513"/>
      <c r="BH44" s="513"/>
      <c r="BI44" s="513"/>
      <c r="BJ44" s="513"/>
      <c r="BK44" s="513"/>
      <c r="BL44" s="513"/>
      <c r="BM44" s="513"/>
      <c r="BN44" s="513"/>
      <c r="BO44" s="513"/>
      <c r="BP44" s="513"/>
      <c r="BQ44" s="513"/>
      <c r="BR44" s="513"/>
      <c r="BS44" s="513"/>
      <c r="BT44" s="513"/>
      <c r="BU44" s="513"/>
      <c r="BV44" s="513"/>
      <c r="BW44" s="513"/>
      <c r="BX44" s="513"/>
      <c r="BY44" s="513"/>
      <c r="BZ44" s="513"/>
      <c r="CA44" s="513"/>
      <c r="CB44" s="513"/>
      <c r="CC44" s="513"/>
      <c r="CD44" s="513"/>
      <c r="CE44" s="513"/>
      <c r="CF44" s="513"/>
      <c r="CG44" s="513"/>
      <c r="CH44" s="513"/>
      <c r="CI44" s="513"/>
      <c r="CJ44" s="494"/>
      <c r="CK44" s="513">
        <f t="shared" si="102"/>
        <v>0</v>
      </c>
      <c r="CL44" s="494"/>
      <c r="CM44" s="494"/>
      <c r="CN44" s="494"/>
      <c r="CO44" s="494"/>
      <c r="CP44" s="494"/>
      <c r="CQ44" s="494"/>
      <c r="CR44" s="494"/>
      <c r="CS44" s="494"/>
      <c r="CT44" s="494"/>
      <c r="CU44" s="494"/>
      <c r="CV44" s="494"/>
      <c r="CW44" s="494"/>
      <c r="CX44" s="494"/>
      <c r="CY44" s="494"/>
      <c r="CZ44" s="494"/>
      <c r="DA44" s="494"/>
      <c r="DB44" s="494"/>
      <c r="DC44" s="494"/>
      <c r="DD44" s="494"/>
      <c r="DE44" s="494"/>
      <c r="DF44" s="494"/>
      <c r="DG44" s="494"/>
      <c r="DH44" s="494"/>
      <c r="DI44" s="494"/>
      <c r="DJ44" s="494"/>
      <c r="DK44" s="494"/>
      <c r="DL44" s="494"/>
      <c r="DM44" s="494"/>
      <c r="DN44" s="494"/>
      <c r="DO44" s="494"/>
      <c r="DP44" s="494"/>
      <c r="DQ44" s="494"/>
      <c r="DR44" s="494"/>
      <c r="DS44" s="494"/>
      <c r="DT44" s="494"/>
      <c r="DU44" s="494"/>
      <c r="DV44" s="494"/>
      <c r="DW44" s="494"/>
      <c r="DX44" s="494"/>
      <c r="DY44" s="494"/>
      <c r="DZ44" s="494"/>
      <c r="EA44" s="494"/>
      <c r="EB44" s="494"/>
      <c r="EC44" s="494"/>
      <c r="ED44" s="494"/>
      <c r="EE44" s="494"/>
      <c r="EF44" s="494"/>
      <c r="EG44" s="494"/>
      <c r="EH44" s="494"/>
      <c r="EI44" s="494"/>
      <c r="EJ44" s="494"/>
      <c r="EK44" s="494"/>
      <c r="EL44" s="494"/>
      <c r="EM44" s="494"/>
      <c r="EN44" s="494"/>
      <c r="EO44" s="494"/>
      <c r="EP44" s="494"/>
      <c r="EQ44" s="494"/>
      <c r="ER44" s="494"/>
      <c r="ES44" s="494"/>
      <c r="ET44" s="494"/>
      <c r="EU44" s="494"/>
      <c r="EV44" s="494"/>
      <c r="EW44" s="494"/>
      <c r="EX44" s="494"/>
      <c r="EY44" s="494"/>
      <c r="EZ44" s="494"/>
      <c r="FA44" s="494"/>
      <c r="FB44" s="494"/>
      <c r="FC44" s="494"/>
      <c r="FD44" s="494"/>
      <c r="FE44" s="494"/>
      <c r="FF44" s="494"/>
      <c r="FG44" s="494"/>
      <c r="FH44" s="494"/>
      <c r="FI44" s="494"/>
      <c r="FJ44" s="494"/>
      <c r="FK44" s="494"/>
      <c r="FL44" s="494"/>
      <c r="FM44" s="494"/>
      <c r="FN44" s="494"/>
      <c r="FO44" s="494"/>
      <c r="FP44" s="494"/>
      <c r="FQ44" s="494"/>
      <c r="FR44" s="494"/>
      <c r="FS44" s="494"/>
      <c r="FT44" s="494"/>
      <c r="FU44" s="494"/>
      <c r="FV44" s="494"/>
      <c r="FW44" s="494"/>
      <c r="FX44" s="494"/>
      <c r="FY44" s="494"/>
      <c r="FZ44" s="494"/>
      <c r="GA44" s="494"/>
      <c r="GB44" s="494"/>
      <c r="GC44" s="494"/>
      <c r="GD44" s="494"/>
      <c r="GE44" s="494"/>
      <c r="GF44" s="494"/>
      <c r="GG44" s="494"/>
      <c r="GH44" s="494"/>
      <c r="GI44" s="494"/>
      <c r="GJ44" s="494"/>
      <c r="GK44" s="494"/>
      <c r="GL44" s="494"/>
      <c r="GM44" s="494"/>
      <c r="GN44" s="494"/>
      <c r="GO44" s="494"/>
      <c r="GP44" s="494"/>
      <c r="GQ44" s="494"/>
      <c r="GR44" s="494"/>
      <c r="GS44" s="494"/>
      <c r="GT44" s="494"/>
      <c r="GU44" s="494"/>
      <c r="GV44" s="494"/>
      <c r="GW44" s="494"/>
      <c r="GX44" s="494"/>
      <c r="GY44" s="494"/>
      <c r="GZ44" s="494"/>
      <c r="HA44" s="494"/>
      <c r="HB44" s="494"/>
      <c r="HC44" s="494"/>
      <c r="HD44" s="494"/>
      <c r="HE44" s="494"/>
      <c r="HF44" s="494"/>
      <c r="HG44" s="494"/>
      <c r="HH44" s="494"/>
      <c r="HI44" s="494"/>
      <c r="HJ44" s="494"/>
      <c r="HK44" s="494"/>
      <c r="HL44" s="494"/>
      <c r="HM44" s="494"/>
      <c r="HN44" s="494"/>
      <c r="HO44" s="494"/>
      <c r="HP44" s="494"/>
      <c r="HQ44" s="494"/>
      <c r="HR44" s="494"/>
      <c r="HS44" s="494"/>
      <c r="HT44" s="494"/>
      <c r="HU44" s="494"/>
      <c r="HV44" s="494"/>
      <c r="HW44" s="494"/>
      <c r="HX44" s="494"/>
      <c r="HY44" s="494"/>
      <c r="HZ44" s="494"/>
      <c r="IA44" s="494"/>
      <c r="IB44" s="494"/>
      <c r="IC44" s="494"/>
      <c r="ID44" s="494"/>
      <c r="IE44" s="494"/>
      <c r="IF44" s="494"/>
      <c r="IG44" s="494"/>
      <c r="IH44" s="494"/>
      <c r="II44" s="494"/>
      <c r="IJ44" s="494"/>
      <c r="IK44" s="494"/>
      <c r="IL44" s="494"/>
      <c r="IM44" s="494"/>
      <c r="IN44" s="494"/>
      <c r="IO44" s="494"/>
      <c r="IP44" s="494"/>
      <c r="IQ44" s="494"/>
      <c r="IR44" s="494"/>
      <c r="IS44" s="494"/>
      <c r="IT44" s="494"/>
    </row>
    <row r="45" spans="1:254" s="9" customFormat="1" ht="17.100000000000001" customHeight="1" thickTop="1" thickBot="1">
      <c r="A45" s="12"/>
      <c r="B45" s="15"/>
      <c r="C45" s="732" t="s">
        <v>380</v>
      </c>
      <c r="D45" s="418">
        <f t="shared" ref="D45:AQ45" si="107">+SUM(D42,D39,D36)</f>
        <v>0</v>
      </c>
      <c r="E45" s="418">
        <f t="shared" ref="E45" si="108">+SUM(E42,E39,E36)</f>
        <v>0</v>
      </c>
      <c r="F45" s="418">
        <f t="shared" si="107"/>
        <v>0</v>
      </c>
      <c r="G45" s="418">
        <f t="shared" si="107"/>
        <v>0</v>
      </c>
      <c r="H45" s="418">
        <f t="shared" si="107"/>
        <v>0</v>
      </c>
      <c r="I45" s="418">
        <f t="shared" si="107"/>
        <v>0</v>
      </c>
      <c r="J45" s="418">
        <f t="shared" si="107"/>
        <v>0</v>
      </c>
      <c r="K45" s="418">
        <f t="shared" si="107"/>
        <v>0</v>
      </c>
      <c r="L45" s="418">
        <f t="shared" si="107"/>
        <v>0</v>
      </c>
      <c r="M45" s="418">
        <f t="shared" si="107"/>
        <v>0</v>
      </c>
      <c r="N45" s="418">
        <f t="shared" si="107"/>
        <v>0</v>
      </c>
      <c r="O45" s="418">
        <f t="shared" si="107"/>
        <v>0</v>
      </c>
      <c r="P45" s="418">
        <f t="shared" si="107"/>
        <v>0</v>
      </c>
      <c r="Q45" s="418">
        <f t="shared" si="107"/>
        <v>0</v>
      </c>
      <c r="R45" s="418">
        <f t="shared" si="107"/>
        <v>0</v>
      </c>
      <c r="S45" s="418">
        <f t="shared" si="107"/>
        <v>0</v>
      </c>
      <c r="T45" s="418">
        <f t="shared" si="107"/>
        <v>0</v>
      </c>
      <c r="U45" s="418">
        <f t="shared" si="107"/>
        <v>0</v>
      </c>
      <c r="V45" s="418">
        <f t="shared" si="107"/>
        <v>0</v>
      </c>
      <c r="W45" s="418">
        <f t="shared" si="107"/>
        <v>0</v>
      </c>
      <c r="X45" s="418">
        <f t="shared" si="107"/>
        <v>0</v>
      </c>
      <c r="Y45" s="418">
        <f t="shared" si="107"/>
        <v>0</v>
      </c>
      <c r="Z45" s="418">
        <f t="shared" si="107"/>
        <v>0</v>
      </c>
      <c r="AA45" s="418">
        <f t="shared" si="107"/>
        <v>0</v>
      </c>
      <c r="AB45" s="418">
        <f t="shared" si="107"/>
        <v>0</v>
      </c>
      <c r="AC45" s="418">
        <f t="shared" si="107"/>
        <v>0</v>
      </c>
      <c r="AD45" s="418">
        <f t="shared" si="107"/>
        <v>0</v>
      </c>
      <c r="AE45" s="418">
        <f t="shared" si="107"/>
        <v>0</v>
      </c>
      <c r="AF45" s="418">
        <f t="shared" si="107"/>
        <v>0</v>
      </c>
      <c r="AG45" s="418">
        <f t="shared" si="107"/>
        <v>0</v>
      </c>
      <c r="AH45" s="418">
        <f t="shared" si="107"/>
        <v>0</v>
      </c>
      <c r="AI45" s="418">
        <f t="shared" si="107"/>
        <v>0</v>
      </c>
      <c r="AJ45" s="418">
        <f t="shared" si="107"/>
        <v>0</v>
      </c>
      <c r="AK45" s="418">
        <f t="shared" si="107"/>
        <v>0</v>
      </c>
      <c r="AL45" s="418">
        <f t="shared" si="107"/>
        <v>0</v>
      </c>
      <c r="AM45" s="418">
        <f t="shared" si="107"/>
        <v>0</v>
      </c>
      <c r="AN45" s="418">
        <f t="shared" si="107"/>
        <v>0</v>
      </c>
      <c r="AO45" s="418">
        <f t="shared" si="107"/>
        <v>0</v>
      </c>
      <c r="AP45" s="418">
        <f t="shared" si="107"/>
        <v>0</v>
      </c>
      <c r="AQ45" s="418">
        <f t="shared" si="107"/>
        <v>0</v>
      </c>
      <c r="AR45" s="418">
        <f t="shared" si="99"/>
        <v>0</v>
      </c>
      <c r="AS45" s="479">
        <v>145</v>
      </c>
      <c r="AT45" s="17"/>
      <c r="AU45" s="513">
        <f t="shared" ref="AU45:BP45" si="109">+D45-D36-D39-D42</f>
        <v>0</v>
      </c>
      <c r="AV45" s="513">
        <f t="shared" si="109"/>
        <v>0</v>
      </c>
      <c r="AW45" s="513">
        <f t="shared" si="109"/>
        <v>0</v>
      </c>
      <c r="AX45" s="513">
        <f t="shared" si="109"/>
        <v>0</v>
      </c>
      <c r="AY45" s="513">
        <f t="shared" si="109"/>
        <v>0</v>
      </c>
      <c r="AZ45" s="513">
        <f t="shared" si="109"/>
        <v>0</v>
      </c>
      <c r="BA45" s="513">
        <f t="shared" si="109"/>
        <v>0</v>
      </c>
      <c r="BB45" s="513">
        <f t="shared" si="109"/>
        <v>0</v>
      </c>
      <c r="BC45" s="513">
        <f t="shared" si="109"/>
        <v>0</v>
      </c>
      <c r="BD45" s="513">
        <f t="shared" si="109"/>
        <v>0</v>
      </c>
      <c r="BE45" s="513">
        <f t="shared" si="109"/>
        <v>0</v>
      </c>
      <c r="BF45" s="513">
        <f t="shared" si="109"/>
        <v>0</v>
      </c>
      <c r="BG45" s="513">
        <f t="shared" si="109"/>
        <v>0</v>
      </c>
      <c r="BH45" s="513">
        <f t="shared" si="109"/>
        <v>0</v>
      </c>
      <c r="BI45" s="513">
        <f t="shared" si="109"/>
        <v>0</v>
      </c>
      <c r="BJ45" s="513">
        <f t="shared" si="109"/>
        <v>0</v>
      </c>
      <c r="BK45" s="513">
        <f t="shared" si="109"/>
        <v>0</v>
      </c>
      <c r="BL45" s="513">
        <f t="shared" si="109"/>
        <v>0</v>
      </c>
      <c r="BM45" s="513">
        <f t="shared" si="109"/>
        <v>0</v>
      </c>
      <c r="BN45" s="513">
        <f t="shared" si="109"/>
        <v>0</v>
      </c>
      <c r="BO45" s="513">
        <f t="shared" si="109"/>
        <v>0</v>
      </c>
      <c r="BP45" s="513">
        <f t="shared" si="109"/>
        <v>0</v>
      </c>
      <c r="BQ45" s="513">
        <f t="shared" ref="BQ45:CI45" si="110">+Z45-Z36-Z39-Z42</f>
        <v>0</v>
      </c>
      <c r="BR45" s="513">
        <f t="shared" si="110"/>
        <v>0</v>
      </c>
      <c r="BS45" s="513">
        <f t="shared" si="110"/>
        <v>0</v>
      </c>
      <c r="BT45" s="513">
        <f t="shared" si="110"/>
        <v>0</v>
      </c>
      <c r="BU45" s="513">
        <f t="shared" si="110"/>
        <v>0</v>
      </c>
      <c r="BV45" s="513">
        <f t="shared" si="110"/>
        <v>0</v>
      </c>
      <c r="BW45" s="513">
        <f t="shared" si="110"/>
        <v>0</v>
      </c>
      <c r="BX45" s="513">
        <f t="shared" si="110"/>
        <v>0</v>
      </c>
      <c r="BY45" s="513">
        <f t="shared" si="110"/>
        <v>0</v>
      </c>
      <c r="BZ45" s="513">
        <f t="shared" si="110"/>
        <v>0</v>
      </c>
      <c r="CA45" s="513">
        <f t="shared" si="110"/>
        <v>0</v>
      </c>
      <c r="CB45" s="513">
        <f t="shared" si="110"/>
        <v>0</v>
      </c>
      <c r="CC45" s="513">
        <f t="shared" si="110"/>
        <v>0</v>
      </c>
      <c r="CD45" s="513">
        <f t="shared" si="110"/>
        <v>0</v>
      </c>
      <c r="CE45" s="513">
        <f t="shared" si="110"/>
        <v>0</v>
      </c>
      <c r="CF45" s="513">
        <f t="shared" si="110"/>
        <v>0</v>
      </c>
      <c r="CG45" s="513">
        <f t="shared" si="110"/>
        <v>0</v>
      </c>
      <c r="CH45" s="513">
        <f t="shared" si="110"/>
        <v>0</v>
      </c>
      <c r="CI45" s="513">
        <f t="shared" si="110"/>
        <v>0</v>
      </c>
      <c r="CJ45" s="17"/>
      <c r="CK45" s="513">
        <f t="shared" si="102"/>
        <v>0</v>
      </c>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row>
    <row r="46" spans="1:254" s="7" customFormat="1" ht="17.100000000000001" customHeight="1" thickTop="1">
      <c r="A46" s="843"/>
      <c r="B46" s="15"/>
      <c r="C46" s="868" t="s">
        <v>447</v>
      </c>
      <c r="D46" s="666"/>
      <c r="E46" s="666"/>
      <c r="F46" s="666"/>
      <c r="G46" s="666"/>
      <c r="H46" s="666"/>
      <c r="I46" s="666"/>
      <c r="J46" s="666"/>
      <c r="K46" s="666"/>
      <c r="L46" s="666"/>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666"/>
      <c r="AP46" s="666"/>
      <c r="AQ46" s="666"/>
      <c r="AR46" s="438"/>
      <c r="AS46" s="479">
        <v>159</v>
      </c>
      <c r="AT46" s="17"/>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13"/>
      <c r="CK46" s="513">
        <f>IF(AR46&lt;=AR45,0,100)</f>
        <v>0</v>
      </c>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row>
    <row r="47" spans="1:254" s="7" customFormat="1" ht="17.100000000000001" customHeight="1">
      <c r="A47" s="843"/>
      <c r="B47" s="15"/>
      <c r="C47" s="868" t="s">
        <v>448</v>
      </c>
      <c r="D47" s="666"/>
      <c r="E47" s="666"/>
      <c r="F47" s="666"/>
      <c r="G47" s="666"/>
      <c r="H47" s="666"/>
      <c r="I47" s="666"/>
      <c r="J47" s="666"/>
      <c r="K47" s="666"/>
      <c r="L47" s="666"/>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666"/>
      <c r="AP47" s="666"/>
      <c r="AQ47" s="666"/>
      <c r="AR47" s="438"/>
      <c r="AS47" s="479">
        <v>160</v>
      </c>
      <c r="AT47" s="17"/>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13"/>
      <c r="CK47" s="513">
        <f>IF(AR47&lt;=AR45,0,100)</f>
        <v>0</v>
      </c>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56" customFormat="1" ht="24.95" customHeight="1">
      <c r="B48" s="61"/>
      <c r="C48" s="168" t="s">
        <v>378</v>
      </c>
      <c r="D48" s="573"/>
      <c r="E48" s="573"/>
      <c r="F48" s="573"/>
      <c r="G48" s="573"/>
      <c r="H48" s="573"/>
      <c r="I48" s="573"/>
      <c r="J48" s="573"/>
      <c r="K48" s="573"/>
      <c r="L48" s="573"/>
      <c r="M48" s="573"/>
      <c r="N48" s="573"/>
      <c r="O48" s="573"/>
      <c r="P48" s="611"/>
      <c r="Q48" s="611"/>
      <c r="R48" s="611"/>
      <c r="S48" s="611"/>
      <c r="T48" s="611"/>
      <c r="U48" s="611"/>
      <c r="V48" s="611"/>
      <c r="W48" s="611"/>
      <c r="X48" s="611"/>
      <c r="Y48" s="612"/>
      <c r="Z48" s="612"/>
      <c r="AA48" s="612"/>
      <c r="AB48" s="612"/>
      <c r="AC48" s="612"/>
      <c r="AD48" s="612"/>
      <c r="AE48" s="612"/>
      <c r="AF48" s="612"/>
      <c r="AG48" s="612"/>
      <c r="AH48" s="612"/>
      <c r="AI48" s="612"/>
      <c r="AJ48" s="612"/>
      <c r="AK48" s="612"/>
      <c r="AL48" s="612"/>
      <c r="AM48" s="612"/>
      <c r="AN48" s="612"/>
      <c r="AO48" s="612"/>
      <c r="AP48" s="612"/>
      <c r="AQ48" s="612"/>
      <c r="AR48" s="612"/>
      <c r="AS48" s="479"/>
      <c r="AT48" s="607"/>
      <c r="AU48" s="513"/>
      <c r="AV48" s="513"/>
      <c r="AW48" s="513"/>
      <c r="AX48" s="513"/>
      <c r="AY48" s="513"/>
      <c r="AZ48" s="513"/>
      <c r="BA48" s="513"/>
      <c r="BB48" s="513"/>
      <c r="BC48" s="513"/>
      <c r="BD48" s="513"/>
      <c r="BE48" s="513"/>
      <c r="BF48" s="513"/>
      <c r="BG48" s="513"/>
      <c r="BH48" s="513"/>
      <c r="BI48" s="513"/>
      <c r="BJ48" s="513"/>
      <c r="BK48" s="513"/>
      <c r="BL48" s="513"/>
      <c r="BM48" s="513"/>
      <c r="BN48" s="513"/>
      <c r="BO48" s="513"/>
      <c r="BP48" s="513"/>
      <c r="BQ48" s="513"/>
      <c r="BR48" s="513"/>
      <c r="BS48" s="513"/>
      <c r="BT48" s="513"/>
      <c r="BU48" s="513"/>
      <c r="BV48" s="513"/>
      <c r="BW48" s="513"/>
      <c r="BX48" s="513"/>
      <c r="BY48" s="513"/>
      <c r="BZ48" s="513"/>
      <c r="CA48" s="513"/>
      <c r="CB48" s="513"/>
      <c r="CC48" s="513"/>
      <c r="CD48" s="513"/>
      <c r="CE48" s="513"/>
      <c r="CF48" s="513"/>
      <c r="CG48" s="513"/>
      <c r="CH48" s="513"/>
      <c r="CI48" s="513"/>
      <c r="CJ48" s="498"/>
      <c r="CK48" s="513"/>
      <c r="CL48" s="498"/>
      <c r="CM48" s="498"/>
      <c r="CN48" s="498"/>
      <c r="CO48" s="498"/>
      <c r="CP48" s="498"/>
      <c r="CQ48" s="498"/>
      <c r="CR48" s="498"/>
      <c r="CS48" s="498"/>
      <c r="CT48" s="498"/>
      <c r="CU48" s="498"/>
      <c r="CV48" s="498"/>
      <c r="CW48" s="498"/>
      <c r="CX48" s="498"/>
      <c r="CY48" s="498"/>
      <c r="CZ48" s="498"/>
      <c r="DA48" s="498"/>
      <c r="DB48" s="498"/>
      <c r="DC48" s="498"/>
      <c r="DD48" s="498"/>
      <c r="DE48" s="498"/>
      <c r="DF48" s="498"/>
      <c r="DG48" s="498"/>
      <c r="DH48" s="498"/>
      <c r="DI48" s="498"/>
      <c r="DJ48" s="498"/>
      <c r="DK48" s="498"/>
      <c r="DL48" s="498"/>
      <c r="DM48" s="498"/>
      <c r="DN48" s="498"/>
      <c r="DO48" s="498"/>
      <c r="DP48" s="498"/>
      <c r="DQ48" s="498"/>
      <c r="DR48" s="498"/>
      <c r="DS48" s="498"/>
      <c r="DT48" s="498"/>
      <c r="DU48" s="498"/>
      <c r="DV48" s="498"/>
      <c r="DW48" s="498"/>
      <c r="DX48" s="498"/>
      <c r="DY48" s="498"/>
      <c r="DZ48" s="498"/>
      <c r="EA48" s="498"/>
      <c r="EB48" s="498"/>
      <c r="EC48" s="498"/>
      <c r="ED48" s="498"/>
      <c r="EE48" s="498"/>
      <c r="EF48" s="498"/>
      <c r="EG48" s="498"/>
      <c r="EH48" s="498"/>
      <c r="EI48" s="498"/>
      <c r="EJ48" s="498"/>
      <c r="EK48" s="498"/>
      <c r="EL48" s="498"/>
      <c r="EM48" s="498"/>
      <c r="EN48" s="498"/>
      <c r="EO48" s="498"/>
      <c r="EP48" s="498"/>
      <c r="EQ48" s="498"/>
      <c r="ER48" s="498"/>
      <c r="ES48" s="498"/>
      <c r="ET48" s="498"/>
      <c r="EU48" s="498"/>
      <c r="EV48" s="498"/>
      <c r="EW48" s="498"/>
      <c r="EX48" s="498"/>
      <c r="EY48" s="498"/>
      <c r="EZ48" s="498"/>
      <c r="FA48" s="498"/>
      <c r="FB48" s="498"/>
      <c r="FC48" s="498"/>
      <c r="FD48" s="498"/>
      <c r="FE48" s="498"/>
      <c r="FF48" s="498"/>
      <c r="FG48" s="498"/>
      <c r="FH48" s="498"/>
      <c r="FI48" s="498"/>
      <c r="FJ48" s="498"/>
      <c r="FK48" s="498"/>
      <c r="FL48" s="498"/>
      <c r="FM48" s="498"/>
      <c r="FN48" s="498"/>
      <c r="FO48" s="498"/>
      <c r="FP48" s="498"/>
      <c r="FQ48" s="498"/>
      <c r="FR48" s="498"/>
      <c r="FS48" s="498"/>
      <c r="FT48" s="498"/>
      <c r="FU48" s="498"/>
      <c r="FV48" s="498"/>
      <c r="FW48" s="498"/>
      <c r="FX48" s="498"/>
      <c r="FY48" s="498"/>
      <c r="FZ48" s="498"/>
      <c r="GA48" s="498"/>
      <c r="GB48" s="498"/>
      <c r="GC48" s="498"/>
      <c r="GD48" s="498"/>
      <c r="GE48" s="498"/>
      <c r="GF48" s="498"/>
      <c r="GG48" s="498"/>
      <c r="GH48" s="498"/>
      <c r="GI48" s="498"/>
      <c r="GJ48" s="498"/>
      <c r="GK48" s="498"/>
      <c r="GL48" s="498"/>
      <c r="GM48" s="498"/>
      <c r="GN48" s="498"/>
      <c r="GO48" s="498"/>
      <c r="GP48" s="498"/>
      <c r="GQ48" s="498"/>
      <c r="GR48" s="498"/>
      <c r="GS48" s="498"/>
      <c r="GT48" s="498"/>
      <c r="GU48" s="498"/>
      <c r="GV48" s="498"/>
      <c r="GW48" s="498"/>
      <c r="GX48" s="498"/>
      <c r="GY48" s="498"/>
      <c r="GZ48" s="498"/>
      <c r="HA48" s="498"/>
      <c r="HB48" s="498"/>
      <c r="HC48" s="498"/>
      <c r="HD48" s="498"/>
      <c r="HE48" s="498"/>
      <c r="HF48" s="498"/>
      <c r="HG48" s="498"/>
      <c r="HH48" s="498"/>
      <c r="HI48" s="498"/>
      <c r="HJ48" s="498"/>
      <c r="HK48" s="498"/>
      <c r="HL48" s="498"/>
      <c r="HM48" s="498"/>
      <c r="HN48" s="498"/>
      <c r="HO48" s="498"/>
      <c r="HP48" s="498"/>
      <c r="HQ48" s="498"/>
      <c r="HR48" s="498"/>
      <c r="HS48" s="498"/>
      <c r="HT48" s="498"/>
      <c r="HU48" s="498"/>
      <c r="HV48" s="498"/>
      <c r="HW48" s="498"/>
      <c r="HX48" s="498"/>
      <c r="HY48" s="498"/>
      <c r="HZ48" s="498"/>
      <c r="IA48" s="498"/>
      <c r="IB48" s="498"/>
      <c r="IC48" s="498"/>
      <c r="ID48" s="498"/>
      <c r="IE48" s="498"/>
      <c r="IF48" s="498"/>
      <c r="IG48" s="498"/>
      <c r="IH48" s="498"/>
      <c r="II48" s="498"/>
      <c r="IJ48" s="498"/>
      <c r="IK48" s="498"/>
      <c r="IL48" s="498"/>
      <c r="IM48" s="498"/>
      <c r="IN48" s="498"/>
      <c r="IO48" s="498"/>
      <c r="IP48" s="498"/>
      <c r="IQ48" s="498"/>
      <c r="IR48" s="498"/>
      <c r="IS48" s="498"/>
      <c r="IT48" s="498"/>
    </row>
    <row r="49" spans="1:254" s="51" customFormat="1" ht="17.100000000000001" customHeight="1" thickBot="1">
      <c r="B49" s="57"/>
      <c r="C49" s="866" t="s">
        <v>10</v>
      </c>
      <c r="D49" s="423"/>
      <c r="E49" s="423"/>
      <c r="F49" s="423"/>
      <c r="G49" s="423"/>
      <c r="H49" s="423"/>
      <c r="I49" s="423"/>
      <c r="J49" s="423"/>
      <c r="K49" s="423"/>
      <c r="L49" s="423"/>
      <c r="M49" s="423"/>
      <c r="N49" s="423"/>
      <c r="O49" s="423"/>
      <c r="P49" s="423"/>
      <c r="Q49" s="423"/>
      <c r="R49" s="423"/>
      <c r="S49" s="423"/>
      <c r="T49" s="423"/>
      <c r="U49" s="423"/>
      <c r="V49" s="423"/>
      <c r="W49" s="423"/>
      <c r="X49" s="423"/>
      <c r="Y49" s="423"/>
      <c r="Z49" s="423"/>
      <c r="AA49" s="423"/>
      <c r="AB49" s="423"/>
      <c r="AC49" s="423"/>
      <c r="AD49" s="423"/>
      <c r="AE49" s="423"/>
      <c r="AF49" s="423"/>
      <c r="AG49" s="423"/>
      <c r="AH49" s="423"/>
      <c r="AI49" s="423"/>
      <c r="AJ49" s="423"/>
      <c r="AK49" s="423"/>
      <c r="AL49" s="423"/>
      <c r="AM49" s="423"/>
      <c r="AN49" s="423"/>
      <c r="AO49" s="423"/>
      <c r="AP49" s="423"/>
      <c r="AQ49" s="423"/>
      <c r="AR49" s="418">
        <f t="shared" ref="AR49:AR58" si="111">+SUM(D49:AQ49)</f>
        <v>0</v>
      </c>
      <c r="AS49" s="479">
        <v>146</v>
      </c>
      <c r="AT49" s="95"/>
      <c r="AU49" s="513">
        <f t="shared" ref="AU49:BP49" si="112">+D49-SUM(D50:D51)</f>
        <v>0</v>
      </c>
      <c r="AV49" s="513">
        <f t="shared" si="112"/>
        <v>0</v>
      </c>
      <c r="AW49" s="513">
        <f t="shared" si="112"/>
        <v>0</v>
      </c>
      <c r="AX49" s="513">
        <f t="shared" si="112"/>
        <v>0</v>
      </c>
      <c r="AY49" s="513">
        <f t="shared" si="112"/>
        <v>0</v>
      </c>
      <c r="AZ49" s="513">
        <f t="shared" si="112"/>
        <v>0</v>
      </c>
      <c r="BA49" s="513">
        <f t="shared" si="112"/>
        <v>0</v>
      </c>
      <c r="BB49" s="513">
        <f t="shared" si="112"/>
        <v>0</v>
      </c>
      <c r="BC49" s="513">
        <f t="shared" si="112"/>
        <v>0</v>
      </c>
      <c r="BD49" s="513">
        <f t="shared" si="112"/>
        <v>0</v>
      </c>
      <c r="BE49" s="513">
        <f t="shared" si="112"/>
        <v>0</v>
      </c>
      <c r="BF49" s="513">
        <f t="shared" si="112"/>
        <v>0</v>
      </c>
      <c r="BG49" s="513">
        <f t="shared" si="112"/>
        <v>0</v>
      </c>
      <c r="BH49" s="513">
        <f t="shared" si="112"/>
        <v>0</v>
      </c>
      <c r="BI49" s="513">
        <f t="shared" si="112"/>
        <v>0</v>
      </c>
      <c r="BJ49" s="513">
        <f t="shared" si="112"/>
        <v>0</v>
      </c>
      <c r="BK49" s="513">
        <f t="shared" si="112"/>
        <v>0</v>
      </c>
      <c r="BL49" s="513">
        <f t="shared" si="112"/>
        <v>0</v>
      </c>
      <c r="BM49" s="513">
        <f t="shared" si="112"/>
        <v>0</v>
      </c>
      <c r="BN49" s="513">
        <f t="shared" si="112"/>
        <v>0</v>
      </c>
      <c r="BO49" s="513">
        <f t="shared" si="112"/>
        <v>0</v>
      </c>
      <c r="BP49" s="513">
        <f t="shared" si="112"/>
        <v>0</v>
      </c>
      <c r="BQ49" s="513">
        <f t="shared" ref="BQ49:CI49" si="113">+Z49-SUM(Z50:Z51)</f>
        <v>0</v>
      </c>
      <c r="BR49" s="513">
        <f t="shared" si="113"/>
        <v>0</v>
      </c>
      <c r="BS49" s="513">
        <f t="shared" si="113"/>
        <v>0</v>
      </c>
      <c r="BT49" s="513">
        <f t="shared" si="113"/>
        <v>0</v>
      </c>
      <c r="BU49" s="513">
        <f t="shared" si="113"/>
        <v>0</v>
      </c>
      <c r="BV49" s="513">
        <f t="shared" si="113"/>
        <v>0</v>
      </c>
      <c r="BW49" s="513">
        <f t="shared" si="113"/>
        <v>0</v>
      </c>
      <c r="BX49" s="513">
        <f t="shared" si="113"/>
        <v>0</v>
      </c>
      <c r="BY49" s="513">
        <f t="shared" si="113"/>
        <v>0</v>
      </c>
      <c r="BZ49" s="513">
        <f t="shared" si="113"/>
        <v>0</v>
      </c>
      <c r="CA49" s="513">
        <f t="shared" si="113"/>
        <v>0</v>
      </c>
      <c r="CB49" s="513">
        <f t="shared" si="113"/>
        <v>0</v>
      </c>
      <c r="CC49" s="513">
        <f t="shared" si="113"/>
        <v>0</v>
      </c>
      <c r="CD49" s="513">
        <f t="shared" si="113"/>
        <v>0</v>
      </c>
      <c r="CE49" s="513">
        <f t="shared" si="113"/>
        <v>0</v>
      </c>
      <c r="CF49" s="513">
        <f t="shared" si="113"/>
        <v>0</v>
      </c>
      <c r="CG49" s="513">
        <f t="shared" si="113"/>
        <v>0</v>
      </c>
      <c r="CH49" s="513">
        <f t="shared" si="113"/>
        <v>0</v>
      </c>
      <c r="CI49" s="513">
        <f t="shared" si="113"/>
        <v>0</v>
      </c>
      <c r="CJ49" s="494"/>
      <c r="CK49" s="513">
        <f t="shared" ref="CK49:CK58" si="114">+AR49-SUM(D49:AQ49)</f>
        <v>0</v>
      </c>
      <c r="CL49" s="494"/>
      <c r="CM49" s="494"/>
      <c r="CN49" s="494"/>
      <c r="CO49" s="494"/>
      <c r="CP49" s="494"/>
      <c r="CQ49" s="494"/>
      <c r="CR49" s="494"/>
      <c r="CS49" s="494"/>
      <c r="CT49" s="494"/>
      <c r="CU49" s="494"/>
      <c r="CV49" s="494"/>
      <c r="CW49" s="494"/>
      <c r="CX49" s="494"/>
      <c r="CY49" s="494"/>
      <c r="CZ49" s="494"/>
      <c r="DA49" s="494"/>
      <c r="DB49" s="494"/>
      <c r="DC49" s="494"/>
      <c r="DD49" s="494"/>
      <c r="DE49" s="494"/>
      <c r="DF49" s="494"/>
      <c r="DG49" s="494"/>
      <c r="DH49" s="494"/>
      <c r="DI49" s="494"/>
      <c r="DJ49" s="494"/>
      <c r="DK49" s="494"/>
      <c r="DL49" s="494"/>
      <c r="DM49" s="494"/>
      <c r="DN49" s="494"/>
      <c r="DO49" s="494"/>
      <c r="DP49" s="494"/>
      <c r="DQ49" s="494"/>
      <c r="DR49" s="494"/>
      <c r="DS49" s="494"/>
      <c r="DT49" s="494"/>
      <c r="DU49" s="494"/>
      <c r="DV49" s="494"/>
      <c r="DW49" s="494"/>
      <c r="DX49" s="494"/>
      <c r="DY49" s="494"/>
      <c r="DZ49" s="494"/>
      <c r="EA49" s="494"/>
      <c r="EB49" s="494"/>
      <c r="EC49" s="494"/>
      <c r="ED49" s="494"/>
      <c r="EE49" s="494"/>
      <c r="EF49" s="494"/>
      <c r="EG49" s="494"/>
      <c r="EH49" s="494"/>
      <c r="EI49" s="494"/>
      <c r="EJ49" s="494"/>
      <c r="EK49" s="494"/>
      <c r="EL49" s="494"/>
      <c r="EM49" s="494"/>
      <c r="EN49" s="494"/>
      <c r="EO49" s="494"/>
      <c r="EP49" s="494"/>
      <c r="EQ49" s="494"/>
      <c r="ER49" s="494"/>
      <c r="ES49" s="494"/>
      <c r="ET49" s="494"/>
      <c r="EU49" s="494"/>
      <c r="EV49" s="494"/>
      <c r="EW49" s="494"/>
      <c r="EX49" s="494"/>
      <c r="EY49" s="494"/>
      <c r="EZ49" s="494"/>
      <c r="FA49" s="494"/>
      <c r="FB49" s="494"/>
      <c r="FC49" s="494"/>
      <c r="FD49" s="494"/>
      <c r="FE49" s="494"/>
      <c r="FF49" s="494"/>
      <c r="FG49" s="494"/>
      <c r="FH49" s="494"/>
      <c r="FI49" s="494"/>
      <c r="FJ49" s="494"/>
      <c r="FK49" s="494"/>
      <c r="FL49" s="494"/>
      <c r="FM49" s="494"/>
      <c r="FN49" s="494"/>
      <c r="FO49" s="494"/>
      <c r="FP49" s="494"/>
      <c r="FQ49" s="494"/>
      <c r="FR49" s="494"/>
      <c r="FS49" s="494"/>
      <c r="FT49" s="494"/>
      <c r="FU49" s="494"/>
      <c r="FV49" s="494"/>
      <c r="FW49" s="494"/>
      <c r="FX49" s="494"/>
      <c r="FY49" s="494"/>
      <c r="FZ49" s="494"/>
      <c r="GA49" s="494"/>
      <c r="GB49" s="494"/>
      <c r="GC49" s="494"/>
      <c r="GD49" s="494"/>
      <c r="GE49" s="494"/>
      <c r="GF49" s="494"/>
      <c r="GG49" s="494"/>
      <c r="GH49" s="494"/>
      <c r="GI49" s="494"/>
      <c r="GJ49" s="494"/>
      <c r="GK49" s="494"/>
      <c r="GL49" s="494"/>
      <c r="GM49" s="494"/>
      <c r="GN49" s="494"/>
      <c r="GO49" s="494"/>
      <c r="GP49" s="494"/>
      <c r="GQ49" s="494"/>
      <c r="GR49" s="494"/>
      <c r="GS49" s="494"/>
      <c r="GT49" s="494"/>
      <c r="GU49" s="494"/>
      <c r="GV49" s="494"/>
      <c r="GW49" s="494"/>
      <c r="GX49" s="494"/>
      <c r="GY49" s="494"/>
      <c r="GZ49" s="494"/>
      <c r="HA49" s="494"/>
      <c r="HB49" s="494"/>
      <c r="HC49" s="494"/>
      <c r="HD49" s="494"/>
      <c r="HE49" s="494"/>
      <c r="HF49" s="494"/>
      <c r="HG49" s="494"/>
      <c r="HH49" s="494"/>
      <c r="HI49" s="494"/>
      <c r="HJ49" s="494"/>
      <c r="HK49" s="494"/>
      <c r="HL49" s="494"/>
      <c r="HM49" s="494"/>
      <c r="HN49" s="494"/>
      <c r="HO49" s="494"/>
      <c r="HP49" s="494"/>
      <c r="HQ49" s="494"/>
      <c r="HR49" s="494"/>
      <c r="HS49" s="494"/>
      <c r="HT49" s="494"/>
      <c r="HU49" s="494"/>
      <c r="HV49" s="494"/>
      <c r="HW49" s="494"/>
      <c r="HX49" s="494"/>
      <c r="HY49" s="494"/>
      <c r="HZ49" s="494"/>
      <c r="IA49" s="494"/>
      <c r="IB49" s="494"/>
      <c r="IC49" s="494"/>
      <c r="ID49" s="494"/>
      <c r="IE49" s="494"/>
      <c r="IF49" s="494"/>
      <c r="IG49" s="494"/>
      <c r="IH49" s="494"/>
      <c r="II49" s="494"/>
      <c r="IJ49" s="494"/>
      <c r="IK49" s="494"/>
      <c r="IL49" s="494"/>
      <c r="IM49" s="494"/>
      <c r="IN49" s="494"/>
      <c r="IO49" s="494"/>
      <c r="IP49" s="494"/>
      <c r="IQ49" s="494"/>
      <c r="IR49" s="494"/>
      <c r="IS49" s="494"/>
      <c r="IT49" s="494"/>
    </row>
    <row r="50" spans="1:254" s="51" customFormat="1" ht="17.100000000000001" customHeight="1" thickTop="1" thickBot="1">
      <c r="B50" s="59"/>
      <c r="C50" s="867" t="s">
        <v>61</v>
      </c>
      <c r="D50" s="423"/>
      <c r="E50" s="423"/>
      <c r="F50" s="423"/>
      <c r="G50" s="423"/>
      <c r="H50" s="423"/>
      <c r="I50" s="423"/>
      <c r="J50" s="423"/>
      <c r="K50" s="423"/>
      <c r="L50" s="423"/>
      <c r="M50" s="423"/>
      <c r="N50" s="423"/>
      <c r="O50" s="423"/>
      <c r="P50" s="423"/>
      <c r="Q50" s="423"/>
      <c r="R50" s="423"/>
      <c r="S50" s="423"/>
      <c r="T50" s="423"/>
      <c r="U50" s="423"/>
      <c r="V50" s="423"/>
      <c r="W50" s="423"/>
      <c r="X50" s="423"/>
      <c r="Y50" s="423"/>
      <c r="Z50" s="423"/>
      <c r="AA50" s="423"/>
      <c r="AB50" s="423"/>
      <c r="AC50" s="423"/>
      <c r="AD50" s="423"/>
      <c r="AE50" s="423"/>
      <c r="AF50" s="423"/>
      <c r="AG50" s="423"/>
      <c r="AH50" s="423"/>
      <c r="AI50" s="423"/>
      <c r="AJ50" s="423"/>
      <c r="AK50" s="423"/>
      <c r="AL50" s="423"/>
      <c r="AM50" s="423"/>
      <c r="AN50" s="423"/>
      <c r="AO50" s="423"/>
      <c r="AP50" s="423"/>
      <c r="AQ50" s="423"/>
      <c r="AR50" s="418">
        <f t="shared" si="111"/>
        <v>0</v>
      </c>
      <c r="AS50" s="479">
        <v>147</v>
      </c>
      <c r="AT50" s="95"/>
      <c r="AU50" s="513"/>
      <c r="AV50" s="513"/>
      <c r="AW50" s="513"/>
      <c r="AX50" s="513"/>
      <c r="AY50" s="513"/>
      <c r="AZ50" s="513"/>
      <c r="BA50" s="513"/>
      <c r="BB50" s="513"/>
      <c r="BC50" s="513"/>
      <c r="BD50" s="513"/>
      <c r="BE50" s="513"/>
      <c r="BF50" s="513"/>
      <c r="BG50" s="513"/>
      <c r="BH50" s="513"/>
      <c r="BI50" s="513"/>
      <c r="BJ50" s="513"/>
      <c r="BK50" s="513"/>
      <c r="BL50" s="513"/>
      <c r="BM50" s="513"/>
      <c r="BN50" s="513"/>
      <c r="BO50" s="513"/>
      <c r="BP50" s="513"/>
      <c r="BQ50" s="513"/>
      <c r="BR50" s="513"/>
      <c r="BS50" s="513"/>
      <c r="BT50" s="513"/>
      <c r="BU50" s="513"/>
      <c r="BV50" s="513"/>
      <c r="BW50" s="513"/>
      <c r="BX50" s="513"/>
      <c r="BY50" s="513"/>
      <c r="BZ50" s="513"/>
      <c r="CA50" s="513"/>
      <c r="CB50" s="513"/>
      <c r="CC50" s="513"/>
      <c r="CD50" s="513"/>
      <c r="CE50" s="513"/>
      <c r="CF50" s="513"/>
      <c r="CG50" s="513"/>
      <c r="CH50" s="513"/>
      <c r="CI50" s="513"/>
      <c r="CJ50" s="494"/>
      <c r="CK50" s="513">
        <f t="shared" si="114"/>
        <v>0</v>
      </c>
      <c r="CL50" s="494"/>
      <c r="CM50" s="494"/>
      <c r="CN50" s="494"/>
      <c r="CO50" s="494"/>
      <c r="CP50" s="494"/>
      <c r="CQ50" s="494"/>
      <c r="CR50" s="494"/>
      <c r="CS50" s="494"/>
      <c r="CT50" s="494"/>
      <c r="CU50" s="494"/>
      <c r="CV50" s="494"/>
      <c r="CW50" s="494"/>
      <c r="CX50" s="494"/>
      <c r="CY50" s="494"/>
      <c r="CZ50" s="494"/>
      <c r="DA50" s="494"/>
      <c r="DB50" s="494"/>
      <c r="DC50" s="494"/>
      <c r="DD50" s="494"/>
      <c r="DE50" s="494"/>
      <c r="DF50" s="494"/>
      <c r="DG50" s="494"/>
      <c r="DH50" s="494"/>
      <c r="DI50" s="494"/>
      <c r="DJ50" s="494"/>
      <c r="DK50" s="494"/>
      <c r="DL50" s="494"/>
      <c r="DM50" s="494"/>
      <c r="DN50" s="494"/>
      <c r="DO50" s="494"/>
      <c r="DP50" s="494"/>
      <c r="DQ50" s="494"/>
      <c r="DR50" s="494"/>
      <c r="DS50" s="494"/>
      <c r="DT50" s="494"/>
      <c r="DU50" s="494"/>
      <c r="DV50" s="494"/>
      <c r="DW50" s="494"/>
      <c r="DX50" s="494"/>
      <c r="DY50" s="494"/>
      <c r="DZ50" s="494"/>
      <c r="EA50" s="494"/>
      <c r="EB50" s="494"/>
      <c r="EC50" s="494"/>
      <c r="ED50" s="494"/>
      <c r="EE50" s="494"/>
      <c r="EF50" s="494"/>
      <c r="EG50" s="494"/>
      <c r="EH50" s="494"/>
      <c r="EI50" s="494"/>
      <c r="EJ50" s="494"/>
      <c r="EK50" s="494"/>
      <c r="EL50" s="494"/>
      <c r="EM50" s="494"/>
      <c r="EN50" s="494"/>
      <c r="EO50" s="494"/>
      <c r="EP50" s="494"/>
      <c r="EQ50" s="494"/>
      <c r="ER50" s="494"/>
      <c r="ES50" s="494"/>
      <c r="ET50" s="494"/>
      <c r="EU50" s="494"/>
      <c r="EV50" s="494"/>
      <c r="EW50" s="494"/>
      <c r="EX50" s="494"/>
      <c r="EY50" s="494"/>
      <c r="EZ50" s="494"/>
      <c r="FA50" s="494"/>
      <c r="FB50" s="494"/>
      <c r="FC50" s="494"/>
      <c r="FD50" s="494"/>
      <c r="FE50" s="494"/>
      <c r="FF50" s="494"/>
      <c r="FG50" s="494"/>
      <c r="FH50" s="494"/>
      <c r="FI50" s="494"/>
      <c r="FJ50" s="494"/>
      <c r="FK50" s="494"/>
      <c r="FL50" s="494"/>
      <c r="FM50" s="494"/>
      <c r="FN50" s="494"/>
      <c r="FO50" s="494"/>
      <c r="FP50" s="494"/>
      <c r="FQ50" s="494"/>
      <c r="FR50" s="494"/>
      <c r="FS50" s="494"/>
      <c r="FT50" s="494"/>
      <c r="FU50" s="494"/>
      <c r="FV50" s="494"/>
      <c r="FW50" s="494"/>
      <c r="FX50" s="494"/>
      <c r="FY50" s="494"/>
      <c r="FZ50" s="494"/>
      <c r="GA50" s="494"/>
      <c r="GB50" s="494"/>
      <c r="GC50" s="494"/>
      <c r="GD50" s="494"/>
      <c r="GE50" s="494"/>
      <c r="GF50" s="494"/>
      <c r="GG50" s="494"/>
      <c r="GH50" s="494"/>
      <c r="GI50" s="494"/>
      <c r="GJ50" s="494"/>
      <c r="GK50" s="494"/>
      <c r="GL50" s="494"/>
      <c r="GM50" s="494"/>
      <c r="GN50" s="494"/>
      <c r="GO50" s="494"/>
      <c r="GP50" s="494"/>
      <c r="GQ50" s="494"/>
      <c r="GR50" s="494"/>
      <c r="GS50" s="494"/>
      <c r="GT50" s="494"/>
      <c r="GU50" s="494"/>
      <c r="GV50" s="494"/>
      <c r="GW50" s="494"/>
      <c r="GX50" s="494"/>
      <c r="GY50" s="494"/>
      <c r="GZ50" s="494"/>
      <c r="HA50" s="494"/>
      <c r="HB50" s="494"/>
      <c r="HC50" s="494"/>
      <c r="HD50" s="494"/>
      <c r="HE50" s="494"/>
      <c r="HF50" s="494"/>
      <c r="HG50" s="494"/>
      <c r="HH50" s="494"/>
      <c r="HI50" s="494"/>
      <c r="HJ50" s="494"/>
      <c r="HK50" s="494"/>
      <c r="HL50" s="494"/>
      <c r="HM50" s="494"/>
      <c r="HN50" s="494"/>
      <c r="HO50" s="494"/>
      <c r="HP50" s="494"/>
      <c r="HQ50" s="494"/>
      <c r="HR50" s="494"/>
      <c r="HS50" s="494"/>
      <c r="HT50" s="494"/>
      <c r="HU50" s="494"/>
      <c r="HV50" s="494"/>
      <c r="HW50" s="494"/>
      <c r="HX50" s="494"/>
      <c r="HY50" s="494"/>
      <c r="HZ50" s="494"/>
      <c r="IA50" s="494"/>
      <c r="IB50" s="494"/>
      <c r="IC50" s="494"/>
      <c r="ID50" s="494"/>
      <c r="IE50" s="494"/>
      <c r="IF50" s="494"/>
      <c r="IG50" s="494"/>
      <c r="IH50" s="494"/>
      <c r="II50" s="494"/>
      <c r="IJ50" s="494"/>
      <c r="IK50" s="494"/>
      <c r="IL50" s="494"/>
      <c r="IM50" s="494"/>
      <c r="IN50" s="494"/>
      <c r="IO50" s="494"/>
      <c r="IP50" s="494"/>
      <c r="IQ50" s="494"/>
      <c r="IR50" s="494"/>
      <c r="IS50" s="494"/>
      <c r="IT50" s="494"/>
    </row>
    <row r="51" spans="1:254" s="51" customFormat="1" ht="17.100000000000001" customHeight="1" thickTop="1" thickBot="1">
      <c r="B51" s="59"/>
      <c r="C51" s="867" t="s">
        <v>62</v>
      </c>
      <c r="D51" s="423"/>
      <c r="E51" s="423"/>
      <c r="F51" s="423"/>
      <c r="G51" s="423"/>
      <c r="H51" s="423"/>
      <c r="I51" s="423"/>
      <c r="J51" s="423"/>
      <c r="K51" s="423"/>
      <c r="L51" s="423"/>
      <c r="M51" s="423"/>
      <c r="N51" s="423"/>
      <c r="O51" s="423"/>
      <c r="P51" s="423"/>
      <c r="Q51" s="423"/>
      <c r="R51" s="423"/>
      <c r="S51" s="423"/>
      <c r="T51" s="423"/>
      <c r="U51" s="423"/>
      <c r="V51" s="423"/>
      <c r="W51" s="423"/>
      <c r="X51" s="423"/>
      <c r="Y51" s="423"/>
      <c r="Z51" s="423"/>
      <c r="AA51" s="423"/>
      <c r="AB51" s="423"/>
      <c r="AC51" s="423"/>
      <c r="AD51" s="423"/>
      <c r="AE51" s="423"/>
      <c r="AF51" s="423"/>
      <c r="AG51" s="423"/>
      <c r="AH51" s="423"/>
      <c r="AI51" s="423"/>
      <c r="AJ51" s="423"/>
      <c r="AK51" s="423"/>
      <c r="AL51" s="423"/>
      <c r="AM51" s="423"/>
      <c r="AN51" s="423"/>
      <c r="AO51" s="423"/>
      <c r="AP51" s="423"/>
      <c r="AQ51" s="423"/>
      <c r="AR51" s="418">
        <f t="shared" si="111"/>
        <v>0</v>
      </c>
      <c r="AS51" s="479">
        <v>148</v>
      </c>
      <c r="AT51" s="95"/>
      <c r="AU51" s="513"/>
      <c r="AV51" s="513"/>
      <c r="AW51" s="513"/>
      <c r="AX51" s="513"/>
      <c r="AY51" s="513"/>
      <c r="AZ51" s="513"/>
      <c r="BA51" s="513"/>
      <c r="BB51" s="513"/>
      <c r="BC51" s="513"/>
      <c r="BD51" s="513"/>
      <c r="BE51" s="513"/>
      <c r="BF51" s="513"/>
      <c r="BG51" s="513"/>
      <c r="BH51" s="513"/>
      <c r="BI51" s="513"/>
      <c r="BJ51" s="513"/>
      <c r="BK51" s="513"/>
      <c r="BL51" s="513"/>
      <c r="BM51" s="513"/>
      <c r="BN51" s="513"/>
      <c r="BO51" s="513"/>
      <c r="BP51" s="513"/>
      <c r="BQ51" s="513"/>
      <c r="BR51" s="513"/>
      <c r="BS51" s="513"/>
      <c r="BT51" s="513"/>
      <c r="BU51" s="513"/>
      <c r="BV51" s="513"/>
      <c r="BW51" s="513"/>
      <c r="BX51" s="513"/>
      <c r="BY51" s="513"/>
      <c r="BZ51" s="513"/>
      <c r="CA51" s="513"/>
      <c r="CB51" s="513"/>
      <c r="CC51" s="513"/>
      <c r="CD51" s="513"/>
      <c r="CE51" s="513"/>
      <c r="CF51" s="513"/>
      <c r="CG51" s="513"/>
      <c r="CH51" s="513"/>
      <c r="CI51" s="513"/>
      <c r="CJ51" s="494"/>
      <c r="CK51" s="513">
        <f t="shared" si="114"/>
        <v>0</v>
      </c>
      <c r="CL51" s="494"/>
      <c r="CM51" s="494"/>
      <c r="CN51" s="494"/>
      <c r="CO51" s="494"/>
      <c r="CP51" s="494"/>
      <c r="CQ51" s="494"/>
      <c r="CR51" s="494"/>
      <c r="CS51" s="494"/>
      <c r="CT51" s="494"/>
      <c r="CU51" s="494"/>
      <c r="CV51" s="494"/>
      <c r="CW51" s="494"/>
      <c r="CX51" s="494"/>
      <c r="CY51" s="494"/>
      <c r="CZ51" s="494"/>
      <c r="DA51" s="494"/>
      <c r="DB51" s="494"/>
      <c r="DC51" s="494"/>
      <c r="DD51" s="494"/>
      <c r="DE51" s="494"/>
      <c r="DF51" s="494"/>
      <c r="DG51" s="494"/>
      <c r="DH51" s="494"/>
      <c r="DI51" s="494"/>
      <c r="DJ51" s="494"/>
      <c r="DK51" s="494"/>
      <c r="DL51" s="494"/>
      <c r="DM51" s="494"/>
      <c r="DN51" s="494"/>
      <c r="DO51" s="494"/>
      <c r="DP51" s="494"/>
      <c r="DQ51" s="494"/>
      <c r="DR51" s="494"/>
      <c r="DS51" s="494"/>
      <c r="DT51" s="494"/>
      <c r="DU51" s="494"/>
      <c r="DV51" s="494"/>
      <c r="DW51" s="494"/>
      <c r="DX51" s="494"/>
      <c r="DY51" s="494"/>
      <c r="DZ51" s="494"/>
      <c r="EA51" s="494"/>
      <c r="EB51" s="494"/>
      <c r="EC51" s="494"/>
      <c r="ED51" s="494"/>
      <c r="EE51" s="494"/>
      <c r="EF51" s="494"/>
      <c r="EG51" s="494"/>
      <c r="EH51" s="494"/>
      <c r="EI51" s="494"/>
      <c r="EJ51" s="494"/>
      <c r="EK51" s="494"/>
      <c r="EL51" s="494"/>
      <c r="EM51" s="494"/>
      <c r="EN51" s="494"/>
      <c r="EO51" s="494"/>
      <c r="EP51" s="494"/>
      <c r="EQ51" s="494"/>
      <c r="ER51" s="494"/>
      <c r="ES51" s="494"/>
      <c r="ET51" s="494"/>
      <c r="EU51" s="494"/>
      <c r="EV51" s="494"/>
      <c r="EW51" s="494"/>
      <c r="EX51" s="494"/>
      <c r="EY51" s="494"/>
      <c r="EZ51" s="494"/>
      <c r="FA51" s="494"/>
      <c r="FB51" s="494"/>
      <c r="FC51" s="494"/>
      <c r="FD51" s="494"/>
      <c r="FE51" s="494"/>
      <c r="FF51" s="494"/>
      <c r="FG51" s="494"/>
      <c r="FH51" s="494"/>
      <c r="FI51" s="494"/>
      <c r="FJ51" s="494"/>
      <c r="FK51" s="494"/>
      <c r="FL51" s="494"/>
      <c r="FM51" s="494"/>
      <c r="FN51" s="494"/>
      <c r="FO51" s="494"/>
      <c r="FP51" s="494"/>
      <c r="FQ51" s="494"/>
      <c r="FR51" s="494"/>
      <c r="FS51" s="494"/>
      <c r="FT51" s="494"/>
      <c r="FU51" s="494"/>
      <c r="FV51" s="494"/>
      <c r="FW51" s="494"/>
      <c r="FX51" s="494"/>
      <c r="FY51" s="494"/>
      <c r="FZ51" s="494"/>
      <c r="GA51" s="494"/>
      <c r="GB51" s="494"/>
      <c r="GC51" s="494"/>
      <c r="GD51" s="494"/>
      <c r="GE51" s="494"/>
      <c r="GF51" s="494"/>
      <c r="GG51" s="494"/>
      <c r="GH51" s="494"/>
      <c r="GI51" s="494"/>
      <c r="GJ51" s="494"/>
      <c r="GK51" s="494"/>
      <c r="GL51" s="494"/>
      <c r="GM51" s="494"/>
      <c r="GN51" s="494"/>
      <c r="GO51" s="494"/>
      <c r="GP51" s="494"/>
      <c r="GQ51" s="494"/>
      <c r="GR51" s="494"/>
      <c r="GS51" s="494"/>
      <c r="GT51" s="494"/>
      <c r="GU51" s="494"/>
      <c r="GV51" s="494"/>
      <c r="GW51" s="494"/>
      <c r="GX51" s="494"/>
      <c r="GY51" s="494"/>
      <c r="GZ51" s="494"/>
      <c r="HA51" s="494"/>
      <c r="HB51" s="494"/>
      <c r="HC51" s="494"/>
      <c r="HD51" s="494"/>
      <c r="HE51" s="494"/>
      <c r="HF51" s="494"/>
      <c r="HG51" s="494"/>
      <c r="HH51" s="494"/>
      <c r="HI51" s="494"/>
      <c r="HJ51" s="494"/>
      <c r="HK51" s="494"/>
      <c r="HL51" s="494"/>
      <c r="HM51" s="494"/>
      <c r="HN51" s="494"/>
      <c r="HO51" s="494"/>
      <c r="HP51" s="494"/>
      <c r="HQ51" s="494"/>
      <c r="HR51" s="494"/>
      <c r="HS51" s="494"/>
      <c r="HT51" s="494"/>
      <c r="HU51" s="494"/>
      <c r="HV51" s="494"/>
      <c r="HW51" s="494"/>
      <c r="HX51" s="494"/>
      <c r="HY51" s="494"/>
      <c r="HZ51" s="494"/>
      <c r="IA51" s="494"/>
      <c r="IB51" s="494"/>
      <c r="IC51" s="494"/>
      <c r="ID51" s="494"/>
      <c r="IE51" s="494"/>
      <c r="IF51" s="494"/>
      <c r="IG51" s="494"/>
      <c r="IH51" s="494"/>
      <c r="II51" s="494"/>
      <c r="IJ51" s="494"/>
      <c r="IK51" s="494"/>
      <c r="IL51" s="494"/>
      <c r="IM51" s="494"/>
      <c r="IN51" s="494"/>
      <c r="IO51" s="494"/>
      <c r="IP51" s="494"/>
      <c r="IQ51" s="494"/>
      <c r="IR51" s="494"/>
      <c r="IS51" s="494"/>
      <c r="IT51" s="494"/>
    </row>
    <row r="52" spans="1:254" s="7" customFormat="1" ht="17.100000000000001" customHeight="1" thickTop="1" thickBot="1">
      <c r="A52" s="12"/>
      <c r="B52" s="15"/>
      <c r="C52" s="729" t="s">
        <v>11</v>
      </c>
      <c r="D52" s="423"/>
      <c r="E52" s="423"/>
      <c r="F52" s="423"/>
      <c r="G52" s="423"/>
      <c r="H52" s="423"/>
      <c r="I52" s="423"/>
      <c r="J52" s="423"/>
      <c r="K52" s="423"/>
      <c r="L52" s="423"/>
      <c r="M52" s="423"/>
      <c r="N52" s="423"/>
      <c r="O52" s="423"/>
      <c r="P52" s="423"/>
      <c r="Q52" s="423"/>
      <c r="R52" s="423"/>
      <c r="S52" s="423"/>
      <c r="T52" s="423"/>
      <c r="U52" s="423"/>
      <c r="V52" s="423"/>
      <c r="W52" s="423"/>
      <c r="X52" s="423"/>
      <c r="Y52" s="423"/>
      <c r="Z52" s="423"/>
      <c r="AA52" s="423"/>
      <c r="AB52" s="423"/>
      <c r="AC52" s="423"/>
      <c r="AD52" s="423"/>
      <c r="AE52" s="423"/>
      <c r="AF52" s="423"/>
      <c r="AG52" s="423"/>
      <c r="AH52" s="423"/>
      <c r="AI52" s="423"/>
      <c r="AJ52" s="423"/>
      <c r="AK52" s="423"/>
      <c r="AL52" s="423"/>
      <c r="AM52" s="423"/>
      <c r="AN52" s="423"/>
      <c r="AO52" s="423"/>
      <c r="AP52" s="423"/>
      <c r="AQ52" s="423"/>
      <c r="AR52" s="418">
        <f t="shared" si="111"/>
        <v>0</v>
      </c>
      <c r="AS52" s="479">
        <v>149</v>
      </c>
      <c r="AT52" s="17"/>
      <c r="AU52" s="513">
        <f t="shared" ref="AU52:BP52" si="115">+D52-SUM(D53:D54)</f>
        <v>0</v>
      </c>
      <c r="AV52" s="513">
        <f t="shared" si="115"/>
        <v>0</v>
      </c>
      <c r="AW52" s="513">
        <f t="shared" si="115"/>
        <v>0</v>
      </c>
      <c r="AX52" s="513">
        <f t="shared" si="115"/>
        <v>0</v>
      </c>
      <c r="AY52" s="513">
        <f t="shared" si="115"/>
        <v>0</v>
      </c>
      <c r="AZ52" s="513">
        <f t="shared" si="115"/>
        <v>0</v>
      </c>
      <c r="BA52" s="513">
        <f t="shared" si="115"/>
        <v>0</v>
      </c>
      <c r="BB52" s="513">
        <f t="shared" si="115"/>
        <v>0</v>
      </c>
      <c r="BC52" s="513">
        <f t="shared" si="115"/>
        <v>0</v>
      </c>
      <c r="BD52" s="513">
        <f t="shared" si="115"/>
        <v>0</v>
      </c>
      <c r="BE52" s="513">
        <f t="shared" si="115"/>
        <v>0</v>
      </c>
      <c r="BF52" s="513">
        <f t="shared" si="115"/>
        <v>0</v>
      </c>
      <c r="BG52" s="513">
        <f t="shared" si="115"/>
        <v>0</v>
      </c>
      <c r="BH52" s="513">
        <f t="shared" si="115"/>
        <v>0</v>
      </c>
      <c r="BI52" s="513">
        <f t="shared" si="115"/>
        <v>0</v>
      </c>
      <c r="BJ52" s="513">
        <f t="shared" si="115"/>
        <v>0</v>
      </c>
      <c r="BK52" s="513">
        <f t="shared" si="115"/>
        <v>0</v>
      </c>
      <c r="BL52" s="513">
        <f t="shared" si="115"/>
        <v>0</v>
      </c>
      <c r="BM52" s="513">
        <f t="shared" si="115"/>
        <v>0</v>
      </c>
      <c r="BN52" s="513">
        <f t="shared" si="115"/>
        <v>0</v>
      </c>
      <c r="BO52" s="513">
        <f t="shared" si="115"/>
        <v>0</v>
      </c>
      <c r="BP52" s="513">
        <f t="shared" si="115"/>
        <v>0</v>
      </c>
      <c r="BQ52" s="513">
        <f t="shared" ref="BQ52:CI52" si="116">+Z52-SUM(Z53:Z54)</f>
        <v>0</v>
      </c>
      <c r="BR52" s="513">
        <f t="shared" si="116"/>
        <v>0</v>
      </c>
      <c r="BS52" s="513">
        <f t="shared" si="116"/>
        <v>0</v>
      </c>
      <c r="BT52" s="513">
        <f t="shared" si="116"/>
        <v>0</v>
      </c>
      <c r="BU52" s="513">
        <f t="shared" si="116"/>
        <v>0</v>
      </c>
      <c r="BV52" s="513">
        <f t="shared" si="116"/>
        <v>0</v>
      </c>
      <c r="BW52" s="513">
        <f t="shared" si="116"/>
        <v>0</v>
      </c>
      <c r="BX52" s="513">
        <f t="shared" si="116"/>
        <v>0</v>
      </c>
      <c r="BY52" s="513">
        <f t="shared" si="116"/>
        <v>0</v>
      </c>
      <c r="BZ52" s="513">
        <f t="shared" si="116"/>
        <v>0</v>
      </c>
      <c r="CA52" s="513">
        <f t="shared" si="116"/>
        <v>0</v>
      </c>
      <c r="CB52" s="513">
        <f t="shared" si="116"/>
        <v>0</v>
      </c>
      <c r="CC52" s="513">
        <f t="shared" si="116"/>
        <v>0</v>
      </c>
      <c r="CD52" s="513">
        <f t="shared" si="116"/>
        <v>0</v>
      </c>
      <c r="CE52" s="513">
        <f t="shared" si="116"/>
        <v>0</v>
      </c>
      <c r="CF52" s="513">
        <f t="shared" si="116"/>
        <v>0</v>
      </c>
      <c r="CG52" s="513">
        <f t="shared" si="116"/>
        <v>0</v>
      </c>
      <c r="CH52" s="513">
        <f t="shared" si="116"/>
        <v>0</v>
      </c>
      <c r="CI52" s="513">
        <f t="shared" si="116"/>
        <v>0</v>
      </c>
      <c r="CJ52" s="13"/>
      <c r="CK52" s="513">
        <f t="shared" si="114"/>
        <v>0</v>
      </c>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51" customFormat="1" ht="17.100000000000001" customHeight="1" thickTop="1" thickBot="1">
      <c r="B53" s="59"/>
      <c r="C53" s="867" t="s">
        <v>61</v>
      </c>
      <c r="D53" s="423"/>
      <c r="E53" s="423"/>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423"/>
      <c r="AF53" s="423"/>
      <c r="AG53" s="423"/>
      <c r="AH53" s="423"/>
      <c r="AI53" s="423"/>
      <c r="AJ53" s="423"/>
      <c r="AK53" s="423"/>
      <c r="AL53" s="423"/>
      <c r="AM53" s="423"/>
      <c r="AN53" s="423"/>
      <c r="AO53" s="423"/>
      <c r="AP53" s="423"/>
      <c r="AQ53" s="423"/>
      <c r="AR53" s="418">
        <f t="shared" si="111"/>
        <v>0</v>
      </c>
      <c r="AS53" s="479">
        <v>150</v>
      </c>
      <c r="AT53" s="95"/>
      <c r="AU53" s="513"/>
      <c r="AV53" s="513"/>
      <c r="AW53" s="513"/>
      <c r="AX53" s="513"/>
      <c r="AY53" s="513"/>
      <c r="AZ53" s="513"/>
      <c r="BA53" s="513"/>
      <c r="BB53" s="513"/>
      <c r="BC53" s="513"/>
      <c r="BD53" s="513"/>
      <c r="BE53" s="513"/>
      <c r="BF53" s="513"/>
      <c r="BG53" s="513"/>
      <c r="BH53" s="513"/>
      <c r="BI53" s="513"/>
      <c r="BJ53" s="513"/>
      <c r="BK53" s="513"/>
      <c r="BL53" s="513"/>
      <c r="BM53" s="513"/>
      <c r="BN53" s="513"/>
      <c r="BO53" s="513"/>
      <c r="BP53" s="513"/>
      <c r="BQ53" s="513"/>
      <c r="BR53" s="513"/>
      <c r="BS53" s="513"/>
      <c r="BT53" s="513"/>
      <c r="BU53" s="513"/>
      <c r="BV53" s="513"/>
      <c r="BW53" s="513"/>
      <c r="BX53" s="513"/>
      <c r="BY53" s="513"/>
      <c r="BZ53" s="513"/>
      <c r="CA53" s="513"/>
      <c r="CB53" s="513"/>
      <c r="CC53" s="513"/>
      <c r="CD53" s="513"/>
      <c r="CE53" s="513"/>
      <c r="CF53" s="513"/>
      <c r="CG53" s="513"/>
      <c r="CH53" s="513"/>
      <c r="CI53" s="513"/>
      <c r="CJ53" s="494"/>
      <c r="CK53" s="513">
        <f t="shared" si="114"/>
        <v>0</v>
      </c>
      <c r="CL53" s="494"/>
      <c r="CM53" s="494"/>
      <c r="CN53" s="494"/>
      <c r="CO53" s="494"/>
      <c r="CP53" s="494"/>
      <c r="CQ53" s="494"/>
      <c r="CR53" s="494"/>
      <c r="CS53" s="494"/>
      <c r="CT53" s="494"/>
      <c r="CU53" s="494"/>
      <c r="CV53" s="494"/>
      <c r="CW53" s="494"/>
      <c r="CX53" s="494"/>
      <c r="CY53" s="494"/>
      <c r="CZ53" s="494"/>
      <c r="DA53" s="494"/>
      <c r="DB53" s="494"/>
      <c r="DC53" s="494"/>
      <c r="DD53" s="494"/>
      <c r="DE53" s="494"/>
      <c r="DF53" s="494"/>
      <c r="DG53" s="494"/>
      <c r="DH53" s="494"/>
      <c r="DI53" s="494"/>
      <c r="DJ53" s="494"/>
      <c r="DK53" s="494"/>
      <c r="DL53" s="494"/>
      <c r="DM53" s="494"/>
      <c r="DN53" s="494"/>
      <c r="DO53" s="494"/>
      <c r="DP53" s="494"/>
      <c r="DQ53" s="494"/>
      <c r="DR53" s="494"/>
      <c r="DS53" s="494"/>
      <c r="DT53" s="494"/>
      <c r="DU53" s="494"/>
      <c r="DV53" s="494"/>
      <c r="DW53" s="494"/>
      <c r="DX53" s="494"/>
      <c r="DY53" s="494"/>
      <c r="DZ53" s="494"/>
      <c r="EA53" s="494"/>
      <c r="EB53" s="494"/>
      <c r="EC53" s="494"/>
      <c r="ED53" s="494"/>
      <c r="EE53" s="494"/>
      <c r="EF53" s="494"/>
      <c r="EG53" s="494"/>
      <c r="EH53" s="494"/>
      <c r="EI53" s="494"/>
      <c r="EJ53" s="494"/>
      <c r="EK53" s="494"/>
      <c r="EL53" s="494"/>
      <c r="EM53" s="494"/>
      <c r="EN53" s="494"/>
      <c r="EO53" s="494"/>
      <c r="EP53" s="494"/>
      <c r="EQ53" s="494"/>
      <c r="ER53" s="494"/>
      <c r="ES53" s="494"/>
      <c r="ET53" s="494"/>
      <c r="EU53" s="494"/>
      <c r="EV53" s="494"/>
      <c r="EW53" s="494"/>
      <c r="EX53" s="494"/>
      <c r="EY53" s="494"/>
      <c r="EZ53" s="494"/>
      <c r="FA53" s="494"/>
      <c r="FB53" s="494"/>
      <c r="FC53" s="494"/>
      <c r="FD53" s="494"/>
      <c r="FE53" s="494"/>
      <c r="FF53" s="494"/>
      <c r="FG53" s="494"/>
      <c r="FH53" s="494"/>
      <c r="FI53" s="494"/>
      <c r="FJ53" s="494"/>
      <c r="FK53" s="494"/>
      <c r="FL53" s="494"/>
      <c r="FM53" s="494"/>
      <c r="FN53" s="494"/>
      <c r="FO53" s="494"/>
      <c r="FP53" s="494"/>
      <c r="FQ53" s="494"/>
      <c r="FR53" s="494"/>
      <c r="FS53" s="494"/>
      <c r="FT53" s="494"/>
      <c r="FU53" s="494"/>
      <c r="FV53" s="494"/>
      <c r="FW53" s="494"/>
      <c r="FX53" s="494"/>
      <c r="FY53" s="494"/>
      <c r="FZ53" s="494"/>
      <c r="GA53" s="494"/>
      <c r="GB53" s="494"/>
      <c r="GC53" s="494"/>
      <c r="GD53" s="494"/>
      <c r="GE53" s="494"/>
      <c r="GF53" s="494"/>
      <c r="GG53" s="494"/>
      <c r="GH53" s="494"/>
      <c r="GI53" s="494"/>
      <c r="GJ53" s="494"/>
      <c r="GK53" s="494"/>
      <c r="GL53" s="494"/>
      <c r="GM53" s="494"/>
      <c r="GN53" s="494"/>
      <c r="GO53" s="494"/>
      <c r="GP53" s="494"/>
      <c r="GQ53" s="494"/>
      <c r="GR53" s="494"/>
      <c r="GS53" s="494"/>
      <c r="GT53" s="494"/>
      <c r="GU53" s="494"/>
      <c r="GV53" s="494"/>
      <c r="GW53" s="494"/>
      <c r="GX53" s="494"/>
      <c r="GY53" s="494"/>
      <c r="GZ53" s="494"/>
      <c r="HA53" s="494"/>
      <c r="HB53" s="494"/>
      <c r="HC53" s="494"/>
      <c r="HD53" s="494"/>
      <c r="HE53" s="494"/>
      <c r="HF53" s="494"/>
      <c r="HG53" s="494"/>
      <c r="HH53" s="494"/>
      <c r="HI53" s="494"/>
      <c r="HJ53" s="494"/>
      <c r="HK53" s="494"/>
      <c r="HL53" s="494"/>
      <c r="HM53" s="494"/>
      <c r="HN53" s="494"/>
      <c r="HO53" s="494"/>
      <c r="HP53" s="494"/>
      <c r="HQ53" s="494"/>
      <c r="HR53" s="494"/>
      <c r="HS53" s="494"/>
      <c r="HT53" s="494"/>
      <c r="HU53" s="494"/>
      <c r="HV53" s="494"/>
      <c r="HW53" s="494"/>
      <c r="HX53" s="494"/>
      <c r="HY53" s="494"/>
      <c r="HZ53" s="494"/>
      <c r="IA53" s="494"/>
      <c r="IB53" s="494"/>
      <c r="IC53" s="494"/>
      <c r="ID53" s="494"/>
      <c r="IE53" s="494"/>
      <c r="IF53" s="494"/>
      <c r="IG53" s="494"/>
      <c r="IH53" s="494"/>
      <c r="II53" s="494"/>
      <c r="IJ53" s="494"/>
      <c r="IK53" s="494"/>
      <c r="IL53" s="494"/>
      <c r="IM53" s="494"/>
      <c r="IN53" s="494"/>
      <c r="IO53" s="494"/>
      <c r="IP53" s="494"/>
      <c r="IQ53" s="494"/>
      <c r="IR53" s="494"/>
      <c r="IS53" s="494"/>
      <c r="IT53" s="494"/>
    </row>
    <row r="54" spans="1:254" s="51" customFormat="1" ht="17.100000000000001" customHeight="1" thickTop="1" thickBot="1">
      <c r="B54" s="59"/>
      <c r="C54" s="867" t="s">
        <v>62</v>
      </c>
      <c r="D54" s="423"/>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423"/>
      <c r="AF54" s="423"/>
      <c r="AG54" s="423"/>
      <c r="AH54" s="423"/>
      <c r="AI54" s="423"/>
      <c r="AJ54" s="423"/>
      <c r="AK54" s="423"/>
      <c r="AL54" s="423"/>
      <c r="AM54" s="423"/>
      <c r="AN54" s="423"/>
      <c r="AO54" s="423"/>
      <c r="AP54" s="423"/>
      <c r="AQ54" s="423"/>
      <c r="AR54" s="418">
        <f t="shared" si="111"/>
        <v>0</v>
      </c>
      <c r="AS54" s="479">
        <v>151</v>
      </c>
      <c r="AT54" s="95"/>
      <c r="AU54" s="513"/>
      <c r="AV54" s="513"/>
      <c r="AW54" s="513"/>
      <c r="AX54" s="513"/>
      <c r="AY54" s="513"/>
      <c r="AZ54" s="513"/>
      <c r="BA54" s="513"/>
      <c r="BB54" s="513"/>
      <c r="BC54" s="513"/>
      <c r="BD54" s="513"/>
      <c r="BE54" s="513"/>
      <c r="BF54" s="513"/>
      <c r="BG54" s="513"/>
      <c r="BH54" s="513"/>
      <c r="BI54" s="513"/>
      <c r="BJ54" s="513"/>
      <c r="BK54" s="513"/>
      <c r="BL54" s="513"/>
      <c r="BM54" s="513"/>
      <c r="BN54" s="513"/>
      <c r="BO54" s="513"/>
      <c r="BP54" s="513"/>
      <c r="BQ54" s="513"/>
      <c r="BR54" s="513"/>
      <c r="BS54" s="513"/>
      <c r="BT54" s="513"/>
      <c r="BU54" s="513"/>
      <c r="BV54" s="513"/>
      <c r="BW54" s="513"/>
      <c r="BX54" s="513"/>
      <c r="BY54" s="513"/>
      <c r="BZ54" s="513"/>
      <c r="CA54" s="513"/>
      <c r="CB54" s="513"/>
      <c r="CC54" s="513"/>
      <c r="CD54" s="513"/>
      <c r="CE54" s="513"/>
      <c r="CF54" s="513"/>
      <c r="CG54" s="513"/>
      <c r="CH54" s="513"/>
      <c r="CI54" s="513"/>
      <c r="CJ54" s="494"/>
      <c r="CK54" s="513">
        <f t="shared" si="114"/>
        <v>0</v>
      </c>
      <c r="CL54" s="494"/>
      <c r="CM54" s="494"/>
      <c r="CN54" s="494"/>
      <c r="CO54" s="494"/>
      <c r="CP54" s="494"/>
      <c r="CQ54" s="494"/>
      <c r="CR54" s="494"/>
      <c r="CS54" s="494"/>
      <c r="CT54" s="494"/>
      <c r="CU54" s="494"/>
      <c r="CV54" s="494"/>
      <c r="CW54" s="494"/>
      <c r="CX54" s="494"/>
      <c r="CY54" s="494"/>
      <c r="CZ54" s="494"/>
      <c r="DA54" s="494"/>
      <c r="DB54" s="494"/>
      <c r="DC54" s="494"/>
      <c r="DD54" s="494"/>
      <c r="DE54" s="494"/>
      <c r="DF54" s="494"/>
      <c r="DG54" s="494"/>
      <c r="DH54" s="494"/>
      <c r="DI54" s="494"/>
      <c r="DJ54" s="494"/>
      <c r="DK54" s="494"/>
      <c r="DL54" s="494"/>
      <c r="DM54" s="494"/>
      <c r="DN54" s="494"/>
      <c r="DO54" s="494"/>
      <c r="DP54" s="494"/>
      <c r="DQ54" s="494"/>
      <c r="DR54" s="494"/>
      <c r="DS54" s="494"/>
      <c r="DT54" s="494"/>
      <c r="DU54" s="494"/>
      <c r="DV54" s="494"/>
      <c r="DW54" s="494"/>
      <c r="DX54" s="494"/>
      <c r="DY54" s="494"/>
      <c r="DZ54" s="494"/>
      <c r="EA54" s="494"/>
      <c r="EB54" s="494"/>
      <c r="EC54" s="494"/>
      <c r="ED54" s="494"/>
      <c r="EE54" s="494"/>
      <c r="EF54" s="494"/>
      <c r="EG54" s="494"/>
      <c r="EH54" s="494"/>
      <c r="EI54" s="494"/>
      <c r="EJ54" s="494"/>
      <c r="EK54" s="494"/>
      <c r="EL54" s="494"/>
      <c r="EM54" s="494"/>
      <c r="EN54" s="494"/>
      <c r="EO54" s="494"/>
      <c r="EP54" s="494"/>
      <c r="EQ54" s="494"/>
      <c r="ER54" s="494"/>
      <c r="ES54" s="494"/>
      <c r="ET54" s="494"/>
      <c r="EU54" s="494"/>
      <c r="EV54" s="494"/>
      <c r="EW54" s="494"/>
      <c r="EX54" s="494"/>
      <c r="EY54" s="494"/>
      <c r="EZ54" s="494"/>
      <c r="FA54" s="494"/>
      <c r="FB54" s="494"/>
      <c r="FC54" s="494"/>
      <c r="FD54" s="494"/>
      <c r="FE54" s="494"/>
      <c r="FF54" s="494"/>
      <c r="FG54" s="494"/>
      <c r="FH54" s="494"/>
      <c r="FI54" s="494"/>
      <c r="FJ54" s="494"/>
      <c r="FK54" s="494"/>
      <c r="FL54" s="494"/>
      <c r="FM54" s="494"/>
      <c r="FN54" s="494"/>
      <c r="FO54" s="494"/>
      <c r="FP54" s="494"/>
      <c r="FQ54" s="494"/>
      <c r="FR54" s="494"/>
      <c r="FS54" s="494"/>
      <c r="FT54" s="494"/>
      <c r="FU54" s="494"/>
      <c r="FV54" s="494"/>
      <c r="FW54" s="494"/>
      <c r="FX54" s="494"/>
      <c r="FY54" s="494"/>
      <c r="FZ54" s="494"/>
      <c r="GA54" s="494"/>
      <c r="GB54" s="494"/>
      <c r="GC54" s="494"/>
      <c r="GD54" s="494"/>
      <c r="GE54" s="494"/>
      <c r="GF54" s="494"/>
      <c r="GG54" s="494"/>
      <c r="GH54" s="494"/>
      <c r="GI54" s="494"/>
      <c r="GJ54" s="494"/>
      <c r="GK54" s="494"/>
      <c r="GL54" s="494"/>
      <c r="GM54" s="494"/>
      <c r="GN54" s="494"/>
      <c r="GO54" s="494"/>
      <c r="GP54" s="494"/>
      <c r="GQ54" s="494"/>
      <c r="GR54" s="494"/>
      <c r="GS54" s="494"/>
      <c r="GT54" s="494"/>
      <c r="GU54" s="494"/>
      <c r="GV54" s="494"/>
      <c r="GW54" s="494"/>
      <c r="GX54" s="494"/>
      <c r="GY54" s="494"/>
      <c r="GZ54" s="494"/>
      <c r="HA54" s="494"/>
      <c r="HB54" s="494"/>
      <c r="HC54" s="494"/>
      <c r="HD54" s="494"/>
      <c r="HE54" s="494"/>
      <c r="HF54" s="494"/>
      <c r="HG54" s="494"/>
      <c r="HH54" s="494"/>
      <c r="HI54" s="494"/>
      <c r="HJ54" s="494"/>
      <c r="HK54" s="494"/>
      <c r="HL54" s="494"/>
      <c r="HM54" s="494"/>
      <c r="HN54" s="494"/>
      <c r="HO54" s="494"/>
      <c r="HP54" s="494"/>
      <c r="HQ54" s="494"/>
      <c r="HR54" s="494"/>
      <c r="HS54" s="494"/>
      <c r="HT54" s="494"/>
      <c r="HU54" s="494"/>
      <c r="HV54" s="494"/>
      <c r="HW54" s="494"/>
      <c r="HX54" s="494"/>
      <c r="HY54" s="494"/>
      <c r="HZ54" s="494"/>
      <c r="IA54" s="494"/>
      <c r="IB54" s="494"/>
      <c r="IC54" s="494"/>
      <c r="ID54" s="494"/>
      <c r="IE54" s="494"/>
      <c r="IF54" s="494"/>
      <c r="IG54" s="494"/>
      <c r="IH54" s="494"/>
      <c r="II54" s="494"/>
      <c r="IJ54" s="494"/>
      <c r="IK54" s="494"/>
      <c r="IL54" s="494"/>
      <c r="IM54" s="494"/>
      <c r="IN54" s="494"/>
      <c r="IO54" s="494"/>
      <c r="IP54" s="494"/>
      <c r="IQ54" s="494"/>
      <c r="IR54" s="494"/>
      <c r="IS54" s="494"/>
      <c r="IT54" s="494"/>
    </row>
    <row r="55" spans="1:254" s="7" customFormat="1" ht="17.100000000000001" customHeight="1" thickTop="1" thickBot="1">
      <c r="A55" s="12"/>
      <c r="B55" s="15"/>
      <c r="C55" s="729" t="s">
        <v>12</v>
      </c>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423"/>
      <c r="AF55" s="423"/>
      <c r="AG55" s="423"/>
      <c r="AH55" s="423"/>
      <c r="AI55" s="423"/>
      <c r="AJ55" s="423"/>
      <c r="AK55" s="423"/>
      <c r="AL55" s="423"/>
      <c r="AM55" s="423"/>
      <c r="AN55" s="423"/>
      <c r="AO55" s="423"/>
      <c r="AP55" s="423"/>
      <c r="AQ55" s="423"/>
      <c r="AR55" s="418">
        <f t="shared" si="111"/>
        <v>0</v>
      </c>
      <c r="AS55" s="479">
        <v>152</v>
      </c>
      <c r="AT55" s="17"/>
      <c r="AU55" s="513">
        <f t="shared" ref="AU55:BP55" si="117">+D55-SUM(D56:D57)</f>
        <v>0</v>
      </c>
      <c r="AV55" s="513">
        <f t="shared" si="117"/>
        <v>0</v>
      </c>
      <c r="AW55" s="513">
        <f t="shared" si="117"/>
        <v>0</v>
      </c>
      <c r="AX55" s="513">
        <f t="shared" si="117"/>
        <v>0</v>
      </c>
      <c r="AY55" s="513">
        <f t="shared" si="117"/>
        <v>0</v>
      </c>
      <c r="AZ55" s="513">
        <f t="shared" si="117"/>
        <v>0</v>
      </c>
      <c r="BA55" s="513">
        <f t="shared" si="117"/>
        <v>0</v>
      </c>
      <c r="BB55" s="513">
        <f t="shared" si="117"/>
        <v>0</v>
      </c>
      <c r="BC55" s="513">
        <f t="shared" si="117"/>
        <v>0</v>
      </c>
      <c r="BD55" s="513">
        <f t="shared" si="117"/>
        <v>0</v>
      </c>
      <c r="BE55" s="513">
        <f t="shared" si="117"/>
        <v>0</v>
      </c>
      <c r="BF55" s="513">
        <f t="shared" si="117"/>
        <v>0</v>
      </c>
      <c r="BG55" s="513">
        <f t="shared" si="117"/>
        <v>0</v>
      </c>
      <c r="BH55" s="513">
        <f t="shared" si="117"/>
        <v>0</v>
      </c>
      <c r="BI55" s="513">
        <f t="shared" si="117"/>
        <v>0</v>
      </c>
      <c r="BJ55" s="513">
        <f t="shared" si="117"/>
        <v>0</v>
      </c>
      <c r="BK55" s="513">
        <f t="shared" si="117"/>
        <v>0</v>
      </c>
      <c r="BL55" s="513">
        <f t="shared" si="117"/>
        <v>0</v>
      </c>
      <c r="BM55" s="513">
        <f t="shared" si="117"/>
        <v>0</v>
      </c>
      <c r="BN55" s="513">
        <f t="shared" si="117"/>
        <v>0</v>
      </c>
      <c r="BO55" s="513">
        <f t="shared" si="117"/>
        <v>0</v>
      </c>
      <c r="BP55" s="513">
        <f t="shared" si="117"/>
        <v>0</v>
      </c>
      <c r="BQ55" s="513">
        <f t="shared" ref="BQ55:CI55" si="118">+Z55-SUM(Z56:Z57)</f>
        <v>0</v>
      </c>
      <c r="BR55" s="513">
        <f t="shared" si="118"/>
        <v>0</v>
      </c>
      <c r="BS55" s="513">
        <f t="shared" si="118"/>
        <v>0</v>
      </c>
      <c r="BT55" s="513">
        <f t="shared" si="118"/>
        <v>0</v>
      </c>
      <c r="BU55" s="513">
        <f t="shared" si="118"/>
        <v>0</v>
      </c>
      <c r="BV55" s="513">
        <f t="shared" si="118"/>
        <v>0</v>
      </c>
      <c r="BW55" s="513">
        <f t="shared" si="118"/>
        <v>0</v>
      </c>
      <c r="BX55" s="513">
        <f t="shared" si="118"/>
        <v>0</v>
      </c>
      <c r="BY55" s="513">
        <f t="shared" si="118"/>
        <v>0</v>
      </c>
      <c r="BZ55" s="513">
        <f t="shared" si="118"/>
        <v>0</v>
      </c>
      <c r="CA55" s="513">
        <f t="shared" si="118"/>
        <v>0</v>
      </c>
      <c r="CB55" s="513">
        <f t="shared" si="118"/>
        <v>0</v>
      </c>
      <c r="CC55" s="513">
        <f t="shared" si="118"/>
        <v>0</v>
      </c>
      <c r="CD55" s="513">
        <f t="shared" si="118"/>
        <v>0</v>
      </c>
      <c r="CE55" s="513">
        <f t="shared" si="118"/>
        <v>0</v>
      </c>
      <c r="CF55" s="513">
        <f t="shared" si="118"/>
        <v>0</v>
      </c>
      <c r="CG55" s="513">
        <f t="shared" si="118"/>
        <v>0</v>
      </c>
      <c r="CH55" s="513">
        <f t="shared" si="118"/>
        <v>0</v>
      </c>
      <c r="CI55" s="513">
        <f t="shared" si="118"/>
        <v>0</v>
      </c>
      <c r="CJ55" s="13"/>
      <c r="CK55" s="513">
        <f t="shared" si="114"/>
        <v>0</v>
      </c>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row>
    <row r="56" spans="1:254" s="51" customFormat="1" ht="17.100000000000001" customHeight="1" thickTop="1" thickBot="1">
      <c r="B56" s="59"/>
      <c r="C56" s="867" t="s">
        <v>61</v>
      </c>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3"/>
      <c r="AJ56" s="423"/>
      <c r="AK56" s="423"/>
      <c r="AL56" s="423"/>
      <c r="AM56" s="423"/>
      <c r="AN56" s="423"/>
      <c r="AO56" s="423"/>
      <c r="AP56" s="423"/>
      <c r="AQ56" s="423"/>
      <c r="AR56" s="418">
        <f t="shared" si="111"/>
        <v>0</v>
      </c>
      <c r="AS56" s="479">
        <v>153</v>
      </c>
      <c r="AT56" s="95"/>
      <c r="AU56" s="513"/>
      <c r="AV56" s="513"/>
      <c r="AW56" s="513"/>
      <c r="AX56" s="513"/>
      <c r="AY56" s="513"/>
      <c r="AZ56" s="513"/>
      <c r="BA56" s="513"/>
      <c r="BB56" s="513"/>
      <c r="BC56" s="513"/>
      <c r="BD56" s="513"/>
      <c r="BE56" s="513"/>
      <c r="BF56" s="513"/>
      <c r="BG56" s="513"/>
      <c r="BH56" s="513"/>
      <c r="BI56" s="513"/>
      <c r="BJ56" s="513"/>
      <c r="BK56" s="513"/>
      <c r="BL56" s="513"/>
      <c r="BM56" s="513"/>
      <c r="BN56" s="513"/>
      <c r="BO56" s="513"/>
      <c r="BP56" s="513"/>
      <c r="BQ56" s="513"/>
      <c r="BR56" s="513"/>
      <c r="BS56" s="513"/>
      <c r="BT56" s="513"/>
      <c r="BU56" s="513"/>
      <c r="BV56" s="513"/>
      <c r="BW56" s="513"/>
      <c r="BX56" s="513"/>
      <c r="BY56" s="513"/>
      <c r="BZ56" s="513"/>
      <c r="CA56" s="513"/>
      <c r="CB56" s="513"/>
      <c r="CC56" s="513"/>
      <c r="CD56" s="513"/>
      <c r="CE56" s="513"/>
      <c r="CF56" s="513"/>
      <c r="CG56" s="513"/>
      <c r="CH56" s="513"/>
      <c r="CI56" s="513"/>
      <c r="CJ56" s="494"/>
      <c r="CK56" s="513">
        <f t="shared" si="114"/>
        <v>0</v>
      </c>
      <c r="CL56" s="494"/>
      <c r="CM56" s="494"/>
      <c r="CN56" s="494"/>
      <c r="CO56" s="494"/>
      <c r="CP56" s="494"/>
      <c r="CQ56" s="494"/>
      <c r="CR56" s="494"/>
      <c r="CS56" s="494"/>
      <c r="CT56" s="494"/>
      <c r="CU56" s="494"/>
      <c r="CV56" s="494"/>
      <c r="CW56" s="494"/>
      <c r="CX56" s="494"/>
      <c r="CY56" s="494"/>
      <c r="CZ56" s="494"/>
      <c r="DA56" s="494"/>
      <c r="DB56" s="494"/>
      <c r="DC56" s="494"/>
      <c r="DD56" s="494"/>
      <c r="DE56" s="494"/>
      <c r="DF56" s="494"/>
      <c r="DG56" s="494"/>
      <c r="DH56" s="494"/>
      <c r="DI56" s="494"/>
      <c r="DJ56" s="494"/>
      <c r="DK56" s="494"/>
      <c r="DL56" s="494"/>
      <c r="DM56" s="494"/>
      <c r="DN56" s="494"/>
      <c r="DO56" s="494"/>
      <c r="DP56" s="494"/>
      <c r="DQ56" s="494"/>
      <c r="DR56" s="494"/>
      <c r="DS56" s="494"/>
      <c r="DT56" s="494"/>
      <c r="DU56" s="494"/>
      <c r="DV56" s="494"/>
      <c r="DW56" s="494"/>
      <c r="DX56" s="494"/>
      <c r="DY56" s="494"/>
      <c r="DZ56" s="494"/>
      <c r="EA56" s="494"/>
      <c r="EB56" s="494"/>
      <c r="EC56" s="494"/>
      <c r="ED56" s="494"/>
      <c r="EE56" s="494"/>
      <c r="EF56" s="494"/>
      <c r="EG56" s="494"/>
      <c r="EH56" s="494"/>
      <c r="EI56" s="494"/>
      <c r="EJ56" s="494"/>
      <c r="EK56" s="494"/>
      <c r="EL56" s="494"/>
      <c r="EM56" s="494"/>
      <c r="EN56" s="494"/>
      <c r="EO56" s="494"/>
      <c r="EP56" s="494"/>
      <c r="EQ56" s="494"/>
      <c r="ER56" s="494"/>
      <c r="ES56" s="494"/>
      <c r="ET56" s="494"/>
      <c r="EU56" s="494"/>
      <c r="EV56" s="494"/>
      <c r="EW56" s="494"/>
      <c r="EX56" s="494"/>
      <c r="EY56" s="494"/>
      <c r="EZ56" s="494"/>
      <c r="FA56" s="494"/>
      <c r="FB56" s="494"/>
      <c r="FC56" s="494"/>
      <c r="FD56" s="494"/>
      <c r="FE56" s="494"/>
      <c r="FF56" s="494"/>
      <c r="FG56" s="494"/>
      <c r="FH56" s="494"/>
      <c r="FI56" s="494"/>
      <c r="FJ56" s="494"/>
      <c r="FK56" s="494"/>
      <c r="FL56" s="494"/>
      <c r="FM56" s="494"/>
      <c r="FN56" s="494"/>
      <c r="FO56" s="494"/>
      <c r="FP56" s="494"/>
      <c r="FQ56" s="494"/>
      <c r="FR56" s="494"/>
      <c r="FS56" s="494"/>
      <c r="FT56" s="494"/>
      <c r="FU56" s="494"/>
      <c r="FV56" s="494"/>
      <c r="FW56" s="494"/>
      <c r="FX56" s="494"/>
      <c r="FY56" s="494"/>
      <c r="FZ56" s="494"/>
      <c r="GA56" s="494"/>
      <c r="GB56" s="494"/>
      <c r="GC56" s="494"/>
      <c r="GD56" s="494"/>
      <c r="GE56" s="494"/>
      <c r="GF56" s="494"/>
      <c r="GG56" s="494"/>
      <c r="GH56" s="494"/>
      <c r="GI56" s="494"/>
      <c r="GJ56" s="494"/>
      <c r="GK56" s="494"/>
      <c r="GL56" s="494"/>
      <c r="GM56" s="494"/>
      <c r="GN56" s="494"/>
      <c r="GO56" s="494"/>
      <c r="GP56" s="494"/>
      <c r="GQ56" s="494"/>
      <c r="GR56" s="494"/>
      <c r="GS56" s="494"/>
      <c r="GT56" s="494"/>
      <c r="GU56" s="494"/>
      <c r="GV56" s="494"/>
      <c r="GW56" s="494"/>
      <c r="GX56" s="494"/>
      <c r="GY56" s="494"/>
      <c r="GZ56" s="494"/>
      <c r="HA56" s="494"/>
      <c r="HB56" s="494"/>
      <c r="HC56" s="494"/>
      <c r="HD56" s="494"/>
      <c r="HE56" s="494"/>
      <c r="HF56" s="494"/>
      <c r="HG56" s="494"/>
      <c r="HH56" s="494"/>
      <c r="HI56" s="494"/>
      <c r="HJ56" s="494"/>
      <c r="HK56" s="494"/>
      <c r="HL56" s="494"/>
      <c r="HM56" s="494"/>
      <c r="HN56" s="494"/>
      <c r="HO56" s="494"/>
      <c r="HP56" s="494"/>
      <c r="HQ56" s="494"/>
      <c r="HR56" s="494"/>
      <c r="HS56" s="494"/>
      <c r="HT56" s="494"/>
      <c r="HU56" s="494"/>
      <c r="HV56" s="494"/>
      <c r="HW56" s="494"/>
      <c r="HX56" s="494"/>
      <c r="HY56" s="494"/>
      <c r="HZ56" s="494"/>
      <c r="IA56" s="494"/>
      <c r="IB56" s="494"/>
      <c r="IC56" s="494"/>
      <c r="ID56" s="494"/>
      <c r="IE56" s="494"/>
      <c r="IF56" s="494"/>
      <c r="IG56" s="494"/>
      <c r="IH56" s="494"/>
      <c r="II56" s="494"/>
      <c r="IJ56" s="494"/>
      <c r="IK56" s="494"/>
      <c r="IL56" s="494"/>
      <c r="IM56" s="494"/>
      <c r="IN56" s="494"/>
      <c r="IO56" s="494"/>
      <c r="IP56" s="494"/>
      <c r="IQ56" s="494"/>
      <c r="IR56" s="494"/>
      <c r="IS56" s="494"/>
      <c r="IT56" s="494"/>
    </row>
    <row r="57" spans="1:254" s="51" customFormat="1" ht="17.100000000000001" customHeight="1" thickTop="1" thickBot="1">
      <c r="B57" s="59"/>
      <c r="C57" s="867" t="s">
        <v>62</v>
      </c>
      <c r="D57" s="423"/>
      <c r="E57" s="423"/>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c r="AR57" s="418">
        <f t="shared" si="111"/>
        <v>0</v>
      </c>
      <c r="AS57" s="479">
        <v>154</v>
      </c>
      <c r="AT57" s="95"/>
      <c r="AU57" s="513"/>
      <c r="AV57" s="513"/>
      <c r="AW57" s="513"/>
      <c r="AX57" s="513"/>
      <c r="AY57" s="513"/>
      <c r="AZ57" s="513"/>
      <c r="BA57" s="513"/>
      <c r="BB57" s="513"/>
      <c r="BC57" s="513"/>
      <c r="BD57" s="513"/>
      <c r="BE57" s="513"/>
      <c r="BF57" s="513"/>
      <c r="BG57" s="513"/>
      <c r="BH57" s="513"/>
      <c r="BI57" s="513"/>
      <c r="BJ57" s="513"/>
      <c r="BK57" s="513"/>
      <c r="BL57" s="513"/>
      <c r="BM57" s="513"/>
      <c r="BN57" s="513"/>
      <c r="BO57" s="513"/>
      <c r="BP57" s="513"/>
      <c r="BQ57" s="513"/>
      <c r="BR57" s="513"/>
      <c r="BS57" s="513"/>
      <c r="BT57" s="513"/>
      <c r="BU57" s="513"/>
      <c r="BV57" s="513"/>
      <c r="BW57" s="513"/>
      <c r="BX57" s="513"/>
      <c r="BY57" s="513"/>
      <c r="BZ57" s="513"/>
      <c r="CA57" s="513"/>
      <c r="CB57" s="513"/>
      <c r="CC57" s="513"/>
      <c r="CD57" s="513"/>
      <c r="CE57" s="513"/>
      <c r="CF57" s="513"/>
      <c r="CG57" s="513"/>
      <c r="CH57" s="513"/>
      <c r="CI57" s="513"/>
      <c r="CJ57" s="494"/>
      <c r="CK57" s="513">
        <f t="shared" si="114"/>
        <v>0</v>
      </c>
      <c r="CL57" s="494"/>
      <c r="CM57" s="494"/>
      <c r="CN57" s="494"/>
      <c r="CO57" s="494"/>
      <c r="CP57" s="494"/>
      <c r="CQ57" s="494"/>
      <c r="CR57" s="494"/>
      <c r="CS57" s="494"/>
      <c r="CT57" s="494"/>
      <c r="CU57" s="494"/>
      <c r="CV57" s="494"/>
      <c r="CW57" s="494"/>
      <c r="CX57" s="494"/>
      <c r="CY57" s="494"/>
      <c r="CZ57" s="494"/>
      <c r="DA57" s="494"/>
      <c r="DB57" s="494"/>
      <c r="DC57" s="494"/>
      <c r="DD57" s="494"/>
      <c r="DE57" s="494"/>
      <c r="DF57" s="494"/>
      <c r="DG57" s="494"/>
      <c r="DH57" s="494"/>
      <c r="DI57" s="494"/>
      <c r="DJ57" s="494"/>
      <c r="DK57" s="494"/>
      <c r="DL57" s="494"/>
      <c r="DM57" s="494"/>
      <c r="DN57" s="494"/>
      <c r="DO57" s="494"/>
      <c r="DP57" s="494"/>
      <c r="DQ57" s="494"/>
      <c r="DR57" s="494"/>
      <c r="DS57" s="494"/>
      <c r="DT57" s="494"/>
      <c r="DU57" s="494"/>
      <c r="DV57" s="494"/>
      <c r="DW57" s="494"/>
      <c r="DX57" s="494"/>
      <c r="DY57" s="494"/>
      <c r="DZ57" s="494"/>
      <c r="EA57" s="494"/>
      <c r="EB57" s="494"/>
      <c r="EC57" s="494"/>
      <c r="ED57" s="494"/>
      <c r="EE57" s="494"/>
      <c r="EF57" s="494"/>
      <c r="EG57" s="494"/>
      <c r="EH57" s="494"/>
      <c r="EI57" s="494"/>
      <c r="EJ57" s="494"/>
      <c r="EK57" s="494"/>
      <c r="EL57" s="494"/>
      <c r="EM57" s="494"/>
      <c r="EN57" s="494"/>
      <c r="EO57" s="494"/>
      <c r="EP57" s="494"/>
      <c r="EQ57" s="494"/>
      <c r="ER57" s="494"/>
      <c r="ES57" s="494"/>
      <c r="ET57" s="494"/>
      <c r="EU57" s="494"/>
      <c r="EV57" s="494"/>
      <c r="EW57" s="494"/>
      <c r="EX57" s="494"/>
      <c r="EY57" s="494"/>
      <c r="EZ57" s="494"/>
      <c r="FA57" s="494"/>
      <c r="FB57" s="494"/>
      <c r="FC57" s="494"/>
      <c r="FD57" s="494"/>
      <c r="FE57" s="494"/>
      <c r="FF57" s="494"/>
      <c r="FG57" s="494"/>
      <c r="FH57" s="494"/>
      <c r="FI57" s="494"/>
      <c r="FJ57" s="494"/>
      <c r="FK57" s="494"/>
      <c r="FL57" s="494"/>
      <c r="FM57" s="494"/>
      <c r="FN57" s="494"/>
      <c r="FO57" s="494"/>
      <c r="FP57" s="494"/>
      <c r="FQ57" s="494"/>
      <c r="FR57" s="494"/>
      <c r="FS57" s="494"/>
      <c r="FT57" s="494"/>
      <c r="FU57" s="494"/>
      <c r="FV57" s="494"/>
      <c r="FW57" s="494"/>
      <c r="FX57" s="494"/>
      <c r="FY57" s="494"/>
      <c r="FZ57" s="494"/>
      <c r="GA57" s="494"/>
      <c r="GB57" s="494"/>
      <c r="GC57" s="494"/>
      <c r="GD57" s="494"/>
      <c r="GE57" s="494"/>
      <c r="GF57" s="494"/>
      <c r="GG57" s="494"/>
      <c r="GH57" s="494"/>
      <c r="GI57" s="494"/>
      <c r="GJ57" s="494"/>
      <c r="GK57" s="494"/>
      <c r="GL57" s="494"/>
      <c r="GM57" s="494"/>
      <c r="GN57" s="494"/>
      <c r="GO57" s="494"/>
      <c r="GP57" s="494"/>
      <c r="GQ57" s="494"/>
      <c r="GR57" s="494"/>
      <c r="GS57" s="494"/>
      <c r="GT57" s="494"/>
      <c r="GU57" s="494"/>
      <c r="GV57" s="494"/>
      <c r="GW57" s="494"/>
      <c r="GX57" s="494"/>
      <c r="GY57" s="494"/>
      <c r="GZ57" s="494"/>
      <c r="HA57" s="494"/>
      <c r="HB57" s="494"/>
      <c r="HC57" s="494"/>
      <c r="HD57" s="494"/>
      <c r="HE57" s="494"/>
      <c r="HF57" s="494"/>
      <c r="HG57" s="494"/>
      <c r="HH57" s="494"/>
      <c r="HI57" s="494"/>
      <c r="HJ57" s="494"/>
      <c r="HK57" s="494"/>
      <c r="HL57" s="494"/>
      <c r="HM57" s="494"/>
      <c r="HN57" s="494"/>
      <c r="HO57" s="494"/>
      <c r="HP57" s="494"/>
      <c r="HQ57" s="494"/>
      <c r="HR57" s="494"/>
      <c r="HS57" s="494"/>
      <c r="HT57" s="494"/>
      <c r="HU57" s="494"/>
      <c r="HV57" s="494"/>
      <c r="HW57" s="494"/>
      <c r="HX57" s="494"/>
      <c r="HY57" s="494"/>
      <c r="HZ57" s="494"/>
      <c r="IA57" s="494"/>
      <c r="IB57" s="494"/>
      <c r="IC57" s="494"/>
      <c r="ID57" s="494"/>
      <c r="IE57" s="494"/>
      <c r="IF57" s="494"/>
      <c r="IG57" s="494"/>
      <c r="IH57" s="494"/>
      <c r="II57" s="494"/>
      <c r="IJ57" s="494"/>
      <c r="IK57" s="494"/>
      <c r="IL57" s="494"/>
      <c r="IM57" s="494"/>
      <c r="IN57" s="494"/>
      <c r="IO57" s="494"/>
      <c r="IP57" s="494"/>
      <c r="IQ57" s="494"/>
      <c r="IR57" s="494"/>
      <c r="IS57" s="494"/>
      <c r="IT57" s="494"/>
    </row>
    <row r="58" spans="1:254" s="7" customFormat="1" ht="17.100000000000001" customHeight="1" thickTop="1" thickBot="1">
      <c r="A58" s="12"/>
      <c r="B58" s="15"/>
      <c r="C58" s="732" t="s">
        <v>19</v>
      </c>
      <c r="D58" s="418">
        <f t="shared" ref="D58:AQ58" si="119">+SUM(D55,D52,D49)</f>
        <v>0</v>
      </c>
      <c r="E58" s="418">
        <f t="shared" ref="E58" si="120">+SUM(E55,E52,E49)</f>
        <v>0</v>
      </c>
      <c r="F58" s="418">
        <f t="shared" si="119"/>
        <v>0</v>
      </c>
      <c r="G58" s="418">
        <f t="shared" si="119"/>
        <v>0</v>
      </c>
      <c r="H58" s="418">
        <f t="shared" si="119"/>
        <v>0</v>
      </c>
      <c r="I58" s="418">
        <f t="shared" si="119"/>
        <v>0</v>
      </c>
      <c r="J58" s="418">
        <f t="shared" si="119"/>
        <v>0</v>
      </c>
      <c r="K58" s="418">
        <f t="shared" si="119"/>
        <v>0</v>
      </c>
      <c r="L58" s="418">
        <f t="shared" si="119"/>
        <v>0</v>
      </c>
      <c r="M58" s="418">
        <f t="shared" si="119"/>
        <v>0</v>
      </c>
      <c r="N58" s="418">
        <f t="shared" si="119"/>
        <v>0</v>
      </c>
      <c r="O58" s="418">
        <f t="shared" si="119"/>
        <v>0</v>
      </c>
      <c r="P58" s="418">
        <f t="shared" si="119"/>
        <v>0</v>
      </c>
      <c r="Q58" s="418">
        <f t="shared" si="119"/>
        <v>0</v>
      </c>
      <c r="R58" s="418">
        <f t="shared" si="119"/>
        <v>0</v>
      </c>
      <c r="S58" s="418">
        <f t="shared" si="119"/>
        <v>0</v>
      </c>
      <c r="T58" s="418">
        <f t="shared" si="119"/>
        <v>0</v>
      </c>
      <c r="U58" s="418">
        <f t="shared" si="119"/>
        <v>0</v>
      </c>
      <c r="V58" s="418">
        <f t="shared" si="119"/>
        <v>0</v>
      </c>
      <c r="W58" s="418">
        <f t="shared" si="119"/>
        <v>0</v>
      </c>
      <c r="X58" s="418">
        <f t="shared" si="119"/>
        <v>0</v>
      </c>
      <c r="Y58" s="418">
        <f t="shared" si="119"/>
        <v>0</v>
      </c>
      <c r="Z58" s="418">
        <f t="shared" si="119"/>
        <v>0</v>
      </c>
      <c r="AA58" s="418">
        <f t="shared" si="119"/>
        <v>0</v>
      </c>
      <c r="AB58" s="418">
        <f t="shared" si="119"/>
        <v>0</v>
      </c>
      <c r="AC58" s="418">
        <f t="shared" si="119"/>
        <v>0</v>
      </c>
      <c r="AD58" s="418">
        <f t="shared" si="119"/>
        <v>0</v>
      </c>
      <c r="AE58" s="418">
        <f t="shared" si="119"/>
        <v>0</v>
      </c>
      <c r="AF58" s="418">
        <f t="shared" si="119"/>
        <v>0</v>
      </c>
      <c r="AG58" s="418">
        <f t="shared" si="119"/>
        <v>0</v>
      </c>
      <c r="AH58" s="418">
        <f t="shared" si="119"/>
        <v>0</v>
      </c>
      <c r="AI58" s="418">
        <f t="shared" si="119"/>
        <v>0</v>
      </c>
      <c r="AJ58" s="418">
        <f t="shared" si="119"/>
        <v>0</v>
      </c>
      <c r="AK58" s="418">
        <f t="shared" si="119"/>
        <v>0</v>
      </c>
      <c r="AL58" s="418">
        <f t="shared" si="119"/>
        <v>0</v>
      </c>
      <c r="AM58" s="418">
        <f t="shared" si="119"/>
        <v>0</v>
      </c>
      <c r="AN58" s="418">
        <f t="shared" si="119"/>
        <v>0</v>
      </c>
      <c r="AO58" s="418">
        <f t="shared" si="119"/>
        <v>0</v>
      </c>
      <c r="AP58" s="418">
        <f t="shared" si="119"/>
        <v>0</v>
      </c>
      <c r="AQ58" s="418">
        <f t="shared" si="119"/>
        <v>0</v>
      </c>
      <c r="AR58" s="418">
        <f t="shared" si="111"/>
        <v>0</v>
      </c>
      <c r="AS58" s="479">
        <v>121</v>
      </c>
      <c r="AT58" s="17"/>
      <c r="AU58" s="513">
        <f t="shared" ref="AU58:BP58" si="121">+D58-D49-D52-D55</f>
        <v>0</v>
      </c>
      <c r="AV58" s="513">
        <f t="shared" si="121"/>
        <v>0</v>
      </c>
      <c r="AW58" s="513">
        <f t="shared" si="121"/>
        <v>0</v>
      </c>
      <c r="AX58" s="513">
        <f t="shared" si="121"/>
        <v>0</v>
      </c>
      <c r="AY58" s="513">
        <f t="shared" si="121"/>
        <v>0</v>
      </c>
      <c r="AZ58" s="513">
        <f t="shared" si="121"/>
        <v>0</v>
      </c>
      <c r="BA58" s="513">
        <f t="shared" si="121"/>
        <v>0</v>
      </c>
      <c r="BB58" s="513">
        <f t="shared" si="121"/>
        <v>0</v>
      </c>
      <c r="BC58" s="513">
        <f t="shared" si="121"/>
        <v>0</v>
      </c>
      <c r="BD58" s="513">
        <f t="shared" si="121"/>
        <v>0</v>
      </c>
      <c r="BE58" s="513">
        <f t="shared" si="121"/>
        <v>0</v>
      </c>
      <c r="BF58" s="513">
        <f t="shared" si="121"/>
        <v>0</v>
      </c>
      <c r="BG58" s="513">
        <f t="shared" si="121"/>
        <v>0</v>
      </c>
      <c r="BH58" s="513">
        <f t="shared" si="121"/>
        <v>0</v>
      </c>
      <c r="BI58" s="513">
        <f t="shared" si="121"/>
        <v>0</v>
      </c>
      <c r="BJ58" s="513">
        <f t="shared" si="121"/>
        <v>0</v>
      </c>
      <c r="BK58" s="513">
        <f t="shared" si="121"/>
        <v>0</v>
      </c>
      <c r="BL58" s="513">
        <f t="shared" si="121"/>
        <v>0</v>
      </c>
      <c r="BM58" s="513">
        <f t="shared" si="121"/>
        <v>0</v>
      </c>
      <c r="BN58" s="513">
        <f t="shared" si="121"/>
        <v>0</v>
      </c>
      <c r="BO58" s="513">
        <f t="shared" si="121"/>
        <v>0</v>
      </c>
      <c r="BP58" s="513">
        <f t="shared" si="121"/>
        <v>0</v>
      </c>
      <c r="BQ58" s="513">
        <f t="shared" ref="BQ58:CI58" si="122">+Z58-Z49-Z52-Z55</f>
        <v>0</v>
      </c>
      <c r="BR58" s="513">
        <f t="shared" si="122"/>
        <v>0</v>
      </c>
      <c r="BS58" s="513">
        <f t="shared" si="122"/>
        <v>0</v>
      </c>
      <c r="BT58" s="513">
        <f t="shared" si="122"/>
        <v>0</v>
      </c>
      <c r="BU58" s="513">
        <f t="shared" si="122"/>
        <v>0</v>
      </c>
      <c r="BV58" s="513">
        <f t="shared" si="122"/>
        <v>0</v>
      </c>
      <c r="BW58" s="513">
        <f t="shared" si="122"/>
        <v>0</v>
      </c>
      <c r="BX58" s="513">
        <f t="shared" si="122"/>
        <v>0</v>
      </c>
      <c r="BY58" s="513">
        <f t="shared" si="122"/>
        <v>0</v>
      </c>
      <c r="BZ58" s="513">
        <f t="shared" si="122"/>
        <v>0</v>
      </c>
      <c r="CA58" s="513">
        <f t="shared" si="122"/>
        <v>0</v>
      </c>
      <c r="CB58" s="513">
        <f t="shared" si="122"/>
        <v>0</v>
      </c>
      <c r="CC58" s="513">
        <f t="shared" si="122"/>
        <v>0</v>
      </c>
      <c r="CD58" s="513">
        <f t="shared" si="122"/>
        <v>0</v>
      </c>
      <c r="CE58" s="513">
        <f t="shared" si="122"/>
        <v>0</v>
      </c>
      <c r="CF58" s="513">
        <f t="shared" si="122"/>
        <v>0</v>
      </c>
      <c r="CG58" s="513">
        <f t="shared" si="122"/>
        <v>0</v>
      </c>
      <c r="CH58" s="513">
        <f t="shared" si="122"/>
        <v>0</v>
      </c>
      <c r="CI58" s="513">
        <f t="shared" si="122"/>
        <v>0</v>
      </c>
      <c r="CJ58" s="13"/>
      <c r="CK58" s="513">
        <f t="shared" si="114"/>
        <v>0</v>
      </c>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7" customFormat="1" ht="17.100000000000001" customHeight="1" thickTop="1">
      <c r="A59" s="843"/>
      <c r="B59" s="15"/>
      <c r="C59" s="868" t="s">
        <v>447</v>
      </c>
      <c r="D59" s="666"/>
      <c r="E59" s="666"/>
      <c r="F59" s="666"/>
      <c r="G59" s="666"/>
      <c r="H59" s="666"/>
      <c r="I59" s="666"/>
      <c r="J59" s="666"/>
      <c r="K59" s="666"/>
      <c r="L59" s="666"/>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666"/>
      <c r="AP59" s="666"/>
      <c r="AQ59" s="666"/>
      <c r="AR59" s="438"/>
      <c r="AS59" s="479">
        <v>161</v>
      </c>
      <c r="AT59" s="17"/>
      <c r="AU59" s="511"/>
      <c r="AV59" s="511"/>
      <c r="AW59" s="511"/>
      <c r="AX59" s="511"/>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13"/>
      <c r="CK59" s="513">
        <f>IF(AR59&lt;=AR58,0,100)</f>
        <v>0</v>
      </c>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row>
    <row r="60" spans="1:254" s="7" customFormat="1" ht="17.100000000000001" customHeight="1">
      <c r="A60" s="843"/>
      <c r="B60" s="15"/>
      <c r="C60" s="868" t="s">
        <v>448</v>
      </c>
      <c r="D60" s="666"/>
      <c r="E60" s="666"/>
      <c r="F60" s="666"/>
      <c r="G60" s="666"/>
      <c r="H60" s="666"/>
      <c r="I60" s="666"/>
      <c r="J60" s="666"/>
      <c r="K60" s="666"/>
      <c r="L60" s="666"/>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666"/>
      <c r="AP60" s="666"/>
      <c r="AQ60" s="666"/>
      <c r="AR60" s="438"/>
      <c r="AS60" s="479">
        <v>162</v>
      </c>
      <c r="AT60" s="17"/>
      <c r="AU60" s="511"/>
      <c r="AV60" s="511"/>
      <c r="AW60" s="511"/>
      <c r="AX60" s="511"/>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13"/>
      <c r="CK60" s="513">
        <f>IF(AR60&lt;=AR58,0,100)</f>
        <v>0</v>
      </c>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56" customFormat="1" ht="30" customHeight="1">
      <c r="B61" s="61"/>
      <c r="C61" s="451" t="s">
        <v>200</v>
      </c>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c r="AO61" s="422"/>
      <c r="AP61" s="422"/>
      <c r="AQ61" s="422"/>
      <c r="AR61" s="423"/>
      <c r="AS61" s="479">
        <v>122</v>
      </c>
      <c r="AT61" s="607"/>
      <c r="AU61" s="511"/>
      <c r="AV61" s="511"/>
      <c r="AW61" s="511"/>
      <c r="AX61" s="511"/>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498"/>
      <c r="CK61" s="587"/>
      <c r="CL61" s="498"/>
      <c r="CM61" s="498"/>
      <c r="CN61" s="498"/>
      <c r="CO61" s="498"/>
      <c r="CP61" s="498"/>
      <c r="CQ61" s="498"/>
      <c r="CR61" s="498"/>
      <c r="CS61" s="498"/>
      <c r="CT61" s="498"/>
      <c r="CU61" s="498"/>
      <c r="CV61" s="498"/>
      <c r="CW61" s="498"/>
      <c r="CX61" s="498"/>
      <c r="CY61" s="498"/>
      <c r="CZ61" s="498"/>
      <c r="DA61" s="498"/>
      <c r="DB61" s="498"/>
      <c r="DC61" s="498"/>
      <c r="DD61" s="498"/>
      <c r="DE61" s="498"/>
      <c r="DF61" s="498"/>
      <c r="DG61" s="498"/>
      <c r="DH61" s="498"/>
      <c r="DI61" s="498"/>
      <c r="DJ61" s="498"/>
      <c r="DK61" s="498"/>
      <c r="DL61" s="498"/>
      <c r="DM61" s="498"/>
      <c r="DN61" s="498"/>
      <c r="DO61" s="498"/>
      <c r="DP61" s="498"/>
      <c r="DQ61" s="498"/>
      <c r="DR61" s="498"/>
      <c r="DS61" s="498"/>
      <c r="DT61" s="498"/>
      <c r="DU61" s="498"/>
      <c r="DV61" s="498"/>
      <c r="DW61" s="498"/>
      <c r="DX61" s="498"/>
      <c r="DY61" s="498"/>
      <c r="DZ61" s="498"/>
      <c r="EA61" s="498"/>
      <c r="EB61" s="498"/>
      <c r="EC61" s="498"/>
      <c r="ED61" s="498"/>
      <c r="EE61" s="498"/>
      <c r="EF61" s="498"/>
      <c r="EG61" s="498"/>
      <c r="EH61" s="498"/>
      <c r="EI61" s="498"/>
      <c r="EJ61" s="498"/>
      <c r="EK61" s="498"/>
      <c r="EL61" s="498"/>
      <c r="EM61" s="498"/>
      <c r="EN61" s="498"/>
      <c r="EO61" s="498"/>
      <c r="EP61" s="498"/>
      <c r="EQ61" s="498"/>
      <c r="ER61" s="498"/>
      <c r="ES61" s="498"/>
      <c r="ET61" s="498"/>
      <c r="EU61" s="498"/>
      <c r="EV61" s="498"/>
      <c r="EW61" s="498"/>
      <c r="EX61" s="498"/>
      <c r="EY61" s="498"/>
      <c r="EZ61" s="498"/>
      <c r="FA61" s="498"/>
      <c r="FB61" s="498"/>
      <c r="FC61" s="498"/>
      <c r="FD61" s="498"/>
      <c r="FE61" s="498"/>
      <c r="FF61" s="498"/>
      <c r="FG61" s="498"/>
      <c r="FH61" s="498"/>
      <c r="FI61" s="498"/>
      <c r="FJ61" s="498"/>
      <c r="FK61" s="498"/>
      <c r="FL61" s="498"/>
      <c r="FM61" s="498"/>
      <c r="FN61" s="498"/>
      <c r="FO61" s="498"/>
      <c r="FP61" s="498"/>
      <c r="FQ61" s="498"/>
      <c r="FR61" s="498"/>
      <c r="FS61" s="498"/>
      <c r="FT61" s="498"/>
      <c r="FU61" s="498"/>
      <c r="FV61" s="498"/>
      <c r="FW61" s="498"/>
      <c r="FX61" s="498"/>
      <c r="FY61" s="498"/>
      <c r="FZ61" s="498"/>
      <c r="GA61" s="498"/>
      <c r="GB61" s="498"/>
      <c r="GC61" s="498"/>
      <c r="GD61" s="498"/>
      <c r="GE61" s="498"/>
      <c r="GF61" s="498"/>
      <c r="GG61" s="498"/>
      <c r="GH61" s="498"/>
      <c r="GI61" s="498"/>
      <c r="GJ61" s="498"/>
      <c r="GK61" s="498"/>
      <c r="GL61" s="498"/>
      <c r="GM61" s="498"/>
      <c r="GN61" s="498"/>
      <c r="GO61" s="498"/>
      <c r="GP61" s="498"/>
      <c r="GQ61" s="498"/>
      <c r="GR61" s="498"/>
      <c r="GS61" s="498"/>
      <c r="GT61" s="498"/>
      <c r="GU61" s="498"/>
      <c r="GV61" s="498"/>
      <c r="GW61" s="498"/>
      <c r="GX61" s="498"/>
      <c r="GY61" s="498"/>
      <c r="GZ61" s="498"/>
      <c r="HA61" s="498"/>
      <c r="HB61" s="498"/>
      <c r="HC61" s="498"/>
      <c r="HD61" s="498"/>
      <c r="HE61" s="498"/>
      <c r="HF61" s="498"/>
      <c r="HG61" s="498"/>
      <c r="HH61" s="498"/>
      <c r="HI61" s="498"/>
      <c r="HJ61" s="498"/>
      <c r="HK61" s="498"/>
      <c r="HL61" s="498"/>
      <c r="HM61" s="498"/>
      <c r="HN61" s="498"/>
      <c r="HO61" s="498"/>
      <c r="HP61" s="498"/>
      <c r="HQ61" s="498"/>
      <c r="HR61" s="498"/>
      <c r="HS61" s="498"/>
      <c r="HT61" s="498"/>
      <c r="HU61" s="498"/>
      <c r="HV61" s="498"/>
      <c r="HW61" s="498"/>
      <c r="HX61" s="498"/>
      <c r="HY61" s="498"/>
      <c r="HZ61" s="498"/>
      <c r="IA61" s="498"/>
      <c r="IB61" s="498"/>
      <c r="IC61" s="498"/>
      <c r="ID61" s="498"/>
      <c r="IE61" s="498"/>
      <c r="IF61" s="498"/>
      <c r="IG61" s="498"/>
      <c r="IH61" s="498"/>
      <c r="II61" s="498"/>
      <c r="IJ61" s="498"/>
      <c r="IK61" s="498"/>
      <c r="IL61" s="498"/>
      <c r="IM61" s="498"/>
      <c r="IN61" s="498"/>
      <c r="IO61" s="498"/>
      <c r="IP61" s="498"/>
      <c r="IQ61" s="498"/>
      <c r="IR61" s="498"/>
      <c r="IS61" s="498"/>
      <c r="IT61" s="498"/>
    </row>
    <row r="62" spans="1:254" s="7" customFormat="1" ht="17.100000000000001" customHeight="1">
      <c r="A62" s="843"/>
      <c r="B62" s="15"/>
      <c r="C62" s="868" t="s">
        <v>447</v>
      </c>
      <c r="D62" s="666"/>
      <c r="E62" s="666"/>
      <c r="F62" s="666"/>
      <c r="G62" s="666"/>
      <c r="H62" s="666"/>
      <c r="I62" s="666"/>
      <c r="J62" s="666"/>
      <c r="K62" s="666"/>
      <c r="L62" s="666"/>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666"/>
      <c r="AP62" s="666"/>
      <c r="AQ62" s="666"/>
      <c r="AR62" s="438"/>
      <c r="AS62" s="479">
        <v>163</v>
      </c>
      <c r="AT62" s="17"/>
      <c r="AU62" s="511"/>
      <c r="AV62" s="511"/>
      <c r="AW62" s="511"/>
      <c r="AX62" s="511"/>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13"/>
      <c r="CK62" s="513">
        <f>IF(AR62&lt;=AR61,0,100)</f>
        <v>0</v>
      </c>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7" customFormat="1" ht="17.100000000000001" customHeight="1">
      <c r="A63" s="843"/>
      <c r="B63" s="15"/>
      <c r="C63" s="868" t="s">
        <v>448</v>
      </c>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666"/>
      <c r="AP63" s="666"/>
      <c r="AQ63" s="666"/>
      <c r="AR63" s="438"/>
      <c r="AS63" s="479">
        <v>164</v>
      </c>
      <c r="AT63" s="17"/>
      <c r="AU63" s="511"/>
      <c r="AV63" s="511"/>
      <c r="AW63" s="511"/>
      <c r="AX63" s="511"/>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13"/>
      <c r="CK63" s="513">
        <f>IF(AR63&lt;=AR61,0,100)</f>
        <v>0</v>
      </c>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56" customFormat="1" ht="30" customHeight="1" thickBot="1">
      <c r="B64" s="61"/>
      <c r="C64" s="451" t="s">
        <v>202</v>
      </c>
      <c r="D64" s="743">
        <f t="shared" ref="D64:AQ64" si="123">+D19+D32+D45+D58</f>
        <v>0</v>
      </c>
      <c r="E64" s="743">
        <f t="shared" ref="E64" si="124">+E19+E32+E45+E58</f>
        <v>0</v>
      </c>
      <c r="F64" s="743">
        <f t="shared" si="123"/>
        <v>0</v>
      </c>
      <c r="G64" s="743">
        <f t="shared" si="123"/>
        <v>0</v>
      </c>
      <c r="H64" s="743">
        <f t="shared" si="123"/>
        <v>0</v>
      </c>
      <c r="I64" s="743">
        <f t="shared" si="123"/>
        <v>0</v>
      </c>
      <c r="J64" s="743">
        <f t="shared" si="123"/>
        <v>0</v>
      </c>
      <c r="K64" s="743">
        <f t="shared" si="123"/>
        <v>0</v>
      </c>
      <c r="L64" s="743">
        <f t="shared" si="123"/>
        <v>0</v>
      </c>
      <c r="M64" s="743">
        <f t="shared" si="123"/>
        <v>0</v>
      </c>
      <c r="N64" s="743">
        <f t="shared" si="123"/>
        <v>0</v>
      </c>
      <c r="O64" s="743">
        <f t="shared" si="123"/>
        <v>0</v>
      </c>
      <c r="P64" s="743">
        <f t="shared" si="123"/>
        <v>0</v>
      </c>
      <c r="Q64" s="743">
        <f t="shared" si="123"/>
        <v>0</v>
      </c>
      <c r="R64" s="743">
        <f t="shared" si="123"/>
        <v>0</v>
      </c>
      <c r="S64" s="743">
        <f t="shared" si="123"/>
        <v>0</v>
      </c>
      <c r="T64" s="743">
        <f t="shared" si="123"/>
        <v>0</v>
      </c>
      <c r="U64" s="743">
        <f t="shared" si="123"/>
        <v>0</v>
      </c>
      <c r="V64" s="743">
        <f t="shared" si="123"/>
        <v>0</v>
      </c>
      <c r="W64" s="743">
        <f t="shared" si="123"/>
        <v>0</v>
      </c>
      <c r="X64" s="743">
        <f t="shared" si="123"/>
        <v>0</v>
      </c>
      <c r="Y64" s="743">
        <f t="shared" si="123"/>
        <v>0</v>
      </c>
      <c r="Z64" s="743">
        <f t="shared" si="123"/>
        <v>0</v>
      </c>
      <c r="AA64" s="743">
        <f t="shared" si="123"/>
        <v>0</v>
      </c>
      <c r="AB64" s="743">
        <f t="shared" si="123"/>
        <v>0</v>
      </c>
      <c r="AC64" s="743">
        <f t="shared" si="123"/>
        <v>0</v>
      </c>
      <c r="AD64" s="743">
        <f t="shared" si="123"/>
        <v>0</v>
      </c>
      <c r="AE64" s="743">
        <f t="shared" si="123"/>
        <v>0</v>
      </c>
      <c r="AF64" s="743">
        <f t="shared" si="123"/>
        <v>0</v>
      </c>
      <c r="AG64" s="743">
        <f t="shared" si="123"/>
        <v>0</v>
      </c>
      <c r="AH64" s="743">
        <f t="shared" si="123"/>
        <v>0</v>
      </c>
      <c r="AI64" s="743">
        <f t="shared" si="123"/>
        <v>0</v>
      </c>
      <c r="AJ64" s="743">
        <f t="shared" si="123"/>
        <v>0</v>
      </c>
      <c r="AK64" s="743">
        <f t="shared" si="123"/>
        <v>0</v>
      </c>
      <c r="AL64" s="743">
        <f t="shared" si="123"/>
        <v>0</v>
      </c>
      <c r="AM64" s="743">
        <f t="shared" si="123"/>
        <v>0</v>
      </c>
      <c r="AN64" s="743">
        <f t="shared" si="123"/>
        <v>0</v>
      </c>
      <c r="AO64" s="743">
        <f t="shared" si="123"/>
        <v>0</v>
      </c>
      <c r="AP64" s="743">
        <f t="shared" si="123"/>
        <v>0</v>
      </c>
      <c r="AQ64" s="743">
        <f t="shared" si="123"/>
        <v>0</v>
      </c>
      <c r="AR64" s="418">
        <f>+SUM(D64:AQ64)+AR61</f>
        <v>0</v>
      </c>
      <c r="AS64" s="479">
        <v>123</v>
      </c>
      <c r="AT64" s="607"/>
      <c r="AU64" s="587">
        <f>+D64-SUM(D19,D32,D45,D58)</f>
        <v>0</v>
      </c>
      <c r="AV64" s="587">
        <f t="shared" ref="AV64:CH64" si="125">+E64-SUM(E19,E32,E45,E58)</f>
        <v>0</v>
      </c>
      <c r="AW64" s="587">
        <f t="shared" si="125"/>
        <v>0</v>
      </c>
      <c r="AX64" s="587">
        <f t="shared" si="125"/>
        <v>0</v>
      </c>
      <c r="AY64" s="587">
        <f t="shared" si="125"/>
        <v>0</v>
      </c>
      <c r="AZ64" s="587">
        <f t="shared" si="125"/>
        <v>0</v>
      </c>
      <c r="BA64" s="587">
        <f t="shared" si="125"/>
        <v>0</v>
      </c>
      <c r="BB64" s="587">
        <f t="shared" si="125"/>
        <v>0</v>
      </c>
      <c r="BC64" s="587">
        <f t="shared" si="125"/>
        <v>0</v>
      </c>
      <c r="BD64" s="587">
        <f t="shared" si="125"/>
        <v>0</v>
      </c>
      <c r="BE64" s="587">
        <f t="shared" si="125"/>
        <v>0</v>
      </c>
      <c r="BF64" s="587">
        <f t="shared" si="125"/>
        <v>0</v>
      </c>
      <c r="BG64" s="587">
        <f t="shared" si="125"/>
        <v>0</v>
      </c>
      <c r="BH64" s="587">
        <f t="shared" si="125"/>
        <v>0</v>
      </c>
      <c r="BI64" s="587">
        <f t="shared" si="125"/>
        <v>0</v>
      </c>
      <c r="BJ64" s="587">
        <f t="shared" si="125"/>
        <v>0</v>
      </c>
      <c r="BK64" s="587">
        <f t="shared" si="125"/>
        <v>0</v>
      </c>
      <c r="BL64" s="587">
        <f t="shared" si="125"/>
        <v>0</v>
      </c>
      <c r="BM64" s="587">
        <f t="shared" si="125"/>
        <v>0</v>
      </c>
      <c r="BN64" s="587">
        <f t="shared" si="125"/>
        <v>0</v>
      </c>
      <c r="BO64" s="587">
        <f t="shared" si="125"/>
        <v>0</v>
      </c>
      <c r="BP64" s="587">
        <f t="shared" si="125"/>
        <v>0</v>
      </c>
      <c r="BQ64" s="587">
        <f t="shared" si="125"/>
        <v>0</v>
      </c>
      <c r="BR64" s="587">
        <f t="shared" si="125"/>
        <v>0</v>
      </c>
      <c r="BS64" s="587">
        <f t="shared" si="125"/>
        <v>0</v>
      </c>
      <c r="BT64" s="587">
        <f t="shared" si="125"/>
        <v>0</v>
      </c>
      <c r="BU64" s="587">
        <f t="shared" si="125"/>
        <v>0</v>
      </c>
      <c r="BV64" s="587">
        <f t="shared" si="125"/>
        <v>0</v>
      </c>
      <c r="BW64" s="587">
        <f t="shared" si="125"/>
        <v>0</v>
      </c>
      <c r="BX64" s="587">
        <f t="shared" si="125"/>
        <v>0</v>
      </c>
      <c r="BY64" s="587">
        <f t="shared" si="125"/>
        <v>0</v>
      </c>
      <c r="BZ64" s="587">
        <f t="shared" si="125"/>
        <v>0</v>
      </c>
      <c r="CA64" s="587">
        <f t="shared" si="125"/>
        <v>0</v>
      </c>
      <c r="CB64" s="587">
        <f t="shared" si="125"/>
        <v>0</v>
      </c>
      <c r="CC64" s="587">
        <f t="shared" si="125"/>
        <v>0</v>
      </c>
      <c r="CD64" s="587">
        <f t="shared" si="125"/>
        <v>0</v>
      </c>
      <c r="CE64" s="587">
        <f t="shared" si="125"/>
        <v>0</v>
      </c>
      <c r="CF64" s="587">
        <f t="shared" si="125"/>
        <v>0</v>
      </c>
      <c r="CG64" s="587">
        <f t="shared" si="125"/>
        <v>0</v>
      </c>
      <c r="CH64" s="587">
        <f t="shared" si="125"/>
        <v>0</v>
      </c>
      <c r="CI64" s="587">
        <f>+AR64-SUM(AR19,AR32,AR45,AR58,AR61)</f>
        <v>0</v>
      </c>
      <c r="CJ64" s="498"/>
      <c r="CK64" s="587">
        <f>+AR64-SUM(D64:AQ64)-AR61</f>
        <v>0</v>
      </c>
      <c r="CL64" s="498"/>
      <c r="CM64" s="498"/>
      <c r="CN64" s="498"/>
      <c r="CO64" s="498"/>
      <c r="CP64" s="498"/>
      <c r="CQ64" s="498"/>
      <c r="CR64" s="498"/>
      <c r="CS64" s="498"/>
      <c r="CT64" s="498"/>
      <c r="CU64" s="498"/>
      <c r="CV64" s="498"/>
      <c r="CW64" s="498"/>
      <c r="CX64" s="498"/>
      <c r="CY64" s="498"/>
      <c r="CZ64" s="498"/>
      <c r="DA64" s="498"/>
      <c r="DB64" s="498"/>
      <c r="DC64" s="498"/>
      <c r="DD64" s="498"/>
      <c r="DE64" s="498"/>
      <c r="DF64" s="498"/>
      <c r="DG64" s="498"/>
      <c r="DH64" s="498"/>
      <c r="DI64" s="498"/>
      <c r="DJ64" s="498"/>
      <c r="DK64" s="498"/>
      <c r="DL64" s="498"/>
      <c r="DM64" s="498"/>
      <c r="DN64" s="498"/>
      <c r="DO64" s="498"/>
      <c r="DP64" s="498"/>
      <c r="DQ64" s="498"/>
      <c r="DR64" s="498"/>
      <c r="DS64" s="498"/>
      <c r="DT64" s="498"/>
      <c r="DU64" s="498"/>
      <c r="DV64" s="498"/>
      <c r="DW64" s="498"/>
      <c r="DX64" s="498"/>
      <c r="DY64" s="498"/>
      <c r="DZ64" s="498"/>
      <c r="EA64" s="498"/>
      <c r="EB64" s="498"/>
      <c r="EC64" s="498"/>
      <c r="ED64" s="498"/>
      <c r="EE64" s="498"/>
      <c r="EF64" s="498"/>
      <c r="EG64" s="498"/>
      <c r="EH64" s="498"/>
      <c r="EI64" s="498"/>
      <c r="EJ64" s="498"/>
      <c r="EK64" s="498"/>
      <c r="EL64" s="498"/>
      <c r="EM64" s="498"/>
      <c r="EN64" s="498"/>
      <c r="EO64" s="498"/>
      <c r="EP64" s="498"/>
      <c r="EQ64" s="498"/>
      <c r="ER64" s="498"/>
      <c r="ES64" s="498"/>
      <c r="ET64" s="498"/>
      <c r="EU64" s="498"/>
      <c r="EV64" s="498"/>
      <c r="EW64" s="498"/>
      <c r="EX64" s="498"/>
      <c r="EY64" s="498"/>
      <c r="EZ64" s="498"/>
      <c r="FA64" s="498"/>
      <c r="FB64" s="498"/>
      <c r="FC64" s="498"/>
      <c r="FD64" s="498"/>
      <c r="FE64" s="498"/>
      <c r="FF64" s="498"/>
      <c r="FG64" s="498"/>
      <c r="FH64" s="498"/>
      <c r="FI64" s="498"/>
      <c r="FJ64" s="498"/>
      <c r="FK64" s="498"/>
      <c r="FL64" s="498"/>
      <c r="FM64" s="498"/>
      <c r="FN64" s="498"/>
      <c r="FO64" s="498"/>
      <c r="FP64" s="498"/>
      <c r="FQ64" s="498"/>
      <c r="FR64" s="498"/>
      <c r="FS64" s="498"/>
      <c r="FT64" s="498"/>
      <c r="FU64" s="498"/>
      <c r="FV64" s="498"/>
      <c r="FW64" s="498"/>
      <c r="FX64" s="498"/>
      <c r="FY64" s="498"/>
      <c r="FZ64" s="498"/>
      <c r="GA64" s="498"/>
      <c r="GB64" s="498"/>
      <c r="GC64" s="498"/>
      <c r="GD64" s="498"/>
      <c r="GE64" s="498"/>
      <c r="GF64" s="498"/>
      <c r="GG64" s="498"/>
      <c r="GH64" s="498"/>
      <c r="GI64" s="498"/>
      <c r="GJ64" s="498"/>
      <c r="GK64" s="498"/>
      <c r="GL64" s="498"/>
      <c r="GM64" s="498"/>
      <c r="GN64" s="498"/>
      <c r="GO64" s="498"/>
      <c r="GP64" s="498"/>
      <c r="GQ64" s="498"/>
      <c r="GR64" s="498"/>
      <c r="GS64" s="498"/>
      <c r="GT64" s="498"/>
      <c r="GU64" s="498"/>
      <c r="GV64" s="498"/>
      <c r="GW64" s="498"/>
      <c r="GX64" s="498"/>
      <c r="GY64" s="498"/>
      <c r="GZ64" s="498"/>
      <c r="HA64" s="498"/>
      <c r="HB64" s="498"/>
      <c r="HC64" s="498"/>
      <c r="HD64" s="498"/>
      <c r="HE64" s="498"/>
      <c r="HF64" s="498"/>
      <c r="HG64" s="498"/>
      <c r="HH64" s="498"/>
      <c r="HI64" s="498"/>
      <c r="HJ64" s="498"/>
      <c r="HK64" s="498"/>
      <c r="HL64" s="498"/>
      <c r="HM64" s="498"/>
      <c r="HN64" s="498"/>
      <c r="HO64" s="498"/>
      <c r="HP64" s="498"/>
      <c r="HQ64" s="498"/>
      <c r="HR64" s="498"/>
      <c r="HS64" s="498"/>
      <c r="HT64" s="498"/>
      <c r="HU64" s="498"/>
      <c r="HV64" s="498"/>
      <c r="HW64" s="498"/>
      <c r="HX64" s="498"/>
      <c r="HY64" s="498"/>
      <c r="HZ64" s="498"/>
      <c r="IA64" s="498"/>
      <c r="IB64" s="498"/>
      <c r="IC64" s="498"/>
      <c r="ID64" s="498"/>
      <c r="IE64" s="498"/>
      <c r="IF64" s="498"/>
      <c r="IG64" s="498"/>
      <c r="IH64" s="498"/>
      <c r="II64" s="498"/>
      <c r="IJ64" s="498"/>
      <c r="IK64" s="498"/>
      <c r="IL64" s="498"/>
      <c r="IM64" s="498"/>
      <c r="IN64" s="498"/>
      <c r="IO64" s="498"/>
      <c r="IP64" s="498"/>
      <c r="IQ64" s="498"/>
      <c r="IR64" s="498"/>
      <c r="IS64" s="498"/>
      <c r="IT64" s="498"/>
    </row>
    <row r="65" spans="1:254" s="9" customFormat="1" ht="19.5" thickTop="1">
      <c r="A65" s="12"/>
      <c r="B65" s="15"/>
      <c r="C65" s="871" t="s">
        <v>201</v>
      </c>
      <c r="D65" s="422"/>
      <c r="E65" s="422"/>
      <c r="F65" s="422"/>
      <c r="G65" s="422"/>
      <c r="H65" s="422"/>
      <c r="I65" s="422"/>
      <c r="J65" s="422"/>
      <c r="K65" s="422"/>
      <c r="L65" s="422"/>
      <c r="M65" s="422"/>
      <c r="N65" s="422"/>
      <c r="O65" s="422"/>
      <c r="P65" s="422"/>
      <c r="Q65" s="422"/>
      <c r="R65" s="422"/>
      <c r="S65" s="422"/>
      <c r="T65" s="422"/>
      <c r="U65" s="422"/>
      <c r="V65" s="422"/>
      <c r="W65" s="422"/>
      <c r="X65" s="422"/>
      <c r="Y65" s="422"/>
      <c r="Z65" s="422"/>
      <c r="AA65" s="422"/>
      <c r="AB65" s="422"/>
      <c r="AC65" s="422"/>
      <c r="AD65" s="422"/>
      <c r="AE65" s="422"/>
      <c r="AF65" s="422"/>
      <c r="AG65" s="422"/>
      <c r="AH65" s="422"/>
      <c r="AI65" s="422"/>
      <c r="AJ65" s="422"/>
      <c r="AK65" s="422"/>
      <c r="AL65" s="422"/>
      <c r="AM65" s="422"/>
      <c r="AN65" s="422"/>
      <c r="AO65" s="422"/>
      <c r="AP65" s="422"/>
      <c r="AQ65" s="422"/>
      <c r="AR65" s="423"/>
      <c r="AS65" s="479">
        <v>124</v>
      </c>
      <c r="AT65" s="17"/>
      <c r="AU65" s="511"/>
      <c r="AV65" s="511"/>
      <c r="AW65" s="511"/>
      <c r="AX65" s="511"/>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17"/>
      <c r="CK65" s="783">
        <f>+IF(SUM(AR64)&gt;0,IF(OR(AR65=0,AR65=""),111,IF((AR65&gt;AR64),111,0)),0)</f>
        <v>0</v>
      </c>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row>
    <row r="66" spans="1:254" s="7" customFormat="1" ht="17.100000000000001" customHeight="1" thickBot="1">
      <c r="A66" s="843"/>
      <c r="B66" s="15"/>
      <c r="C66" s="868" t="s">
        <v>447</v>
      </c>
      <c r="D66" s="666"/>
      <c r="E66" s="666"/>
      <c r="F66" s="666"/>
      <c r="G66" s="666"/>
      <c r="H66" s="666"/>
      <c r="I66" s="666"/>
      <c r="J66" s="666"/>
      <c r="K66" s="666"/>
      <c r="L66" s="666"/>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666"/>
      <c r="AP66" s="666"/>
      <c r="AQ66" s="666"/>
      <c r="AR66" s="418">
        <f>SUM(AR20,AR33,AR46,AR59,AR62)</f>
        <v>0</v>
      </c>
      <c r="AS66" s="479">
        <v>165</v>
      </c>
      <c r="AT66" s="17"/>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13"/>
      <c r="CK66" s="513">
        <f>IF(AR66&lt;=AR64,0,100)</f>
        <v>0</v>
      </c>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row>
    <row r="67" spans="1:254" s="7" customFormat="1" ht="17.100000000000001" customHeight="1" thickTop="1" thickBot="1">
      <c r="A67" s="843"/>
      <c r="B67" s="15"/>
      <c r="C67" s="868" t="s">
        <v>448</v>
      </c>
      <c r="D67" s="666"/>
      <c r="E67" s="666"/>
      <c r="F67" s="666"/>
      <c r="G67" s="666"/>
      <c r="H67" s="666"/>
      <c r="I67" s="666"/>
      <c r="J67" s="666"/>
      <c r="K67" s="666"/>
      <c r="L67" s="666"/>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666"/>
      <c r="AP67" s="666"/>
      <c r="AQ67" s="666"/>
      <c r="AR67" s="418">
        <f>SUM(AR21,AR34,AR47,AR60,AR63)</f>
        <v>0</v>
      </c>
      <c r="AS67" s="479">
        <v>166</v>
      </c>
      <c r="AT67" s="17"/>
      <c r="AU67" s="511"/>
      <c r="AV67" s="511"/>
      <c r="AW67" s="511"/>
      <c r="AX67" s="511"/>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13"/>
      <c r="CK67" s="513">
        <f>IF(AR67&lt;=AR64,0,100)</f>
        <v>0</v>
      </c>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22" customFormat="1" ht="9.9499999999999993" customHeight="1" thickTop="1">
      <c r="B68" s="613"/>
      <c r="C68" s="564"/>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614"/>
      <c r="AO68" s="615"/>
      <c r="AP68" s="616"/>
      <c r="AQ68" s="617"/>
      <c r="AR68" s="618"/>
      <c r="AS68" s="479"/>
      <c r="AT68" s="609"/>
      <c r="AU68" s="610"/>
      <c r="AV68" s="610"/>
      <c r="AW68" s="610"/>
      <c r="AX68" s="610"/>
      <c r="AY68" s="610"/>
      <c r="AZ68" s="610"/>
      <c r="BA68" s="610"/>
      <c r="BB68" s="610"/>
      <c r="BC68" s="610"/>
      <c r="BD68" s="610"/>
      <c r="BE68" s="610"/>
      <c r="BF68" s="610"/>
      <c r="BG68" s="610"/>
      <c r="BH68" s="610"/>
      <c r="BI68" s="610"/>
      <c r="BJ68" s="610"/>
      <c r="BK68" s="610"/>
      <c r="BL68" s="610"/>
      <c r="BM68" s="610"/>
      <c r="BN68" s="610"/>
      <c r="BO68" s="610"/>
      <c r="BP68" s="610"/>
      <c r="BQ68" s="610"/>
      <c r="BR68" s="610"/>
      <c r="BS68" s="610"/>
      <c r="BT68" s="610"/>
      <c r="BU68" s="610"/>
      <c r="BV68" s="610"/>
      <c r="BW68" s="610"/>
      <c r="BX68" s="610"/>
      <c r="BY68" s="610"/>
      <c r="BZ68" s="610"/>
      <c r="CA68" s="610"/>
      <c r="CB68" s="610"/>
      <c r="CC68" s="610"/>
      <c r="CD68" s="610"/>
      <c r="CE68" s="610"/>
      <c r="CF68" s="610"/>
      <c r="CG68" s="610"/>
      <c r="CH68" s="610"/>
      <c r="CI68" s="610"/>
      <c r="CK68" s="610"/>
    </row>
    <row r="69" spans="1:254" s="13" customFormat="1" ht="65.25" customHeight="1">
      <c r="A69" s="100"/>
      <c r="B69" s="102"/>
      <c r="C69" s="981" t="s">
        <v>366</v>
      </c>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443"/>
      <c r="AS69" s="568" t="s">
        <v>314</v>
      </c>
      <c r="AT69" s="17"/>
    </row>
    <row r="82" spans="3:6">
      <c r="C82" s="410" t="s">
        <v>313</v>
      </c>
      <c r="D82" s="950" t="str">
        <f>AR2</f>
        <v>XXXXXX</v>
      </c>
      <c r="E82" s="950"/>
      <c r="F82" s="950"/>
    </row>
    <row r="83" spans="3:6">
      <c r="C83" s="412"/>
      <c r="D83" s="950" t="str">
        <f>AR1</f>
        <v>DD7B1</v>
      </c>
      <c r="E83" s="950"/>
      <c r="F83" s="950"/>
    </row>
    <row r="84" spans="3:6">
      <c r="C84" s="412"/>
      <c r="D84" s="951">
        <f>AR3</f>
        <v>44681</v>
      </c>
      <c r="E84" s="951"/>
      <c r="F84" s="951"/>
    </row>
    <row r="85" spans="3:6">
      <c r="C85" s="414"/>
      <c r="D85" s="952" t="s">
        <v>383</v>
      </c>
      <c r="E85" s="952"/>
      <c r="F85" s="952"/>
    </row>
    <row r="86" spans="3:6">
      <c r="C86" s="414"/>
      <c r="D86" s="953" t="str">
        <f>D8</f>
        <v>Col. 48</v>
      </c>
      <c r="E86" s="953"/>
      <c r="F86" s="953"/>
    </row>
  </sheetData>
  <sheetProtection sheet="1" objects="1" scenarios="1"/>
  <mergeCells count="7">
    <mergeCell ref="D85:F85"/>
    <mergeCell ref="D86:F86"/>
    <mergeCell ref="C69:AQ69"/>
    <mergeCell ref="D6:AS6"/>
    <mergeCell ref="D82:F82"/>
    <mergeCell ref="D83:F83"/>
    <mergeCell ref="D84:F84"/>
  </mergeCells>
  <phoneticPr fontId="0" type="noConversion"/>
  <conditionalFormatting sqref="AU68:CK68 CJ65 AU9:CK19 AU35:CK45 AU48:CK58 CJ61:CK61 AU64:CK64 AU22:CK32 CJ20:CK21">
    <cfRule type="expression" dxfId="49" priority="17" stopIfTrue="1">
      <formula>ABS(AU9)&gt;10</formula>
    </cfRule>
  </conditionalFormatting>
  <conditionalFormatting sqref="D6:E6">
    <cfRule type="expression" dxfId="48" priority="150" stopIfTrue="1">
      <formula>COUNTA(D10:AR65)&lt;&gt;COUNTIF(D10:AR65,"&gt;=0")</formula>
    </cfRule>
  </conditionalFormatting>
  <conditionalFormatting sqref="CK65">
    <cfRule type="expression" dxfId="47" priority="13" stopIfTrue="1">
      <formula>ABS(CK65)&gt;10</formula>
    </cfRule>
  </conditionalFormatting>
  <conditionalFormatting sqref="CJ33:CK34">
    <cfRule type="expression" dxfId="46" priority="12" stopIfTrue="1">
      <formula>ABS(CJ33)&gt;10</formula>
    </cfRule>
  </conditionalFormatting>
  <conditionalFormatting sqref="CJ46:CK47">
    <cfRule type="expression" dxfId="45" priority="11" stopIfTrue="1">
      <formula>ABS(CJ46)&gt;10</formula>
    </cfRule>
  </conditionalFormatting>
  <conditionalFormatting sqref="CJ59:CK60">
    <cfRule type="expression" dxfId="44" priority="10" stopIfTrue="1">
      <formula>ABS(CJ59)&gt;10</formula>
    </cfRule>
  </conditionalFormatting>
  <conditionalFormatting sqref="CJ62:CK63">
    <cfRule type="expression" dxfId="43" priority="9" stopIfTrue="1">
      <formula>ABS(CJ62)&gt;10</formula>
    </cfRule>
  </conditionalFormatting>
  <conditionalFormatting sqref="CJ66:CK67">
    <cfRule type="expression" dxfId="42" priority="8" stopIfTrue="1">
      <formula>ABS(CJ66)&gt;10</formula>
    </cfRule>
  </conditionalFormatting>
  <conditionalFormatting sqref="AU33:CH34">
    <cfRule type="expression" dxfId="41" priority="7" stopIfTrue="1">
      <formula>ABS(AU33)&gt;10</formula>
    </cfRule>
  </conditionalFormatting>
  <conditionalFormatting sqref="CI33:CI34">
    <cfRule type="expression" dxfId="40" priority="6" stopIfTrue="1">
      <formula>ABS(CI33)&gt;10</formula>
    </cfRule>
  </conditionalFormatting>
  <conditionalFormatting sqref="AU46:CI47">
    <cfRule type="expression" dxfId="39" priority="5" stopIfTrue="1">
      <formula>ABS(AU46)&gt;10</formula>
    </cfRule>
  </conditionalFormatting>
  <conditionalFormatting sqref="AU59:CI60">
    <cfRule type="expression" dxfId="38" priority="4" stopIfTrue="1">
      <formula>ABS(AU59)&gt;10</formula>
    </cfRule>
  </conditionalFormatting>
  <conditionalFormatting sqref="AU61:CI63">
    <cfRule type="expression" dxfId="37" priority="3" stopIfTrue="1">
      <formula>ABS(AU61)&gt;10</formula>
    </cfRule>
  </conditionalFormatting>
  <conditionalFormatting sqref="AU65:CI67">
    <cfRule type="expression" dxfId="36" priority="2" stopIfTrue="1">
      <formula>ABS(AU65)&gt;10</formula>
    </cfRule>
  </conditionalFormatting>
  <conditionalFormatting sqref="AU20:CI21">
    <cfRule type="expression" dxfId="35" priority="1" stopIfTrue="1">
      <formula>ABS(AU20)&gt;10</formula>
    </cfRule>
  </conditionalFormatting>
  <pageMargins left="0.6692913385826772" right="0.19685039370078741" top="0.98425196850393704" bottom="0.98425196850393704" header="0.51181102362204722" footer="0.51181102362204722"/>
  <pageSetup paperSize="8" scale="58" orientation="landscape" r:id="rId1"/>
  <headerFooter alignWithMargins="0">
    <oddFooter>&amp;LPage &amp;P&amp;R2022 Triennial Central Bank Survey</oddFooter>
  </headerFooter>
  <rowBreaks count="1" manualBreakCount="1">
    <brk id="63" min="1" max="44"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outlinePr summaryBelow="0" summaryRight="0"/>
    <pageSetUpPr fitToPage="1"/>
  </sheetPr>
  <dimension ref="A1:AR3186"/>
  <sheetViews>
    <sheetView showGridLines="0" showRowColHeaders="0" zoomScale="80" zoomScaleNormal="80" workbookViewId="0">
      <pane xSplit="3" ySplit="9" topLeftCell="D10" activePane="bottomRight" state="frozen"/>
      <selection activeCell="C2" sqref="C2:D2"/>
      <selection pane="topRight" activeCell="C2" sqref="C2:D2"/>
      <selection pane="bottomLeft" activeCell="C2" sqref="C2:D2"/>
      <selection pane="bottomRight" activeCell="D12" sqref="D12"/>
    </sheetView>
  </sheetViews>
  <sheetFormatPr baseColWidth="10" defaultColWidth="9.140625" defaultRowHeight="12.75"/>
  <cols>
    <col min="1" max="1" width="1.7109375" style="619" customWidth="1"/>
    <col min="2" max="2" width="1.7109375" style="454" customWidth="1"/>
    <col min="3" max="3" width="50.7109375" style="86" customWidth="1"/>
    <col min="4" max="8" width="16.7109375" style="87" customWidth="1"/>
    <col min="9" max="9" width="17.7109375" style="87" customWidth="1"/>
    <col min="10" max="10" width="16.7109375" style="87" customWidth="1"/>
    <col min="11" max="11" width="16.7109375" style="105" customWidth="1"/>
    <col min="12" max="12" width="4.7109375" style="469" customWidth="1"/>
    <col min="13" max="13" width="1.7109375" style="652" customWidth="1"/>
    <col min="14" max="15" width="9.140625" style="619"/>
    <col min="16" max="16" width="10.7109375" style="619" customWidth="1"/>
    <col min="17" max="17" width="9.140625" style="619"/>
    <col min="18" max="19" width="10.7109375" style="619" customWidth="1"/>
    <col min="20" max="20" width="11.7109375" style="619" customWidth="1"/>
    <col min="21" max="21" width="9.42578125" style="619" customWidth="1"/>
    <col min="22" max="22" width="1.7109375" style="619" customWidth="1"/>
    <col min="23" max="23" width="9.140625" style="619"/>
    <col min="24" max="24" width="1.7109375" style="619" customWidth="1"/>
    <col min="25" max="25" width="12.7109375" style="619" bestFit="1" customWidth="1"/>
    <col min="26" max="44" width="9.140625" style="619"/>
    <col min="45" max="16384" width="9.140625" style="6"/>
  </cols>
  <sheetData>
    <row r="1" spans="1:44" s="45" customFormat="1" ht="20.100000000000001" customHeight="1">
      <c r="A1" s="460"/>
      <c r="B1" s="534" t="s">
        <v>413</v>
      </c>
      <c r="C1" s="42"/>
      <c r="D1" s="43"/>
      <c r="E1" s="43"/>
      <c r="F1" s="43"/>
      <c r="G1" s="43"/>
      <c r="H1" s="43"/>
      <c r="I1" s="43"/>
      <c r="J1" s="406" t="s">
        <v>305</v>
      </c>
      <c r="K1" s="407" t="s">
        <v>312</v>
      </c>
      <c r="L1" s="465"/>
      <c r="M1" s="462"/>
      <c r="N1" s="466"/>
      <c r="O1" s="466"/>
      <c r="P1" s="466"/>
      <c r="Q1" s="466"/>
      <c r="R1" s="466"/>
      <c r="S1" s="466"/>
      <c r="T1" s="466"/>
      <c r="U1" s="466"/>
      <c r="V1" s="466"/>
      <c r="W1" s="460"/>
      <c r="X1" s="467"/>
      <c r="Y1" s="460"/>
      <c r="Z1" s="460"/>
      <c r="AA1" s="460"/>
      <c r="AB1" s="460"/>
      <c r="AC1" s="460"/>
      <c r="AD1" s="460"/>
      <c r="AE1" s="460"/>
      <c r="AF1" s="460"/>
      <c r="AG1" s="460"/>
      <c r="AH1" s="460"/>
      <c r="AI1" s="460"/>
      <c r="AJ1" s="460"/>
      <c r="AK1" s="460"/>
      <c r="AL1" s="460"/>
      <c r="AM1" s="460"/>
      <c r="AN1" s="460"/>
      <c r="AO1" s="460"/>
      <c r="AP1" s="460"/>
      <c r="AQ1" s="460"/>
      <c r="AR1" s="460"/>
    </row>
    <row r="2" spans="1:44" s="45" customFormat="1" ht="20.100000000000001" customHeight="1">
      <c r="A2" s="460"/>
      <c r="B2" s="409" t="s">
        <v>64</v>
      </c>
      <c r="C2" s="83"/>
      <c r="D2" s="83"/>
      <c r="E2" s="83"/>
      <c r="F2" s="83"/>
      <c r="G2" s="83"/>
      <c r="H2" s="83"/>
      <c r="I2" s="83"/>
      <c r="J2" s="406" t="s">
        <v>369</v>
      </c>
      <c r="K2" s="407" t="str">
        <f>Front!K8</f>
        <v>XXXXXX</v>
      </c>
      <c r="L2" s="409"/>
      <c r="M2" s="409"/>
      <c r="N2" s="483" t="s">
        <v>65</v>
      </c>
      <c r="O2" s="484">
        <f>MAX(N11:Y48)</f>
        <v>0</v>
      </c>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row>
    <row r="3" spans="1:44" s="45" customFormat="1" ht="20.100000000000001" customHeight="1">
      <c r="A3" s="460"/>
      <c r="B3" s="409" t="s">
        <v>269</v>
      </c>
      <c r="C3" s="83"/>
      <c r="D3" s="83"/>
      <c r="E3" s="83"/>
      <c r="F3" s="83"/>
      <c r="G3" s="83"/>
      <c r="H3" s="83"/>
      <c r="I3" s="83"/>
      <c r="J3" s="406" t="s">
        <v>307</v>
      </c>
      <c r="K3" s="408">
        <f>Front!K9</f>
        <v>44681</v>
      </c>
      <c r="L3" s="409"/>
      <c r="M3" s="409"/>
      <c r="N3" s="485" t="s">
        <v>66</v>
      </c>
      <c r="O3" s="486">
        <f>MIN(N11:Y48)</f>
        <v>0</v>
      </c>
      <c r="P3" s="487"/>
      <c r="Q3" s="460"/>
      <c r="R3" s="487"/>
      <c r="S3" s="488"/>
      <c r="T3" s="489"/>
      <c r="U3" s="489"/>
      <c r="V3" s="489"/>
      <c r="W3" s="460"/>
      <c r="X3" s="467"/>
      <c r="Y3" s="460"/>
      <c r="Z3" s="460"/>
      <c r="AA3" s="460"/>
      <c r="AB3" s="460"/>
      <c r="AC3" s="460"/>
      <c r="AD3" s="460"/>
      <c r="AE3" s="460"/>
      <c r="AF3" s="460"/>
      <c r="AG3" s="460"/>
      <c r="AH3" s="460"/>
      <c r="AI3" s="460"/>
      <c r="AJ3" s="460"/>
      <c r="AK3" s="460"/>
      <c r="AL3" s="460"/>
      <c r="AM3" s="460"/>
      <c r="AN3" s="460"/>
      <c r="AO3" s="460"/>
      <c r="AP3" s="460"/>
      <c r="AQ3" s="460"/>
      <c r="AR3" s="460"/>
    </row>
    <row r="4" spans="1:44" s="45" customFormat="1" ht="20.100000000000001" customHeight="1">
      <c r="A4" s="460"/>
      <c r="B4" s="706" t="s">
        <v>422</v>
      </c>
      <c r="C4" s="737"/>
      <c r="D4" s="83"/>
      <c r="E4" s="83"/>
      <c r="F4" s="83"/>
      <c r="G4" s="829"/>
      <c r="H4" s="83"/>
      <c r="I4" s="83"/>
      <c r="J4" s="83"/>
      <c r="K4" s="83"/>
      <c r="L4" s="409"/>
      <c r="M4" s="409"/>
      <c r="N4" s="460"/>
      <c r="O4" s="460"/>
      <c r="P4" s="487"/>
      <c r="Q4" s="490"/>
      <c r="R4" s="490"/>
      <c r="S4" s="488"/>
      <c r="T4" s="490"/>
      <c r="U4" s="490"/>
      <c r="V4" s="490"/>
      <c r="W4" s="460"/>
      <c r="X4" s="467"/>
      <c r="Y4" s="460"/>
      <c r="Z4" s="460"/>
      <c r="AA4" s="460"/>
      <c r="AB4" s="460"/>
      <c r="AC4" s="460"/>
      <c r="AD4" s="460"/>
      <c r="AE4" s="460"/>
      <c r="AF4" s="460"/>
      <c r="AG4" s="460"/>
      <c r="AH4" s="460"/>
      <c r="AI4" s="460"/>
      <c r="AJ4" s="460"/>
      <c r="AK4" s="460"/>
      <c r="AL4" s="460"/>
      <c r="AM4" s="460"/>
      <c r="AN4" s="460"/>
      <c r="AO4" s="460"/>
      <c r="AP4" s="460"/>
      <c r="AQ4" s="460"/>
      <c r="AR4" s="460"/>
    </row>
    <row r="5" spans="1:44" s="45" customFormat="1" ht="20.100000000000001" customHeight="1">
      <c r="A5" s="460"/>
      <c r="B5" s="409" t="s">
        <v>287</v>
      </c>
      <c r="C5" s="83"/>
      <c r="D5" s="83"/>
      <c r="E5" s="83"/>
      <c r="F5" s="83"/>
      <c r="G5" s="83"/>
      <c r="H5" s="83"/>
      <c r="I5" s="83"/>
      <c r="J5" s="83"/>
      <c r="K5" s="83"/>
      <c r="L5" s="409"/>
      <c r="M5" s="409"/>
      <c r="N5" s="942" t="s">
        <v>63</v>
      </c>
      <c r="O5" s="943"/>
      <c r="P5" s="943"/>
      <c r="Q5" s="943"/>
      <c r="R5" s="943"/>
      <c r="S5" s="943"/>
      <c r="T5" s="943"/>
      <c r="U5" s="943"/>
      <c r="V5" s="943"/>
      <c r="W5" s="943"/>
      <c r="X5" s="943"/>
      <c r="Y5" s="944"/>
      <c r="Z5" s="460"/>
      <c r="AA5" s="460"/>
      <c r="AB5" s="460"/>
      <c r="AC5" s="460"/>
      <c r="AD5" s="460"/>
      <c r="AE5" s="460"/>
      <c r="AF5" s="460"/>
      <c r="AG5" s="460"/>
      <c r="AH5" s="460"/>
      <c r="AI5" s="460"/>
      <c r="AJ5" s="460"/>
      <c r="AK5" s="460"/>
      <c r="AL5" s="460"/>
      <c r="AM5" s="460"/>
      <c r="AN5" s="460"/>
      <c r="AO5" s="460"/>
      <c r="AP5" s="460"/>
      <c r="AQ5" s="460"/>
      <c r="AR5" s="460"/>
    </row>
    <row r="6" spans="1:44" ht="47.25" customHeight="1">
      <c r="B6" s="84"/>
      <c r="C6" s="27"/>
      <c r="D6" s="959" t="s">
        <v>205</v>
      </c>
      <c r="E6" s="959"/>
      <c r="F6" s="959"/>
      <c r="G6" s="959"/>
      <c r="H6" s="959"/>
      <c r="I6" s="959"/>
      <c r="J6" s="959"/>
      <c r="K6" s="959"/>
      <c r="L6" s="959"/>
      <c r="M6" s="225"/>
      <c r="N6" s="460"/>
      <c r="O6" s="460"/>
      <c r="P6" s="460"/>
      <c r="Q6" s="460"/>
      <c r="R6" s="460"/>
      <c r="S6" s="460"/>
      <c r="T6" s="460"/>
      <c r="U6" s="460"/>
      <c r="V6" s="460"/>
      <c r="W6" s="460"/>
      <c r="X6" s="460"/>
    </row>
    <row r="7" spans="1:44" s="136" customFormat="1" ht="50.1" customHeight="1">
      <c r="A7" s="658"/>
      <c r="B7" s="217"/>
      <c r="C7" s="665"/>
      <c r="D7" s="991" t="s">
        <v>270</v>
      </c>
      <c r="E7" s="992"/>
      <c r="F7" s="445" t="s">
        <v>271</v>
      </c>
      <c r="G7" s="446"/>
      <c r="H7" s="446"/>
      <c r="I7" s="446"/>
      <c r="J7" s="972" t="s">
        <v>367</v>
      </c>
      <c r="K7" s="994" t="s">
        <v>218</v>
      </c>
      <c r="L7" s="775"/>
      <c r="M7" s="137"/>
      <c r="N7" s="620" t="str">
        <f>+D7</f>
        <v>Voice</v>
      </c>
      <c r="O7" s="621"/>
      <c r="P7" s="620" t="str">
        <f>+F7</f>
        <v>Electronic</v>
      </c>
      <c r="Q7" s="622"/>
      <c r="R7" s="622"/>
      <c r="S7" s="622"/>
      <c r="T7" s="984" t="str">
        <f>MID(J7,1,LEN(J7))</f>
        <v>Unallocated</v>
      </c>
      <c r="U7" s="623" t="str">
        <f>MID(K7,1,LEN(K7)-1)</f>
        <v xml:space="preserve">Total </v>
      </c>
      <c r="V7" s="624"/>
      <c r="W7" s="633" t="str">
        <f>+U7</f>
        <v xml:space="preserve">Total </v>
      </c>
      <c r="X7" s="625"/>
      <c r="Y7" s="982" t="s">
        <v>408</v>
      </c>
      <c r="Z7" s="625"/>
      <c r="AA7" s="625"/>
      <c r="AB7" s="625"/>
      <c r="AC7" s="658"/>
      <c r="AD7" s="658"/>
      <c r="AE7" s="658"/>
      <c r="AF7" s="658"/>
      <c r="AG7" s="658"/>
      <c r="AH7" s="658"/>
      <c r="AI7" s="658"/>
      <c r="AJ7" s="658"/>
      <c r="AK7" s="658"/>
      <c r="AL7" s="658"/>
      <c r="AM7" s="658"/>
      <c r="AN7" s="658"/>
      <c r="AO7" s="658"/>
      <c r="AP7" s="658"/>
      <c r="AQ7" s="658"/>
      <c r="AR7" s="658"/>
    </row>
    <row r="8" spans="1:44" s="132" customFormat="1" ht="30" customHeight="1">
      <c r="A8" s="659"/>
      <c r="B8" s="218"/>
      <c r="C8" s="216" t="s">
        <v>0</v>
      </c>
      <c r="D8" s="974" t="s">
        <v>244</v>
      </c>
      <c r="E8" s="972" t="s">
        <v>188</v>
      </c>
      <c r="F8" s="988" t="s">
        <v>244</v>
      </c>
      <c r="G8" s="989"/>
      <c r="H8" s="988" t="s">
        <v>188</v>
      </c>
      <c r="I8" s="990"/>
      <c r="J8" s="993"/>
      <c r="K8" s="995"/>
      <c r="L8" s="776"/>
      <c r="M8" s="133"/>
      <c r="N8" s="623" t="str">
        <f>+D8</f>
        <v>Direct</v>
      </c>
      <c r="O8" s="623" t="str">
        <f>+E8</f>
        <v>Indirect</v>
      </c>
      <c r="P8" s="620" t="str">
        <f>+F8</f>
        <v>Direct</v>
      </c>
      <c r="Q8" s="621"/>
      <c r="R8" s="620" t="str">
        <f>+H8</f>
        <v>Indirect</v>
      </c>
      <c r="S8" s="622"/>
      <c r="T8" s="985"/>
      <c r="U8" s="626"/>
      <c r="V8" s="624"/>
      <c r="W8" s="750"/>
      <c r="X8" s="625"/>
      <c r="Y8" s="983"/>
      <c r="Z8" s="625"/>
      <c r="AA8" s="625"/>
      <c r="AB8" s="659"/>
      <c r="AC8" s="659"/>
      <c r="AD8" s="659"/>
      <c r="AE8" s="659"/>
      <c r="AF8" s="659"/>
      <c r="AG8" s="659"/>
      <c r="AH8" s="659"/>
      <c r="AI8" s="659"/>
      <c r="AJ8" s="659"/>
      <c r="AK8" s="659"/>
      <c r="AL8" s="659"/>
      <c r="AM8" s="659"/>
      <c r="AN8" s="659"/>
      <c r="AO8" s="659"/>
      <c r="AP8" s="659"/>
      <c r="AQ8" s="659"/>
      <c r="AR8" s="659"/>
    </row>
    <row r="9" spans="1:44" s="134" customFormat="1" ht="59.25" customHeight="1">
      <c r="A9" s="660"/>
      <c r="B9" s="219"/>
      <c r="C9" s="220"/>
      <c r="D9" s="975"/>
      <c r="E9" s="973"/>
      <c r="F9" s="879" t="s">
        <v>60</v>
      </c>
      <c r="G9" s="879" t="s">
        <v>268</v>
      </c>
      <c r="H9" s="880" t="s">
        <v>381</v>
      </c>
      <c r="I9" s="880" t="s">
        <v>382</v>
      </c>
      <c r="J9" s="973"/>
      <c r="K9" s="996"/>
      <c r="L9" s="777"/>
      <c r="M9" s="135"/>
      <c r="N9" s="627"/>
      <c r="O9" s="627"/>
      <c r="P9" s="628" t="str">
        <f>+F9</f>
        <v>Single-bank proprietary trading system</v>
      </c>
      <c r="Q9" s="628" t="str">
        <f>+G9</f>
        <v>Other</v>
      </c>
      <c r="R9" s="628" t="str">
        <f>+H9</f>
        <v>Anonymous venues</v>
      </c>
      <c r="S9" s="628" t="str">
        <f>+I9</f>
        <v>Disclosed venues</v>
      </c>
      <c r="T9" s="986"/>
      <c r="U9" s="627"/>
      <c r="V9" s="629"/>
      <c r="W9" s="750"/>
      <c r="X9" s="630"/>
      <c r="Y9" s="983"/>
      <c r="Z9" s="630"/>
      <c r="AA9" s="630"/>
      <c r="AB9" s="630"/>
      <c r="AC9" s="660"/>
      <c r="AD9" s="660"/>
      <c r="AE9" s="660"/>
      <c r="AF9" s="660"/>
      <c r="AG9" s="660"/>
      <c r="AH9" s="660"/>
      <c r="AI9" s="660"/>
      <c r="AJ9" s="660"/>
      <c r="AK9" s="660"/>
      <c r="AL9" s="660"/>
      <c r="AM9" s="660"/>
      <c r="AN9" s="660"/>
      <c r="AO9" s="660"/>
      <c r="AP9" s="660"/>
      <c r="AQ9" s="660"/>
      <c r="AR9" s="660"/>
    </row>
    <row r="10" spans="1:44" s="134" customFormat="1" ht="32.25" customHeight="1">
      <c r="A10" s="660"/>
      <c r="B10" s="429"/>
      <c r="C10" s="427"/>
      <c r="D10" s="674" t="s">
        <v>325</v>
      </c>
      <c r="E10" s="420" t="s">
        <v>326</v>
      </c>
      <c r="F10" s="420" t="s">
        <v>327</v>
      </c>
      <c r="G10" s="420" t="s">
        <v>328</v>
      </c>
      <c r="H10" s="744" t="s">
        <v>353</v>
      </c>
      <c r="I10" s="744" t="s">
        <v>336</v>
      </c>
      <c r="J10" s="420" t="s">
        <v>334</v>
      </c>
      <c r="K10" s="420" t="s">
        <v>316</v>
      </c>
      <c r="L10" s="479"/>
      <c r="M10" s="135"/>
      <c r="N10" s="631"/>
      <c r="O10" s="631"/>
      <c r="P10" s="632"/>
      <c r="Q10" s="632"/>
      <c r="R10" s="632"/>
      <c r="S10" s="632"/>
      <c r="T10" s="631"/>
      <c r="U10" s="631"/>
      <c r="V10" s="629"/>
      <c r="W10" s="751"/>
      <c r="X10" s="630"/>
      <c r="Y10" s="634"/>
      <c r="Z10" s="630"/>
      <c r="AA10" s="630"/>
      <c r="AB10" s="630"/>
      <c r="AC10" s="660"/>
      <c r="AD10" s="660"/>
      <c r="AE10" s="660"/>
      <c r="AF10" s="660"/>
      <c r="AG10" s="660"/>
      <c r="AH10" s="660"/>
      <c r="AI10" s="660"/>
      <c r="AJ10" s="660"/>
      <c r="AK10" s="660"/>
      <c r="AL10" s="660"/>
      <c r="AM10" s="660"/>
      <c r="AN10" s="660"/>
      <c r="AO10" s="660"/>
      <c r="AP10" s="660"/>
      <c r="AQ10" s="660"/>
      <c r="AR10" s="660"/>
    </row>
    <row r="11" spans="1:44" ht="30" customHeight="1">
      <c r="A11" s="661"/>
      <c r="B11" s="662"/>
      <c r="C11" s="428" t="s">
        <v>245</v>
      </c>
      <c r="D11" s="571"/>
      <c r="E11" s="571"/>
      <c r="F11" s="571"/>
      <c r="G11" s="571"/>
      <c r="H11" s="571"/>
      <c r="I11" s="571"/>
      <c r="J11" s="571"/>
      <c r="K11" s="592"/>
      <c r="L11" s="479"/>
      <c r="M11" s="635"/>
      <c r="N11" s="636"/>
      <c r="O11" s="636"/>
      <c r="P11" s="636"/>
      <c r="Q11" s="636"/>
      <c r="R11" s="636"/>
      <c r="S11" s="636"/>
      <c r="T11" s="636"/>
      <c r="U11" s="636"/>
      <c r="V11" s="637"/>
      <c r="W11" s="636"/>
      <c r="X11" s="630"/>
      <c r="Y11" s="636"/>
      <c r="Z11" s="630"/>
      <c r="AA11" s="630"/>
      <c r="AB11" s="630"/>
    </row>
    <row r="12" spans="1:44" ht="17.100000000000001" customHeight="1" thickBot="1">
      <c r="B12" s="662"/>
      <c r="C12" s="449" t="s">
        <v>10</v>
      </c>
      <c r="D12" s="416"/>
      <c r="E12" s="416"/>
      <c r="F12" s="416"/>
      <c r="G12" s="416"/>
      <c r="H12" s="416"/>
      <c r="I12" s="416"/>
      <c r="J12" s="416"/>
      <c r="K12" s="418">
        <f t="shared" ref="K12:K17" si="0">+SUM(D12:J12)</f>
        <v>0</v>
      </c>
      <c r="L12" s="479">
        <v>10</v>
      </c>
      <c r="M12" s="635"/>
      <c r="N12" s="638">
        <f t="shared" ref="N12:S12" si="1">+D12-SUM(D13:D14)</f>
        <v>0</v>
      </c>
      <c r="O12" s="638">
        <f t="shared" si="1"/>
        <v>0</v>
      </c>
      <c r="P12" s="638">
        <f t="shared" si="1"/>
        <v>0</v>
      </c>
      <c r="Q12" s="638">
        <f t="shared" si="1"/>
        <v>0</v>
      </c>
      <c r="R12" s="638">
        <f t="shared" si="1"/>
        <v>0</v>
      </c>
      <c r="S12" s="638">
        <f t="shared" si="1"/>
        <v>0</v>
      </c>
      <c r="T12" s="638">
        <f t="shared" ref="T12:U12" si="2">+J12-SUM(J13:J14)</f>
        <v>0</v>
      </c>
      <c r="U12" s="638">
        <f t="shared" si="2"/>
        <v>0</v>
      </c>
      <c r="V12" s="639"/>
      <c r="W12" s="638">
        <f t="shared" ref="W12:W17" si="3">+K12-SUM(D12:J12)</f>
        <v>0</v>
      </c>
      <c r="X12" s="640"/>
      <c r="Y12" s="638">
        <f>+K12-'DD7A3.MELD'!AA11</f>
        <v>0</v>
      </c>
      <c r="Z12" s="640"/>
      <c r="AA12" s="640"/>
      <c r="AB12" s="640"/>
    </row>
    <row r="13" spans="1:44" s="40" customFormat="1" ht="17.100000000000001" customHeight="1" thickTop="1" thickBot="1">
      <c r="A13" s="625"/>
      <c r="B13" s="663"/>
      <c r="C13" s="431" t="s">
        <v>61</v>
      </c>
      <c r="D13" s="416"/>
      <c r="E13" s="416"/>
      <c r="F13" s="416"/>
      <c r="G13" s="416"/>
      <c r="H13" s="416"/>
      <c r="I13" s="416"/>
      <c r="J13" s="416"/>
      <c r="K13" s="418">
        <f t="shared" si="0"/>
        <v>0</v>
      </c>
      <c r="L13" s="479">
        <v>11</v>
      </c>
      <c r="M13" s="635"/>
      <c r="N13" s="641"/>
      <c r="O13" s="641"/>
      <c r="P13" s="641"/>
      <c r="Q13" s="641"/>
      <c r="R13" s="641"/>
      <c r="S13" s="641"/>
      <c r="T13" s="641"/>
      <c r="U13" s="641"/>
      <c r="V13" s="639"/>
      <c r="W13" s="638">
        <f t="shared" si="3"/>
        <v>0</v>
      </c>
      <c r="X13" s="640"/>
      <c r="Y13" s="638">
        <f>+K13-'DD7A3.MELD'!AA12</f>
        <v>0</v>
      </c>
      <c r="Z13" s="640"/>
      <c r="AA13" s="640"/>
      <c r="AB13" s="640"/>
      <c r="AC13" s="625"/>
      <c r="AD13" s="625"/>
      <c r="AE13" s="625"/>
      <c r="AF13" s="625"/>
      <c r="AG13" s="625"/>
      <c r="AH13" s="625"/>
      <c r="AI13" s="625"/>
      <c r="AJ13" s="625"/>
      <c r="AK13" s="625"/>
      <c r="AL13" s="625"/>
      <c r="AM13" s="625"/>
      <c r="AN13" s="625"/>
      <c r="AO13" s="625"/>
      <c r="AP13" s="625"/>
      <c r="AQ13" s="625"/>
      <c r="AR13" s="625"/>
    </row>
    <row r="14" spans="1:44" s="40" customFormat="1" ht="17.100000000000001" customHeight="1" thickTop="1" thickBot="1">
      <c r="A14" s="625"/>
      <c r="B14" s="663"/>
      <c r="C14" s="431" t="s">
        <v>62</v>
      </c>
      <c r="D14" s="416"/>
      <c r="E14" s="416"/>
      <c r="F14" s="416"/>
      <c r="G14" s="416"/>
      <c r="H14" s="416"/>
      <c r="I14" s="416"/>
      <c r="J14" s="416"/>
      <c r="K14" s="418">
        <f t="shared" si="0"/>
        <v>0</v>
      </c>
      <c r="L14" s="479">
        <v>12</v>
      </c>
      <c r="M14" s="635"/>
      <c r="N14" s="641"/>
      <c r="O14" s="641"/>
      <c r="P14" s="641"/>
      <c r="Q14" s="641"/>
      <c r="R14" s="641"/>
      <c r="S14" s="641"/>
      <c r="T14" s="641"/>
      <c r="U14" s="641"/>
      <c r="V14" s="642"/>
      <c r="W14" s="638">
        <f t="shared" si="3"/>
        <v>0</v>
      </c>
      <c r="X14" s="625"/>
      <c r="Y14" s="638">
        <f>+K14-'DD7A3.MELD'!AA13</f>
        <v>0</v>
      </c>
      <c r="Z14" s="625"/>
      <c r="AA14" s="625"/>
      <c r="AB14" s="625"/>
      <c r="AC14" s="625"/>
      <c r="AD14" s="625"/>
      <c r="AE14" s="625"/>
      <c r="AF14" s="625"/>
      <c r="AG14" s="625"/>
      <c r="AH14" s="625"/>
      <c r="AI14" s="625"/>
      <c r="AJ14" s="625"/>
      <c r="AK14" s="625"/>
      <c r="AL14" s="625"/>
      <c r="AM14" s="625"/>
      <c r="AN14" s="625"/>
      <c r="AO14" s="625"/>
      <c r="AP14" s="625"/>
      <c r="AQ14" s="625"/>
      <c r="AR14" s="625"/>
    </row>
    <row r="15" spans="1:44" s="40" customFormat="1" ht="17.100000000000001" customHeight="1" thickTop="1" thickBot="1">
      <c r="A15" s="625"/>
      <c r="B15" s="663"/>
      <c r="C15" s="430" t="s">
        <v>11</v>
      </c>
      <c r="D15" s="416"/>
      <c r="E15" s="416"/>
      <c r="F15" s="416"/>
      <c r="G15" s="416"/>
      <c r="H15" s="416"/>
      <c r="I15" s="416"/>
      <c r="J15" s="416"/>
      <c r="K15" s="418">
        <f t="shared" si="0"/>
        <v>0</v>
      </c>
      <c r="L15" s="479">
        <v>22</v>
      </c>
      <c r="M15" s="635"/>
      <c r="N15" s="641"/>
      <c r="O15" s="641"/>
      <c r="P15" s="641"/>
      <c r="Q15" s="641"/>
      <c r="R15" s="641"/>
      <c r="S15" s="641"/>
      <c r="T15" s="641"/>
      <c r="U15" s="641"/>
      <c r="V15" s="642"/>
      <c r="W15" s="638">
        <f t="shared" si="3"/>
        <v>0</v>
      </c>
      <c r="X15" s="625"/>
      <c r="Y15" s="638">
        <f>+K15-'DD7A3.MELD'!AA14</f>
        <v>0</v>
      </c>
      <c r="Z15" s="625"/>
      <c r="AA15" s="625"/>
      <c r="AB15" s="625"/>
      <c r="AC15" s="625"/>
      <c r="AD15" s="625"/>
      <c r="AE15" s="625"/>
      <c r="AF15" s="625"/>
      <c r="AG15" s="625"/>
      <c r="AH15" s="625"/>
      <c r="AI15" s="625"/>
      <c r="AJ15" s="625"/>
      <c r="AK15" s="625"/>
      <c r="AL15" s="625"/>
      <c r="AM15" s="625"/>
      <c r="AN15" s="625"/>
      <c r="AO15" s="625"/>
      <c r="AP15" s="625"/>
      <c r="AQ15" s="625"/>
      <c r="AR15" s="625"/>
    </row>
    <row r="16" spans="1:44" s="138" customFormat="1" ht="17.100000000000001" customHeight="1" thickTop="1" thickBot="1">
      <c r="A16" s="630"/>
      <c r="B16" s="663"/>
      <c r="C16" s="430" t="s">
        <v>12</v>
      </c>
      <c r="D16" s="416"/>
      <c r="E16" s="416"/>
      <c r="F16" s="416"/>
      <c r="G16" s="416"/>
      <c r="H16" s="416"/>
      <c r="I16" s="416"/>
      <c r="J16" s="416"/>
      <c r="K16" s="418">
        <f t="shared" si="0"/>
        <v>0</v>
      </c>
      <c r="L16" s="479">
        <v>23</v>
      </c>
      <c r="M16" s="635"/>
      <c r="N16" s="641"/>
      <c r="O16" s="641"/>
      <c r="P16" s="641"/>
      <c r="Q16" s="641"/>
      <c r="R16" s="641"/>
      <c r="S16" s="641"/>
      <c r="T16" s="641"/>
      <c r="U16" s="641"/>
      <c r="V16" s="637"/>
      <c r="W16" s="638">
        <f t="shared" si="3"/>
        <v>0</v>
      </c>
      <c r="X16" s="630"/>
      <c r="Y16" s="638">
        <f>+K16-'DD7A3.MELD'!AA23</f>
        <v>0</v>
      </c>
      <c r="Z16" s="630"/>
      <c r="AA16" s="630"/>
      <c r="AB16" s="630"/>
      <c r="AC16" s="630"/>
      <c r="AD16" s="630"/>
      <c r="AE16" s="630"/>
      <c r="AF16" s="630"/>
      <c r="AG16" s="630"/>
      <c r="AH16" s="630"/>
      <c r="AI16" s="630"/>
      <c r="AJ16" s="630"/>
      <c r="AK16" s="630"/>
      <c r="AL16" s="630"/>
      <c r="AM16" s="630"/>
      <c r="AN16" s="630"/>
      <c r="AO16" s="630"/>
      <c r="AP16" s="630"/>
      <c r="AQ16" s="630"/>
      <c r="AR16" s="630"/>
    </row>
    <row r="17" spans="1:44" s="138" customFormat="1" ht="30" customHeight="1" thickTop="1" thickBot="1">
      <c r="A17" s="630"/>
      <c r="B17" s="663"/>
      <c r="C17" s="148" t="s">
        <v>55</v>
      </c>
      <c r="D17" s="418">
        <f t="shared" ref="D17:J17" si="4">+D12+D15+D16</f>
        <v>0</v>
      </c>
      <c r="E17" s="418">
        <f t="shared" si="4"/>
        <v>0</v>
      </c>
      <c r="F17" s="418">
        <f t="shared" si="4"/>
        <v>0</v>
      </c>
      <c r="G17" s="418">
        <f t="shared" si="4"/>
        <v>0</v>
      </c>
      <c r="H17" s="418">
        <f t="shared" si="4"/>
        <v>0</v>
      </c>
      <c r="I17" s="418">
        <f t="shared" si="4"/>
        <v>0</v>
      </c>
      <c r="J17" s="418">
        <f t="shared" si="4"/>
        <v>0</v>
      </c>
      <c r="K17" s="418">
        <f t="shared" si="0"/>
        <v>0</v>
      </c>
      <c r="L17" s="479">
        <v>1</v>
      </c>
      <c r="M17" s="635"/>
      <c r="N17" s="638">
        <f t="shared" ref="N17:S17" si="5">+D17-D12-D16-D15</f>
        <v>0</v>
      </c>
      <c r="O17" s="638">
        <f t="shared" si="5"/>
        <v>0</v>
      </c>
      <c r="P17" s="638">
        <f t="shared" si="5"/>
        <v>0</v>
      </c>
      <c r="Q17" s="638">
        <f t="shared" si="5"/>
        <v>0</v>
      </c>
      <c r="R17" s="638">
        <f t="shared" si="5"/>
        <v>0</v>
      </c>
      <c r="S17" s="638">
        <f t="shared" si="5"/>
        <v>0</v>
      </c>
      <c r="T17" s="638">
        <f t="shared" ref="T17:U17" si="6">+J17-J12-J16-J15</f>
        <v>0</v>
      </c>
      <c r="U17" s="638">
        <f t="shared" si="6"/>
        <v>0</v>
      </c>
      <c r="V17" s="637"/>
      <c r="W17" s="638">
        <f t="shared" si="3"/>
        <v>0</v>
      </c>
      <c r="X17" s="630"/>
      <c r="Y17" s="638">
        <f>+K17-'DD7A3.MELD'!AA26</f>
        <v>0</v>
      </c>
      <c r="Z17" s="630"/>
      <c r="AA17" s="630"/>
      <c r="AB17" s="630"/>
      <c r="AC17" s="630"/>
      <c r="AD17" s="630"/>
      <c r="AE17" s="630"/>
      <c r="AF17" s="630"/>
      <c r="AG17" s="630"/>
      <c r="AH17" s="630"/>
      <c r="AI17" s="630"/>
      <c r="AJ17" s="630"/>
      <c r="AK17" s="630"/>
      <c r="AL17" s="630"/>
      <c r="AM17" s="630"/>
      <c r="AN17" s="630"/>
      <c r="AO17" s="630"/>
      <c r="AP17" s="630"/>
      <c r="AQ17" s="630"/>
      <c r="AR17" s="630"/>
    </row>
    <row r="18" spans="1:44" s="139" customFormat="1" ht="30" customHeight="1" thickTop="1">
      <c r="A18" s="640"/>
      <c r="B18" s="662"/>
      <c r="C18" s="428" t="s">
        <v>246</v>
      </c>
      <c r="D18" s="571"/>
      <c r="E18" s="571"/>
      <c r="F18" s="571"/>
      <c r="G18" s="571"/>
      <c r="H18" s="571"/>
      <c r="I18" s="571"/>
      <c r="J18" s="571"/>
      <c r="K18" s="592"/>
      <c r="L18" s="479"/>
      <c r="M18" s="635"/>
      <c r="N18" s="643"/>
      <c r="O18" s="643"/>
      <c r="P18" s="643"/>
      <c r="Q18" s="643"/>
      <c r="R18" s="643"/>
      <c r="S18" s="643"/>
      <c r="T18" s="643"/>
      <c r="U18" s="643"/>
      <c r="V18" s="637"/>
      <c r="W18" s="641"/>
      <c r="X18" s="630"/>
      <c r="Y18" s="641"/>
      <c r="Z18" s="630"/>
      <c r="AA18" s="630"/>
      <c r="AB18" s="630"/>
      <c r="AC18" s="640"/>
      <c r="AD18" s="640"/>
      <c r="AE18" s="640"/>
      <c r="AF18" s="640"/>
      <c r="AG18" s="640"/>
      <c r="AH18" s="640"/>
      <c r="AI18" s="640"/>
      <c r="AJ18" s="640"/>
      <c r="AK18" s="640"/>
      <c r="AL18" s="640"/>
      <c r="AM18" s="640"/>
      <c r="AN18" s="640"/>
      <c r="AO18" s="640"/>
      <c r="AP18" s="640"/>
      <c r="AQ18" s="640"/>
      <c r="AR18" s="640"/>
    </row>
    <row r="19" spans="1:44" s="139" customFormat="1" ht="17.100000000000001" customHeight="1" thickBot="1">
      <c r="A19" s="640"/>
      <c r="B19" s="662"/>
      <c r="C19" s="449" t="s">
        <v>10</v>
      </c>
      <c r="D19" s="416"/>
      <c r="E19" s="416"/>
      <c r="F19" s="416"/>
      <c r="G19" s="416"/>
      <c r="H19" s="416"/>
      <c r="I19" s="416"/>
      <c r="J19" s="416"/>
      <c r="K19" s="418">
        <f t="shared" ref="K19:K24" si="7">+SUM(D19:J19)</f>
        <v>0</v>
      </c>
      <c r="L19" s="479">
        <v>13</v>
      </c>
      <c r="M19" s="635"/>
      <c r="N19" s="638">
        <f t="shared" ref="N19:S19" si="8">+D19-SUM(D20:D21)</f>
        <v>0</v>
      </c>
      <c r="O19" s="638">
        <f t="shared" si="8"/>
        <v>0</v>
      </c>
      <c r="P19" s="638">
        <f t="shared" si="8"/>
        <v>0</v>
      </c>
      <c r="Q19" s="638">
        <f t="shared" si="8"/>
        <v>0</v>
      </c>
      <c r="R19" s="638">
        <f t="shared" si="8"/>
        <v>0</v>
      </c>
      <c r="S19" s="638">
        <f t="shared" si="8"/>
        <v>0</v>
      </c>
      <c r="T19" s="638">
        <f t="shared" ref="T19:U19" si="9">+J19-SUM(J20:J21)</f>
        <v>0</v>
      </c>
      <c r="U19" s="638">
        <f t="shared" si="9"/>
        <v>0</v>
      </c>
      <c r="V19" s="639"/>
      <c r="W19" s="638">
        <f t="shared" ref="W19:W24" si="10">+K19-SUM(D19:J19)</f>
        <v>0</v>
      </c>
      <c r="X19" s="640"/>
      <c r="Y19" s="638">
        <f>+K19-'DD7A3.MELD'!AA32</f>
        <v>0</v>
      </c>
      <c r="Z19" s="640"/>
      <c r="AA19" s="640"/>
      <c r="AB19" s="640"/>
      <c r="AC19" s="640"/>
      <c r="AD19" s="640"/>
      <c r="AE19" s="640"/>
      <c r="AF19" s="640"/>
      <c r="AG19" s="640"/>
      <c r="AH19" s="640"/>
      <c r="AI19" s="640"/>
      <c r="AJ19" s="640"/>
      <c r="AK19" s="640"/>
      <c r="AL19" s="640"/>
      <c r="AM19" s="640"/>
      <c r="AN19" s="640"/>
      <c r="AO19" s="640"/>
      <c r="AP19" s="640"/>
      <c r="AQ19" s="640"/>
      <c r="AR19" s="640"/>
    </row>
    <row r="20" spans="1:44" s="40" customFormat="1" ht="17.100000000000001" customHeight="1" thickTop="1" thickBot="1">
      <c r="A20" s="625"/>
      <c r="B20" s="663"/>
      <c r="C20" s="431" t="s">
        <v>61</v>
      </c>
      <c r="D20" s="416"/>
      <c r="E20" s="416"/>
      <c r="F20" s="416"/>
      <c r="G20" s="416"/>
      <c r="H20" s="416"/>
      <c r="I20" s="416"/>
      <c r="J20" s="416"/>
      <c r="K20" s="418">
        <f t="shared" si="7"/>
        <v>0</v>
      </c>
      <c r="L20" s="479">
        <v>14</v>
      </c>
      <c r="M20" s="635"/>
      <c r="N20" s="641"/>
      <c r="O20" s="641"/>
      <c r="P20" s="641"/>
      <c r="Q20" s="641"/>
      <c r="R20" s="641"/>
      <c r="S20" s="641"/>
      <c r="T20" s="641"/>
      <c r="U20" s="641"/>
      <c r="V20" s="639"/>
      <c r="W20" s="638">
        <f t="shared" si="10"/>
        <v>0</v>
      </c>
      <c r="X20" s="640"/>
      <c r="Y20" s="638">
        <f>+K20-'DD7A3.MELD'!AA33</f>
        <v>0</v>
      </c>
      <c r="Z20" s="640"/>
      <c r="AA20" s="640"/>
      <c r="AB20" s="640"/>
      <c r="AC20" s="625"/>
      <c r="AD20" s="625"/>
      <c r="AE20" s="625"/>
      <c r="AF20" s="625"/>
      <c r="AG20" s="625"/>
      <c r="AH20" s="625"/>
      <c r="AI20" s="625"/>
      <c r="AJ20" s="625"/>
      <c r="AK20" s="625"/>
      <c r="AL20" s="625"/>
      <c r="AM20" s="625"/>
      <c r="AN20" s="625"/>
      <c r="AO20" s="625"/>
      <c r="AP20" s="625"/>
      <c r="AQ20" s="625"/>
      <c r="AR20" s="625"/>
    </row>
    <row r="21" spans="1:44" s="40" customFormat="1" ht="17.100000000000001" customHeight="1" thickTop="1" thickBot="1">
      <c r="A21" s="625"/>
      <c r="B21" s="663"/>
      <c r="C21" s="431" t="s">
        <v>62</v>
      </c>
      <c r="D21" s="416"/>
      <c r="E21" s="416"/>
      <c r="F21" s="416"/>
      <c r="G21" s="416"/>
      <c r="H21" s="416"/>
      <c r="I21" s="416"/>
      <c r="J21" s="416"/>
      <c r="K21" s="418">
        <f t="shared" si="7"/>
        <v>0</v>
      </c>
      <c r="L21" s="479">
        <v>15</v>
      </c>
      <c r="M21" s="635"/>
      <c r="N21" s="641"/>
      <c r="O21" s="641"/>
      <c r="P21" s="641"/>
      <c r="Q21" s="641"/>
      <c r="R21" s="641"/>
      <c r="S21" s="641"/>
      <c r="T21" s="641"/>
      <c r="U21" s="641"/>
      <c r="V21" s="642"/>
      <c r="W21" s="638">
        <f t="shared" si="10"/>
        <v>0</v>
      </c>
      <c r="X21" s="625"/>
      <c r="Y21" s="638">
        <f>+K21-'DD7A3.MELD'!AA34</f>
        <v>0</v>
      </c>
      <c r="Z21" s="625"/>
      <c r="AA21" s="625"/>
      <c r="AB21" s="625"/>
      <c r="AC21" s="625"/>
      <c r="AD21" s="625"/>
      <c r="AE21" s="625"/>
      <c r="AF21" s="625"/>
      <c r="AG21" s="625"/>
      <c r="AH21" s="625"/>
      <c r="AI21" s="625"/>
      <c r="AJ21" s="625"/>
      <c r="AK21" s="625"/>
      <c r="AL21" s="625"/>
      <c r="AM21" s="625"/>
      <c r="AN21" s="625"/>
      <c r="AO21" s="625"/>
      <c r="AP21" s="625"/>
      <c r="AQ21" s="625"/>
      <c r="AR21" s="625"/>
    </row>
    <row r="22" spans="1:44" s="138" customFormat="1" ht="17.100000000000001" customHeight="1" thickTop="1" thickBot="1">
      <c r="A22" s="630"/>
      <c r="B22" s="663"/>
      <c r="C22" s="430" t="s">
        <v>11</v>
      </c>
      <c r="D22" s="416"/>
      <c r="E22" s="416"/>
      <c r="F22" s="416"/>
      <c r="G22" s="416"/>
      <c r="H22" s="416"/>
      <c r="I22" s="416"/>
      <c r="J22" s="416"/>
      <c r="K22" s="418">
        <f t="shared" si="7"/>
        <v>0</v>
      </c>
      <c r="L22" s="479">
        <v>24</v>
      </c>
      <c r="M22" s="635"/>
      <c r="N22" s="641"/>
      <c r="O22" s="641"/>
      <c r="P22" s="641"/>
      <c r="Q22" s="641"/>
      <c r="R22" s="641"/>
      <c r="S22" s="641"/>
      <c r="T22" s="641"/>
      <c r="U22" s="641"/>
      <c r="V22" s="642"/>
      <c r="W22" s="638">
        <f t="shared" si="10"/>
        <v>0</v>
      </c>
      <c r="X22" s="625"/>
      <c r="Y22" s="638">
        <f>+K22-'DD7A3.MELD'!AA35</f>
        <v>0</v>
      </c>
      <c r="Z22" s="625"/>
      <c r="AA22" s="625"/>
      <c r="AB22" s="625"/>
      <c r="AC22" s="630"/>
      <c r="AD22" s="630"/>
      <c r="AE22" s="630"/>
      <c r="AF22" s="630"/>
      <c r="AG22" s="630"/>
      <c r="AH22" s="630"/>
      <c r="AI22" s="630"/>
      <c r="AJ22" s="630"/>
      <c r="AK22" s="630"/>
      <c r="AL22" s="630"/>
      <c r="AM22" s="630"/>
      <c r="AN22" s="630"/>
      <c r="AO22" s="630"/>
      <c r="AP22" s="630"/>
      <c r="AQ22" s="630"/>
      <c r="AR22" s="630"/>
    </row>
    <row r="23" spans="1:44" s="138" customFormat="1" ht="17.100000000000001" customHeight="1" thickTop="1" thickBot="1">
      <c r="A23" s="630"/>
      <c r="B23" s="663"/>
      <c r="C23" s="430" t="s">
        <v>12</v>
      </c>
      <c r="D23" s="416"/>
      <c r="E23" s="416"/>
      <c r="F23" s="416"/>
      <c r="G23" s="416"/>
      <c r="H23" s="416"/>
      <c r="I23" s="416"/>
      <c r="J23" s="416"/>
      <c r="K23" s="418">
        <f t="shared" si="7"/>
        <v>0</v>
      </c>
      <c r="L23" s="479">
        <v>25</v>
      </c>
      <c r="M23" s="635"/>
      <c r="N23" s="641"/>
      <c r="O23" s="641"/>
      <c r="P23" s="641"/>
      <c r="Q23" s="641"/>
      <c r="R23" s="641"/>
      <c r="S23" s="641"/>
      <c r="T23" s="641"/>
      <c r="U23" s="641"/>
      <c r="V23" s="637"/>
      <c r="W23" s="638">
        <f t="shared" si="10"/>
        <v>0</v>
      </c>
      <c r="X23" s="630"/>
      <c r="Y23" s="638">
        <f>+K23-'DD7A3.MELD'!AA44</f>
        <v>0</v>
      </c>
      <c r="Z23" s="630"/>
      <c r="AA23" s="630"/>
      <c r="AB23" s="630"/>
      <c r="AC23" s="630"/>
      <c r="AD23" s="630"/>
      <c r="AE23" s="630"/>
      <c r="AF23" s="630"/>
      <c r="AG23" s="630"/>
      <c r="AH23" s="630"/>
      <c r="AI23" s="630"/>
      <c r="AJ23" s="630"/>
      <c r="AK23" s="630"/>
      <c r="AL23" s="630"/>
      <c r="AM23" s="630"/>
      <c r="AN23" s="630"/>
      <c r="AO23" s="630"/>
      <c r="AP23" s="630"/>
      <c r="AQ23" s="630"/>
      <c r="AR23" s="630"/>
    </row>
    <row r="24" spans="1:44" s="138" customFormat="1" ht="30" customHeight="1" thickTop="1" thickBot="1">
      <c r="A24" s="630"/>
      <c r="B24" s="663"/>
      <c r="C24" s="148" t="s">
        <v>56</v>
      </c>
      <c r="D24" s="418">
        <f t="shared" ref="D24:I24" si="11">+D19+D22+D23</f>
        <v>0</v>
      </c>
      <c r="E24" s="418">
        <f t="shared" si="11"/>
        <v>0</v>
      </c>
      <c r="F24" s="418">
        <f t="shared" si="11"/>
        <v>0</v>
      </c>
      <c r="G24" s="418">
        <f t="shared" si="11"/>
        <v>0</v>
      </c>
      <c r="H24" s="418">
        <f t="shared" si="11"/>
        <v>0</v>
      </c>
      <c r="I24" s="418">
        <f t="shared" si="11"/>
        <v>0</v>
      </c>
      <c r="J24" s="418">
        <f>+J19+J22+J23</f>
        <v>0</v>
      </c>
      <c r="K24" s="418">
        <f t="shared" si="7"/>
        <v>0</v>
      </c>
      <c r="L24" s="479">
        <v>2</v>
      </c>
      <c r="M24" s="635"/>
      <c r="N24" s="638">
        <f t="shared" ref="N24:S24" si="12">+D24-D19-D23-D22</f>
        <v>0</v>
      </c>
      <c r="O24" s="638">
        <f t="shared" si="12"/>
        <v>0</v>
      </c>
      <c r="P24" s="638">
        <f t="shared" si="12"/>
        <v>0</v>
      </c>
      <c r="Q24" s="638">
        <f t="shared" si="12"/>
        <v>0</v>
      </c>
      <c r="R24" s="638">
        <f t="shared" si="12"/>
        <v>0</v>
      </c>
      <c r="S24" s="638">
        <f t="shared" si="12"/>
        <v>0</v>
      </c>
      <c r="T24" s="638">
        <f t="shared" ref="T24:U24" si="13">+J24-J19-J23-J22</f>
        <v>0</v>
      </c>
      <c r="U24" s="638">
        <f t="shared" si="13"/>
        <v>0</v>
      </c>
      <c r="V24" s="637"/>
      <c r="W24" s="638">
        <f t="shared" si="10"/>
        <v>0</v>
      </c>
      <c r="X24" s="630"/>
      <c r="Y24" s="638">
        <f>+K24-'DD7A3.MELD'!AA47</f>
        <v>0</v>
      </c>
      <c r="Z24" s="630"/>
      <c r="AA24" s="630"/>
      <c r="AB24" s="630"/>
      <c r="AC24" s="630"/>
      <c r="AD24" s="630"/>
      <c r="AE24" s="630"/>
      <c r="AF24" s="630"/>
      <c r="AG24" s="630"/>
      <c r="AH24" s="630"/>
      <c r="AI24" s="630"/>
      <c r="AJ24" s="630"/>
      <c r="AK24" s="630"/>
      <c r="AL24" s="630"/>
      <c r="AM24" s="630"/>
      <c r="AN24" s="630"/>
      <c r="AO24" s="630"/>
      <c r="AP24" s="630"/>
      <c r="AQ24" s="630"/>
      <c r="AR24" s="630"/>
    </row>
    <row r="25" spans="1:44" s="139" customFormat="1" ht="30" customHeight="1" thickTop="1">
      <c r="A25" s="640"/>
      <c r="B25" s="662"/>
      <c r="C25" s="428" t="s">
        <v>247</v>
      </c>
      <c r="D25" s="571"/>
      <c r="E25" s="571"/>
      <c r="F25" s="571"/>
      <c r="G25" s="571"/>
      <c r="H25" s="571"/>
      <c r="I25" s="571"/>
      <c r="J25" s="571"/>
      <c r="K25" s="592"/>
      <c r="L25" s="479"/>
      <c r="M25" s="635"/>
      <c r="N25" s="643"/>
      <c r="O25" s="643"/>
      <c r="P25" s="643"/>
      <c r="Q25" s="643"/>
      <c r="R25" s="643"/>
      <c r="S25" s="643"/>
      <c r="T25" s="643"/>
      <c r="U25" s="643"/>
      <c r="V25" s="637"/>
      <c r="W25" s="641"/>
      <c r="X25" s="630"/>
      <c r="Y25" s="641"/>
      <c r="Z25" s="630"/>
      <c r="AA25" s="630"/>
      <c r="AB25" s="630"/>
      <c r="AC25" s="640"/>
      <c r="AD25" s="640"/>
      <c r="AE25" s="640"/>
      <c r="AF25" s="640"/>
      <c r="AG25" s="640"/>
      <c r="AH25" s="640"/>
      <c r="AI25" s="640"/>
      <c r="AJ25" s="640"/>
      <c r="AK25" s="640"/>
      <c r="AL25" s="640"/>
      <c r="AM25" s="640"/>
      <c r="AN25" s="640"/>
      <c r="AO25" s="640"/>
      <c r="AP25" s="640"/>
      <c r="AQ25" s="640"/>
      <c r="AR25" s="640"/>
    </row>
    <row r="26" spans="1:44" s="139" customFormat="1" ht="17.100000000000001" customHeight="1" thickBot="1">
      <c r="A26" s="640"/>
      <c r="B26" s="662"/>
      <c r="C26" s="449" t="s">
        <v>10</v>
      </c>
      <c r="D26" s="416"/>
      <c r="E26" s="416"/>
      <c r="F26" s="416"/>
      <c r="G26" s="416"/>
      <c r="H26" s="416"/>
      <c r="I26" s="416"/>
      <c r="J26" s="416"/>
      <c r="K26" s="418">
        <f t="shared" ref="K26:K31" si="14">+SUM(D26:J26)</f>
        <v>0</v>
      </c>
      <c r="L26" s="479">
        <v>6</v>
      </c>
      <c r="M26" s="635"/>
      <c r="N26" s="638">
        <f t="shared" ref="N26:S26" si="15">+D26-SUM(D27:D28)</f>
        <v>0</v>
      </c>
      <c r="O26" s="638">
        <f t="shared" si="15"/>
        <v>0</v>
      </c>
      <c r="P26" s="638">
        <f t="shared" si="15"/>
        <v>0</v>
      </c>
      <c r="Q26" s="638">
        <f t="shared" si="15"/>
        <v>0</v>
      </c>
      <c r="R26" s="638">
        <f t="shared" si="15"/>
        <v>0</v>
      </c>
      <c r="S26" s="638">
        <f t="shared" si="15"/>
        <v>0</v>
      </c>
      <c r="T26" s="638">
        <f t="shared" ref="T26:U26" si="16">+J26-SUM(J27:J28)</f>
        <v>0</v>
      </c>
      <c r="U26" s="638">
        <f t="shared" si="16"/>
        <v>0</v>
      </c>
      <c r="V26" s="639"/>
      <c r="W26" s="638">
        <f t="shared" ref="W26:W31" si="17">+K26-SUM(D26:J26)</f>
        <v>0</v>
      </c>
      <c r="X26" s="630"/>
      <c r="Y26" s="638">
        <f>+K26-'DD7A3.MELD'!AA62</f>
        <v>0</v>
      </c>
      <c r="Z26" s="630"/>
      <c r="AA26" s="630"/>
      <c r="AB26" s="630"/>
      <c r="AC26" s="640"/>
      <c r="AD26" s="640"/>
      <c r="AE26" s="640"/>
      <c r="AF26" s="640"/>
      <c r="AG26" s="640"/>
      <c r="AH26" s="640"/>
      <c r="AI26" s="640"/>
      <c r="AJ26" s="640"/>
      <c r="AK26" s="640"/>
      <c r="AL26" s="640"/>
      <c r="AM26" s="640"/>
      <c r="AN26" s="640"/>
      <c r="AO26" s="640"/>
      <c r="AP26" s="640"/>
      <c r="AQ26" s="640"/>
      <c r="AR26" s="640"/>
    </row>
    <row r="27" spans="1:44" s="40" customFormat="1" ht="17.100000000000001" customHeight="1" thickTop="1" thickBot="1">
      <c r="A27" s="625"/>
      <c r="B27" s="663"/>
      <c r="C27" s="431" t="s">
        <v>61</v>
      </c>
      <c r="D27" s="416"/>
      <c r="E27" s="416"/>
      <c r="F27" s="416"/>
      <c r="G27" s="416"/>
      <c r="H27" s="416"/>
      <c r="I27" s="416"/>
      <c r="J27" s="416"/>
      <c r="K27" s="418">
        <f t="shared" si="14"/>
        <v>0</v>
      </c>
      <c r="L27" s="479">
        <v>17</v>
      </c>
      <c r="M27" s="635"/>
      <c r="N27" s="641"/>
      <c r="O27" s="641"/>
      <c r="P27" s="641"/>
      <c r="Q27" s="641"/>
      <c r="R27" s="641"/>
      <c r="S27" s="641"/>
      <c r="T27" s="641"/>
      <c r="U27" s="641"/>
      <c r="V27" s="639"/>
      <c r="W27" s="638">
        <f t="shared" si="17"/>
        <v>0</v>
      </c>
      <c r="X27" s="630"/>
      <c r="Y27" s="638">
        <f>+K27-'DD7A3.MELD'!AA63</f>
        <v>0</v>
      </c>
      <c r="Z27" s="630"/>
      <c r="AA27" s="630"/>
      <c r="AB27" s="630"/>
      <c r="AC27" s="625"/>
      <c r="AD27" s="625"/>
      <c r="AE27" s="625"/>
      <c r="AF27" s="625"/>
      <c r="AG27" s="625"/>
      <c r="AH27" s="625"/>
      <c r="AI27" s="625"/>
      <c r="AJ27" s="625"/>
      <c r="AK27" s="625"/>
      <c r="AL27" s="625"/>
      <c r="AM27" s="625"/>
      <c r="AN27" s="625"/>
      <c r="AO27" s="625"/>
      <c r="AP27" s="625"/>
      <c r="AQ27" s="625"/>
      <c r="AR27" s="625"/>
    </row>
    <row r="28" spans="1:44" s="40" customFormat="1" ht="17.100000000000001" customHeight="1" thickTop="1" thickBot="1">
      <c r="A28" s="625"/>
      <c r="B28" s="663"/>
      <c r="C28" s="431" t="s">
        <v>62</v>
      </c>
      <c r="D28" s="416"/>
      <c r="E28" s="416"/>
      <c r="F28" s="416"/>
      <c r="G28" s="416"/>
      <c r="H28" s="416"/>
      <c r="I28" s="416"/>
      <c r="J28" s="416"/>
      <c r="K28" s="418">
        <f t="shared" si="14"/>
        <v>0</v>
      </c>
      <c r="L28" s="479">
        <v>26</v>
      </c>
      <c r="M28" s="635"/>
      <c r="N28" s="641"/>
      <c r="O28" s="641"/>
      <c r="P28" s="641"/>
      <c r="Q28" s="641"/>
      <c r="R28" s="641"/>
      <c r="S28" s="641"/>
      <c r="T28" s="641"/>
      <c r="U28" s="641"/>
      <c r="V28" s="642"/>
      <c r="W28" s="638">
        <f t="shared" si="17"/>
        <v>0</v>
      </c>
      <c r="X28" s="625"/>
      <c r="Y28" s="638">
        <f>+K28-'DD7A3.MELD'!AA64</f>
        <v>0</v>
      </c>
      <c r="Z28" s="625"/>
      <c r="AA28" s="625"/>
      <c r="AB28" s="625"/>
      <c r="AC28" s="625"/>
      <c r="AD28" s="625"/>
      <c r="AE28" s="625"/>
      <c r="AF28" s="625"/>
      <c r="AG28" s="625"/>
      <c r="AH28" s="625"/>
      <c r="AI28" s="625"/>
      <c r="AJ28" s="625"/>
      <c r="AK28" s="625"/>
      <c r="AL28" s="625"/>
      <c r="AM28" s="625"/>
      <c r="AN28" s="625"/>
      <c r="AO28" s="625"/>
      <c r="AP28" s="625"/>
      <c r="AQ28" s="625"/>
      <c r="AR28" s="625"/>
    </row>
    <row r="29" spans="1:44" s="138" customFormat="1" ht="17.100000000000001" customHeight="1" thickTop="1" thickBot="1">
      <c r="A29" s="630"/>
      <c r="B29" s="663"/>
      <c r="C29" s="430" t="s">
        <v>11</v>
      </c>
      <c r="D29" s="416"/>
      <c r="E29" s="416"/>
      <c r="F29" s="416"/>
      <c r="G29" s="416"/>
      <c r="H29" s="416"/>
      <c r="I29" s="416"/>
      <c r="J29" s="416"/>
      <c r="K29" s="418">
        <f t="shared" si="14"/>
        <v>0</v>
      </c>
      <c r="L29" s="479">
        <v>27</v>
      </c>
      <c r="M29" s="635"/>
      <c r="N29" s="641"/>
      <c r="O29" s="641"/>
      <c r="P29" s="641"/>
      <c r="Q29" s="641"/>
      <c r="R29" s="641"/>
      <c r="S29" s="641"/>
      <c r="T29" s="641"/>
      <c r="U29" s="641"/>
      <c r="V29" s="642"/>
      <c r="W29" s="638">
        <f t="shared" si="17"/>
        <v>0</v>
      </c>
      <c r="X29" s="625"/>
      <c r="Y29" s="638">
        <f>+K29-'DD7A3.MELD'!AA65</f>
        <v>0</v>
      </c>
      <c r="Z29" s="625"/>
      <c r="AA29" s="625"/>
      <c r="AB29" s="625"/>
      <c r="AC29" s="630"/>
      <c r="AD29" s="630"/>
      <c r="AE29" s="630"/>
      <c r="AF29" s="630"/>
      <c r="AG29" s="630"/>
      <c r="AH29" s="630"/>
      <c r="AI29" s="630"/>
      <c r="AJ29" s="630"/>
      <c r="AK29" s="630"/>
      <c r="AL29" s="630"/>
      <c r="AM29" s="630"/>
      <c r="AN29" s="630"/>
      <c r="AO29" s="630"/>
      <c r="AP29" s="630"/>
      <c r="AQ29" s="630"/>
      <c r="AR29" s="630"/>
    </row>
    <row r="30" spans="1:44" s="138" customFormat="1" ht="17.100000000000001" customHeight="1" thickTop="1" thickBot="1">
      <c r="A30" s="630"/>
      <c r="B30" s="663"/>
      <c r="C30" s="430" t="s">
        <v>12</v>
      </c>
      <c r="D30" s="416"/>
      <c r="E30" s="416"/>
      <c r="F30" s="416"/>
      <c r="G30" s="416"/>
      <c r="H30" s="416"/>
      <c r="I30" s="416"/>
      <c r="J30" s="416"/>
      <c r="K30" s="418">
        <f t="shared" si="14"/>
        <v>0</v>
      </c>
      <c r="L30" s="479">
        <v>28</v>
      </c>
      <c r="M30" s="635"/>
      <c r="N30" s="641"/>
      <c r="O30" s="641"/>
      <c r="P30" s="641"/>
      <c r="Q30" s="641"/>
      <c r="R30" s="641"/>
      <c r="S30" s="641"/>
      <c r="T30" s="641"/>
      <c r="U30" s="641"/>
      <c r="V30" s="637"/>
      <c r="W30" s="638">
        <f t="shared" si="17"/>
        <v>0</v>
      </c>
      <c r="X30" s="630"/>
      <c r="Y30" s="638">
        <f>+K30-'DD7A3.MELD'!AA74</f>
        <v>0</v>
      </c>
      <c r="Z30" s="630"/>
      <c r="AA30" s="630"/>
      <c r="AB30" s="630"/>
      <c r="AC30" s="630"/>
      <c r="AD30" s="630"/>
      <c r="AE30" s="630"/>
      <c r="AF30" s="630"/>
      <c r="AG30" s="630"/>
      <c r="AH30" s="630"/>
      <c r="AI30" s="630"/>
      <c r="AJ30" s="630"/>
      <c r="AK30" s="630"/>
      <c r="AL30" s="630"/>
      <c r="AM30" s="630"/>
      <c r="AN30" s="630"/>
      <c r="AO30" s="630"/>
      <c r="AP30" s="630"/>
      <c r="AQ30" s="630"/>
      <c r="AR30" s="630"/>
    </row>
    <row r="31" spans="1:44" s="138" customFormat="1" ht="30" customHeight="1" thickTop="1" thickBot="1">
      <c r="A31" s="630"/>
      <c r="B31" s="663"/>
      <c r="C31" s="148" t="s">
        <v>57</v>
      </c>
      <c r="D31" s="418">
        <f t="shared" ref="D31:I31" si="18">+D26+D29+D30</f>
        <v>0</v>
      </c>
      <c r="E31" s="418">
        <f t="shared" si="18"/>
        <v>0</v>
      </c>
      <c r="F31" s="418">
        <f t="shared" si="18"/>
        <v>0</v>
      </c>
      <c r="G31" s="418">
        <f t="shared" si="18"/>
        <v>0</v>
      </c>
      <c r="H31" s="418">
        <f t="shared" si="18"/>
        <v>0</v>
      </c>
      <c r="I31" s="418">
        <f t="shared" si="18"/>
        <v>0</v>
      </c>
      <c r="J31" s="418">
        <f>+J26+J29+J30</f>
        <v>0</v>
      </c>
      <c r="K31" s="418">
        <f t="shared" si="14"/>
        <v>0</v>
      </c>
      <c r="L31" s="479">
        <v>3</v>
      </c>
      <c r="M31" s="635"/>
      <c r="N31" s="638">
        <f t="shared" ref="N31:S31" si="19">+D31-D26-D30-D29</f>
        <v>0</v>
      </c>
      <c r="O31" s="638">
        <f t="shared" si="19"/>
        <v>0</v>
      </c>
      <c r="P31" s="638">
        <f t="shared" si="19"/>
        <v>0</v>
      </c>
      <c r="Q31" s="638">
        <f t="shared" si="19"/>
        <v>0</v>
      </c>
      <c r="R31" s="638">
        <f t="shared" si="19"/>
        <v>0</v>
      </c>
      <c r="S31" s="638">
        <f t="shared" si="19"/>
        <v>0</v>
      </c>
      <c r="T31" s="638">
        <f t="shared" ref="T31:U31" si="20">+J31-J26-J30-J29</f>
        <v>0</v>
      </c>
      <c r="U31" s="638">
        <f t="shared" si="20"/>
        <v>0</v>
      </c>
      <c r="V31" s="637"/>
      <c r="W31" s="638">
        <f t="shared" si="17"/>
        <v>0</v>
      </c>
      <c r="X31" s="630"/>
      <c r="Y31" s="638">
        <f>+K31-'DD7A3.MELD'!AA77</f>
        <v>0</v>
      </c>
      <c r="Z31" s="630"/>
      <c r="AA31" s="630"/>
      <c r="AB31" s="630"/>
      <c r="AC31" s="630"/>
      <c r="AD31" s="630"/>
      <c r="AE31" s="630"/>
      <c r="AF31" s="630"/>
      <c r="AG31" s="630"/>
      <c r="AH31" s="630"/>
      <c r="AI31" s="630"/>
      <c r="AJ31" s="630"/>
      <c r="AK31" s="630"/>
      <c r="AL31" s="630"/>
      <c r="AM31" s="630"/>
      <c r="AN31" s="630"/>
      <c r="AO31" s="630"/>
      <c r="AP31" s="630"/>
      <c r="AQ31" s="630"/>
      <c r="AR31" s="630"/>
    </row>
    <row r="32" spans="1:44" s="138" customFormat="1" ht="30" customHeight="1" thickTop="1">
      <c r="A32" s="630"/>
      <c r="B32" s="663"/>
      <c r="C32" s="428" t="s">
        <v>248</v>
      </c>
      <c r="D32" s="571"/>
      <c r="E32" s="571"/>
      <c r="F32" s="571"/>
      <c r="G32" s="571"/>
      <c r="H32" s="571"/>
      <c r="I32" s="571"/>
      <c r="J32" s="571"/>
      <c r="K32" s="592"/>
      <c r="L32" s="479"/>
      <c r="M32" s="635"/>
      <c r="N32" s="641"/>
      <c r="O32" s="641"/>
      <c r="P32" s="641"/>
      <c r="Q32" s="641"/>
      <c r="R32" s="641"/>
      <c r="S32" s="641"/>
      <c r="T32" s="641"/>
      <c r="U32" s="641"/>
      <c r="V32" s="637"/>
      <c r="W32" s="641"/>
      <c r="X32" s="630"/>
      <c r="Y32" s="641"/>
      <c r="Z32" s="630"/>
      <c r="AA32" s="630"/>
      <c r="AB32" s="630"/>
      <c r="AC32" s="630"/>
      <c r="AD32" s="630"/>
      <c r="AE32" s="630"/>
      <c r="AF32" s="630"/>
      <c r="AG32" s="630"/>
      <c r="AH32" s="630"/>
      <c r="AI32" s="630"/>
      <c r="AJ32" s="630"/>
      <c r="AK32" s="630"/>
      <c r="AL32" s="630"/>
      <c r="AM32" s="630"/>
      <c r="AN32" s="630"/>
      <c r="AO32" s="630"/>
      <c r="AP32" s="630"/>
      <c r="AQ32" s="630"/>
      <c r="AR32" s="630"/>
    </row>
    <row r="33" spans="1:44" s="138" customFormat="1" ht="17.100000000000001" customHeight="1" thickBot="1">
      <c r="A33" s="630"/>
      <c r="B33" s="663"/>
      <c r="C33" s="449" t="s">
        <v>10</v>
      </c>
      <c r="D33" s="416"/>
      <c r="E33" s="416"/>
      <c r="F33" s="416"/>
      <c r="G33" s="416"/>
      <c r="H33" s="416"/>
      <c r="I33" s="416"/>
      <c r="J33" s="416"/>
      <c r="K33" s="418">
        <f t="shared" ref="K33:K38" si="21">+SUM(D33:J33)</f>
        <v>0</v>
      </c>
      <c r="L33" s="479">
        <v>29</v>
      </c>
      <c r="M33" s="635"/>
      <c r="N33" s="638">
        <f t="shared" ref="N33:S33" si="22">+D33-SUM(D34:D35)</f>
        <v>0</v>
      </c>
      <c r="O33" s="638">
        <f t="shared" si="22"/>
        <v>0</v>
      </c>
      <c r="P33" s="638">
        <f t="shared" si="22"/>
        <v>0</v>
      </c>
      <c r="Q33" s="638">
        <f t="shared" si="22"/>
        <v>0</v>
      </c>
      <c r="R33" s="638">
        <f t="shared" si="22"/>
        <v>0</v>
      </c>
      <c r="S33" s="638">
        <f t="shared" si="22"/>
        <v>0</v>
      </c>
      <c r="T33" s="638">
        <f t="shared" ref="T33:U33" si="23">+J33-SUM(J34:J35)</f>
        <v>0</v>
      </c>
      <c r="U33" s="638">
        <f t="shared" si="23"/>
        <v>0</v>
      </c>
      <c r="V33" s="639"/>
      <c r="W33" s="638">
        <f t="shared" ref="W33:W38" si="24">+K33-SUM(D33:J33)</f>
        <v>0</v>
      </c>
      <c r="X33" s="640"/>
      <c r="Y33" s="638">
        <f>+K33-'DD7A3.MELD'!AA91</f>
        <v>0</v>
      </c>
      <c r="Z33" s="640"/>
      <c r="AA33" s="640"/>
      <c r="AB33" s="640"/>
      <c r="AC33" s="630"/>
      <c r="AD33" s="630"/>
      <c r="AE33" s="630"/>
      <c r="AF33" s="630"/>
      <c r="AG33" s="630"/>
      <c r="AH33" s="630"/>
      <c r="AI33" s="630"/>
      <c r="AJ33" s="630"/>
      <c r="AK33" s="630"/>
      <c r="AL33" s="630"/>
      <c r="AM33" s="630"/>
      <c r="AN33" s="630"/>
      <c r="AO33" s="630"/>
      <c r="AP33" s="630"/>
      <c r="AQ33" s="630"/>
      <c r="AR33" s="630"/>
    </row>
    <row r="34" spans="1:44" s="40" customFormat="1" ht="17.100000000000001" customHeight="1" thickTop="1" thickBot="1">
      <c r="A34" s="625"/>
      <c r="B34" s="663"/>
      <c r="C34" s="431" t="s">
        <v>61</v>
      </c>
      <c r="D34" s="416"/>
      <c r="E34" s="416"/>
      <c r="F34" s="416"/>
      <c r="G34" s="416"/>
      <c r="H34" s="416"/>
      <c r="I34" s="416"/>
      <c r="J34" s="416"/>
      <c r="K34" s="418">
        <f t="shared" si="21"/>
        <v>0</v>
      </c>
      <c r="L34" s="479">
        <v>30</v>
      </c>
      <c r="M34" s="635"/>
      <c r="N34" s="641"/>
      <c r="O34" s="641"/>
      <c r="P34" s="641"/>
      <c r="Q34" s="641"/>
      <c r="R34" s="641"/>
      <c r="S34" s="641"/>
      <c r="T34" s="641"/>
      <c r="U34" s="641"/>
      <c r="V34" s="639"/>
      <c r="W34" s="638">
        <f t="shared" si="24"/>
        <v>0</v>
      </c>
      <c r="X34" s="640"/>
      <c r="Y34" s="638">
        <f>+K34-'DD7A3.MELD'!AA92</f>
        <v>0</v>
      </c>
      <c r="Z34" s="640"/>
      <c r="AA34" s="640"/>
      <c r="AB34" s="640"/>
      <c r="AC34" s="625"/>
      <c r="AD34" s="625"/>
      <c r="AE34" s="625"/>
      <c r="AF34" s="625"/>
      <c r="AG34" s="625"/>
      <c r="AH34" s="625"/>
      <c r="AI34" s="625"/>
      <c r="AJ34" s="625"/>
      <c r="AK34" s="625"/>
      <c r="AL34" s="625"/>
      <c r="AM34" s="625"/>
      <c r="AN34" s="625"/>
      <c r="AO34" s="625"/>
      <c r="AP34" s="625"/>
      <c r="AQ34" s="625"/>
      <c r="AR34" s="625"/>
    </row>
    <row r="35" spans="1:44" s="40" customFormat="1" ht="17.100000000000001" customHeight="1" thickTop="1" thickBot="1">
      <c r="A35" s="625"/>
      <c r="B35" s="663"/>
      <c r="C35" s="431" t="s">
        <v>62</v>
      </c>
      <c r="D35" s="416"/>
      <c r="E35" s="416"/>
      <c r="F35" s="416"/>
      <c r="G35" s="416"/>
      <c r="H35" s="416"/>
      <c r="I35" s="416"/>
      <c r="J35" s="416"/>
      <c r="K35" s="418">
        <f t="shared" si="21"/>
        <v>0</v>
      </c>
      <c r="L35" s="479">
        <v>31</v>
      </c>
      <c r="M35" s="635"/>
      <c r="N35" s="641"/>
      <c r="O35" s="641"/>
      <c r="P35" s="641"/>
      <c r="Q35" s="641"/>
      <c r="R35" s="641"/>
      <c r="S35" s="641"/>
      <c r="T35" s="641"/>
      <c r="U35" s="641"/>
      <c r="V35" s="642"/>
      <c r="W35" s="638">
        <f t="shared" si="24"/>
        <v>0</v>
      </c>
      <c r="X35" s="625"/>
      <c r="Y35" s="638">
        <f>+K35-'DD7A3.MELD'!AA93</f>
        <v>0</v>
      </c>
      <c r="Z35" s="625"/>
      <c r="AA35" s="625"/>
      <c r="AB35" s="625"/>
      <c r="AC35" s="625"/>
      <c r="AD35" s="625"/>
      <c r="AE35" s="625"/>
      <c r="AF35" s="625"/>
      <c r="AG35" s="625"/>
      <c r="AH35" s="625"/>
      <c r="AI35" s="625"/>
      <c r="AJ35" s="625"/>
      <c r="AK35" s="625"/>
      <c r="AL35" s="625"/>
      <c r="AM35" s="625"/>
      <c r="AN35" s="625"/>
      <c r="AO35" s="625"/>
      <c r="AP35" s="625"/>
      <c r="AQ35" s="625"/>
      <c r="AR35" s="625"/>
    </row>
    <row r="36" spans="1:44" s="138" customFormat="1" ht="17.100000000000001" customHeight="1" thickTop="1" thickBot="1">
      <c r="A36" s="630"/>
      <c r="B36" s="663"/>
      <c r="C36" s="430" t="s">
        <v>11</v>
      </c>
      <c r="D36" s="416"/>
      <c r="E36" s="416"/>
      <c r="F36" s="416"/>
      <c r="G36" s="416"/>
      <c r="H36" s="416"/>
      <c r="I36" s="416"/>
      <c r="J36" s="416"/>
      <c r="K36" s="418">
        <f t="shared" si="21"/>
        <v>0</v>
      </c>
      <c r="L36" s="479">
        <v>32</v>
      </c>
      <c r="M36" s="635"/>
      <c r="N36" s="641"/>
      <c r="O36" s="641"/>
      <c r="P36" s="641"/>
      <c r="Q36" s="641"/>
      <c r="R36" s="641"/>
      <c r="S36" s="641"/>
      <c r="T36" s="641"/>
      <c r="U36" s="641"/>
      <c r="V36" s="642"/>
      <c r="W36" s="638">
        <f t="shared" si="24"/>
        <v>0</v>
      </c>
      <c r="X36" s="625"/>
      <c r="Y36" s="638">
        <f>+K36-'DD7A3.MELD'!AA94</f>
        <v>0</v>
      </c>
      <c r="Z36" s="625"/>
      <c r="AA36" s="625"/>
      <c r="AB36" s="625"/>
      <c r="AC36" s="630"/>
      <c r="AD36" s="630"/>
      <c r="AE36" s="630"/>
      <c r="AF36" s="630"/>
      <c r="AG36" s="630"/>
      <c r="AH36" s="630"/>
      <c r="AI36" s="630"/>
      <c r="AJ36" s="630"/>
      <c r="AK36" s="630"/>
      <c r="AL36" s="630"/>
      <c r="AM36" s="630"/>
      <c r="AN36" s="630"/>
      <c r="AO36" s="630"/>
      <c r="AP36" s="630"/>
      <c r="AQ36" s="630"/>
      <c r="AR36" s="630"/>
    </row>
    <row r="37" spans="1:44" s="138" customFormat="1" ht="17.100000000000001" customHeight="1" thickTop="1" thickBot="1">
      <c r="A37" s="630"/>
      <c r="B37" s="663"/>
      <c r="C37" s="430" t="s">
        <v>12</v>
      </c>
      <c r="D37" s="416"/>
      <c r="E37" s="416"/>
      <c r="F37" s="416"/>
      <c r="G37" s="416"/>
      <c r="H37" s="416"/>
      <c r="I37" s="416"/>
      <c r="J37" s="416"/>
      <c r="K37" s="418">
        <f t="shared" si="21"/>
        <v>0</v>
      </c>
      <c r="L37" s="479">
        <v>33</v>
      </c>
      <c r="M37" s="635"/>
      <c r="N37" s="641"/>
      <c r="O37" s="641"/>
      <c r="P37" s="641"/>
      <c r="Q37" s="641"/>
      <c r="R37" s="641"/>
      <c r="S37" s="641"/>
      <c r="T37" s="641"/>
      <c r="U37" s="641"/>
      <c r="V37" s="637"/>
      <c r="W37" s="638">
        <f t="shared" si="24"/>
        <v>0</v>
      </c>
      <c r="X37" s="630"/>
      <c r="Y37" s="638">
        <f>+K37-'DD7A3.MELD'!AA103</f>
        <v>0</v>
      </c>
      <c r="Z37" s="630"/>
      <c r="AA37" s="630"/>
      <c r="AB37" s="630"/>
      <c r="AC37" s="630"/>
      <c r="AD37" s="630"/>
      <c r="AE37" s="630"/>
      <c r="AF37" s="630"/>
      <c r="AG37" s="630"/>
      <c r="AH37" s="630"/>
      <c r="AI37" s="630"/>
      <c r="AJ37" s="630"/>
      <c r="AK37" s="630"/>
      <c r="AL37" s="630"/>
      <c r="AM37" s="630"/>
      <c r="AN37" s="630"/>
      <c r="AO37" s="630"/>
      <c r="AP37" s="630"/>
      <c r="AQ37" s="630"/>
      <c r="AR37" s="630"/>
    </row>
    <row r="38" spans="1:44" s="138" customFormat="1" ht="30" customHeight="1" thickTop="1" thickBot="1">
      <c r="A38" s="630"/>
      <c r="B38" s="663"/>
      <c r="C38" s="148" t="s">
        <v>44</v>
      </c>
      <c r="D38" s="418">
        <f t="shared" ref="D38:I38" si="25">+D33+D36+D37</f>
        <v>0</v>
      </c>
      <c r="E38" s="418">
        <f t="shared" si="25"/>
        <v>0</v>
      </c>
      <c r="F38" s="418">
        <f t="shared" si="25"/>
        <v>0</v>
      </c>
      <c r="G38" s="418">
        <f t="shared" si="25"/>
        <v>0</v>
      </c>
      <c r="H38" s="418">
        <f t="shared" si="25"/>
        <v>0</v>
      </c>
      <c r="I38" s="418">
        <f t="shared" si="25"/>
        <v>0</v>
      </c>
      <c r="J38" s="418">
        <f>+J33+J36+J37</f>
        <v>0</v>
      </c>
      <c r="K38" s="418">
        <f t="shared" si="21"/>
        <v>0</v>
      </c>
      <c r="L38" s="479">
        <v>34</v>
      </c>
      <c r="M38" s="635"/>
      <c r="N38" s="638">
        <f t="shared" ref="N38:S38" si="26">+D38-D33-D37-D36</f>
        <v>0</v>
      </c>
      <c r="O38" s="638">
        <f t="shared" si="26"/>
        <v>0</v>
      </c>
      <c r="P38" s="638">
        <f t="shared" si="26"/>
        <v>0</v>
      </c>
      <c r="Q38" s="638">
        <f t="shared" si="26"/>
        <v>0</v>
      </c>
      <c r="R38" s="638">
        <f t="shared" si="26"/>
        <v>0</v>
      </c>
      <c r="S38" s="638">
        <f t="shared" si="26"/>
        <v>0</v>
      </c>
      <c r="T38" s="638">
        <f t="shared" ref="T38:U38" si="27">+J38-J33-J37-J36</f>
        <v>0</v>
      </c>
      <c r="U38" s="638">
        <f t="shared" si="27"/>
        <v>0</v>
      </c>
      <c r="V38" s="637"/>
      <c r="W38" s="638">
        <f t="shared" si="24"/>
        <v>0</v>
      </c>
      <c r="X38" s="630"/>
      <c r="Y38" s="638">
        <f>+K38-'DD7A3.MELD'!AA106</f>
        <v>0</v>
      </c>
      <c r="Z38" s="630"/>
      <c r="AA38" s="630"/>
      <c r="AB38" s="630"/>
      <c r="AC38" s="630"/>
      <c r="AD38" s="630"/>
      <c r="AE38" s="630"/>
      <c r="AF38" s="630"/>
      <c r="AG38" s="630"/>
      <c r="AH38" s="630"/>
      <c r="AI38" s="630"/>
      <c r="AJ38" s="630"/>
      <c r="AK38" s="630"/>
      <c r="AL38" s="630"/>
      <c r="AM38" s="630"/>
      <c r="AN38" s="630"/>
      <c r="AO38" s="630"/>
      <c r="AP38" s="630"/>
      <c r="AQ38" s="630"/>
      <c r="AR38" s="630"/>
    </row>
    <row r="39" spans="1:44" s="139" customFormat="1" ht="30" customHeight="1" thickTop="1">
      <c r="A39" s="640"/>
      <c r="B39" s="662"/>
      <c r="C39" s="428" t="s">
        <v>21</v>
      </c>
      <c r="D39" s="571"/>
      <c r="E39" s="571"/>
      <c r="F39" s="571"/>
      <c r="G39" s="571"/>
      <c r="H39" s="571"/>
      <c r="I39" s="571"/>
      <c r="J39" s="571"/>
      <c r="K39" s="592"/>
      <c r="L39" s="479"/>
      <c r="M39" s="635"/>
      <c r="N39" s="643"/>
      <c r="O39" s="643"/>
      <c r="P39" s="643"/>
      <c r="Q39" s="643"/>
      <c r="R39" s="643"/>
      <c r="S39" s="643"/>
      <c r="T39" s="643"/>
      <c r="U39" s="643"/>
      <c r="V39" s="637"/>
      <c r="W39" s="641"/>
      <c r="X39" s="630"/>
      <c r="Y39" s="641"/>
      <c r="Z39" s="630"/>
      <c r="AA39" s="630"/>
      <c r="AB39" s="630"/>
      <c r="AC39" s="640"/>
      <c r="AD39" s="640"/>
      <c r="AE39" s="640"/>
      <c r="AF39" s="640"/>
      <c r="AG39" s="640"/>
      <c r="AH39" s="640"/>
      <c r="AI39" s="640"/>
      <c r="AJ39" s="640"/>
      <c r="AK39" s="640"/>
      <c r="AL39" s="640"/>
      <c r="AM39" s="640"/>
      <c r="AN39" s="640"/>
      <c r="AO39" s="640"/>
      <c r="AP39" s="640"/>
      <c r="AQ39" s="640"/>
      <c r="AR39" s="640"/>
    </row>
    <row r="40" spans="1:44" s="139" customFormat="1" ht="17.100000000000001" customHeight="1" thickBot="1">
      <c r="A40" s="640"/>
      <c r="B40" s="662"/>
      <c r="C40" s="449" t="s">
        <v>10</v>
      </c>
      <c r="D40" s="416"/>
      <c r="E40" s="416"/>
      <c r="F40" s="416"/>
      <c r="G40" s="416"/>
      <c r="H40" s="416"/>
      <c r="I40" s="416"/>
      <c r="J40" s="416"/>
      <c r="K40" s="418">
        <f t="shared" ref="K40:K47" si="28">+SUM(D40:J40)</f>
        <v>0</v>
      </c>
      <c r="L40" s="479">
        <v>35</v>
      </c>
      <c r="M40" s="635"/>
      <c r="N40" s="638">
        <f t="shared" ref="N40:S40" si="29">+D40-SUM(D41:D42)</f>
        <v>0</v>
      </c>
      <c r="O40" s="638">
        <f t="shared" si="29"/>
        <v>0</v>
      </c>
      <c r="P40" s="638">
        <f t="shared" si="29"/>
        <v>0</v>
      </c>
      <c r="Q40" s="638">
        <f t="shared" si="29"/>
        <v>0</v>
      </c>
      <c r="R40" s="638">
        <f t="shared" si="29"/>
        <v>0</v>
      </c>
      <c r="S40" s="638">
        <f t="shared" si="29"/>
        <v>0</v>
      </c>
      <c r="T40" s="638">
        <f t="shared" ref="T40:U40" si="30">+J40-SUM(J41:J42)</f>
        <v>0</v>
      </c>
      <c r="U40" s="638">
        <f t="shared" si="30"/>
        <v>0</v>
      </c>
      <c r="V40" s="639"/>
      <c r="W40" s="638">
        <f t="shared" ref="W40:W47" si="31">+K40-SUM(D40:J40)</f>
        <v>0</v>
      </c>
      <c r="X40" s="644"/>
      <c r="Y40" s="638">
        <f>+K40-'DD7A3.MELD'!AA113</f>
        <v>0</v>
      </c>
      <c r="Z40" s="630"/>
      <c r="AA40" s="644"/>
      <c r="AB40" s="644"/>
      <c r="AC40" s="640"/>
      <c r="AD40" s="640"/>
      <c r="AE40" s="640"/>
      <c r="AF40" s="640"/>
      <c r="AG40" s="640"/>
      <c r="AH40" s="640"/>
      <c r="AI40" s="640"/>
      <c r="AJ40" s="640"/>
      <c r="AK40" s="640"/>
      <c r="AL40" s="640"/>
      <c r="AM40" s="640"/>
      <c r="AN40" s="640"/>
      <c r="AO40" s="640"/>
      <c r="AP40" s="640"/>
      <c r="AQ40" s="640"/>
      <c r="AR40" s="640"/>
    </row>
    <row r="41" spans="1:44" s="40" customFormat="1" ht="17.100000000000001" customHeight="1" thickTop="1" thickBot="1">
      <c r="A41" s="625"/>
      <c r="B41" s="663"/>
      <c r="C41" s="431" t="s">
        <v>61</v>
      </c>
      <c r="D41" s="416"/>
      <c r="E41" s="416"/>
      <c r="F41" s="416"/>
      <c r="G41" s="416"/>
      <c r="H41" s="416"/>
      <c r="I41" s="416"/>
      <c r="J41" s="416"/>
      <c r="K41" s="418">
        <f t="shared" si="28"/>
        <v>0</v>
      </c>
      <c r="L41" s="479">
        <v>36</v>
      </c>
      <c r="M41" s="635"/>
      <c r="N41" s="641"/>
      <c r="O41" s="641"/>
      <c r="P41" s="641"/>
      <c r="Q41" s="641"/>
      <c r="R41" s="641"/>
      <c r="S41" s="641"/>
      <c r="T41" s="641"/>
      <c r="U41" s="641"/>
      <c r="V41" s="639"/>
      <c r="W41" s="638">
        <f t="shared" si="31"/>
        <v>0</v>
      </c>
      <c r="X41" s="644"/>
      <c r="Y41" s="638">
        <f>+K41-'DD7A3.MELD'!AA114</f>
        <v>0</v>
      </c>
      <c r="Z41" s="630"/>
      <c r="AA41" s="644"/>
      <c r="AB41" s="644"/>
      <c r="AC41" s="625"/>
      <c r="AD41" s="625"/>
      <c r="AE41" s="625"/>
      <c r="AF41" s="625"/>
      <c r="AG41" s="625"/>
      <c r="AH41" s="625"/>
      <c r="AI41" s="625"/>
      <c r="AJ41" s="625"/>
      <c r="AK41" s="625"/>
      <c r="AL41" s="625"/>
      <c r="AM41" s="625"/>
      <c r="AN41" s="625"/>
      <c r="AO41" s="625"/>
      <c r="AP41" s="625"/>
      <c r="AQ41" s="625"/>
      <c r="AR41" s="625"/>
    </row>
    <row r="42" spans="1:44" s="40" customFormat="1" ht="17.100000000000001" customHeight="1" thickTop="1" thickBot="1">
      <c r="A42" s="625"/>
      <c r="B42" s="663"/>
      <c r="C42" s="431" t="s">
        <v>62</v>
      </c>
      <c r="D42" s="416"/>
      <c r="E42" s="416"/>
      <c r="F42" s="416"/>
      <c r="G42" s="416"/>
      <c r="H42" s="416"/>
      <c r="I42" s="416"/>
      <c r="J42" s="416"/>
      <c r="K42" s="418">
        <f t="shared" si="28"/>
        <v>0</v>
      </c>
      <c r="L42" s="479">
        <v>37</v>
      </c>
      <c r="M42" s="635"/>
      <c r="N42" s="641"/>
      <c r="O42" s="641"/>
      <c r="P42" s="641"/>
      <c r="Q42" s="641"/>
      <c r="R42" s="641"/>
      <c r="S42" s="641"/>
      <c r="T42" s="641"/>
      <c r="U42" s="641"/>
      <c r="V42" s="642"/>
      <c r="W42" s="638">
        <f t="shared" si="31"/>
        <v>0</v>
      </c>
      <c r="X42" s="29"/>
      <c r="Y42" s="638">
        <f>+K42-'DD7A3.MELD'!AA115</f>
        <v>0</v>
      </c>
      <c r="Z42" s="29"/>
      <c r="AA42" s="29"/>
      <c r="AB42" s="29"/>
      <c r="AC42" s="625"/>
      <c r="AD42" s="625"/>
      <c r="AE42" s="625"/>
      <c r="AF42" s="625"/>
      <c r="AG42" s="625"/>
      <c r="AH42" s="625"/>
      <c r="AI42" s="625"/>
      <c r="AJ42" s="625"/>
      <c r="AK42" s="625"/>
      <c r="AL42" s="625"/>
      <c r="AM42" s="625"/>
      <c r="AN42" s="625"/>
      <c r="AO42" s="625"/>
      <c r="AP42" s="625"/>
      <c r="AQ42" s="625"/>
      <c r="AR42" s="625"/>
    </row>
    <row r="43" spans="1:44" s="138" customFormat="1" ht="17.100000000000001" customHeight="1" thickTop="1" thickBot="1">
      <c r="A43" s="630"/>
      <c r="B43" s="663"/>
      <c r="C43" s="430" t="s">
        <v>11</v>
      </c>
      <c r="D43" s="416"/>
      <c r="E43" s="416"/>
      <c r="F43" s="416"/>
      <c r="G43" s="416"/>
      <c r="H43" s="416"/>
      <c r="I43" s="416"/>
      <c r="J43" s="416"/>
      <c r="K43" s="418">
        <f t="shared" si="28"/>
        <v>0</v>
      </c>
      <c r="L43" s="479">
        <v>38</v>
      </c>
      <c r="M43" s="635"/>
      <c r="N43" s="641"/>
      <c r="O43" s="641"/>
      <c r="P43" s="641"/>
      <c r="Q43" s="641"/>
      <c r="R43" s="641"/>
      <c r="S43" s="641"/>
      <c r="T43" s="641"/>
      <c r="U43" s="641"/>
      <c r="V43" s="642"/>
      <c r="W43" s="638">
        <f t="shared" si="31"/>
        <v>0</v>
      </c>
      <c r="X43" s="619"/>
      <c r="Y43" s="638">
        <f>+K43-'DD7A3.MELD'!AA116</f>
        <v>0</v>
      </c>
      <c r="Z43" s="619"/>
      <c r="AA43" s="619"/>
      <c r="AB43" s="619"/>
      <c r="AC43" s="630"/>
      <c r="AD43" s="630"/>
      <c r="AE43" s="630"/>
      <c r="AF43" s="630"/>
      <c r="AG43" s="630"/>
      <c r="AH43" s="630"/>
      <c r="AI43" s="630"/>
      <c r="AJ43" s="630"/>
      <c r="AK43" s="630"/>
      <c r="AL43" s="630"/>
      <c r="AM43" s="630"/>
      <c r="AN43" s="630"/>
      <c r="AO43" s="630"/>
      <c r="AP43" s="630"/>
      <c r="AQ43" s="630"/>
      <c r="AR43" s="630"/>
    </row>
    <row r="44" spans="1:44" s="138" customFormat="1" ht="17.100000000000001" customHeight="1" thickTop="1" thickBot="1">
      <c r="A44" s="630"/>
      <c r="B44" s="663"/>
      <c r="C44" s="430" t="s">
        <v>12</v>
      </c>
      <c r="D44" s="416"/>
      <c r="E44" s="416"/>
      <c r="F44" s="416"/>
      <c r="G44" s="416"/>
      <c r="H44" s="416"/>
      <c r="I44" s="416"/>
      <c r="J44" s="416"/>
      <c r="K44" s="418">
        <f t="shared" si="28"/>
        <v>0</v>
      </c>
      <c r="L44" s="417">
        <v>39</v>
      </c>
      <c r="M44" s="635"/>
      <c r="N44" s="641"/>
      <c r="O44" s="641"/>
      <c r="P44" s="641"/>
      <c r="Q44" s="641"/>
      <c r="R44" s="641"/>
      <c r="S44" s="641"/>
      <c r="T44" s="641"/>
      <c r="U44" s="641"/>
      <c r="V44" s="637"/>
      <c r="W44" s="638">
        <f t="shared" si="31"/>
        <v>0</v>
      </c>
      <c r="X44" s="619"/>
      <c r="Y44" s="638">
        <f>+K44-'DD7A3.MELD'!AA125</f>
        <v>0</v>
      </c>
      <c r="Z44" s="619"/>
      <c r="AA44" s="619"/>
      <c r="AB44" s="619"/>
      <c r="AC44" s="630"/>
      <c r="AD44" s="630"/>
      <c r="AE44" s="630"/>
      <c r="AF44" s="630"/>
      <c r="AG44" s="630"/>
      <c r="AH44" s="630"/>
      <c r="AI44" s="630"/>
      <c r="AJ44" s="630"/>
      <c r="AK44" s="630"/>
      <c r="AL44" s="630"/>
      <c r="AM44" s="630"/>
      <c r="AN44" s="630"/>
      <c r="AO44" s="630"/>
      <c r="AP44" s="630"/>
      <c r="AQ44" s="630"/>
      <c r="AR44" s="630"/>
    </row>
    <row r="45" spans="1:44" s="138" customFormat="1" ht="30" customHeight="1" thickTop="1" thickBot="1">
      <c r="A45" s="630"/>
      <c r="B45" s="663"/>
      <c r="C45" s="148" t="s">
        <v>19</v>
      </c>
      <c r="D45" s="418">
        <f t="shared" ref="D45:I45" si="32">+D40+D43+D44</f>
        <v>0</v>
      </c>
      <c r="E45" s="418">
        <f t="shared" si="32"/>
        <v>0</v>
      </c>
      <c r="F45" s="418">
        <f t="shared" si="32"/>
        <v>0</v>
      </c>
      <c r="G45" s="418">
        <f t="shared" si="32"/>
        <v>0</v>
      </c>
      <c r="H45" s="418">
        <f t="shared" si="32"/>
        <v>0</v>
      </c>
      <c r="I45" s="418">
        <f t="shared" si="32"/>
        <v>0</v>
      </c>
      <c r="J45" s="418">
        <f>+J40+J43+J44</f>
        <v>0</v>
      </c>
      <c r="K45" s="418">
        <f t="shared" si="28"/>
        <v>0</v>
      </c>
      <c r="L45" s="417">
        <v>40</v>
      </c>
      <c r="M45" s="635"/>
      <c r="N45" s="638">
        <f t="shared" ref="N45:S45" si="33">+D45-D40-D44-D43</f>
        <v>0</v>
      </c>
      <c r="O45" s="638">
        <f t="shared" si="33"/>
        <v>0</v>
      </c>
      <c r="P45" s="638">
        <f t="shared" si="33"/>
        <v>0</v>
      </c>
      <c r="Q45" s="638">
        <f t="shared" si="33"/>
        <v>0</v>
      </c>
      <c r="R45" s="638">
        <f t="shared" si="33"/>
        <v>0</v>
      </c>
      <c r="S45" s="638">
        <f t="shared" si="33"/>
        <v>0</v>
      </c>
      <c r="T45" s="638">
        <f t="shared" ref="T45:U45" si="34">+J45-J40-J44-J43</f>
        <v>0</v>
      </c>
      <c r="U45" s="638">
        <f t="shared" si="34"/>
        <v>0</v>
      </c>
      <c r="V45" s="637"/>
      <c r="W45" s="638">
        <f t="shared" si="31"/>
        <v>0</v>
      </c>
      <c r="X45" s="619"/>
      <c r="Y45" s="638">
        <f>+K45-'DD7A3.MELD'!AA128</f>
        <v>0</v>
      </c>
      <c r="Z45" s="619"/>
      <c r="AA45" s="619"/>
      <c r="AB45" s="619"/>
      <c r="AC45" s="630"/>
      <c r="AD45" s="630"/>
      <c r="AE45" s="630"/>
      <c r="AF45" s="630"/>
      <c r="AG45" s="630"/>
      <c r="AH45" s="630"/>
      <c r="AI45" s="630"/>
      <c r="AJ45" s="630"/>
      <c r="AK45" s="630"/>
      <c r="AL45" s="630"/>
      <c r="AM45" s="630"/>
      <c r="AN45" s="630"/>
      <c r="AO45" s="630"/>
      <c r="AP45" s="630"/>
      <c r="AQ45" s="630"/>
      <c r="AR45" s="630"/>
    </row>
    <row r="46" spans="1:44" s="138" customFormat="1" ht="30" customHeight="1" thickTop="1" thickBot="1">
      <c r="A46" s="630"/>
      <c r="B46" s="663"/>
      <c r="C46" s="168" t="s">
        <v>288</v>
      </c>
      <c r="D46" s="416"/>
      <c r="E46" s="416"/>
      <c r="F46" s="416"/>
      <c r="G46" s="416"/>
      <c r="H46" s="416"/>
      <c r="I46" s="416"/>
      <c r="J46" s="416"/>
      <c r="K46" s="418">
        <f t="shared" si="28"/>
        <v>0</v>
      </c>
      <c r="L46" s="417">
        <v>42</v>
      </c>
      <c r="M46" s="635"/>
      <c r="N46" s="638"/>
      <c r="O46" s="638"/>
      <c r="P46" s="638"/>
      <c r="Q46" s="638"/>
      <c r="R46" s="638"/>
      <c r="S46" s="638"/>
      <c r="T46" s="638"/>
      <c r="U46" s="638"/>
      <c r="V46" s="637"/>
      <c r="W46" s="638">
        <f t="shared" si="31"/>
        <v>0</v>
      </c>
      <c r="X46" s="619"/>
      <c r="Y46" s="638">
        <f>+K46-'DD7A3.MELD'!AA134</f>
        <v>0</v>
      </c>
      <c r="Z46" s="619"/>
      <c r="AA46" s="619"/>
      <c r="AB46" s="619"/>
      <c r="AC46" s="630"/>
      <c r="AD46" s="630"/>
      <c r="AE46" s="630"/>
      <c r="AF46" s="630"/>
      <c r="AG46" s="630"/>
      <c r="AH46" s="630"/>
      <c r="AI46" s="630"/>
      <c r="AJ46" s="630"/>
      <c r="AK46" s="630"/>
      <c r="AL46" s="630"/>
      <c r="AM46" s="630"/>
      <c r="AN46" s="630"/>
      <c r="AO46" s="630"/>
      <c r="AP46" s="630"/>
      <c r="AQ46" s="630"/>
      <c r="AR46" s="630"/>
    </row>
    <row r="47" spans="1:44" s="140" customFormat="1" ht="30" customHeight="1" thickTop="1" thickBot="1">
      <c r="A47" s="644"/>
      <c r="B47" s="664"/>
      <c r="C47" s="168" t="s">
        <v>20</v>
      </c>
      <c r="D47" s="418">
        <f>+SUM(D17,D24,D31,D38,D45,D46)</f>
        <v>0</v>
      </c>
      <c r="E47" s="418">
        <f t="shared" ref="E47:J47" si="35">+SUM(E17,E24,E31,E38,E45,E46)</f>
        <v>0</v>
      </c>
      <c r="F47" s="418">
        <f t="shared" si="35"/>
        <v>0</v>
      </c>
      <c r="G47" s="418">
        <f t="shared" si="35"/>
        <v>0</v>
      </c>
      <c r="H47" s="418">
        <f t="shared" si="35"/>
        <v>0</v>
      </c>
      <c r="I47" s="418">
        <f t="shared" si="35"/>
        <v>0</v>
      </c>
      <c r="J47" s="418">
        <f t="shared" si="35"/>
        <v>0</v>
      </c>
      <c r="K47" s="418">
        <f t="shared" si="28"/>
        <v>0</v>
      </c>
      <c r="L47" s="479">
        <v>41</v>
      </c>
      <c r="M47" s="645"/>
      <c r="N47" s="646">
        <f t="shared" ref="N47:S47" si="36">+D47-SUM(D17,D24,D31,D38,D45,D46)</f>
        <v>0</v>
      </c>
      <c r="O47" s="646">
        <f t="shared" si="36"/>
        <v>0</v>
      </c>
      <c r="P47" s="646">
        <f t="shared" si="36"/>
        <v>0</v>
      </c>
      <c r="Q47" s="646">
        <f t="shared" si="36"/>
        <v>0</v>
      </c>
      <c r="R47" s="646">
        <f t="shared" si="36"/>
        <v>0</v>
      </c>
      <c r="S47" s="646">
        <f t="shared" si="36"/>
        <v>0</v>
      </c>
      <c r="T47" s="646">
        <f t="shared" ref="T47:U47" si="37">+J47-SUM(J17,J24,J31,J38,J45,J46)</f>
        <v>0</v>
      </c>
      <c r="U47" s="646">
        <f t="shared" si="37"/>
        <v>0</v>
      </c>
      <c r="V47" s="647"/>
      <c r="W47" s="646">
        <f t="shared" si="31"/>
        <v>0</v>
      </c>
      <c r="X47" s="648"/>
      <c r="Y47" s="638">
        <f>+K47-'DD7A3.MELD'!AA137</f>
        <v>0</v>
      </c>
      <c r="Z47" s="648"/>
      <c r="AA47" s="648"/>
      <c r="AB47" s="648"/>
      <c r="AC47" s="644"/>
      <c r="AD47" s="644"/>
      <c r="AE47" s="644"/>
      <c r="AF47" s="644"/>
      <c r="AG47" s="644"/>
      <c r="AH47" s="644"/>
      <c r="AI47" s="644"/>
      <c r="AJ47" s="644"/>
      <c r="AK47" s="644"/>
      <c r="AL47" s="644"/>
      <c r="AM47" s="644"/>
      <c r="AN47" s="644"/>
      <c r="AO47" s="644"/>
      <c r="AP47" s="644"/>
      <c r="AQ47" s="644"/>
      <c r="AR47" s="644"/>
    </row>
    <row r="48" spans="1:44" s="644" customFormat="1" ht="9.9499999999999993" customHeight="1" thickTop="1">
      <c r="B48" s="653"/>
      <c r="C48" s="654"/>
      <c r="D48" s="655"/>
      <c r="E48" s="655"/>
      <c r="F48" s="655"/>
      <c r="G48" s="655"/>
      <c r="H48" s="655"/>
      <c r="I48" s="655"/>
      <c r="J48" s="655"/>
      <c r="K48" s="656"/>
      <c r="L48" s="479"/>
      <c r="M48" s="645"/>
      <c r="N48" s="649"/>
      <c r="O48" s="649"/>
      <c r="P48" s="649"/>
      <c r="Q48" s="649"/>
      <c r="R48" s="649"/>
      <c r="S48" s="649"/>
      <c r="T48" s="649"/>
      <c r="U48" s="649"/>
      <c r="V48" s="650"/>
      <c r="W48" s="651"/>
      <c r="X48" s="619"/>
      <c r="Y48" s="651"/>
      <c r="Z48" s="619"/>
      <c r="AA48" s="619"/>
      <c r="AB48" s="619"/>
    </row>
    <row r="49" spans="2:28" s="29" customFormat="1" ht="50.25" customHeight="1">
      <c r="B49" s="85"/>
      <c r="C49" s="987" t="s">
        <v>390</v>
      </c>
      <c r="D49" s="987"/>
      <c r="E49" s="987"/>
      <c r="F49" s="987"/>
      <c r="G49" s="987"/>
      <c r="H49" s="987"/>
      <c r="I49" s="987"/>
      <c r="J49" s="987"/>
      <c r="K49" s="987"/>
      <c r="L49" s="745" t="s">
        <v>314</v>
      </c>
      <c r="M49" s="39"/>
      <c r="V49" s="619"/>
      <c r="W49" s="619"/>
      <c r="X49" s="619"/>
      <c r="Z49" s="619"/>
      <c r="AA49" s="619"/>
      <c r="AB49" s="619"/>
    </row>
    <row r="50" spans="2:28" s="619" customFormat="1">
      <c r="B50" s="454"/>
      <c r="C50" s="454"/>
      <c r="D50" s="469"/>
      <c r="E50" s="469"/>
      <c r="F50" s="469"/>
      <c r="G50" s="469"/>
      <c r="H50" s="469"/>
      <c r="I50" s="469"/>
      <c r="J50" s="469"/>
      <c r="K50" s="657"/>
      <c r="L50" s="469"/>
      <c r="M50" s="652"/>
    </row>
    <row r="51" spans="2:28" s="619" customFormat="1">
      <c r="B51" s="454"/>
      <c r="C51" s="454"/>
      <c r="D51" s="469"/>
      <c r="E51" s="469"/>
      <c r="F51" s="469"/>
      <c r="G51" s="469"/>
      <c r="H51" s="469"/>
      <c r="I51" s="469"/>
      <c r="J51" s="469"/>
      <c r="K51" s="657"/>
      <c r="L51" s="469"/>
      <c r="M51" s="652"/>
    </row>
    <row r="52" spans="2:28" s="619" customFormat="1">
      <c r="B52" s="454"/>
      <c r="C52" s="454"/>
      <c r="D52" s="469"/>
      <c r="E52" s="469"/>
      <c r="F52" s="469"/>
      <c r="G52" s="469"/>
      <c r="H52" s="469"/>
      <c r="I52" s="469"/>
      <c r="J52" s="469"/>
      <c r="K52" s="657"/>
      <c r="L52" s="469"/>
      <c r="M52" s="652"/>
    </row>
    <row r="53" spans="2:28" s="619" customFormat="1">
      <c r="B53" s="454"/>
      <c r="C53" s="454"/>
      <c r="D53" s="469"/>
      <c r="E53" s="469"/>
      <c r="F53" s="469"/>
      <c r="G53" s="469"/>
      <c r="H53" s="469"/>
      <c r="I53" s="469"/>
      <c r="J53" s="469"/>
      <c r="K53" s="657"/>
      <c r="L53" s="469"/>
      <c r="M53" s="652"/>
    </row>
    <row r="54" spans="2:28" s="619" customFormat="1">
      <c r="B54" s="454"/>
      <c r="C54" s="454"/>
      <c r="D54" s="469"/>
      <c r="E54" s="469"/>
      <c r="F54" s="469"/>
      <c r="G54" s="469"/>
      <c r="H54" s="469"/>
      <c r="I54" s="469"/>
      <c r="J54" s="469"/>
      <c r="K54" s="657"/>
      <c r="L54" s="469"/>
      <c r="M54" s="652"/>
    </row>
    <row r="55" spans="2:28" s="619" customFormat="1">
      <c r="B55" s="454"/>
      <c r="C55" s="454"/>
      <c r="D55" s="469"/>
      <c r="E55" s="469"/>
      <c r="F55" s="469"/>
      <c r="G55" s="469"/>
      <c r="H55" s="469"/>
      <c r="I55" s="469"/>
      <c r="J55" s="469"/>
      <c r="K55" s="657"/>
      <c r="L55" s="469"/>
      <c r="M55" s="652"/>
    </row>
    <row r="56" spans="2:28" s="619" customFormat="1">
      <c r="B56" s="454"/>
      <c r="C56" s="454"/>
      <c r="D56" s="469"/>
      <c r="E56" s="469"/>
      <c r="F56" s="469"/>
      <c r="G56" s="469"/>
      <c r="H56" s="469"/>
      <c r="I56" s="469"/>
      <c r="J56" s="469"/>
      <c r="K56" s="657"/>
      <c r="L56" s="469"/>
      <c r="M56" s="652"/>
    </row>
    <row r="57" spans="2:28" s="619" customFormat="1">
      <c r="B57" s="454"/>
      <c r="C57" s="454"/>
      <c r="D57" s="469"/>
      <c r="E57" s="469"/>
      <c r="F57" s="469"/>
      <c r="G57" s="469"/>
      <c r="H57" s="469"/>
      <c r="I57" s="469"/>
      <c r="J57" s="469"/>
      <c r="K57" s="657"/>
      <c r="L57" s="469"/>
      <c r="M57" s="652"/>
    </row>
    <row r="58" spans="2:28" s="619" customFormat="1">
      <c r="B58" s="454"/>
      <c r="C58" s="410" t="s">
        <v>313</v>
      </c>
      <c r="D58" s="411" t="str">
        <f>K2</f>
        <v>XXXXXX</v>
      </c>
      <c r="E58" s="469"/>
      <c r="F58" s="469"/>
      <c r="G58" s="469"/>
      <c r="H58" s="469"/>
      <c r="I58" s="469"/>
      <c r="J58" s="469"/>
      <c r="K58" s="657"/>
      <c r="L58" s="469"/>
      <c r="M58" s="652"/>
    </row>
    <row r="59" spans="2:28" s="619" customFormat="1">
      <c r="B59" s="454"/>
      <c r="C59" s="412"/>
      <c r="D59" s="411" t="str">
        <f>K1</f>
        <v>DD7C</v>
      </c>
      <c r="E59" s="469"/>
      <c r="F59" s="469"/>
      <c r="G59" s="469"/>
      <c r="H59" s="469"/>
      <c r="I59" s="469"/>
      <c r="J59" s="469"/>
      <c r="K59" s="657"/>
      <c r="L59" s="469"/>
      <c r="M59" s="652"/>
    </row>
    <row r="60" spans="2:28" s="619" customFormat="1">
      <c r="B60" s="454"/>
      <c r="C60" s="412"/>
      <c r="D60" s="413">
        <f>K3</f>
        <v>44681</v>
      </c>
      <c r="E60" s="469"/>
      <c r="F60" s="469"/>
      <c r="G60" s="469"/>
      <c r="H60" s="469"/>
      <c r="I60" s="469"/>
      <c r="J60" s="469"/>
      <c r="K60" s="657"/>
      <c r="L60" s="469"/>
      <c r="M60" s="652"/>
    </row>
    <row r="61" spans="2:28" s="619" customFormat="1">
      <c r="B61" s="454"/>
      <c r="C61" s="414"/>
      <c r="D61" s="727" t="s">
        <v>383</v>
      </c>
      <c r="E61" s="469"/>
      <c r="F61" s="469"/>
      <c r="G61" s="469"/>
      <c r="H61" s="469"/>
      <c r="I61" s="469"/>
      <c r="J61" s="469"/>
      <c r="K61" s="657"/>
      <c r="L61" s="469"/>
      <c r="M61" s="652"/>
    </row>
    <row r="62" spans="2:28" s="619" customFormat="1">
      <c r="B62" s="454"/>
      <c r="C62" s="414"/>
      <c r="D62" s="415" t="str">
        <f>D10</f>
        <v>Col. 11</v>
      </c>
      <c r="E62" s="469"/>
      <c r="F62" s="469"/>
      <c r="G62" s="469"/>
      <c r="H62" s="469"/>
      <c r="I62" s="469"/>
      <c r="J62" s="469"/>
      <c r="K62" s="657"/>
      <c r="L62" s="469"/>
      <c r="M62" s="652"/>
    </row>
    <row r="63" spans="2:28" s="619" customFormat="1">
      <c r="B63" s="454"/>
      <c r="C63" s="454"/>
      <c r="D63" s="469"/>
      <c r="E63" s="469"/>
      <c r="F63" s="469"/>
      <c r="G63" s="469"/>
      <c r="H63" s="469"/>
      <c r="I63" s="469"/>
      <c r="J63" s="469"/>
      <c r="K63" s="657"/>
      <c r="L63" s="469"/>
      <c r="M63" s="652"/>
    </row>
    <row r="64" spans="2:28" s="619" customFormat="1">
      <c r="B64" s="454"/>
      <c r="C64" s="454"/>
      <c r="D64" s="469"/>
      <c r="E64" s="469"/>
      <c r="F64" s="469"/>
      <c r="G64" s="469"/>
      <c r="H64" s="469"/>
      <c r="I64" s="469"/>
      <c r="J64" s="469"/>
      <c r="K64" s="657"/>
      <c r="L64" s="469"/>
      <c r="M64" s="652"/>
    </row>
    <row r="65" spans="2:13" s="619" customFormat="1">
      <c r="B65" s="454"/>
      <c r="C65" s="454"/>
      <c r="D65" s="469"/>
      <c r="E65" s="469"/>
      <c r="F65" s="469"/>
      <c r="G65" s="469"/>
      <c r="H65" s="469"/>
      <c r="I65" s="469"/>
      <c r="J65" s="469"/>
      <c r="K65" s="657"/>
      <c r="L65" s="469"/>
      <c r="M65" s="652"/>
    </row>
    <row r="66" spans="2:13" s="619" customFormat="1">
      <c r="B66" s="454"/>
      <c r="C66" s="454"/>
      <c r="D66" s="469"/>
      <c r="E66" s="469"/>
      <c r="F66" s="469"/>
      <c r="G66" s="469"/>
      <c r="H66" s="469"/>
      <c r="I66" s="469"/>
      <c r="J66" s="469"/>
      <c r="K66" s="657"/>
      <c r="L66" s="469"/>
      <c r="M66" s="652"/>
    </row>
    <row r="67" spans="2:13" s="619" customFormat="1">
      <c r="B67" s="454"/>
      <c r="C67" s="454"/>
      <c r="D67" s="469"/>
      <c r="E67" s="469"/>
      <c r="F67" s="469"/>
      <c r="G67" s="469"/>
      <c r="H67" s="469"/>
      <c r="I67" s="469"/>
      <c r="J67" s="469"/>
      <c r="K67" s="657"/>
      <c r="L67" s="469"/>
      <c r="M67" s="652"/>
    </row>
    <row r="68" spans="2:13" s="619" customFormat="1">
      <c r="B68" s="454"/>
      <c r="C68" s="454"/>
      <c r="D68" s="469"/>
      <c r="E68" s="469"/>
      <c r="F68" s="469"/>
      <c r="G68" s="469"/>
      <c r="H68" s="469"/>
      <c r="I68" s="469"/>
      <c r="J68" s="469"/>
      <c r="K68" s="657"/>
      <c r="L68" s="469"/>
      <c r="M68" s="652"/>
    </row>
    <row r="69" spans="2:13" s="619" customFormat="1">
      <c r="B69" s="454"/>
      <c r="C69" s="454"/>
      <c r="D69" s="469"/>
      <c r="E69" s="469"/>
      <c r="F69" s="469"/>
      <c r="G69" s="469"/>
      <c r="H69" s="469"/>
      <c r="I69" s="469"/>
      <c r="J69" s="469"/>
      <c r="K69" s="657"/>
      <c r="L69" s="469"/>
      <c r="M69" s="652"/>
    </row>
    <row r="70" spans="2:13" s="619" customFormat="1">
      <c r="B70" s="454"/>
      <c r="C70" s="454"/>
      <c r="D70" s="469"/>
      <c r="E70" s="469"/>
      <c r="F70" s="469"/>
      <c r="G70" s="469"/>
      <c r="H70" s="469"/>
      <c r="I70" s="469"/>
      <c r="J70" s="469"/>
      <c r="K70" s="657"/>
      <c r="L70" s="469"/>
      <c r="M70" s="652"/>
    </row>
    <row r="71" spans="2:13" s="619" customFormat="1">
      <c r="B71" s="454"/>
      <c r="C71" s="454"/>
      <c r="D71" s="469"/>
      <c r="E71" s="469"/>
      <c r="F71" s="469"/>
      <c r="G71" s="469"/>
      <c r="H71" s="469"/>
      <c r="I71" s="469"/>
      <c r="J71" s="469"/>
      <c r="K71" s="657"/>
      <c r="L71" s="469"/>
      <c r="M71" s="652"/>
    </row>
    <row r="72" spans="2:13" s="619" customFormat="1">
      <c r="B72" s="454"/>
      <c r="C72" s="454"/>
      <c r="D72" s="469"/>
      <c r="E72" s="469"/>
      <c r="F72" s="469"/>
      <c r="G72" s="469"/>
      <c r="H72" s="469"/>
      <c r="I72" s="469"/>
      <c r="J72" s="469"/>
      <c r="K72" s="657"/>
      <c r="L72" s="469"/>
      <c r="M72" s="652"/>
    </row>
    <row r="73" spans="2:13" s="619" customFormat="1">
      <c r="B73" s="454"/>
      <c r="C73" s="454"/>
      <c r="D73" s="469"/>
      <c r="E73" s="469"/>
      <c r="F73" s="469"/>
      <c r="G73" s="469"/>
      <c r="H73" s="469"/>
      <c r="I73" s="469"/>
      <c r="J73" s="469"/>
      <c r="K73" s="657"/>
      <c r="L73" s="469"/>
      <c r="M73" s="652"/>
    </row>
    <row r="74" spans="2:13" s="619" customFormat="1">
      <c r="B74" s="454"/>
      <c r="C74" s="454"/>
      <c r="D74" s="469"/>
      <c r="E74" s="469"/>
      <c r="F74" s="469"/>
      <c r="G74" s="469"/>
      <c r="H74" s="469"/>
      <c r="I74" s="469"/>
      <c r="J74" s="469"/>
      <c r="K74" s="657"/>
      <c r="L74" s="469"/>
      <c r="M74" s="652"/>
    </row>
    <row r="75" spans="2:13" s="619" customFormat="1">
      <c r="B75" s="454"/>
      <c r="C75" s="454"/>
      <c r="D75" s="469"/>
      <c r="E75" s="469"/>
      <c r="F75" s="469"/>
      <c r="G75" s="469"/>
      <c r="H75" s="469"/>
      <c r="I75" s="469"/>
      <c r="J75" s="469"/>
      <c r="K75" s="657"/>
      <c r="L75" s="469"/>
      <c r="M75" s="652"/>
    </row>
    <row r="76" spans="2:13" s="619" customFormat="1">
      <c r="B76" s="454"/>
      <c r="C76" s="454"/>
      <c r="D76" s="469"/>
      <c r="E76" s="469"/>
      <c r="F76" s="469"/>
      <c r="G76" s="469"/>
      <c r="H76" s="469"/>
      <c r="I76" s="469"/>
      <c r="J76" s="469"/>
      <c r="K76" s="657"/>
      <c r="L76" s="469"/>
      <c r="M76" s="652"/>
    </row>
    <row r="77" spans="2:13" s="619" customFormat="1">
      <c r="B77" s="454"/>
      <c r="C77" s="454"/>
      <c r="D77" s="469"/>
      <c r="E77" s="469"/>
      <c r="F77" s="469"/>
      <c r="G77" s="469"/>
      <c r="H77" s="469"/>
      <c r="I77" s="469"/>
      <c r="J77" s="469"/>
      <c r="K77" s="657"/>
      <c r="L77" s="469"/>
      <c r="M77" s="652"/>
    </row>
    <row r="78" spans="2:13" s="619" customFormat="1">
      <c r="B78" s="454"/>
      <c r="C78" s="454"/>
      <c r="D78" s="469"/>
      <c r="E78" s="469"/>
      <c r="F78" s="469"/>
      <c r="G78" s="469"/>
      <c r="H78" s="469"/>
      <c r="I78" s="469"/>
      <c r="J78" s="469"/>
      <c r="K78" s="657"/>
      <c r="L78" s="469"/>
      <c r="M78" s="652"/>
    </row>
    <row r="79" spans="2:13" s="619" customFormat="1">
      <c r="B79" s="454"/>
      <c r="C79" s="454"/>
      <c r="D79" s="469"/>
      <c r="E79" s="469"/>
      <c r="F79" s="469"/>
      <c r="G79" s="469"/>
      <c r="H79" s="469"/>
      <c r="I79" s="469"/>
      <c r="J79" s="469"/>
      <c r="K79" s="657"/>
      <c r="L79" s="469"/>
      <c r="M79" s="652"/>
    </row>
    <row r="80" spans="2:13" s="619" customFormat="1">
      <c r="B80" s="454"/>
      <c r="C80" s="454"/>
      <c r="D80" s="469"/>
      <c r="E80" s="469"/>
      <c r="F80" s="469"/>
      <c r="G80" s="469"/>
      <c r="H80" s="469"/>
      <c r="I80" s="469"/>
      <c r="J80" s="469"/>
      <c r="K80" s="657"/>
      <c r="L80" s="469"/>
      <c r="M80" s="652"/>
    </row>
    <row r="81" spans="2:13" s="619" customFormat="1">
      <c r="B81" s="454"/>
      <c r="C81" s="454"/>
      <c r="D81" s="469"/>
      <c r="E81" s="469"/>
      <c r="F81" s="469"/>
      <c r="G81" s="469"/>
      <c r="H81" s="469"/>
      <c r="I81" s="469"/>
      <c r="J81" s="469"/>
      <c r="K81" s="657"/>
      <c r="L81" s="469"/>
      <c r="M81" s="652"/>
    </row>
    <row r="82" spans="2:13" s="619" customFormat="1">
      <c r="B82" s="454"/>
      <c r="C82" s="454"/>
      <c r="D82" s="469"/>
      <c r="E82" s="469"/>
      <c r="F82" s="469"/>
      <c r="G82" s="469"/>
      <c r="H82" s="469"/>
      <c r="I82" s="469"/>
      <c r="J82" s="469"/>
      <c r="K82" s="657"/>
      <c r="L82" s="469"/>
      <c r="M82" s="652"/>
    </row>
    <row r="83" spans="2:13" s="619" customFormat="1">
      <c r="B83" s="454"/>
      <c r="C83" s="454"/>
      <c r="D83" s="469"/>
      <c r="E83" s="469"/>
      <c r="F83" s="469"/>
      <c r="G83" s="469"/>
      <c r="H83" s="469"/>
      <c r="I83" s="469"/>
      <c r="J83" s="469"/>
      <c r="K83" s="657"/>
      <c r="L83" s="469"/>
      <c r="M83" s="652"/>
    </row>
    <row r="84" spans="2:13" s="619" customFormat="1">
      <c r="B84" s="454"/>
      <c r="C84" s="454"/>
      <c r="D84" s="469"/>
      <c r="E84" s="469"/>
      <c r="F84" s="469"/>
      <c r="G84" s="469"/>
      <c r="H84" s="469"/>
      <c r="I84" s="469"/>
      <c r="J84" s="469"/>
      <c r="K84" s="657"/>
      <c r="L84" s="469"/>
      <c r="M84" s="652"/>
    </row>
    <row r="85" spans="2:13" s="619" customFormat="1">
      <c r="B85" s="454"/>
      <c r="C85" s="454"/>
      <c r="D85" s="469"/>
      <c r="E85" s="469"/>
      <c r="F85" s="469"/>
      <c r="G85" s="469"/>
      <c r="H85" s="469"/>
      <c r="I85" s="469"/>
      <c r="J85" s="469"/>
      <c r="K85" s="657"/>
      <c r="L85" s="469"/>
      <c r="M85" s="652"/>
    </row>
    <row r="86" spans="2:13" s="619" customFormat="1">
      <c r="B86" s="454"/>
      <c r="C86" s="454"/>
      <c r="D86" s="469"/>
      <c r="E86" s="469"/>
      <c r="F86" s="469"/>
      <c r="G86" s="469"/>
      <c r="H86" s="469"/>
      <c r="I86" s="469"/>
      <c r="J86" s="469"/>
      <c r="K86" s="657"/>
      <c r="L86" s="469"/>
      <c r="M86" s="652"/>
    </row>
    <row r="87" spans="2:13" s="619" customFormat="1">
      <c r="B87" s="454"/>
      <c r="C87" s="454"/>
      <c r="D87" s="469"/>
      <c r="E87" s="469"/>
      <c r="F87" s="469"/>
      <c r="G87" s="469"/>
      <c r="H87" s="469"/>
      <c r="I87" s="469"/>
      <c r="J87" s="469"/>
      <c r="K87" s="657"/>
      <c r="L87" s="469"/>
      <c r="M87" s="652"/>
    </row>
    <row r="88" spans="2:13" s="619" customFormat="1">
      <c r="B88" s="454"/>
      <c r="C88" s="454"/>
      <c r="D88" s="469"/>
      <c r="E88" s="469"/>
      <c r="F88" s="469"/>
      <c r="G88" s="469"/>
      <c r="H88" s="469"/>
      <c r="I88" s="469"/>
      <c r="J88" s="469"/>
      <c r="K88" s="657"/>
      <c r="L88" s="469"/>
      <c r="M88" s="652"/>
    </row>
    <row r="89" spans="2:13" s="619" customFormat="1">
      <c r="B89" s="454"/>
      <c r="C89" s="454"/>
      <c r="D89" s="469"/>
      <c r="E89" s="469"/>
      <c r="F89" s="469"/>
      <c r="G89" s="469"/>
      <c r="H89" s="469"/>
      <c r="I89" s="469"/>
      <c r="J89" s="469"/>
      <c r="K89" s="657"/>
      <c r="L89" s="469"/>
      <c r="M89" s="652"/>
    </row>
    <row r="90" spans="2:13" s="619" customFormat="1">
      <c r="B90" s="454"/>
      <c r="C90" s="454"/>
      <c r="D90" s="469"/>
      <c r="E90" s="469"/>
      <c r="F90" s="469"/>
      <c r="G90" s="469"/>
      <c r="H90" s="469"/>
      <c r="I90" s="469"/>
      <c r="J90" s="469"/>
      <c r="K90" s="657"/>
      <c r="L90" s="469"/>
      <c r="M90" s="652"/>
    </row>
    <row r="91" spans="2:13" s="619" customFormat="1">
      <c r="B91" s="454"/>
      <c r="C91" s="454"/>
      <c r="D91" s="469"/>
      <c r="E91" s="469"/>
      <c r="F91" s="469"/>
      <c r="G91" s="469"/>
      <c r="H91" s="469"/>
      <c r="I91" s="469"/>
      <c r="J91" s="469"/>
      <c r="K91" s="657"/>
      <c r="L91" s="469"/>
      <c r="M91" s="652"/>
    </row>
    <row r="92" spans="2:13" s="619" customFormat="1">
      <c r="B92" s="454"/>
      <c r="C92" s="454"/>
      <c r="D92" s="469"/>
      <c r="E92" s="469"/>
      <c r="F92" s="469"/>
      <c r="G92" s="469"/>
      <c r="H92" s="469"/>
      <c r="I92" s="469"/>
      <c r="J92" s="469"/>
      <c r="K92" s="657"/>
      <c r="L92" s="469"/>
      <c r="M92" s="652"/>
    </row>
    <row r="93" spans="2:13" s="619" customFormat="1">
      <c r="B93" s="454"/>
      <c r="C93" s="454"/>
      <c r="D93" s="469"/>
      <c r="E93" s="469"/>
      <c r="F93" s="469"/>
      <c r="G93" s="469"/>
      <c r="H93" s="469"/>
      <c r="I93" s="469"/>
      <c r="J93" s="469"/>
      <c r="K93" s="657"/>
      <c r="L93" s="469"/>
      <c r="M93" s="652"/>
    </row>
    <row r="94" spans="2:13" s="619" customFormat="1">
      <c r="B94" s="454"/>
      <c r="C94" s="454"/>
      <c r="D94" s="469"/>
      <c r="E94" s="469"/>
      <c r="F94" s="469"/>
      <c r="G94" s="469"/>
      <c r="H94" s="469"/>
      <c r="I94" s="469"/>
      <c r="J94" s="469"/>
      <c r="K94" s="657"/>
      <c r="L94" s="469"/>
      <c r="M94" s="652"/>
    </row>
    <row r="95" spans="2:13" s="619" customFormat="1">
      <c r="B95" s="454"/>
      <c r="C95" s="454"/>
      <c r="D95" s="469"/>
      <c r="E95" s="469"/>
      <c r="F95" s="469"/>
      <c r="G95" s="469"/>
      <c r="H95" s="469"/>
      <c r="I95" s="469"/>
      <c r="J95" s="469"/>
      <c r="K95" s="657"/>
      <c r="L95" s="469"/>
      <c r="M95" s="652"/>
    </row>
    <row r="96" spans="2:13" s="619" customFormat="1">
      <c r="B96" s="454"/>
      <c r="C96" s="454"/>
      <c r="D96" s="469"/>
      <c r="E96" s="469"/>
      <c r="F96" s="469"/>
      <c r="G96" s="469"/>
      <c r="H96" s="469"/>
      <c r="I96" s="469"/>
      <c r="J96" s="469"/>
      <c r="K96" s="657"/>
      <c r="L96" s="469"/>
      <c r="M96" s="652"/>
    </row>
    <row r="97" spans="2:13" s="619" customFormat="1">
      <c r="B97" s="454"/>
      <c r="C97" s="454"/>
      <c r="D97" s="469"/>
      <c r="E97" s="469"/>
      <c r="F97" s="469"/>
      <c r="G97" s="469"/>
      <c r="H97" s="469"/>
      <c r="I97" s="469"/>
      <c r="J97" s="469"/>
      <c r="K97" s="657"/>
      <c r="L97" s="469"/>
      <c r="M97" s="652"/>
    </row>
    <row r="98" spans="2:13" s="619" customFormat="1">
      <c r="B98" s="454"/>
      <c r="C98" s="454"/>
      <c r="D98" s="469"/>
      <c r="E98" s="469"/>
      <c r="F98" s="469"/>
      <c r="G98" s="469"/>
      <c r="H98" s="469"/>
      <c r="I98" s="469"/>
      <c r="J98" s="469"/>
      <c r="K98" s="657"/>
      <c r="L98" s="469"/>
      <c r="M98" s="652"/>
    </row>
    <row r="99" spans="2:13" s="619" customFormat="1">
      <c r="B99" s="454"/>
      <c r="C99" s="454"/>
      <c r="D99" s="469"/>
      <c r="E99" s="469"/>
      <c r="F99" s="469"/>
      <c r="G99" s="469"/>
      <c r="H99" s="469"/>
      <c r="I99" s="469"/>
      <c r="J99" s="469"/>
      <c r="K99" s="657"/>
      <c r="L99" s="469"/>
      <c r="M99" s="652"/>
    </row>
    <row r="100" spans="2:13" s="619" customFormat="1">
      <c r="B100" s="454"/>
      <c r="C100" s="454"/>
      <c r="D100" s="469"/>
      <c r="E100" s="469"/>
      <c r="F100" s="469"/>
      <c r="G100" s="469"/>
      <c r="H100" s="469"/>
      <c r="I100" s="469"/>
      <c r="J100" s="469"/>
      <c r="K100" s="657"/>
      <c r="L100" s="469"/>
      <c r="M100" s="652"/>
    </row>
    <row r="101" spans="2:13" s="619" customFormat="1">
      <c r="B101" s="454"/>
      <c r="C101" s="454"/>
      <c r="D101" s="469"/>
      <c r="E101" s="469"/>
      <c r="F101" s="469"/>
      <c r="G101" s="469"/>
      <c r="H101" s="469"/>
      <c r="I101" s="469"/>
      <c r="J101" s="469"/>
      <c r="K101" s="657"/>
      <c r="L101" s="469"/>
      <c r="M101" s="652"/>
    </row>
    <row r="102" spans="2:13" s="619" customFormat="1">
      <c r="B102" s="454"/>
      <c r="C102" s="454"/>
      <c r="D102" s="469"/>
      <c r="E102" s="469"/>
      <c r="F102" s="469"/>
      <c r="G102" s="469"/>
      <c r="H102" s="469"/>
      <c r="I102" s="469"/>
      <c r="J102" s="469"/>
      <c r="K102" s="657"/>
      <c r="L102" s="469"/>
      <c r="M102" s="652"/>
    </row>
    <row r="103" spans="2:13" s="619" customFormat="1">
      <c r="B103" s="454"/>
      <c r="C103" s="454"/>
      <c r="D103" s="469"/>
      <c r="E103" s="469"/>
      <c r="F103" s="469"/>
      <c r="G103" s="469"/>
      <c r="H103" s="469"/>
      <c r="I103" s="469"/>
      <c r="J103" s="469"/>
      <c r="K103" s="657"/>
      <c r="L103" s="469"/>
      <c r="M103" s="652"/>
    </row>
    <row r="104" spans="2:13" s="619" customFormat="1">
      <c r="B104" s="454"/>
      <c r="C104" s="454"/>
      <c r="D104" s="469"/>
      <c r="E104" s="469"/>
      <c r="F104" s="469"/>
      <c r="G104" s="469"/>
      <c r="H104" s="469"/>
      <c r="I104" s="469"/>
      <c r="J104" s="469"/>
      <c r="K104" s="657"/>
      <c r="L104" s="469"/>
      <c r="M104" s="652"/>
    </row>
    <row r="105" spans="2:13" s="619" customFormat="1">
      <c r="B105" s="454"/>
      <c r="C105" s="454"/>
      <c r="D105" s="469"/>
      <c r="E105" s="469"/>
      <c r="F105" s="469"/>
      <c r="G105" s="469"/>
      <c r="H105" s="469"/>
      <c r="I105" s="469"/>
      <c r="J105" s="469"/>
      <c r="K105" s="657"/>
      <c r="L105" s="469"/>
      <c r="M105" s="652"/>
    </row>
    <row r="106" spans="2:13" s="619" customFormat="1">
      <c r="B106" s="454"/>
      <c r="C106" s="454"/>
      <c r="D106" s="469"/>
      <c r="E106" s="469"/>
      <c r="F106" s="469"/>
      <c r="G106" s="469"/>
      <c r="H106" s="469"/>
      <c r="I106" s="469"/>
      <c r="J106" s="469"/>
      <c r="K106" s="657"/>
      <c r="L106" s="469"/>
      <c r="M106" s="652"/>
    </row>
    <row r="107" spans="2:13" s="619" customFormat="1">
      <c r="B107" s="454"/>
      <c r="C107" s="454"/>
      <c r="D107" s="469"/>
      <c r="E107" s="469"/>
      <c r="F107" s="469"/>
      <c r="G107" s="469"/>
      <c r="H107" s="469"/>
      <c r="I107" s="469"/>
      <c r="J107" s="469"/>
      <c r="K107" s="657"/>
      <c r="L107" s="469"/>
      <c r="M107" s="652"/>
    </row>
    <row r="108" spans="2:13" s="619" customFormat="1">
      <c r="B108" s="454"/>
      <c r="C108" s="454"/>
      <c r="D108" s="469"/>
      <c r="E108" s="469"/>
      <c r="F108" s="469"/>
      <c r="G108" s="469"/>
      <c r="H108" s="469"/>
      <c r="I108" s="469"/>
      <c r="J108" s="469"/>
      <c r="K108" s="657"/>
      <c r="L108" s="469"/>
      <c r="M108" s="652"/>
    </row>
    <row r="109" spans="2:13" s="619" customFormat="1">
      <c r="B109" s="454"/>
      <c r="C109" s="454"/>
      <c r="D109" s="469"/>
      <c r="E109" s="469"/>
      <c r="F109" s="469"/>
      <c r="G109" s="469"/>
      <c r="H109" s="469"/>
      <c r="I109" s="469"/>
      <c r="J109" s="469"/>
      <c r="K109" s="657"/>
      <c r="L109" s="469"/>
      <c r="M109" s="652"/>
    </row>
    <row r="110" spans="2:13" s="619" customFormat="1">
      <c r="B110" s="454"/>
      <c r="C110" s="454"/>
      <c r="D110" s="469"/>
      <c r="E110" s="469"/>
      <c r="F110" s="469"/>
      <c r="G110" s="469"/>
      <c r="H110" s="469"/>
      <c r="I110" s="469"/>
      <c r="J110" s="469"/>
      <c r="K110" s="657"/>
      <c r="L110" s="469"/>
      <c r="M110" s="652"/>
    </row>
    <row r="111" spans="2:13" s="619" customFormat="1">
      <c r="B111" s="454"/>
      <c r="C111" s="454"/>
      <c r="D111" s="469"/>
      <c r="E111" s="469"/>
      <c r="F111" s="469"/>
      <c r="G111" s="469"/>
      <c r="H111" s="469"/>
      <c r="I111" s="469"/>
      <c r="J111" s="469"/>
      <c r="K111" s="657"/>
      <c r="L111" s="469"/>
      <c r="M111" s="652"/>
    </row>
    <row r="112" spans="2:13" s="619" customFormat="1">
      <c r="B112" s="454"/>
      <c r="C112" s="454"/>
      <c r="D112" s="469"/>
      <c r="E112" s="469"/>
      <c r="F112" s="469"/>
      <c r="G112" s="469"/>
      <c r="H112" s="469"/>
      <c r="I112" s="469"/>
      <c r="J112" s="469"/>
      <c r="K112" s="657"/>
      <c r="L112" s="469"/>
      <c r="M112" s="652"/>
    </row>
    <row r="113" spans="2:13" s="619" customFormat="1">
      <c r="B113" s="454"/>
      <c r="C113" s="454"/>
      <c r="D113" s="469"/>
      <c r="E113" s="469"/>
      <c r="F113" s="469"/>
      <c r="G113" s="469"/>
      <c r="H113" s="469"/>
      <c r="I113" s="469"/>
      <c r="J113" s="469"/>
      <c r="K113" s="657"/>
      <c r="L113" s="469"/>
      <c r="M113" s="652"/>
    </row>
    <row r="114" spans="2:13" s="619" customFormat="1">
      <c r="B114" s="454"/>
      <c r="C114" s="454"/>
      <c r="D114" s="469"/>
      <c r="E114" s="469"/>
      <c r="F114" s="469"/>
      <c r="G114" s="469"/>
      <c r="H114" s="469"/>
      <c r="I114" s="469"/>
      <c r="J114" s="469"/>
      <c r="K114" s="657"/>
      <c r="L114" s="469"/>
      <c r="M114" s="652"/>
    </row>
    <row r="115" spans="2:13" s="619" customFormat="1">
      <c r="B115" s="454"/>
      <c r="C115" s="454"/>
      <c r="D115" s="469"/>
      <c r="E115" s="469"/>
      <c r="F115" s="469"/>
      <c r="G115" s="469"/>
      <c r="H115" s="469"/>
      <c r="I115" s="469"/>
      <c r="J115" s="469"/>
      <c r="K115" s="657"/>
      <c r="L115" s="469"/>
      <c r="M115" s="652"/>
    </row>
    <row r="116" spans="2:13" s="619" customFormat="1">
      <c r="B116" s="454"/>
      <c r="C116" s="454"/>
      <c r="D116" s="469"/>
      <c r="E116" s="469"/>
      <c r="F116" s="469"/>
      <c r="G116" s="469"/>
      <c r="H116" s="469"/>
      <c r="I116" s="469"/>
      <c r="J116" s="469"/>
      <c r="K116" s="657"/>
      <c r="L116" s="469"/>
      <c r="M116" s="652"/>
    </row>
    <row r="117" spans="2:13" s="619" customFormat="1">
      <c r="B117" s="454"/>
      <c r="C117" s="454"/>
      <c r="D117" s="469"/>
      <c r="E117" s="469"/>
      <c r="F117" s="469"/>
      <c r="G117" s="469"/>
      <c r="H117" s="469"/>
      <c r="I117" s="469"/>
      <c r="J117" s="469"/>
      <c r="K117" s="657"/>
      <c r="L117" s="469"/>
      <c r="M117" s="652"/>
    </row>
    <row r="118" spans="2:13" s="619" customFormat="1">
      <c r="B118" s="454"/>
      <c r="C118" s="454"/>
      <c r="D118" s="469"/>
      <c r="E118" s="469"/>
      <c r="F118" s="469"/>
      <c r="G118" s="469"/>
      <c r="H118" s="469"/>
      <c r="I118" s="469"/>
      <c r="J118" s="469"/>
      <c r="K118" s="657"/>
      <c r="L118" s="469"/>
      <c r="M118" s="652"/>
    </row>
    <row r="119" spans="2:13" s="619" customFormat="1">
      <c r="B119" s="454"/>
      <c r="C119" s="454"/>
      <c r="D119" s="469"/>
      <c r="E119" s="469"/>
      <c r="F119" s="469"/>
      <c r="G119" s="469"/>
      <c r="H119" s="469"/>
      <c r="I119" s="469"/>
      <c r="J119" s="469"/>
      <c r="K119" s="657"/>
      <c r="L119" s="469"/>
      <c r="M119" s="652"/>
    </row>
    <row r="120" spans="2:13" s="619" customFormat="1">
      <c r="B120" s="454"/>
      <c r="C120" s="454"/>
      <c r="D120" s="469"/>
      <c r="E120" s="469"/>
      <c r="F120" s="469"/>
      <c r="G120" s="469"/>
      <c r="H120" s="469"/>
      <c r="I120" s="469"/>
      <c r="J120" s="469"/>
      <c r="K120" s="657"/>
      <c r="L120" s="469"/>
      <c r="M120" s="652"/>
    </row>
    <row r="121" spans="2:13" s="619" customFormat="1">
      <c r="B121" s="454"/>
      <c r="C121" s="454"/>
      <c r="D121" s="469"/>
      <c r="E121" s="469"/>
      <c r="F121" s="469"/>
      <c r="G121" s="469"/>
      <c r="H121" s="469"/>
      <c r="I121" s="469"/>
      <c r="J121" s="469"/>
      <c r="K121" s="657"/>
      <c r="L121" s="469"/>
      <c r="M121" s="652"/>
    </row>
    <row r="122" spans="2:13" s="619" customFormat="1">
      <c r="B122" s="454"/>
      <c r="C122" s="454"/>
      <c r="D122" s="469"/>
      <c r="E122" s="469"/>
      <c r="F122" s="469"/>
      <c r="G122" s="469"/>
      <c r="H122" s="469"/>
      <c r="I122" s="469"/>
      <c r="J122" s="469"/>
      <c r="K122" s="657"/>
      <c r="L122" s="469"/>
      <c r="M122" s="652"/>
    </row>
    <row r="123" spans="2:13" s="619" customFormat="1">
      <c r="B123" s="454"/>
      <c r="C123" s="454"/>
      <c r="D123" s="469"/>
      <c r="E123" s="469"/>
      <c r="F123" s="469"/>
      <c r="G123" s="469"/>
      <c r="H123" s="469"/>
      <c r="I123" s="469"/>
      <c r="J123" s="469"/>
      <c r="K123" s="657"/>
      <c r="L123" s="469"/>
      <c r="M123" s="652"/>
    </row>
    <row r="124" spans="2:13" s="619" customFormat="1">
      <c r="B124" s="454"/>
      <c r="C124" s="454"/>
      <c r="D124" s="469"/>
      <c r="E124" s="469"/>
      <c r="F124" s="469"/>
      <c r="G124" s="469"/>
      <c r="H124" s="469"/>
      <c r="I124" s="469"/>
      <c r="J124" s="469"/>
      <c r="K124" s="657"/>
      <c r="L124" s="469"/>
      <c r="M124" s="652"/>
    </row>
    <row r="125" spans="2:13" s="619" customFormat="1">
      <c r="B125" s="454"/>
      <c r="C125" s="454"/>
      <c r="D125" s="469"/>
      <c r="E125" s="469"/>
      <c r="F125" s="469"/>
      <c r="G125" s="469"/>
      <c r="H125" s="469"/>
      <c r="I125" s="469"/>
      <c r="J125" s="469"/>
      <c r="K125" s="657"/>
      <c r="L125" s="469"/>
      <c r="M125" s="652"/>
    </row>
    <row r="126" spans="2:13" s="619" customFormat="1">
      <c r="B126" s="454"/>
      <c r="C126" s="454"/>
      <c r="D126" s="469"/>
      <c r="E126" s="469"/>
      <c r="F126" s="469"/>
      <c r="G126" s="469"/>
      <c r="H126" s="469"/>
      <c r="I126" s="469"/>
      <c r="J126" s="469"/>
      <c r="K126" s="657"/>
      <c r="L126" s="469"/>
      <c r="M126" s="652"/>
    </row>
    <row r="127" spans="2:13" s="619" customFormat="1">
      <c r="B127" s="454"/>
      <c r="C127" s="454"/>
      <c r="D127" s="469"/>
      <c r="E127" s="469"/>
      <c r="F127" s="469"/>
      <c r="G127" s="469"/>
      <c r="H127" s="469"/>
      <c r="I127" s="469"/>
      <c r="J127" s="469"/>
      <c r="K127" s="657"/>
      <c r="L127" s="469"/>
      <c r="M127" s="652"/>
    </row>
    <row r="128" spans="2:13" s="619" customFormat="1">
      <c r="B128" s="454"/>
      <c r="C128" s="454"/>
      <c r="D128" s="469"/>
      <c r="E128" s="469"/>
      <c r="F128" s="469"/>
      <c r="G128" s="469"/>
      <c r="H128" s="469"/>
      <c r="I128" s="469"/>
      <c r="J128" s="469"/>
      <c r="K128" s="657"/>
      <c r="L128" s="469"/>
      <c r="M128" s="652"/>
    </row>
    <row r="129" spans="2:13" s="619" customFormat="1">
      <c r="B129" s="454"/>
      <c r="C129" s="454"/>
      <c r="D129" s="469"/>
      <c r="E129" s="469"/>
      <c r="F129" s="469"/>
      <c r="G129" s="469"/>
      <c r="H129" s="469"/>
      <c r="I129" s="469"/>
      <c r="J129" s="469"/>
      <c r="K129" s="657"/>
      <c r="L129" s="469"/>
      <c r="M129" s="652"/>
    </row>
    <row r="130" spans="2:13" s="619" customFormat="1">
      <c r="B130" s="454"/>
      <c r="C130" s="454"/>
      <c r="D130" s="469"/>
      <c r="E130" s="469"/>
      <c r="F130" s="469"/>
      <c r="G130" s="469"/>
      <c r="H130" s="469"/>
      <c r="I130" s="469"/>
      <c r="J130" s="469"/>
      <c r="K130" s="657"/>
      <c r="L130" s="469"/>
      <c r="M130" s="652"/>
    </row>
    <row r="131" spans="2:13" s="619" customFormat="1">
      <c r="B131" s="454"/>
      <c r="C131" s="454"/>
      <c r="D131" s="469"/>
      <c r="E131" s="469"/>
      <c r="F131" s="469"/>
      <c r="G131" s="469"/>
      <c r="H131" s="469"/>
      <c r="I131" s="469"/>
      <c r="J131" s="469"/>
      <c r="K131" s="657"/>
      <c r="L131" s="469"/>
      <c r="M131" s="652"/>
    </row>
    <row r="132" spans="2:13" s="619" customFormat="1">
      <c r="B132" s="454"/>
      <c r="C132" s="454"/>
      <c r="D132" s="469"/>
      <c r="E132" s="469"/>
      <c r="F132" s="469"/>
      <c r="G132" s="469"/>
      <c r="H132" s="469"/>
      <c r="I132" s="469"/>
      <c r="J132" s="469"/>
      <c r="K132" s="657"/>
      <c r="L132" s="469"/>
      <c r="M132" s="652"/>
    </row>
    <row r="133" spans="2:13" s="619" customFormat="1">
      <c r="B133" s="454"/>
      <c r="C133" s="454"/>
      <c r="D133" s="469"/>
      <c r="E133" s="469"/>
      <c r="F133" s="469"/>
      <c r="G133" s="469"/>
      <c r="H133" s="469"/>
      <c r="I133" s="469"/>
      <c r="J133" s="469"/>
      <c r="K133" s="657"/>
      <c r="L133" s="469"/>
      <c r="M133" s="652"/>
    </row>
    <row r="134" spans="2:13" s="619" customFormat="1">
      <c r="B134" s="454"/>
      <c r="C134" s="454"/>
      <c r="D134" s="469"/>
      <c r="E134" s="469"/>
      <c r="F134" s="469"/>
      <c r="G134" s="469"/>
      <c r="H134" s="469"/>
      <c r="I134" s="469"/>
      <c r="J134" s="469"/>
      <c r="K134" s="657"/>
      <c r="L134" s="469"/>
      <c r="M134" s="652"/>
    </row>
    <row r="135" spans="2:13" s="619" customFormat="1">
      <c r="B135" s="454"/>
      <c r="C135" s="454"/>
      <c r="D135" s="469"/>
      <c r="E135" s="469"/>
      <c r="F135" s="469"/>
      <c r="G135" s="469"/>
      <c r="H135" s="469"/>
      <c r="I135" s="469"/>
      <c r="J135" s="469"/>
      <c r="K135" s="657"/>
      <c r="L135" s="469"/>
      <c r="M135" s="652"/>
    </row>
    <row r="136" spans="2:13" s="619" customFormat="1">
      <c r="B136" s="454"/>
      <c r="C136" s="454"/>
      <c r="D136" s="469"/>
      <c r="E136" s="469"/>
      <c r="F136" s="469"/>
      <c r="G136" s="469"/>
      <c r="H136" s="469"/>
      <c r="I136" s="469"/>
      <c r="J136" s="469"/>
      <c r="K136" s="657"/>
      <c r="L136" s="469"/>
      <c r="M136" s="652"/>
    </row>
    <row r="137" spans="2:13" s="619" customFormat="1">
      <c r="B137" s="454"/>
      <c r="C137" s="454"/>
      <c r="D137" s="469"/>
      <c r="E137" s="469"/>
      <c r="F137" s="469"/>
      <c r="G137" s="469"/>
      <c r="H137" s="469"/>
      <c r="I137" s="469"/>
      <c r="J137" s="469"/>
      <c r="K137" s="657"/>
      <c r="L137" s="469"/>
      <c r="M137" s="652"/>
    </row>
    <row r="138" spans="2:13" s="619" customFormat="1">
      <c r="B138" s="454"/>
      <c r="C138" s="454"/>
      <c r="D138" s="469"/>
      <c r="E138" s="469"/>
      <c r="F138" s="469"/>
      <c r="G138" s="469"/>
      <c r="H138" s="469"/>
      <c r="I138" s="469"/>
      <c r="J138" s="469"/>
      <c r="K138" s="657"/>
      <c r="L138" s="469"/>
      <c r="M138" s="652"/>
    </row>
    <row r="139" spans="2:13" s="619" customFormat="1">
      <c r="B139" s="454"/>
      <c r="C139" s="454"/>
      <c r="D139" s="469"/>
      <c r="E139" s="469"/>
      <c r="F139" s="469"/>
      <c r="G139" s="469"/>
      <c r="H139" s="469"/>
      <c r="I139" s="469"/>
      <c r="J139" s="469"/>
      <c r="K139" s="657"/>
      <c r="L139" s="469"/>
      <c r="M139" s="652"/>
    </row>
    <row r="140" spans="2:13" s="619" customFormat="1">
      <c r="B140" s="454"/>
      <c r="C140" s="454"/>
      <c r="D140" s="469"/>
      <c r="E140" s="469"/>
      <c r="F140" s="469"/>
      <c r="G140" s="469"/>
      <c r="H140" s="469"/>
      <c r="I140" s="469"/>
      <c r="J140" s="469"/>
      <c r="K140" s="657"/>
      <c r="L140" s="469"/>
      <c r="M140" s="652"/>
    </row>
    <row r="141" spans="2:13" s="619" customFormat="1">
      <c r="B141" s="454"/>
      <c r="C141" s="454"/>
      <c r="D141" s="469"/>
      <c r="E141" s="469"/>
      <c r="F141" s="469"/>
      <c r="G141" s="469"/>
      <c r="H141" s="469"/>
      <c r="I141" s="469"/>
      <c r="J141" s="469"/>
      <c r="K141" s="657"/>
      <c r="L141" s="469"/>
      <c r="M141" s="652"/>
    </row>
    <row r="142" spans="2:13" s="619" customFormat="1">
      <c r="B142" s="454"/>
      <c r="C142" s="454"/>
      <c r="D142" s="469"/>
      <c r="E142" s="469"/>
      <c r="F142" s="469"/>
      <c r="G142" s="469"/>
      <c r="H142" s="469"/>
      <c r="I142" s="469"/>
      <c r="J142" s="469"/>
      <c r="K142" s="657"/>
      <c r="L142" s="469"/>
      <c r="M142" s="652"/>
    </row>
    <row r="143" spans="2:13" s="619" customFormat="1">
      <c r="B143" s="454"/>
      <c r="C143" s="454"/>
      <c r="D143" s="469"/>
      <c r="E143" s="469"/>
      <c r="F143" s="469"/>
      <c r="G143" s="469"/>
      <c r="H143" s="469"/>
      <c r="I143" s="469"/>
      <c r="J143" s="469"/>
      <c r="K143" s="657"/>
      <c r="L143" s="469"/>
      <c r="M143" s="652"/>
    </row>
    <row r="144" spans="2:13" s="619" customFormat="1">
      <c r="B144" s="454"/>
      <c r="C144" s="454"/>
      <c r="D144" s="469"/>
      <c r="E144" s="469"/>
      <c r="F144" s="469"/>
      <c r="G144" s="469"/>
      <c r="H144" s="469"/>
      <c r="I144" s="469"/>
      <c r="J144" s="469"/>
      <c r="K144" s="657"/>
      <c r="L144" s="469"/>
      <c r="M144" s="652"/>
    </row>
    <row r="145" spans="2:13" s="619" customFormat="1">
      <c r="B145" s="454"/>
      <c r="C145" s="454"/>
      <c r="D145" s="469"/>
      <c r="E145" s="469"/>
      <c r="F145" s="469"/>
      <c r="G145" s="469"/>
      <c r="H145" s="469"/>
      <c r="I145" s="469"/>
      <c r="J145" s="469"/>
      <c r="K145" s="657"/>
      <c r="L145" s="469"/>
      <c r="M145" s="652"/>
    </row>
    <row r="146" spans="2:13" s="619" customFormat="1">
      <c r="B146" s="454"/>
      <c r="C146" s="454"/>
      <c r="D146" s="469"/>
      <c r="E146" s="469"/>
      <c r="F146" s="469"/>
      <c r="G146" s="469"/>
      <c r="H146" s="469"/>
      <c r="I146" s="469"/>
      <c r="J146" s="469"/>
      <c r="K146" s="657"/>
      <c r="L146" s="469"/>
      <c r="M146" s="652"/>
    </row>
    <row r="147" spans="2:13" s="619" customFormat="1">
      <c r="B147" s="454"/>
      <c r="C147" s="454"/>
      <c r="D147" s="469"/>
      <c r="E147" s="469"/>
      <c r="F147" s="469"/>
      <c r="G147" s="469"/>
      <c r="H147" s="469"/>
      <c r="I147" s="469"/>
      <c r="J147" s="469"/>
      <c r="K147" s="657"/>
      <c r="L147" s="469"/>
      <c r="M147" s="652"/>
    </row>
    <row r="148" spans="2:13" s="619" customFormat="1">
      <c r="B148" s="454"/>
      <c r="C148" s="454"/>
      <c r="D148" s="469"/>
      <c r="E148" s="469"/>
      <c r="F148" s="469"/>
      <c r="G148" s="469"/>
      <c r="H148" s="469"/>
      <c r="I148" s="469"/>
      <c r="J148" s="469"/>
      <c r="K148" s="657"/>
      <c r="L148" s="469"/>
      <c r="M148" s="652"/>
    </row>
    <row r="149" spans="2:13" s="619" customFormat="1">
      <c r="B149" s="454"/>
      <c r="C149" s="454"/>
      <c r="D149" s="469"/>
      <c r="E149" s="469"/>
      <c r="F149" s="469"/>
      <c r="G149" s="469"/>
      <c r="H149" s="469"/>
      <c r="I149" s="469"/>
      <c r="J149" s="469"/>
      <c r="K149" s="657"/>
      <c r="L149" s="469"/>
      <c r="M149" s="652"/>
    </row>
    <row r="150" spans="2:13" s="619" customFormat="1">
      <c r="B150" s="454"/>
      <c r="C150" s="454"/>
      <c r="D150" s="469"/>
      <c r="E150" s="469"/>
      <c r="F150" s="469"/>
      <c r="G150" s="469"/>
      <c r="H150" s="469"/>
      <c r="I150" s="469"/>
      <c r="J150" s="469"/>
      <c r="K150" s="657"/>
      <c r="L150" s="469"/>
      <c r="M150" s="652"/>
    </row>
    <row r="151" spans="2:13" s="619" customFormat="1">
      <c r="B151" s="454"/>
      <c r="C151" s="454"/>
      <c r="D151" s="469"/>
      <c r="E151" s="469"/>
      <c r="F151" s="469"/>
      <c r="G151" s="469"/>
      <c r="H151" s="469"/>
      <c r="I151" s="469"/>
      <c r="J151" s="469"/>
      <c r="K151" s="657"/>
      <c r="L151" s="469"/>
      <c r="M151" s="652"/>
    </row>
    <row r="152" spans="2:13" s="619" customFormat="1">
      <c r="B152" s="454"/>
      <c r="E152" s="469"/>
      <c r="F152" s="469"/>
      <c r="G152" s="469"/>
      <c r="H152" s="469"/>
      <c r="I152" s="469"/>
      <c r="J152" s="469"/>
      <c r="K152" s="657"/>
      <c r="L152" s="469"/>
      <c r="M152" s="652"/>
    </row>
    <row r="153" spans="2:13" s="619" customFormat="1">
      <c r="B153" s="454"/>
      <c r="E153" s="469"/>
      <c r="F153" s="469"/>
      <c r="G153" s="469"/>
      <c r="H153" s="469"/>
      <c r="I153" s="469"/>
      <c r="J153" s="469"/>
      <c r="K153" s="657"/>
      <c r="L153" s="469"/>
      <c r="M153" s="652"/>
    </row>
    <row r="154" spans="2:13" s="619" customFormat="1">
      <c r="B154" s="454"/>
      <c r="E154" s="469"/>
      <c r="F154" s="469"/>
      <c r="G154" s="469"/>
      <c r="H154" s="469"/>
      <c r="I154" s="469"/>
      <c r="J154" s="469"/>
      <c r="K154" s="657"/>
      <c r="L154" s="469"/>
      <c r="M154" s="652"/>
    </row>
    <row r="155" spans="2:13" s="619" customFormat="1">
      <c r="B155" s="454"/>
      <c r="E155" s="469"/>
      <c r="F155" s="469"/>
      <c r="G155" s="469"/>
      <c r="H155" s="469"/>
      <c r="I155" s="469"/>
      <c r="J155" s="469"/>
      <c r="K155" s="657"/>
      <c r="L155" s="469"/>
      <c r="M155" s="652"/>
    </row>
    <row r="156" spans="2:13" s="619" customFormat="1">
      <c r="B156" s="454"/>
      <c r="E156" s="469"/>
      <c r="F156" s="469"/>
      <c r="G156" s="469"/>
      <c r="H156" s="469"/>
      <c r="I156" s="469"/>
      <c r="J156" s="469"/>
      <c r="K156" s="657"/>
      <c r="L156" s="469"/>
      <c r="M156" s="652"/>
    </row>
    <row r="157" spans="2:13" s="619" customFormat="1">
      <c r="B157" s="454"/>
      <c r="E157" s="469"/>
      <c r="F157" s="469"/>
      <c r="G157" s="469"/>
      <c r="H157" s="469"/>
      <c r="I157" s="469"/>
      <c r="J157" s="469"/>
      <c r="K157" s="657"/>
      <c r="L157" s="469"/>
      <c r="M157" s="652"/>
    </row>
    <row r="158" spans="2:13" s="619" customFormat="1">
      <c r="B158" s="454"/>
      <c r="E158" s="469"/>
      <c r="F158" s="469"/>
      <c r="G158" s="469"/>
      <c r="H158" s="469"/>
      <c r="I158" s="469"/>
      <c r="J158" s="469"/>
      <c r="K158" s="657"/>
      <c r="L158" s="469"/>
      <c r="M158" s="652"/>
    </row>
    <row r="159" spans="2:13" s="619" customFormat="1">
      <c r="B159" s="454"/>
      <c r="E159" s="469"/>
      <c r="F159" s="469"/>
      <c r="G159" s="469"/>
      <c r="H159" s="469"/>
      <c r="I159" s="469"/>
      <c r="J159" s="469"/>
      <c r="K159" s="657"/>
      <c r="L159" s="469"/>
      <c r="M159" s="652"/>
    </row>
    <row r="160" spans="2:13" s="619" customFormat="1">
      <c r="B160" s="454"/>
      <c r="E160" s="469"/>
      <c r="F160" s="469"/>
      <c r="G160" s="469"/>
      <c r="H160" s="469"/>
      <c r="I160" s="469"/>
      <c r="J160" s="469"/>
      <c r="K160" s="657"/>
      <c r="L160" s="469"/>
      <c r="M160" s="652"/>
    </row>
    <row r="161" spans="2:13" s="619" customFormat="1">
      <c r="B161" s="454"/>
      <c r="C161" s="454"/>
      <c r="D161" s="469"/>
      <c r="E161" s="469"/>
      <c r="F161" s="469"/>
      <c r="G161" s="469"/>
      <c r="H161" s="469"/>
      <c r="I161" s="469"/>
      <c r="J161" s="469"/>
      <c r="K161" s="657"/>
      <c r="L161" s="469"/>
      <c r="M161" s="652"/>
    </row>
    <row r="162" spans="2:13" s="619" customFormat="1">
      <c r="B162" s="454"/>
      <c r="C162" s="454"/>
      <c r="D162" s="469"/>
      <c r="E162" s="469"/>
      <c r="F162" s="469"/>
      <c r="G162" s="469"/>
      <c r="H162" s="469"/>
      <c r="I162" s="469"/>
      <c r="J162" s="469"/>
      <c r="K162" s="657"/>
      <c r="L162" s="469"/>
      <c r="M162" s="652"/>
    </row>
    <row r="163" spans="2:13" s="619" customFormat="1">
      <c r="B163" s="454"/>
      <c r="C163" s="454"/>
      <c r="D163" s="469"/>
      <c r="E163" s="469"/>
      <c r="F163" s="469"/>
      <c r="G163" s="469"/>
      <c r="H163" s="469"/>
      <c r="I163" s="469"/>
      <c r="J163" s="469"/>
      <c r="K163" s="657"/>
      <c r="L163" s="469"/>
      <c r="M163" s="652"/>
    </row>
    <row r="164" spans="2:13" s="619" customFormat="1">
      <c r="B164" s="454"/>
      <c r="C164" s="454"/>
      <c r="D164" s="469"/>
      <c r="E164" s="469"/>
      <c r="F164" s="469"/>
      <c r="G164" s="469"/>
      <c r="H164" s="469"/>
      <c r="I164" s="469"/>
      <c r="J164" s="469"/>
      <c r="K164" s="657"/>
      <c r="L164" s="469"/>
      <c r="M164" s="652"/>
    </row>
    <row r="165" spans="2:13" s="619" customFormat="1">
      <c r="B165" s="454"/>
      <c r="C165" s="454"/>
      <c r="D165" s="469"/>
      <c r="E165" s="469"/>
      <c r="F165" s="469"/>
      <c r="G165" s="469"/>
      <c r="H165" s="469"/>
      <c r="I165" s="469"/>
      <c r="J165" s="469"/>
      <c r="K165" s="657"/>
      <c r="L165" s="469"/>
      <c r="M165" s="652"/>
    </row>
    <row r="166" spans="2:13" s="619" customFormat="1">
      <c r="B166" s="454"/>
      <c r="C166" s="454"/>
      <c r="D166" s="469"/>
      <c r="E166" s="469"/>
      <c r="F166" s="469"/>
      <c r="G166" s="469"/>
      <c r="H166" s="469"/>
      <c r="I166" s="469"/>
      <c r="J166" s="469"/>
      <c r="K166" s="657"/>
      <c r="L166" s="469"/>
      <c r="M166" s="652"/>
    </row>
    <row r="167" spans="2:13" s="619" customFormat="1">
      <c r="B167" s="454"/>
      <c r="C167" s="454"/>
      <c r="D167" s="469"/>
      <c r="E167" s="469"/>
      <c r="F167" s="469"/>
      <c r="G167" s="469"/>
      <c r="H167" s="469"/>
      <c r="I167" s="469"/>
      <c r="J167" s="469"/>
      <c r="K167" s="657"/>
      <c r="L167" s="469"/>
      <c r="M167" s="652"/>
    </row>
    <row r="168" spans="2:13" s="619" customFormat="1">
      <c r="B168" s="454"/>
      <c r="C168" s="454"/>
      <c r="D168" s="469"/>
      <c r="E168" s="469"/>
      <c r="F168" s="469"/>
      <c r="G168" s="469"/>
      <c r="H168" s="469"/>
      <c r="I168" s="469"/>
      <c r="J168" s="469"/>
      <c r="K168" s="657"/>
      <c r="L168" s="469"/>
      <c r="M168" s="652"/>
    </row>
    <row r="169" spans="2:13" s="619" customFormat="1">
      <c r="B169" s="454"/>
      <c r="C169" s="454"/>
      <c r="D169" s="469"/>
      <c r="E169" s="469"/>
      <c r="F169" s="469"/>
      <c r="G169" s="469"/>
      <c r="H169" s="469"/>
      <c r="I169" s="469"/>
      <c r="J169" s="469"/>
      <c r="K169" s="657"/>
      <c r="L169" s="469"/>
      <c r="M169" s="652"/>
    </row>
    <row r="170" spans="2:13" s="619" customFormat="1">
      <c r="B170" s="454"/>
      <c r="C170" s="454"/>
      <c r="D170" s="469"/>
      <c r="E170" s="469"/>
      <c r="F170" s="469"/>
      <c r="G170" s="469"/>
      <c r="H170" s="469"/>
      <c r="I170" s="469"/>
      <c r="J170" s="469"/>
      <c r="K170" s="657"/>
      <c r="L170" s="469"/>
      <c r="M170" s="652"/>
    </row>
    <row r="171" spans="2:13" s="619" customFormat="1">
      <c r="B171" s="454"/>
      <c r="C171" s="454"/>
      <c r="D171" s="469"/>
      <c r="E171" s="469"/>
      <c r="F171" s="469"/>
      <c r="G171" s="469"/>
      <c r="H171" s="469"/>
      <c r="I171" s="469"/>
      <c r="J171" s="469"/>
      <c r="K171" s="657"/>
      <c r="L171" s="469"/>
      <c r="M171" s="652"/>
    </row>
    <row r="172" spans="2:13" s="619" customFormat="1">
      <c r="B172" s="454"/>
      <c r="C172" s="454"/>
      <c r="D172" s="469"/>
      <c r="E172" s="469"/>
      <c r="F172" s="469"/>
      <c r="G172" s="469"/>
      <c r="H172" s="469"/>
      <c r="I172" s="469"/>
      <c r="J172" s="469"/>
      <c r="K172" s="657"/>
      <c r="L172" s="469"/>
      <c r="M172" s="652"/>
    </row>
    <row r="173" spans="2:13" s="619" customFormat="1">
      <c r="B173" s="454"/>
      <c r="C173" s="454"/>
      <c r="D173" s="469"/>
      <c r="E173" s="469"/>
      <c r="F173" s="469"/>
      <c r="G173" s="469"/>
      <c r="H173" s="469"/>
      <c r="I173" s="469"/>
      <c r="J173" s="469"/>
      <c r="K173" s="657"/>
      <c r="L173" s="469"/>
      <c r="M173" s="652"/>
    </row>
    <row r="174" spans="2:13" s="619" customFormat="1">
      <c r="B174" s="454"/>
      <c r="C174" s="454"/>
      <c r="D174" s="469"/>
      <c r="E174" s="469"/>
      <c r="F174" s="469"/>
      <c r="G174" s="469"/>
      <c r="H174" s="469"/>
      <c r="I174" s="469"/>
      <c r="J174" s="469"/>
      <c r="K174" s="657"/>
      <c r="L174" s="469"/>
      <c r="M174" s="652"/>
    </row>
    <row r="175" spans="2:13" s="619" customFormat="1">
      <c r="B175" s="454"/>
      <c r="C175" s="454"/>
      <c r="D175" s="469"/>
      <c r="E175" s="469"/>
      <c r="F175" s="469"/>
      <c r="G175" s="469"/>
      <c r="H175" s="469"/>
      <c r="I175" s="469"/>
      <c r="J175" s="469"/>
      <c r="K175" s="657"/>
      <c r="L175" s="469"/>
      <c r="M175" s="652"/>
    </row>
    <row r="176" spans="2:13" s="619" customFormat="1">
      <c r="B176" s="454"/>
      <c r="C176" s="454"/>
      <c r="D176" s="469"/>
      <c r="E176" s="469"/>
      <c r="F176" s="469"/>
      <c r="G176" s="469"/>
      <c r="H176" s="469"/>
      <c r="I176" s="469"/>
      <c r="J176" s="469"/>
      <c r="K176" s="657"/>
      <c r="L176" s="469"/>
      <c r="M176" s="652"/>
    </row>
    <row r="177" spans="2:13" s="619" customFormat="1">
      <c r="B177" s="454"/>
      <c r="C177" s="454"/>
      <c r="D177" s="469"/>
      <c r="E177" s="469"/>
      <c r="F177" s="469"/>
      <c r="G177" s="469"/>
      <c r="H177" s="469"/>
      <c r="I177" s="469"/>
      <c r="J177" s="469"/>
      <c r="K177" s="657"/>
      <c r="L177" s="469"/>
      <c r="M177" s="652"/>
    </row>
    <row r="178" spans="2:13" s="619" customFormat="1">
      <c r="B178" s="454"/>
      <c r="C178" s="454"/>
      <c r="D178" s="469"/>
      <c r="E178" s="469"/>
      <c r="F178" s="469"/>
      <c r="G178" s="469"/>
      <c r="H178" s="469"/>
      <c r="I178" s="469"/>
      <c r="J178" s="469"/>
      <c r="K178" s="657"/>
      <c r="L178" s="469"/>
      <c r="M178" s="652"/>
    </row>
    <row r="179" spans="2:13" s="619" customFormat="1">
      <c r="B179" s="454"/>
      <c r="C179" s="454"/>
      <c r="D179" s="469"/>
      <c r="E179" s="469"/>
      <c r="F179" s="469"/>
      <c r="G179" s="469"/>
      <c r="H179" s="469"/>
      <c r="I179" s="469"/>
      <c r="J179" s="469"/>
      <c r="K179" s="657"/>
      <c r="L179" s="469"/>
      <c r="M179" s="652"/>
    </row>
    <row r="180" spans="2:13" s="619" customFormat="1">
      <c r="B180" s="454"/>
      <c r="C180" s="454"/>
      <c r="D180" s="469"/>
      <c r="E180" s="469"/>
      <c r="F180" s="469"/>
      <c r="G180" s="469"/>
      <c r="H180" s="469"/>
      <c r="I180" s="469"/>
      <c r="J180" s="469"/>
      <c r="K180" s="657"/>
      <c r="L180" s="469"/>
      <c r="M180" s="652"/>
    </row>
    <row r="181" spans="2:13" s="619" customFormat="1">
      <c r="B181" s="454"/>
      <c r="C181" s="454"/>
      <c r="D181" s="469"/>
      <c r="E181" s="469"/>
      <c r="F181" s="469"/>
      <c r="G181" s="469"/>
      <c r="H181" s="469"/>
      <c r="I181" s="469"/>
      <c r="J181" s="469"/>
      <c r="K181" s="657"/>
      <c r="L181" s="469"/>
      <c r="M181" s="652"/>
    </row>
    <row r="182" spans="2:13" s="619" customFormat="1">
      <c r="B182" s="454"/>
      <c r="C182" s="454"/>
      <c r="D182" s="469"/>
      <c r="E182" s="469"/>
      <c r="F182" s="469"/>
      <c r="G182" s="469"/>
      <c r="H182" s="469"/>
      <c r="I182" s="469"/>
      <c r="J182" s="469"/>
      <c r="K182" s="657"/>
      <c r="L182" s="469"/>
      <c r="M182" s="652"/>
    </row>
    <row r="183" spans="2:13" s="619" customFormat="1">
      <c r="B183" s="454"/>
      <c r="C183" s="454"/>
      <c r="D183" s="469"/>
      <c r="E183" s="469"/>
      <c r="F183" s="469"/>
      <c r="G183" s="469"/>
      <c r="H183" s="469"/>
      <c r="I183" s="469"/>
      <c r="J183" s="469"/>
      <c r="K183" s="657"/>
      <c r="L183" s="469"/>
      <c r="M183" s="652"/>
    </row>
    <row r="184" spans="2:13" s="619" customFormat="1">
      <c r="B184" s="454"/>
      <c r="C184" s="454"/>
      <c r="D184" s="469"/>
      <c r="E184" s="469"/>
      <c r="F184" s="469"/>
      <c r="G184" s="469"/>
      <c r="H184" s="469"/>
      <c r="I184" s="469"/>
      <c r="J184" s="469"/>
      <c r="K184" s="657"/>
      <c r="L184" s="469"/>
      <c r="M184" s="652"/>
    </row>
    <row r="185" spans="2:13" s="619" customFormat="1">
      <c r="B185" s="454"/>
      <c r="C185" s="454"/>
      <c r="D185" s="469"/>
      <c r="E185" s="469"/>
      <c r="F185" s="469"/>
      <c r="G185" s="469"/>
      <c r="H185" s="469"/>
      <c r="I185" s="469"/>
      <c r="J185" s="469"/>
      <c r="K185" s="657"/>
      <c r="L185" s="469"/>
      <c r="M185" s="652"/>
    </row>
    <row r="186" spans="2:13" s="619" customFormat="1">
      <c r="B186" s="454"/>
      <c r="C186" s="454"/>
      <c r="D186" s="469"/>
      <c r="E186" s="469"/>
      <c r="F186" s="469"/>
      <c r="G186" s="469"/>
      <c r="H186" s="469"/>
      <c r="I186" s="469"/>
      <c r="J186" s="469"/>
      <c r="K186" s="657"/>
      <c r="L186" s="469"/>
      <c r="M186" s="652"/>
    </row>
    <row r="187" spans="2:13" s="619" customFormat="1">
      <c r="B187" s="454"/>
      <c r="C187" s="454"/>
      <c r="D187" s="469"/>
      <c r="E187" s="469"/>
      <c r="F187" s="469"/>
      <c r="G187" s="469"/>
      <c r="H187" s="469"/>
      <c r="I187" s="469"/>
      <c r="J187" s="469"/>
      <c r="K187" s="657"/>
      <c r="L187" s="469"/>
      <c r="M187" s="652"/>
    </row>
    <row r="188" spans="2:13" s="619" customFormat="1">
      <c r="B188" s="454"/>
      <c r="C188" s="454"/>
      <c r="D188" s="469"/>
      <c r="E188" s="469"/>
      <c r="F188" s="469"/>
      <c r="G188" s="469"/>
      <c r="H188" s="469"/>
      <c r="I188" s="469"/>
      <c r="J188" s="469"/>
      <c r="K188" s="657"/>
      <c r="L188" s="469"/>
      <c r="M188" s="652"/>
    </row>
    <row r="189" spans="2:13" s="619" customFormat="1">
      <c r="B189" s="454"/>
      <c r="C189" s="454"/>
      <c r="D189" s="469"/>
      <c r="E189" s="469"/>
      <c r="F189" s="469"/>
      <c r="G189" s="469"/>
      <c r="H189" s="469"/>
      <c r="I189" s="469"/>
      <c r="J189" s="469"/>
      <c r="K189" s="657"/>
      <c r="L189" s="469"/>
      <c r="M189" s="652"/>
    </row>
    <row r="190" spans="2:13" s="619" customFormat="1">
      <c r="B190" s="454"/>
      <c r="C190" s="454"/>
      <c r="D190" s="469"/>
      <c r="E190" s="469"/>
      <c r="F190" s="469"/>
      <c r="G190" s="469"/>
      <c r="H190" s="469"/>
      <c r="I190" s="469"/>
      <c r="J190" s="469"/>
      <c r="K190" s="657"/>
      <c r="L190" s="469"/>
      <c r="M190" s="652"/>
    </row>
    <row r="191" spans="2:13" s="619" customFormat="1">
      <c r="B191" s="454"/>
      <c r="C191" s="454"/>
      <c r="D191" s="469"/>
      <c r="E191" s="469"/>
      <c r="F191" s="469"/>
      <c r="G191" s="469"/>
      <c r="H191" s="469"/>
      <c r="I191" s="469"/>
      <c r="J191" s="469"/>
      <c r="K191" s="657"/>
      <c r="L191" s="469"/>
      <c r="M191" s="652"/>
    </row>
    <row r="192" spans="2:13" s="619" customFormat="1">
      <c r="B192" s="454"/>
      <c r="C192" s="454"/>
      <c r="D192" s="469"/>
      <c r="E192" s="469"/>
      <c r="F192" s="469"/>
      <c r="G192" s="469"/>
      <c r="H192" s="469"/>
      <c r="I192" s="469"/>
      <c r="J192" s="469"/>
      <c r="K192" s="657"/>
      <c r="L192" s="469"/>
      <c r="M192" s="652"/>
    </row>
    <row r="193" spans="2:13" s="619" customFormat="1">
      <c r="B193" s="454"/>
      <c r="C193" s="454"/>
      <c r="D193" s="469"/>
      <c r="E193" s="469"/>
      <c r="F193" s="469"/>
      <c r="G193" s="469"/>
      <c r="H193" s="469"/>
      <c r="I193" s="469"/>
      <c r="J193" s="469"/>
      <c r="K193" s="657"/>
      <c r="L193" s="469"/>
      <c r="M193" s="652"/>
    </row>
    <row r="194" spans="2:13" s="619" customFormat="1">
      <c r="B194" s="454"/>
      <c r="C194" s="454"/>
      <c r="D194" s="469"/>
      <c r="E194" s="469"/>
      <c r="F194" s="469"/>
      <c r="G194" s="469"/>
      <c r="H194" s="469"/>
      <c r="I194" s="469"/>
      <c r="J194" s="469"/>
      <c r="K194" s="657"/>
      <c r="L194" s="469"/>
      <c r="M194" s="652"/>
    </row>
    <row r="195" spans="2:13" s="619" customFormat="1">
      <c r="B195" s="454"/>
      <c r="C195" s="454"/>
      <c r="D195" s="469"/>
      <c r="E195" s="469"/>
      <c r="F195" s="469"/>
      <c r="G195" s="469"/>
      <c r="H195" s="469"/>
      <c r="I195" s="469"/>
      <c r="J195" s="469"/>
      <c r="K195" s="657"/>
      <c r="L195" s="469"/>
      <c r="M195" s="652"/>
    </row>
    <row r="196" spans="2:13" s="619" customFormat="1">
      <c r="B196" s="454"/>
      <c r="C196" s="454"/>
      <c r="D196" s="469"/>
      <c r="E196" s="469"/>
      <c r="F196" s="469"/>
      <c r="G196" s="469"/>
      <c r="H196" s="469"/>
      <c r="I196" s="469"/>
      <c r="J196" s="469"/>
      <c r="K196" s="657"/>
      <c r="L196" s="469"/>
      <c r="M196" s="652"/>
    </row>
    <row r="197" spans="2:13" s="619" customFormat="1">
      <c r="B197" s="454"/>
      <c r="C197" s="454"/>
      <c r="D197" s="469"/>
      <c r="E197" s="469"/>
      <c r="F197" s="469"/>
      <c r="G197" s="469"/>
      <c r="H197" s="469"/>
      <c r="I197" s="469"/>
      <c r="J197" s="469"/>
      <c r="K197" s="657"/>
      <c r="L197" s="469"/>
      <c r="M197" s="652"/>
    </row>
    <row r="198" spans="2:13" s="619" customFormat="1">
      <c r="B198" s="454"/>
      <c r="C198" s="454"/>
      <c r="D198" s="469"/>
      <c r="E198" s="469"/>
      <c r="F198" s="469"/>
      <c r="G198" s="469"/>
      <c r="H198" s="469"/>
      <c r="I198" s="469"/>
      <c r="J198" s="469"/>
      <c r="K198" s="657"/>
      <c r="L198" s="469"/>
      <c r="M198" s="652"/>
    </row>
    <row r="199" spans="2:13" s="619" customFormat="1">
      <c r="B199" s="454"/>
      <c r="C199" s="454"/>
      <c r="D199" s="469"/>
      <c r="E199" s="469"/>
      <c r="F199" s="469"/>
      <c r="G199" s="469"/>
      <c r="H199" s="469"/>
      <c r="I199" s="469"/>
      <c r="J199" s="469"/>
      <c r="K199" s="657"/>
      <c r="L199" s="469"/>
      <c r="M199" s="652"/>
    </row>
    <row r="200" spans="2:13" s="619" customFormat="1">
      <c r="B200" s="454"/>
      <c r="C200" s="454"/>
      <c r="D200" s="469"/>
      <c r="E200" s="469"/>
      <c r="F200" s="469"/>
      <c r="G200" s="469"/>
      <c r="H200" s="469"/>
      <c r="I200" s="469"/>
      <c r="J200" s="469"/>
      <c r="K200" s="657"/>
      <c r="L200" s="469"/>
      <c r="M200" s="652"/>
    </row>
    <row r="201" spans="2:13" s="619" customFormat="1">
      <c r="B201" s="454"/>
      <c r="C201" s="454"/>
      <c r="D201" s="469"/>
      <c r="E201" s="469"/>
      <c r="F201" s="469"/>
      <c r="G201" s="469"/>
      <c r="H201" s="469"/>
      <c r="I201" s="469"/>
      <c r="J201" s="469"/>
      <c r="K201" s="657"/>
      <c r="L201" s="469"/>
      <c r="M201" s="652"/>
    </row>
    <row r="202" spans="2:13" s="619" customFormat="1">
      <c r="B202" s="454"/>
      <c r="C202" s="454"/>
      <c r="D202" s="469"/>
      <c r="E202" s="469"/>
      <c r="F202" s="469"/>
      <c r="G202" s="469"/>
      <c r="H202" s="469"/>
      <c r="I202" s="469"/>
      <c r="J202" s="469"/>
      <c r="K202" s="657"/>
      <c r="L202" s="469"/>
      <c r="M202" s="652"/>
    </row>
    <row r="203" spans="2:13" s="619" customFormat="1">
      <c r="B203" s="454"/>
      <c r="C203" s="454"/>
      <c r="D203" s="469"/>
      <c r="E203" s="469"/>
      <c r="F203" s="469"/>
      <c r="G203" s="469"/>
      <c r="H203" s="469"/>
      <c r="I203" s="469"/>
      <c r="J203" s="469"/>
      <c r="K203" s="657"/>
      <c r="L203" s="469"/>
      <c r="M203" s="652"/>
    </row>
    <row r="204" spans="2:13" s="619" customFormat="1">
      <c r="B204" s="454"/>
      <c r="C204" s="454"/>
      <c r="D204" s="469"/>
      <c r="E204" s="469"/>
      <c r="F204" s="469"/>
      <c r="G204" s="469"/>
      <c r="H204" s="469"/>
      <c r="I204" s="469"/>
      <c r="J204" s="469"/>
      <c r="K204" s="657"/>
      <c r="L204" s="469"/>
      <c r="M204" s="652"/>
    </row>
    <row r="205" spans="2:13" s="619" customFormat="1">
      <c r="B205" s="454"/>
      <c r="C205" s="454"/>
      <c r="D205" s="469"/>
      <c r="E205" s="469"/>
      <c r="F205" s="469"/>
      <c r="G205" s="469"/>
      <c r="H205" s="469"/>
      <c r="I205" s="469"/>
      <c r="J205" s="469"/>
      <c r="K205" s="657"/>
      <c r="L205" s="469"/>
      <c r="M205" s="652"/>
    </row>
    <row r="206" spans="2:13" s="619" customFormat="1">
      <c r="B206" s="454"/>
      <c r="C206" s="454"/>
      <c r="D206" s="469"/>
      <c r="E206" s="469"/>
      <c r="F206" s="469"/>
      <c r="G206" s="469"/>
      <c r="H206" s="469"/>
      <c r="I206" s="469"/>
      <c r="J206" s="469"/>
      <c r="K206" s="657"/>
      <c r="L206" s="469"/>
      <c r="M206" s="652"/>
    </row>
    <row r="207" spans="2:13" s="619" customFormat="1">
      <c r="B207" s="454"/>
      <c r="C207" s="454"/>
      <c r="D207" s="469"/>
      <c r="E207" s="469"/>
      <c r="F207" s="469"/>
      <c r="G207" s="469"/>
      <c r="H207" s="469"/>
      <c r="I207" s="469"/>
      <c r="J207" s="469"/>
      <c r="K207" s="657"/>
      <c r="L207" s="469"/>
      <c r="M207" s="652"/>
    </row>
    <row r="208" spans="2:13" s="619" customFormat="1">
      <c r="B208" s="454"/>
      <c r="C208" s="454"/>
      <c r="D208" s="469"/>
      <c r="E208" s="469"/>
      <c r="F208" s="469"/>
      <c r="G208" s="469"/>
      <c r="H208" s="469"/>
      <c r="I208" s="469"/>
      <c r="J208" s="469"/>
      <c r="K208" s="657"/>
      <c r="L208" s="469"/>
      <c r="M208" s="652"/>
    </row>
    <row r="209" spans="2:13" s="619" customFormat="1">
      <c r="B209" s="454"/>
      <c r="C209" s="454"/>
      <c r="D209" s="469"/>
      <c r="E209" s="469"/>
      <c r="F209" s="469"/>
      <c r="G209" s="469"/>
      <c r="H209" s="469"/>
      <c r="I209" s="469"/>
      <c r="J209" s="469"/>
      <c r="K209" s="657"/>
      <c r="L209" s="469"/>
      <c r="M209" s="652"/>
    </row>
    <row r="210" spans="2:13" s="619" customFormat="1">
      <c r="B210" s="454"/>
      <c r="C210" s="454"/>
      <c r="D210" s="469"/>
      <c r="E210" s="469"/>
      <c r="F210" s="469"/>
      <c r="G210" s="469"/>
      <c r="H210" s="469"/>
      <c r="I210" s="469"/>
      <c r="J210" s="469"/>
      <c r="K210" s="657"/>
      <c r="L210" s="469"/>
      <c r="M210" s="652"/>
    </row>
    <row r="211" spans="2:13" s="619" customFormat="1">
      <c r="B211" s="454"/>
      <c r="C211" s="454"/>
      <c r="D211" s="469"/>
      <c r="E211" s="469"/>
      <c r="F211" s="469"/>
      <c r="G211" s="469"/>
      <c r="H211" s="469"/>
      <c r="I211" s="469"/>
      <c r="J211" s="469"/>
      <c r="K211" s="657"/>
      <c r="L211" s="469"/>
      <c r="M211" s="652"/>
    </row>
    <row r="212" spans="2:13" s="619" customFormat="1">
      <c r="B212" s="454"/>
      <c r="C212" s="454"/>
      <c r="D212" s="469"/>
      <c r="E212" s="469"/>
      <c r="F212" s="469"/>
      <c r="G212" s="469"/>
      <c r="H212" s="469"/>
      <c r="I212" s="469"/>
      <c r="J212" s="469"/>
      <c r="K212" s="657"/>
      <c r="L212" s="469"/>
      <c r="M212" s="652"/>
    </row>
    <row r="213" spans="2:13" s="619" customFormat="1">
      <c r="B213" s="454"/>
      <c r="C213" s="454"/>
      <c r="D213" s="469"/>
      <c r="E213" s="469"/>
      <c r="F213" s="469"/>
      <c r="G213" s="469"/>
      <c r="H213" s="469"/>
      <c r="I213" s="469"/>
      <c r="J213" s="469"/>
      <c r="K213" s="657"/>
      <c r="L213" s="469"/>
      <c r="M213" s="652"/>
    </row>
    <row r="214" spans="2:13" s="619" customFormat="1">
      <c r="B214" s="454"/>
      <c r="C214" s="454"/>
      <c r="D214" s="469"/>
      <c r="E214" s="469"/>
      <c r="F214" s="469"/>
      <c r="G214" s="469"/>
      <c r="H214" s="469"/>
      <c r="I214" s="469"/>
      <c r="J214" s="469"/>
      <c r="K214" s="657"/>
      <c r="L214" s="469"/>
      <c r="M214" s="652"/>
    </row>
    <row r="215" spans="2:13" s="619" customFormat="1">
      <c r="B215" s="454"/>
      <c r="C215" s="454"/>
      <c r="D215" s="469"/>
      <c r="E215" s="469"/>
      <c r="F215" s="469"/>
      <c r="G215" s="469"/>
      <c r="H215" s="469"/>
      <c r="I215" s="469"/>
      <c r="J215" s="469"/>
      <c r="K215" s="657"/>
      <c r="L215" s="469"/>
      <c r="M215" s="652"/>
    </row>
    <row r="216" spans="2:13" s="619" customFormat="1">
      <c r="B216" s="454"/>
      <c r="C216" s="454"/>
      <c r="D216" s="469"/>
      <c r="E216" s="469"/>
      <c r="F216" s="469"/>
      <c r="G216" s="469"/>
      <c r="H216" s="469"/>
      <c r="I216" s="469"/>
      <c r="J216" s="469"/>
      <c r="K216" s="657"/>
      <c r="L216" s="469"/>
      <c r="M216" s="652"/>
    </row>
    <row r="217" spans="2:13" s="619" customFormat="1">
      <c r="B217" s="454"/>
      <c r="C217" s="454"/>
      <c r="D217" s="469"/>
      <c r="E217" s="469"/>
      <c r="F217" s="469"/>
      <c r="G217" s="469"/>
      <c r="H217" s="469"/>
      <c r="I217" s="469"/>
      <c r="J217" s="469"/>
      <c r="K217" s="657"/>
      <c r="L217" s="469"/>
      <c r="M217" s="652"/>
    </row>
    <row r="218" spans="2:13" s="619" customFormat="1">
      <c r="B218" s="454"/>
      <c r="C218" s="454"/>
      <c r="D218" s="469"/>
      <c r="E218" s="469"/>
      <c r="F218" s="469"/>
      <c r="G218" s="469"/>
      <c r="H218" s="469"/>
      <c r="I218" s="469"/>
      <c r="J218" s="469"/>
      <c r="K218" s="657"/>
      <c r="L218" s="469"/>
      <c r="M218" s="652"/>
    </row>
    <row r="219" spans="2:13" s="619" customFormat="1">
      <c r="B219" s="454"/>
      <c r="C219" s="454"/>
      <c r="D219" s="469"/>
      <c r="E219" s="469"/>
      <c r="F219" s="469"/>
      <c r="G219" s="469"/>
      <c r="H219" s="469"/>
      <c r="I219" s="469"/>
      <c r="J219" s="469"/>
      <c r="K219" s="657"/>
      <c r="L219" s="469"/>
      <c r="M219" s="652"/>
    </row>
    <row r="220" spans="2:13" s="619" customFormat="1">
      <c r="B220" s="454"/>
      <c r="C220" s="454"/>
      <c r="D220" s="469"/>
      <c r="E220" s="469"/>
      <c r="F220" s="469"/>
      <c r="G220" s="469"/>
      <c r="H220" s="469"/>
      <c r="I220" s="469"/>
      <c r="J220" s="469"/>
      <c r="K220" s="657"/>
      <c r="L220" s="469"/>
      <c r="M220" s="652"/>
    </row>
    <row r="221" spans="2:13" s="619" customFormat="1">
      <c r="B221" s="454"/>
      <c r="C221" s="454"/>
      <c r="D221" s="469"/>
      <c r="E221" s="469"/>
      <c r="F221" s="469"/>
      <c r="G221" s="469"/>
      <c r="H221" s="469"/>
      <c r="I221" s="469"/>
      <c r="J221" s="469"/>
      <c r="K221" s="657"/>
      <c r="L221" s="469"/>
      <c r="M221" s="652"/>
    </row>
    <row r="222" spans="2:13" s="619" customFormat="1">
      <c r="B222" s="454"/>
      <c r="C222" s="454"/>
      <c r="D222" s="469"/>
      <c r="E222" s="469"/>
      <c r="F222" s="469"/>
      <c r="G222" s="469"/>
      <c r="H222" s="469"/>
      <c r="I222" s="469"/>
      <c r="J222" s="469"/>
      <c r="K222" s="657"/>
      <c r="L222" s="469"/>
      <c r="M222" s="652"/>
    </row>
    <row r="223" spans="2:13" s="619" customFormat="1">
      <c r="B223" s="454"/>
      <c r="C223" s="454"/>
      <c r="D223" s="469"/>
      <c r="E223" s="469"/>
      <c r="F223" s="469"/>
      <c r="G223" s="469"/>
      <c r="H223" s="469"/>
      <c r="I223" s="469"/>
      <c r="J223" s="469"/>
      <c r="K223" s="657"/>
      <c r="L223" s="469"/>
      <c r="M223" s="652"/>
    </row>
    <row r="224" spans="2:13" s="619" customFormat="1">
      <c r="B224" s="454"/>
      <c r="C224" s="454"/>
      <c r="D224" s="469"/>
      <c r="E224" s="469"/>
      <c r="F224" s="469"/>
      <c r="G224" s="469"/>
      <c r="H224" s="469"/>
      <c r="I224" s="469"/>
      <c r="J224" s="469"/>
      <c r="K224" s="657"/>
      <c r="L224" s="469"/>
      <c r="M224" s="652"/>
    </row>
    <row r="225" spans="2:13" s="619" customFormat="1">
      <c r="B225" s="454"/>
      <c r="C225" s="454"/>
      <c r="D225" s="469"/>
      <c r="E225" s="469"/>
      <c r="F225" s="469"/>
      <c r="G225" s="469"/>
      <c r="H225" s="469"/>
      <c r="I225" s="469"/>
      <c r="J225" s="469"/>
      <c r="K225" s="657"/>
      <c r="L225" s="469"/>
      <c r="M225" s="652"/>
    </row>
    <row r="226" spans="2:13" s="619" customFormat="1">
      <c r="B226" s="454"/>
      <c r="C226" s="454"/>
      <c r="D226" s="469"/>
      <c r="E226" s="469"/>
      <c r="F226" s="469"/>
      <c r="G226" s="469"/>
      <c r="H226" s="469"/>
      <c r="I226" s="469"/>
      <c r="J226" s="469"/>
      <c r="K226" s="657"/>
      <c r="L226" s="469"/>
      <c r="M226" s="652"/>
    </row>
    <row r="227" spans="2:13" s="619" customFormat="1">
      <c r="B227" s="454"/>
      <c r="C227" s="454"/>
      <c r="D227" s="469"/>
      <c r="E227" s="469"/>
      <c r="F227" s="469"/>
      <c r="G227" s="469"/>
      <c r="H227" s="469"/>
      <c r="I227" s="469"/>
      <c r="J227" s="469"/>
      <c r="K227" s="657"/>
      <c r="L227" s="469"/>
      <c r="M227" s="652"/>
    </row>
    <row r="228" spans="2:13" s="619" customFormat="1">
      <c r="B228" s="454"/>
      <c r="C228" s="454"/>
      <c r="D228" s="469"/>
      <c r="E228" s="469"/>
      <c r="F228" s="469"/>
      <c r="G228" s="469"/>
      <c r="H228" s="469"/>
      <c r="I228" s="469"/>
      <c r="J228" s="469"/>
      <c r="K228" s="657"/>
      <c r="L228" s="469"/>
      <c r="M228" s="652"/>
    </row>
    <row r="229" spans="2:13" s="619" customFormat="1">
      <c r="B229" s="454"/>
      <c r="C229" s="454"/>
      <c r="D229" s="469"/>
      <c r="E229" s="469"/>
      <c r="F229" s="469"/>
      <c r="G229" s="469"/>
      <c r="H229" s="469"/>
      <c r="I229" s="469"/>
      <c r="J229" s="469"/>
      <c r="K229" s="657"/>
      <c r="L229" s="469"/>
      <c r="M229" s="652"/>
    </row>
    <row r="230" spans="2:13" s="619" customFormat="1">
      <c r="B230" s="454"/>
      <c r="C230" s="454"/>
      <c r="D230" s="469"/>
      <c r="E230" s="469"/>
      <c r="F230" s="469"/>
      <c r="G230" s="469"/>
      <c r="H230" s="469"/>
      <c r="I230" s="469"/>
      <c r="J230" s="469"/>
      <c r="K230" s="657"/>
      <c r="L230" s="469"/>
      <c r="M230" s="652"/>
    </row>
    <row r="231" spans="2:13" s="619" customFormat="1">
      <c r="B231" s="454"/>
      <c r="C231" s="454"/>
      <c r="D231" s="469"/>
      <c r="E231" s="469"/>
      <c r="F231" s="469"/>
      <c r="G231" s="469"/>
      <c r="H231" s="469"/>
      <c r="I231" s="469"/>
      <c r="J231" s="469"/>
      <c r="K231" s="657"/>
      <c r="L231" s="469"/>
      <c r="M231" s="652"/>
    </row>
    <row r="232" spans="2:13" s="619" customFormat="1">
      <c r="B232" s="454"/>
      <c r="C232" s="454"/>
      <c r="D232" s="469"/>
      <c r="E232" s="469"/>
      <c r="F232" s="469"/>
      <c r="G232" s="469"/>
      <c r="H232" s="469"/>
      <c r="I232" s="469"/>
      <c r="J232" s="469"/>
      <c r="K232" s="657"/>
      <c r="L232" s="469"/>
      <c r="M232" s="652"/>
    </row>
    <row r="233" spans="2:13" s="619" customFormat="1">
      <c r="B233" s="454"/>
      <c r="C233" s="454"/>
      <c r="D233" s="469"/>
      <c r="E233" s="469"/>
      <c r="F233" s="469"/>
      <c r="G233" s="469"/>
      <c r="H233" s="469"/>
      <c r="I233" s="469"/>
      <c r="J233" s="469"/>
      <c r="K233" s="657"/>
      <c r="L233" s="469"/>
      <c r="M233" s="652"/>
    </row>
    <row r="234" spans="2:13" s="619" customFormat="1">
      <c r="B234" s="454"/>
      <c r="C234" s="454"/>
      <c r="D234" s="469"/>
      <c r="E234" s="469"/>
      <c r="F234" s="469"/>
      <c r="G234" s="469"/>
      <c r="H234" s="469"/>
      <c r="I234" s="469"/>
      <c r="J234" s="469"/>
      <c r="K234" s="657"/>
      <c r="L234" s="469"/>
      <c r="M234" s="652"/>
    </row>
    <row r="235" spans="2:13" s="619" customFormat="1">
      <c r="B235" s="454"/>
      <c r="C235" s="454"/>
      <c r="D235" s="469"/>
      <c r="E235" s="469"/>
      <c r="F235" s="469"/>
      <c r="G235" s="469"/>
      <c r="H235" s="469"/>
      <c r="I235" s="469"/>
      <c r="J235" s="469"/>
      <c r="K235" s="657"/>
      <c r="L235" s="469"/>
      <c r="M235" s="652"/>
    </row>
    <row r="236" spans="2:13" s="619" customFormat="1">
      <c r="B236" s="454"/>
      <c r="C236" s="454"/>
      <c r="D236" s="469"/>
      <c r="E236" s="469"/>
      <c r="F236" s="469"/>
      <c r="G236" s="469"/>
      <c r="H236" s="469"/>
      <c r="I236" s="469"/>
      <c r="J236" s="469"/>
      <c r="K236" s="657"/>
      <c r="L236" s="469"/>
      <c r="M236" s="652"/>
    </row>
    <row r="237" spans="2:13" s="619" customFormat="1">
      <c r="B237" s="454"/>
      <c r="C237" s="454"/>
      <c r="D237" s="469"/>
      <c r="E237" s="469"/>
      <c r="F237" s="469"/>
      <c r="G237" s="469"/>
      <c r="H237" s="469"/>
      <c r="I237" s="469"/>
      <c r="J237" s="469"/>
      <c r="K237" s="657"/>
      <c r="L237" s="469"/>
      <c r="M237" s="652"/>
    </row>
    <row r="238" spans="2:13" s="619" customFormat="1">
      <c r="B238" s="454"/>
      <c r="C238" s="454"/>
      <c r="D238" s="469"/>
      <c r="E238" s="469"/>
      <c r="F238" s="469"/>
      <c r="G238" s="469"/>
      <c r="H238" s="469"/>
      <c r="I238" s="469"/>
      <c r="J238" s="469"/>
      <c r="K238" s="657"/>
      <c r="L238" s="469"/>
      <c r="M238" s="652"/>
    </row>
    <row r="239" spans="2:13" s="619" customFormat="1">
      <c r="B239" s="454"/>
      <c r="C239" s="454"/>
      <c r="D239" s="469"/>
      <c r="E239" s="469"/>
      <c r="F239" s="469"/>
      <c r="G239" s="469"/>
      <c r="H239" s="469"/>
      <c r="I239" s="469"/>
      <c r="J239" s="469"/>
      <c r="K239" s="657"/>
      <c r="L239" s="469"/>
      <c r="M239" s="652"/>
    </row>
    <row r="240" spans="2:13" s="619" customFormat="1">
      <c r="B240" s="454"/>
      <c r="C240" s="454"/>
      <c r="D240" s="469"/>
      <c r="E240" s="469"/>
      <c r="F240" s="469"/>
      <c r="G240" s="469"/>
      <c r="H240" s="469"/>
      <c r="I240" s="469"/>
      <c r="J240" s="469"/>
      <c r="K240" s="657"/>
      <c r="L240" s="469"/>
      <c r="M240" s="652"/>
    </row>
    <row r="241" spans="2:13" s="619" customFormat="1">
      <c r="B241" s="454"/>
      <c r="C241" s="454"/>
      <c r="D241" s="469"/>
      <c r="E241" s="469"/>
      <c r="F241" s="469"/>
      <c r="G241" s="469"/>
      <c r="H241" s="469"/>
      <c r="I241" s="469"/>
      <c r="J241" s="469"/>
      <c r="K241" s="657"/>
      <c r="L241" s="469"/>
      <c r="M241" s="652"/>
    </row>
    <row r="242" spans="2:13" s="619" customFormat="1">
      <c r="B242" s="454"/>
      <c r="C242" s="454"/>
      <c r="D242" s="469"/>
      <c r="E242" s="469"/>
      <c r="F242" s="469"/>
      <c r="G242" s="469"/>
      <c r="H242" s="469"/>
      <c r="I242" s="469"/>
      <c r="J242" s="469"/>
      <c r="K242" s="657"/>
      <c r="L242" s="469"/>
      <c r="M242" s="652"/>
    </row>
    <row r="243" spans="2:13" s="619" customFormat="1">
      <c r="B243" s="454"/>
      <c r="C243" s="454"/>
      <c r="D243" s="469"/>
      <c r="E243" s="469"/>
      <c r="F243" s="469"/>
      <c r="G243" s="469"/>
      <c r="H243" s="469"/>
      <c r="I243" s="469"/>
      <c r="J243" s="469"/>
      <c r="K243" s="657"/>
      <c r="L243" s="469"/>
      <c r="M243" s="652"/>
    </row>
    <row r="244" spans="2:13" s="619" customFormat="1">
      <c r="B244" s="454"/>
      <c r="C244" s="454"/>
      <c r="D244" s="469"/>
      <c r="E244" s="469"/>
      <c r="F244" s="469"/>
      <c r="G244" s="469"/>
      <c r="H244" s="469"/>
      <c r="I244" s="469"/>
      <c r="J244" s="469"/>
      <c r="K244" s="657"/>
      <c r="L244" s="469"/>
      <c r="M244" s="652"/>
    </row>
    <row r="245" spans="2:13" s="619" customFormat="1">
      <c r="B245" s="454"/>
      <c r="C245" s="454"/>
      <c r="D245" s="469"/>
      <c r="E245" s="469"/>
      <c r="F245" s="469"/>
      <c r="G245" s="469"/>
      <c r="H245" s="469"/>
      <c r="I245" s="469"/>
      <c r="J245" s="469"/>
      <c r="K245" s="657"/>
      <c r="L245" s="469"/>
      <c r="M245" s="652"/>
    </row>
    <row r="246" spans="2:13" s="619" customFormat="1">
      <c r="B246" s="454"/>
      <c r="C246" s="454"/>
      <c r="D246" s="469"/>
      <c r="E246" s="469"/>
      <c r="F246" s="469"/>
      <c r="G246" s="469"/>
      <c r="H246" s="469"/>
      <c r="I246" s="469"/>
      <c r="J246" s="469"/>
      <c r="K246" s="657"/>
      <c r="L246" s="469"/>
      <c r="M246" s="652"/>
    </row>
    <row r="247" spans="2:13" s="619" customFormat="1">
      <c r="B247" s="454"/>
      <c r="C247" s="454"/>
      <c r="D247" s="469"/>
      <c r="E247" s="469"/>
      <c r="F247" s="469"/>
      <c r="G247" s="469"/>
      <c r="H247" s="469"/>
      <c r="I247" s="469"/>
      <c r="J247" s="469"/>
      <c r="K247" s="657"/>
      <c r="L247" s="469"/>
      <c r="M247" s="652"/>
    </row>
    <row r="248" spans="2:13" s="619" customFormat="1">
      <c r="B248" s="454"/>
      <c r="C248" s="454"/>
      <c r="D248" s="469"/>
      <c r="E248" s="469"/>
      <c r="F248" s="469"/>
      <c r="G248" s="469"/>
      <c r="H248" s="469"/>
      <c r="I248" s="469"/>
      <c r="J248" s="469"/>
      <c r="K248" s="657"/>
      <c r="L248" s="469"/>
      <c r="M248" s="652"/>
    </row>
    <row r="249" spans="2:13" s="619" customFormat="1">
      <c r="B249" s="454"/>
      <c r="C249" s="454"/>
      <c r="D249" s="469"/>
      <c r="E249" s="469"/>
      <c r="F249" s="469"/>
      <c r="G249" s="469"/>
      <c r="H249" s="469"/>
      <c r="I249" s="469"/>
      <c r="J249" s="469"/>
      <c r="K249" s="657"/>
      <c r="L249" s="469"/>
      <c r="M249" s="652"/>
    </row>
    <row r="250" spans="2:13" s="619" customFormat="1">
      <c r="B250" s="454"/>
      <c r="C250" s="454"/>
      <c r="D250" s="469"/>
      <c r="E250" s="469"/>
      <c r="F250" s="469"/>
      <c r="G250" s="469"/>
      <c r="H250" s="469"/>
      <c r="I250" s="469"/>
      <c r="J250" s="469"/>
      <c r="K250" s="657"/>
      <c r="L250" s="469"/>
      <c r="M250" s="652"/>
    </row>
    <row r="251" spans="2:13" s="619" customFormat="1">
      <c r="B251" s="454"/>
      <c r="C251" s="454"/>
      <c r="D251" s="469"/>
      <c r="E251" s="469"/>
      <c r="F251" s="469"/>
      <c r="G251" s="469"/>
      <c r="H251" s="469"/>
      <c r="I251" s="469"/>
      <c r="J251" s="469"/>
      <c r="K251" s="657"/>
      <c r="L251" s="469"/>
      <c r="M251" s="652"/>
    </row>
    <row r="252" spans="2:13" s="619" customFormat="1">
      <c r="B252" s="454"/>
      <c r="C252" s="454"/>
      <c r="D252" s="469"/>
      <c r="E252" s="469"/>
      <c r="F252" s="469"/>
      <c r="G252" s="469"/>
      <c r="H252" s="469"/>
      <c r="I252" s="469"/>
      <c r="J252" s="469"/>
      <c r="K252" s="657"/>
      <c r="L252" s="469"/>
      <c r="M252" s="652"/>
    </row>
    <row r="253" spans="2:13" s="619" customFormat="1">
      <c r="B253" s="454"/>
      <c r="C253" s="454"/>
      <c r="D253" s="469"/>
      <c r="E253" s="469"/>
      <c r="F253" s="469"/>
      <c r="G253" s="469"/>
      <c r="H253" s="469"/>
      <c r="I253" s="469"/>
      <c r="J253" s="469"/>
      <c r="K253" s="657"/>
      <c r="L253" s="469"/>
      <c r="M253" s="652"/>
    </row>
    <row r="254" spans="2:13" s="619" customFormat="1">
      <c r="B254" s="454"/>
      <c r="C254" s="454"/>
      <c r="D254" s="469"/>
      <c r="E254" s="469"/>
      <c r="F254" s="469"/>
      <c r="G254" s="469"/>
      <c r="H254" s="469"/>
      <c r="I254" s="469"/>
      <c r="J254" s="469"/>
      <c r="K254" s="657"/>
      <c r="L254" s="469"/>
      <c r="M254" s="652"/>
    </row>
    <row r="255" spans="2:13" s="619" customFormat="1">
      <c r="B255" s="454"/>
      <c r="C255" s="454"/>
      <c r="D255" s="469"/>
      <c r="E255" s="469"/>
      <c r="F255" s="469"/>
      <c r="G255" s="469"/>
      <c r="H255" s="469"/>
      <c r="I255" s="469"/>
      <c r="J255" s="469"/>
      <c r="K255" s="657"/>
      <c r="L255" s="469"/>
      <c r="M255" s="652"/>
    </row>
    <row r="256" spans="2:13" s="619" customFormat="1">
      <c r="B256" s="454"/>
      <c r="C256" s="454"/>
      <c r="D256" s="469"/>
      <c r="E256" s="469"/>
      <c r="F256" s="469"/>
      <c r="G256" s="469"/>
      <c r="H256" s="469"/>
      <c r="I256" s="469"/>
      <c r="J256" s="469"/>
      <c r="K256" s="657"/>
      <c r="L256" s="469"/>
      <c r="M256" s="652"/>
    </row>
    <row r="257" spans="2:13" s="619" customFormat="1">
      <c r="B257" s="454"/>
      <c r="C257" s="454"/>
      <c r="D257" s="469"/>
      <c r="E257" s="469"/>
      <c r="F257" s="469"/>
      <c r="G257" s="469"/>
      <c r="H257" s="469"/>
      <c r="I257" s="469"/>
      <c r="J257" s="469"/>
      <c r="K257" s="657"/>
      <c r="L257" s="469"/>
      <c r="M257" s="652"/>
    </row>
    <row r="258" spans="2:13" s="619" customFormat="1">
      <c r="B258" s="454"/>
      <c r="C258" s="454"/>
      <c r="D258" s="469"/>
      <c r="E258" s="469"/>
      <c r="F258" s="469"/>
      <c r="G258" s="469"/>
      <c r="H258" s="469"/>
      <c r="I258" s="469"/>
      <c r="J258" s="469"/>
      <c r="K258" s="657"/>
      <c r="L258" s="469"/>
      <c r="M258" s="652"/>
    </row>
    <row r="259" spans="2:13" s="619" customFormat="1">
      <c r="B259" s="454"/>
      <c r="C259" s="454"/>
      <c r="D259" s="469"/>
      <c r="E259" s="469"/>
      <c r="F259" s="469"/>
      <c r="G259" s="469"/>
      <c r="H259" s="469"/>
      <c r="I259" s="469"/>
      <c r="J259" s="469"/>
      <c r="K259" s="657"/>
      <c r="L259" s="469"/>
      <c r="M259" s="652"/>
    </row>
    <row r="260" spans="2:13" s="619" customFormat="1">
      <c r="B260" s="454"/>
      <c r="C260" s="454"/>
      <c r="D260" s="469"/>
      <c r="E260" s="469"/>
      <c r="F260" s="469"/>
      <c r="G260" s="469"/>
      <c r="H260" s="469"/>
      <c r="I260" s="469"/>
      <c r="J260" s="469"/>
      <c r="K260" s="657"/>
      <c r="L260" s="469"/>
      <c r="M260" s="652"/>
    </row>
    <row r="261" spans="2:13" s="619" customFormat="1">
      <c r="B261" s="454"/>
      <c r="C261" s="454"/>
      <c r="D261" s="469"/>
      <c r="E261" s="469"/>
      <c r="F261" s="469"/>
      <c r="G261" s="469"/>
      <c r="H261" s="469"/>
      <c r="I261" s="469"/>
      <c r="J261" s="469"/>
      <c r="K261" s="657"/>
      <c r="L261" s="469"/>
      <c r="M261" s="652"/>
    </row>
    <row r="262" spans="2:13" s="619" customFormat="1">
      <c r="B262" s="454"/>
      <c r="C262" s="454"/>
      <c r="D262" s="469"/>
      <c r="E262" s="469"/>
      <c r="F262" s="469"/>
      <c r="G262" s="469"/>
      <c r="H262" s="469"/>
      <c r="I262" s="469"/>
      <c r="J262" s="469"/>
      <c r="K262" s="657"/>
      <c r="L262" s="469"/>
      <c r="M262" s="652"/>
    </row>
    <row r="263" spans="2:13" s="619" customFormat="1">
      <c r="B263" s="454"/>
      <c r="C263" s="454"/>
      <c r="D263" s="469"/>
      <c r="E263" s="469"/>
      <c r="F263" s="469"/>
      <c r="G263" s="469"/>
      <c r="H263" s="469"/>
      <c r="I263" s="469"/>
      <c r="J263" s="469"/>
      <c r="K263" s="657"/>
      <c r="L263" s="469"/>
      <c r="M263" s="652"/>
    </row>
    <row r="264" spans="2:13" s="619" customFormat="1">
      <c r="B264" s="454"/>
      <c r="C264" s="454"/>
      <c r="D264" s="469"/>
      <c r="E264" s="469"/>
      <c r="F264" s="469"/>
      <c r="G264" s="469"/>
      <c r="H264" s="469"/>
      <c r="I264" s="469"/>
      <c r="J264" s="469"/>
      <c r="K264" s="657"/>
      <c r="L264" s="469"/>
      <c r="M264" s="652"/>
    </row>
    <row r="265" spans="2:13" s="619" customFormat="1">
      <c r="B265" s="454"/>
      <c r="C265" s="454"/>
      <c r="D265" s="469"/>
      <c r="E265" s="469"/>
      <c r="F265" s="469"/>
      <c r="G265" s="469"/>
      <c r="H265" s="469"/>
      <c r="I265" s="469"/>
      <c r="J265" s="469"/>
      <c r="K265" s="657"/>
      <c r="L265" s="469"/>
      <c r="M265" s="652"/>
    </row>
    <row r="266" spans="2:13" s="619" customFormat="1">
      <c r="B266" s="454"/>
      <c r="C266" s="454"/>
      <c r="D266" s="469"/>
      <c r="E266" s="469"/>
      <c r="F266" s="469"/>
      <c r="G266" s="469"/>
      <c r="H266" s="469"/>
      <c r="I266" s="469"/>
      <c r="J266" s="469"/>
      <c r="K266" s="657"/>
      <c r="L266" s="469"/>
      <c r="M266" s="652"/>
    </row>
    <row r="267" spans="2:13" s="619" customFormat="1">
      <c r="B267" s="454"/>
      <c r="C267" s="454"/>
      <c r="D267" s="469"/>
      <c r="E267" s="469"/>
      <c r="F267" s="469"/>
      <c r="G267" s="469"/>
      <c r="H267" s="469"/>
      <c r="I267" s="469"/>
      <c r="J267" s="469"/>
      <c r="K267" s="657"/>
      <c r="L267" s="469"/>
      <c r="M267" s="652"/>
    </row>
    <row r="268" spans="2:13" s="619" customFormat="1">
      <c r="B268" s="454"/>
      <c r="C268" s="454"/>
      <c r="D268" s="469"/>
      <c r="E268" s="469"/>
      <c r="F268" s="469"/>
      <c r="G268" s="469"/>
      <c r="H268" s="469"/>
      <c r="I268" s="469"/>
      <c r="J268" s="469"/>
      <c r="K268" s="657"/>
      <c r="L268" s="469"/>
      <c r="M268" s="652"/>
    </row>
    <row r="269" spans="2:13" s="619" customFormat="1">
      <c r="B269" s="454"/>
      <c r="C269" s="454"/>
      <c r="D269" s="469"/>
      <c r="E269" s="469"/>
      <c r="F269" s="469"/>
      <c r="G269" s="469"/>
      <c r="H269" s="469"/>
      <c r="I269" s="469"/>
      <c r="J269" s="469"/>
      <c r="K269" s="657"/>
      <c r="L269" s="469"/>
      <c r="M269" s="652"/>
    </row>
    <row r="270" spans="2:13" s="619" customFormat="1">
      <c r="B270" s="454"/>
      <c r="C270" s="454"/>
      <c r="D270" s="469"/>
      <c r="E270" s="469"/>
      <c r="F270" s="469"/>
      <c r="G270" s="469"/>
      <c r="H270" s="469"/>
      <c r="I270" s="469"/>
      <c r="J270" s="469"/>
      <c r="K270" s="657"/>
      <c r="L270" s="469"/>
      <c r="M270" s="652"/>
    </row>
    <row r="271" spans="2:13" s="619" customFormat="1">
      <c r="B271" s="454"/>
      <c r="C271" s="454"/>
      <c r="D271" s="469"/>
      <c r="E271" s="469"/>
      <c r="F271" s="469"/>
      <c r="G271" s="469"/>
      <c r="H271" s="469"/>
      <c r="I271" s="469"/>
      <c r="J271" s="469"/>
      <c r="K271" s="657"/>
      <c r="L271" s="469"/>
      <c r="M271" s="652"/>
    </row>
    <row r="272" spans="2:13" s="619" customFormat="1">
      <c r="B272" s="454"/>
      <c r="C272" s="454"/>
      <c r="D272" s="469"/>
      <c r="E272" s="469"/>
      <c r="F272" s="469"/>
      <c r="G272" s="469"/>
      <c r="H272" s="469"/>
      <c r="I272" s="469"/>
      <c r="J272" s="469"/>
      <c r="K272" s="657"/>
      <c r="L272" s="469"/>
      <c r="M272" s="652"/>
    </row>
    <row r="273" spans="2:13" s="619" customFormat="1">
      <c r="B273" s="454"/>
      <c r="C273" s="454"/>
      <c r="D273" s="469"/>
      <c r="E273" s="469"/>
      <c r="F273" s="469"/>
      <c r="G273" s="469"/>
      <c r="H273" s="469"/>
      <c r="I273" s="469"/>
      <c r="J273" s="469"/>
      <c r="K273" s="657"/>
      <c r="L273" s="469"/>
      <c r="M273" s="652"/>
    </row>
    <row r="274" spans="2:13" s="619" customFormat="1">
      <c r="B274" s="454"/>
      <c r="C274" s="454"/>
      <c r="D274" s="469"/>
      <c r="E274" s="469"/>
      <c r="F274" s="469"/>
      <c r="G274" s="469"/>
      <c r="H274" s="469"/>
      <c r="I274" s="469"/>
      <c r="J274" s="469"/>
      <c r="K274" s="657"/>
      <c r="L274" s="469"/>
      <c r="M274" s="652"/>
    </row>
    <row r="275" spans="2:13" s="619" customFormat="1">
      <c r="B275" s="454"/>
      <c r="C275" s="454"/>
      <c r="D275" s="469"/>
      <c r="E275" s="469"/>
      <c r="F275" s="469"/>
      <c r="G275" s="469"/>
      <c r="H275" s="469"/>
      <c r="I275" s="469"/>
      <c r="J275" s="469"/>
      <c r="K275" s="657"/>
      <c r="L275" s="469"/>
      <c r="M275" s="652"/>
    </row>
    <row r="276" spans="2:13" s="619" customFormat="1">
      <c r="B276" s="454"/>
      <c r="C276" s="454"/>
      <c r="D276" s="469"/>
      <c r="E276" s="469"/>
      <c r="F276" s="469"/>
      <c r="G276" s="469"/>
      <c r="H276" s="469"/>
      <c r="I276" s="469"/>
      <c r="J276" s="469"/>
      <c r="K276" s="657"/>
      <c r="L276" s="469"/>
      <c r="M276" s="652"/>
    </row>
    <row r="277" spans="2:13" s="619" customFormat="1">
      <c r="B277" s="454"/>
      <c r="C277" s="454"/>
      <c r="D277" s="469"/>
      <c r="E277" s="469"/>
      <c r="F277" s="469"/>
      <c r="G277" s="469"/>
      <c r="H277" s="469"/>
      <c r="I277" s="469"/>
      <c r="J277" s="469"/>
      <c r="K277" s="657"/>
      <c r="L277" s="469"/>
      <c r="M277" s="652"/>
    </row>
    <row r="278" spans="2:13" s="619" customFormat="1">
      <c r="B278" s="454"/>
      <c r="C278" s="454"/>
      <c r="D278" s="469"/>
      <c r="E278" s="469"/>
      <c r="F278" s="469"/>
      <c r="G278" s="469"/>
      <c r="H278" s="469"/>
      <c r="I278" s="469"/>
      <c r="J278" s="469"/>
      <c r="K278" s="657"/>
      <c r="L278" s="469"/>
      <c r="M278" s="652"/>
    </row>
    <row r="279" spans="2:13" s="619" customFormat="1">
      <c r="B279" s="454"/>
      <c r="C279" s="454"/>
      <c r="D279" s="469"/>
      <c r="E279" s="469"/>
      <c r="F279" s="469"/>
      <c r="G279" s="469"/>
      <c r="H279" s="469"/>
      <c r="I279" s="469"/>
      <c r="J279" s="469"/>
      <c r="K279" s="657"/>
      <c r="L279" s="469"/>
      <c r="M279" s="652"/>
    </row>
    <row r="280" spans="2:13" s="619" customFormat="1">
      <c r="B280" s="454"/>
      <c r="C280" s="454"/>
      <c r="D280" s="469"/>
      <c r="E280" s="469"/>
      <c r="F280" s="469"/>
      <c r="G280" s="469"/>
      <c r="H280" s="469"/>
      <c r="I280" s="469"/>
      <c r="J280" s="469"/>
      <c r="K280" s="657"/>
      <c r="L280" s="469"/>
      <c r="M280" s="652"/>
    </row>
    <row r="281" spans="2:13" s="619" customFormat="1">
      <c r="B281" s="454"/>
      <c r="C281" s="454"/>
      <c r="D281" s="469"/>
      <c r="E281" s="469"/>
      <c r="F281" s="469"/>
      <c r="G281" s="469"/>
      <c r="H281" s="469"/>
      <c r="I281" s="469"/>
      <c r="J281" s="469"/>
      <c r="K281" s="657"/>
      <c r="L281" s="469"/>
      <c r="M281" s="652"/>
    </row>
    <row r="282" spans="2:13" s="619" customFormat="1">
      <c r="B282" s="454"/>
      <c r="C282" s="454"/>
      <c r="D282" s="469"/>
      <c r="E282" s="469"/>
      <c r="F282" s="469"/>
      <c r="G282" s="469"/>
      <c r="H282" s="469"/>
      <c r="I282" s="469"/>
      <c r="J282" s="469"/>
      <c r="K282" s="657"/>
      <c r="L282" s="469"/>
      <c r="M282" s="652"/>
    </row>
    <row r="283" spans="2:13" s="619" customFormat="1">
      <c r="B283" s="454"/>
      <c r="C283" s="454"/>
      <c r="D283" s="469"/>
      <c r="E283" s="469"/>
      <c r="F283" s="469"/>
      <c r="G283" s="469"/>
      <c r="H283" s="469"/>
      <c r="I283" s="469"/>
      <c r="J283" s="469"/>
      <c r="K283" s="657"/>
      <c r="L283" s="469"/>
      <c r="M283" s="652"/>
    </row>
    <row r="284" spans="2:13" s="619" customFormat="1">
      <c r="B284" s="454"/>
      <c r="C284" s="454"/>
      <c r="D284" s="469"/>
      <c r="E284" s="469"/>
      <c r="F284" s="469"/>
      <c r="G284" s="469"/>
      <c r="H284" s="469"/>
      <c r="I284" s="469"/>
      <c r="J284" s="469"/>
      <c r="K284" s="657"/>
      <c r="L284" s="469"/>
      <c r="M284" s="652"/>
    </row>
    <row r="285" spans="2:13" s="619" customFormat="1">
      <c r="B285" s="454"/>
      <c r="C285" s="454"/>
      <c r="D285" s="469"/>
      <c r="E285" s="469"/>
      <c r="F285" s="469"/>
      <c r="G285" s="469"/>
      <c r="H285" s="469"/>
      <c r="I285" s="469"/>
      <c r="J285" s="469"/>
      <c r="K285" s="657"/>
      <c r="L285" s="469"/>
      <c r="M285" s="652"/>
    </row>
    <row r="286" spans="2:13" s="619" customFormat="1">
      <c r="B286" s="454"/>
      <c r="C286" s="454"/>
      <c r="D286" s="469"/>
      <c r="E286" s="469"/>
      <c r="F286" s="469"/>
      <c r="G286" s="469"/>
      <c r="H286" s="469"/>
      <c r="I286" s="469"/>
      <c r="J286" s="469"/>
      <c r="K286" s="657"/>
      <c r="L286" s="469"/>
      <c r="M286" s="652"/>
    </row>
    <row r="287" spans="2:13" s="619" customFormat="1">
      <c r="B287" s="454"/>
      <c r="C287" s="454"/>
      <c r="D287" s="469"/>
      <c r="E287" s="469"/>
      <c r="F287" s="469"/>
      <c r="G287" s="469"/>
      <c r="H287" s="469"/>
      <c r="I287" s="469"/>
      <c r="J287" s="469"/>
      <c r="K287" s="657"/>
      <c r="L287" s="469"/>
      <c r="M287" s="652"/>
    </row>
    <row r="288" spans="2:13" s="619" customFormat="1">
      <c r="B288" s="454"/>
      <c r="C288" s="454"/>
      <c r="D288" s="469"/>
      <c r="E288" s="469"/>
      <c r="F288" s="469"/>
      <c r="G288" s="469"/>
      <c r="H288" s="469"/>
      <c r="I288" s="469"/>
      <c r="J288" s="469"/>
      <c r="K288" s="657"/>
      <c r="L288" s="469"/>
      <c r="M288" s="652"/>
    </row>
    <row r="289" spans="2:13" s="619" customFormat="1">
      <c r="B289" s="454"/>
      <c r="C289" s="454"/>
      <c r="D289" s="469"/>
      <c r="E289" s="469"/>
      <c r="F289" s="469"/>
      <c r="G289" s="469"/>
      <c r="H289" s="469"/>
      <c r="I289" s="469"/>
      <c r="J289" s="469"/>
      <c r="K289" s="657"/>
      <c r="L289" s="469"/>
      <c r="M289" s="652"/>
    </row>
    <row r="290" spans="2:13" s="619" customFormat="1">
      <c r="B290" s="454"/>
      <c r="C290" s="454"/>
      <c r="D290" s="469"/>
      <c r="E290" s="469"/>
      <c r="F290" s="469"/>
      <c r="G290" s="469"/>
      <c r="H290" s="469"/>
      <c r="I290" s="469"/>
      <c r="J290" s="469"/>
      <c r="K290" s="657"/>
      <c r="L290" s="469"/>
      <c r="M290" s="652"/>
    </row>
    <row r="291" spans="2:13" s="619" customFormat="1">
      <c r="B291" s="454"/>
      <c r="C291" s="454"/>
      <c r="D291" s="469"/>
      <c r="E291" s="469"/>
      <c r="F291" s="469"/>
      <c r="G291" s="469"/>
      <c r="H291" s="469"/>
      <c r="I291" s="469"/>
      <c r="J291" s="469"/>
      <c r="K291" s="657"/>
      <c r="L291" s="469"/>
      <c r="M291" s="652"/>
    </row>
    <row r="292" spans="2:13" s="619" customFormat="1">
      <c r="B292" s="454"/>
      <c r="C292" s="454"/>
      <c r="D292" s="469"/>
      <c r="E292" s="469"/>
      <c r="F292" s="469"/>
      <c r="G292" s="469"/>
      <c r="H292" s="469"/>
      <c r="I292" s="469"/>
      <c r="J292" s="469"/>
      <c r="K292" s="657"/>
      <c r="L292" s="469"/>
      <c r="M292" s="652"/>
    </row>
    <row r="293" spans="2:13" s="619" customFormat="1">
      <c r="B293" s="454"/>
      <c r="C293" s="454"/>
      <c r="D293" s="469"/>
      <c r="E293" s="469"/>
      <c r="F293" s="469"/>
      <c r="G293" s="469"/>
      <c r="H293" s="469"/>
      <c r="I293" s="469"/>
      <c r="J293" s="469"/>
      <c r="K293" s="657"/>
      <c r="L293" s="469"/>
      <c r="M293" s="652"/>
    </row>
    <row r="294" spans="2:13" s="619" customFormat="1">
      <c r="B294" s="454"/>
      <c r="C294" s="454"/>
      <c r="D294" s="469"/>
      <c r="E294" s="469"/>
      <c r="F294" s="469"/>
      <c r="G294" s="469"/>
      <c r="H294" s="469"/>
      <c r="I294" s="469"/>
      <c r="J294" s="469"/>
      <c r="K294" s="657"/>
      <c r="L294" s="469"/>
      <c r="M294" s="652"/>
    </row>
    <row r="295" spans="2:13" s="619" customFormat="1">
      <c r="B295" s="454"/>
      <c r="C295" s="454"/>
      <c r="D295" s="469"/>
      <c r="E295" s="469"/>
      <c r="F295" s="469"/>
      <c r="G295" s="469"/>
      <c r="H295" s="469"/>
      <c r="I295" s="469"/>
      <c r="J295" s="469"/>
      <c r="K295" s="657"/>
      <c r="L295" s="469"/>
      <c r="M295" s="652"/>
    </row>
    <row r="296" spans="2:13" s="619" customFormat="1">
      <c r="B296" s="454"/>
      <c r="C296" s="454"/>
      <c r="D296" s="469"/>
      <c r="E296" s="469"/>
      <c r="F296" s="469"/>
      <c r="G296" s="469"/>
      <c r="H296" s="469"/>
      <c r="I296" s="469"/>
      <c r="J296" s="469"/>
      <c r="K296" s="657"/>
      <c r="L296" s="469"/>
      <c r="M296" s="652"/>
    </row>
    <row r="297" spans="2:13" s="619" customFormat="1">
      <c r="B297" s="454"/>
      <c r="C297" s="454"/>
      <c r="D297" s="469"/>
      <c r="E297" s="469"/>
      <c r="F297" s="469"/>
      <c r="G297" s="469"/>
      <c r="H297" s="469"/>
      <c r="I297" s="469"/>
      <c r="J297" s="469"/>
      <c r="K297" s="657"/>
      <c r="L297" s="469"/>
      <c r="M297" s="652"/>
    </row>
    <row r="298" spans="2:13" s="619" customFormat="1">
      <c r="B298" s="454"/>
      <c r="C298" s="454"/>
      <c r="D298" s="469"/>
      <c r="E298" s="469"/>
      <c r="F298" s="469"/>
      <c r="G298" s="469"/>
      <c r="H298" s="469"/>
      <c r="I298" s="469"/>
      <c r="J298" s="469"/>
      <c r="K298" s="657"/>
      <c r="L298" s="469"/>
      <c r="M298" s="652"/>
    </row>
    <row r="299" spans="2:13" s="619" customFormat="1">
      <c r="B299" s="454"/>
      <c r="C299" s="454"/>
      <c r="D299" s="469"/>
      <c r="E299" s="469"/>
      <c r="F299" s="469"/>
      <c r="G299" s="469"/>
      <c r="H299" s="469"/>
      <c r="I299" s="469"/>
      <c r="J299" s="469"/>
      <c r="K299" s="657"/>
      <c r="L299" s="469"/>
      <c r="M299" s="652"/>
    </row>
    <row r="300" spans="2:13" s="619" customFormat="1">
      <c r="B300" s="454"/>
      <c r="C300" s="454"/>
      <c r="D300" s="469"/>
      <c r="E300" s="469"/>
      <c r="F300" s="469"/>
      <c r="G300" s="469"/>
      <c r="H300" s="469"/>
      <c r="I300" s="469"/>
      <c r="J300" s="469"/>
      <c r="K300" s="657"/>
      <c r="L300" s="469"/>
      <c r="M300" s="652"/>
    </row>
    <row r="301" spans="2:13" s="619" customFormat="1">
      <c r="B301" s="454"/>
      <c r="C301" s="454"/>
      <c r="D301" s="469"/>
      <c r="E301" s="469"/>
      <c r="F301" s="469"/>
      <c r="G301" s="469"/>
      <c r="H301" s="469"/>
      <c r="I301" s="469"/>
      <c r="J301" s="469"/>
      <c r="K301" s="657"/>
      <c r="L301" s="469"/>
      <c r="M301" s="652"/>
    </row>
    <row r="302" spans="2:13" s="619" customFormat="1">
      <c r="B302" s="454"/>
      <c r="C302" s="454"/>
      <c r="D302" s="469"/>
      <c r="E302" s="469"/>
      <c r="F302" s="469"/>
      <c r="G302" s="469"/>
      <c r="H302" s="469"/>
      <c r="I302" s="469"/>
      <c r="J302" s="469"/>
      <c r="K302" s="657"/>
      <c r="L302" s="469"/>
      <c r="M302" s="652"/>
    </row>
    <row r="303" spans="2:13" s="619" customFormat="1">
      <c r="B303" s="454"/>
      <c r="C303" s="454"/>
      <c r="D303" s="469"/>
      <c r="E303" s="469"/>
      <c r="F303" s="469"/>
      <c r="G303" s="469"/>
      <c r="H303" s="469"/>
      <c r="I303" s="469"/>
      <c r="J303" s="469"/>
      <c r="K303" s="657"/>
      <c r="L303" s="469"/>
      <c r="M303" s="652"/>
    </row>
    <row r="304" spans="2:13" s="619" customFormat="1">
      <c r="B304" s="454"/>
      <c r="C304" s="454"/>
      <c r="D304" s="469"/>
      <c r="E304" s="469"/>
      <c r="F304" s="469"/>
      <c r="G304" s="469"/>
      <c r="H304" s="469"/>
      <c r="I304" s="469"/>
      <c r="J304" s="469"/>
      <c r="K304" s="657"/>
      <c r="L304" s="469"/>
      <c r="M304" s="652"/>
    </row>
    <row r="305" spans="2:13" s="619" customFormat="1">
      <c r="B305" s="454"/>
      <c r="C305" s="454"/>
      <c r="D305" s="469"/>
      <c r="E305" s="469"/>
      <c r="F305" s="469"/>
      <c r="G305" s="469"/>
      <c r="H305" s="469"/>
      <c r="I305" s="469"/>
      <c r="J305" s="469"/>
      <c r="K305" s="657"/>
      <c r="L305" s="469"/>
      <c r="M305" s="652"/>
    </row>
    <row r="306" spans="2:13" s="619" customFormat="1">
      <c r="B306" s="454"/>
      <c r="C306" s="454"/>
      <c r="D306" s="469"/>
      <c r="E306" s="469"/>
      <c r="F306" s="469"/>
      <c r="G306" s="469"/>
      <c r="H306" s="469"/>
      <c r="I306" s="469"/>
      <c r="J306" s="469"/>
      <c r="K306" s="657"/>
      <c r="L306" s="469"/>
      <c r="M306" s="652"/>
    </row>
    <row r="307" spans="2:13" s="619" customFormat="1">
      <c r="B307" s="454"/>
      <c r="C307" s="454"/>
      <c r="D307" s="469"/>
      <c r="E307" s="469"/>
      <c r="F307" s="469"/>
      <c r="G307" s="469"/>
      <c r="H307" s="469"/>
      <c r="I307" s="469"/>
      <c r="J307" s="469"/>
      <c r="K307" s="657"/>
      <c r="L307" s="469"/>
      <c r="M307" s="652"/>
    </row>
    <row r="308" spans="2:13" s="619" customFormat="1">
      <c r="B308" s="454"/>
      <c r="C308" s="454"/>
      <c r="D308" s="469"/>
      <c r="E308" s="469"/>
      <c r="F308" s="469"/>
      <c r="G308" s="469"/>
      <c r="H308" s="469"/>
      <c r="I308" s="469"/>
      <c r="J308" s="469"/>
      <c r="K308" s="657"/>
      <c r="L308" s="469"/>
      <c r="M308" s="652"/>
    </row>
    <row r="309" spans="2:13" s="619" customFormat="1">
      <c r="B309" s="454"/>
      <c r="C309" s="454"/>
      <c r="D309" s="469"/>
      <c r="E309" s="469"/>
      <c r="F309" s="469"/>
      <c r="G309" s="469"/>
      <c r="H309" s="469"/>
      <c r="I309" s="469"/>
      <c r="J309" s="469"/>
      <c r="K309" s="657"/>
      <c r="L309" s="469"/>
      <c r="M309" s="652"/>
    </row>
    <row r="310" spans="2:13" s="619" customFormat="1">
      <c r="B310" s="454"/>
      <c r="C310" s="454"/>
      <c r="D310" s="469"/>
      <c r="E310" s="469"/>
      <c r="F310" s="469"/>
      <c r="G310" s="469"/>
      <c r="H310" s="469"/>
      <c r="I310" s="469"/>
      <c r="J310" s="469"/>
      <c r="K310" s="657"/>
      <c r="L310" s="469"/>
      <c r="M310" s="652"/>
    </row>
    <row r="311" spans="2:13" s="619" customFormat="1">
      <c r="B311" s="454"/>
      <c r="C311" s="454"/>
      <c r="D311" s="469"/>
      <c r="E311" s="469"/>
      <c r="F311" s="469"/>
      <c r="G311" s="469"/>
      <c r="H311" s="469"/>
      <c r="I311" s="469"/>
      <c r="J311" s="469"/>
      <c r="K311" s="657"/>
      <c r="L311" s="469"/>
      <c r="M311" s="652"/>
    </row>
    <row r="312" spans="2:13" s="619" customFormat="1">
      <c r="B312" s="454"/>
      <c r="C312" s="454"/>
      <c r="D312" s="469"/>
      <c r="E312" s="469"/>
      <c r="F312" s="469"/>
      <c r="G312" s="469"/>
      <c r="H312" s="469"/>
      <c r="I312" s="469"/>
      <c r="J312" s="469"/>
      <c r="K312" s="657"/>
      <c r="L312" s="469"/>
      <c r="M312" s="652"/>
    </row>
    <row r="313" spans="2:13" s="619" customFormat="1">
      <c r="B313" s="454"/>
      <c r="C313" s="454"/>
      <c r="D313" s="469"/>
      <c r="E313" s="469"/>
      <c r="F313" s="469"/>
      <c r="G313" s="469"/>
      <c r="H313" s="469"/>
      <c r="I313" s="469"/>
      <c r="J313" s="469"/>
      <c r="K313" s="657"/>
      <c r="L313" s="469"/>
      <c r="M313" s="652"/>
    </row>
    <row r="314" spans="2:13" s="619" customFormat="1">
      <c r="B314" s="454"/>
      <c r="C314" s="454"/>
      <c r="D314" s="469"/>
      <c r="E314" s="469"/>
      <c r="F314" s="469"/>
      <c r="G314" s="469"/>
      <c r="H314" s="469"/>
      <c r="I314" s="469"/>
      <c r="J314" s="469"/>
      <c r="K314" s="657"/>
      <c r="L314" s="469"/>
      <c r="M314" s="652"/>
    </row>
    <row r="315" spans="2:13" s="619" customFormat="1">
      <c r="B315" s="454"/>
      <c r="C315" s="454"/>
      <c r="D315" s="469"/>
      <c r="E315" s="469"/>
      <c r="F315" s="469"/>
      <c r="G315" s="469"/>
      <c r="H315" s="469"/>
      <c r="I315" s="469"/>
      <c r="J315" s="469"/>
      <c r="K315" s="657"/>
      <c r="L315" s="469"/>
      <c r="M315" s="652"/>
    </row>
    <row r="316" spans="2:13" s="619" customFormat="1">
      <c r="B316" s="454"/>
      <c r="C316" s="454"/>
      <c r="D316" s="469"/>
      <c r="E316" s="469"/>
      <c r="F316" s="469"/>
      <c r="G316" s="469"/>
      <c r="H316" s="469"/>
      <c r="I316" s="469"/>
      <c r="J316" s="469"/>
      <c r="K316" s="657"/>
      <c r="L316" s="469"/>
      <c r="M316" s="652"/>
    </row>
    <row r="317" spans="2:13" s="619" customFormat="1">
      <c r="B317" s="454"/>
      <c r="C317" s="454"/>
      <c r="D317" s="469"/>
      <c r="E317" s="469"/>
      <c r="F317" s="469"/>
      <c r="G317" s="469"/>
      <c r="H317" s="469"/>
      <c r="I317" s="469"/>
      <c r="J317" s="469"/>
      <c r="K317" s="657"/>
      <c r="L317" s="469"/>
      <c r="M317" s="652"/>
    </row>
    <row r="318" spans="2:13" s="619" customFormat="1">
      <c r="B318" s="454"/>
      <c r="C318" s="454"/>
      <c r="D318" s="469"/>
      <c r="E318" s="469"/>
      <c r="F318" s="469"/>
      <c r="G318" s="469"/>
      <c r="H318" s="469"/>
      <c r="I318" s="469"/>
      <c r="J318" s="469"/>
      <c r="K318" s="657"/>
      <c r="L318" s="469"/>
      <c r="M318" s="652"/>
    </row>
    <row r="319" spans="2:13" s="619" customFormat="1">
      <c r="B319" s="454"/>
      <c r="C319" s="454"/>
      <c r="D319" s="469"/>
      <c r="E319" s="469"/>
      <c r="F319" s="469"/>
      <c r="G319" s="469"/>
      <c r="H319" s="469"/>
      <c r="I319" s="469"/>
      <c r="J319" s="469"/>
      <c r="K319" s="657"/>
      <c r="L319" s="469"/>
      <c r="M319" s="652"/>
    </row>
    <row r="320" spans="2:13" s="619" customFormat="1">
      <c r="B320" s="454"/>
      <c r="C320" s="454"/>
      <c r="D320" s="469"/>
      <c r="E320" s="469"/>
      <c r="F320" s="469"/>
      <c r="G320" s="469"/>
      <c r="H320" s="469"/>
      <c r="I320" s="469"/>
      <c r="J320" s="469"/>
      <c r="K320" s="657"/>
      <c r="L320" s="469"/>
      <c r="M320" s="652"/>
    </row>
    <row r="321" spans="2:13" s="619" customFormat="1">
      <c r="B321" s="454"/>
      <c r="C321" s="454"/>
      <c r="D321" s="469"/>
      <c r="E321" s="469"/>
      <c r="F321" s="469"/>
      <c r="G321" s="469"/>
      <c r="H321" s="469"/>
      <c r="I321" s="469"/>
      <c r="J321" s="469"/>
      <c r="K321" s="657"/>
      <c r="L321" s="469"/>
      <c r="M321" s="652"/>
    </row>
    <row r="322" spans="2:13" s="619" customFormat="1">
      <c r="B322" s="454"/>
      <c r="C322" s="454"/>
      <c r="D322" s="469"/>
      <c r="E322" s="469"/>
      <c r="F322" s="469"/>
      <c r="G322" s="469"/>
      <c r="H322" s="469"/>
      <c r="I322" s="469"/>
      <c r="J322" s="469"/>
      <c r="K322" s="657"/>
      <c r="L322" s="469"/>
      <c r="M322" s="652"/>
    </row>
    <row r="323" spans="2:13" s="619" customFormat="1">
      <c r="B323" s="454"/>
      <c r="C323" s="454"/>
      <c r="D323" s="469"/>
      <c r="E323" s="469"/>
      <c r="F323" s="469"/>
      <c r="G323" s="469"/>
      <c r="H323" s="469"/>
      <c r="I323" s="469"/>
      <c r="J323" s="469"/>
      <c r="K323" s="657"/>
      <c r="L323" s="469"/>
      <c r="M323" s="652"/>
    </row>
    <row r="324" spans="2:13" s="619" customFormat="1">
      <c r="B324" s="454"/>
      <c r="C324" s="454"/>
      <c r="D324" s="469"/>
      <c r="E324" s="469"/>
      <c r="F324" s="469"/>
      <c r="G324" s="469"/>
      <c r="H324" s="469"/>
      <c r="I324" s="469"/>
      <c r="J324" s="469"/>
      <c r="K324" s="657"/>
      <c r="L324" s="469"/>
      <c r="M324" s="652"/>
    </row>
    <row r="325" spans="2:13" s="619" customFormat="1">
      <c r="B325" s="454"/>
      <c r="C325" s="454"/>
      <c r="D325" s="469"/>
      <c r="E325" s="469"/>
      <c r="F325" s="469"/>
      <c r="G325" s="469"/>
      <c r="H325" s="469"/>
      <c r="I325" s="469"/>
      <c r="J325" s="469"/>
      <c r="K325" s="657"/>
      <c r="L325" s="469"/>
      <c r="M325" s="652"/>
    </row>
    <row r="326" spans="2:13" s="619" customFormat="1">
      <c r="B326" s="454"/>
      <c r="C326" s="454"/>
      <c r="D326" s="469"/>
      <c r="E326" s="469"/>
      <c r="F326" s="469"/>
      <c r="G326" s="469"/>
      <c r="H326" s="469"/>
      <c r="I326" s="469"/>
      <c r="J326" s="469"/>
      <c r="K326" s="657"/>
      <c r="L326" s="469"/>
      <c r="M326" s="652"/>
    </row>
    <row r="327" spans="2:13" s="619" customFormat="1">
      <c r="B327" s="454"/>
      <c r="C327" s="454"/>
      <c r="D327" s="469"/>
      <c r="E327" s="469"/>
      <c r="F327" s="469"/>
      <c r="G327" s="469"/>
      <c r="H327" s="469"/>
      <c r="I327" s="469"/>
      <c r="J327" s="469"/>
      <c r="K327" s="657"/>
      <c r="L327" s="469"/>
      <c r="M327" s="652"/>
    </row>
    <row r="328" spans="2:13" s="619" customFormat="1">
      <c r="B328" s="454"/>
      <c r="C328" s="454"/>
      <c r="D328" s="469"/>
      <c r="E328" s="469"/>
      <c r="F328" s="469"/>
      <c r="G328" s="469"/>
      <c r="H328" s="469"/>
      <c r="I328" s="469"/>
      <c r="J328" s="469"/>
      <c r="K328" s="657"/>
      <c r="L328" s="469"/>
      <c r="M328" s="652"/>
    </row>
    <row r="329" spans="2:13" s="619" customFormat="1">
      <c r="B329" s="454"/>
      <c r="C329" s="454"/>
      <c r="D329" s="469"/>
      <c r="E329" s="469"/>
      <c r="F329" s="469"/>
      <c r="G329" s="469"/>
      <c r="H329" s="469"/>
      <c r="I329" s="469"/>
      <c r="J329" s="469"/>
      <c r="K329" s="657"/>
      <c r="L329" s="469"/>
      <c r="M329" s="652"/>
    </row>
    <row r="330" spans="2:13" s="619" customFormat="1">
      <c r="B330" s="454"/>
      <c r="C330" s="454"/>
      <c r="D330" s="469"/>
      <c r="E330" s="469"/>
      <c r="F330" s="469"/>
      <c r="G330" s="469"/>
      <c r="H330" s="469"/>
      <c r="I330" s="469"/>
      <c r="J330" s="469"/>
      <c r="K330" s="657"/>
      <c r="L330" s="469"/>
      <c r="M330" s="652"/>
    </row>
    <row r="331" spans="2:13" s="619" customFormat="1">
      <c r="B331" s="454"/>
      <c r="C331" s="454"/>
      <c r="D331" s="469"/>
      <c r="E331" s="469"/>
      <c r="F331" s="469"/>
      <c r="G331" s="469"/>
      <c r="H331" s="469"/>
      <c r="I331" s="469"/>
      <c r="J331" s="469"/>
      <c r="K331" s="657"/>
      <c r="L331" s="469"/>
      <c r="M331" s="652"/>
    </row>
    <row r="332" spans="2:13" s="619" customFormat="1">
      <c r="B332" s="454"/>
      <c r="C332" s="454"/>
      <c r="D332" s="469"/>
      <c r="E332" s="469"/>
      <c r="F332" s="469"/>
      <c r="G332" s="469"/>
      <c r="H332" s="469"/>
      <c r="I332" s="469"/>
      <c r="J332" s="469"/>
      <c r="K332" s="657"/>
      <c r="L332" s="469"/>
      <c r="M332" s="652"/>
    </row>
    <row r="333" spans="2:13" s="619" customFormat="1">
      <c r="B333" s="454"/>
      <c r="C333" s="454"/>
      <c r="D333" s="469"/>
      <c r="E333" s="469"/>
      <c r="F333" s="469"/>
      <c r="G333" s="469"/>
      <c r="H333" s="469"/>
      <c r="I333" s="469"/>
      <c r="J333" s="469"/>
      <c r="K333" s="657"/>
      <c r="L333" s="469"/>
      <c r="M333" s="652"/>
    </row>
    <row r="334" spans="2:13" s="619" customFormat="1">
      <c r="B334" s="454"/>
      <c r="C334" s="454"/>
      <c r="D334" s="469"/>
      <c r="E334" s="469"/>
      <c r="F334" s="469"/>
      <c r="G334" s="469"/>
      <c r="H334" s="469"/>
      <c r="I334" s="469"/>
      <c r="J334" s="469"/>
      <c r="K334" s="657"/>
      <c r="L334" s="469"/>
      <c r="M334" s="652"/>
    </row>
    <row r="335" spans="2:13" s="619" customFormat="1">
      <c r="B335" s="454"/>
      <c r="C335" s="454"/>
      <c r="D335" s="469"/>
      <c r="E335" s="469"/>
      <c r="F335" s="469"/>
      <c r="G335" s="469"/>
      <c r="H335" s="469"/>
      <c r="I335" s="469"/>
      <c r="J335" s="469"/>
      <c r="K335" s="657"/>
      <c r="L335" s="469"/>
      <c r="M335" s="652"/>
    </row>
    <row r="336" spans="2:13" s="619" customFormat="1">
      <c r="B336" s="454"/>
      <c r="C336" s="454"/>
      <c r="D336" s="469"/>
      <c r="E336" s="469"/>
      <c r="F336" s="469"/>
      <c r="G336" s="469"/>
      <c r="H336" s="469"/>
      <c r="I336" s="469"/>
      <c r="J336" s="469"/>
      <c r="K336" s="657"/>
      <c r="L336" s="469"/>
      <c r="M336" s="652"/>
    </row>
    <row r="337" spans="2:13" s="619" customFormat="1">
      <c r="B337" s="454"/>
      <c r="C337" s="454"/>
      <c r="D337" s="469"/>
      <c r="E337" s="469"/>
      <c r="F337" s="469"/>
      <c r="G337" s="469"/>
      <c r="H337" s="469"/>
      <c r="I337" s="469"/>
      <c r="J337" s="469"/>
      <c r="K337" s="657"/>
      <c r="L337" s="469"/>
      <c r="M337" s="652"/>
    </row>
    <row r="338" spans="2:13" s="619" customFormat="1">
      <c r="B338" s="454"/>
      <c r="C338" s="454"/>
      <c r="D338" s="469"/>
      <c r="E338" s="469"/>
      <c r="F338" s="469"/>
      <c r="G338" s="469"/>
      <c r="H338" s="469"/>
      <c r="I338" s="469"/>
      <c r="J338" s="469"/>
      <c r="K338" s="657"/>
      <c r="L338" s="469"/>
      <c r="M338" s="652"/>
    </row>
    <row r="339" spans="2:13" s="619" customFormat="1">
      <c r="B339" s="454"/>
      <c r="C339" s="454"/>
      <c r="D339" s="469"/>
      <c r="E339" s="469"/>
      <c r="F339" s="469"/>
      <c r="G339" s="469"/>
      <c r="H339" s="469"/>
      <c r="I339" s="469"/>
      <c r="J339" s="469"/>
      <c r="K339" s="657"/>
      <c r="L339" s="469"/>
      <c r="M339" s="652"/>
    </row>
    <row r="340" spans="2:13" s="619" customFormat="1">
      <c r="B340" s="454"/>
      <c r="C340" s="454"/>
      <c r="D340" s="469"/>
      <c r="E340" s="469"/>
      <c r="F340" s="469"/>
      <c r="G340" s="469"/>
      <c r="H340" s="469"/>
      <c r="I340" s="469"/>
      <c r="J340" s="469"/>
      <c r="K340" s="657"/>
      <c r="L340" s="469"/>
      <c r="M340" s="652"/>
    </row>
    <row r="341" spans="2:13" s="619" customFormat="1">
      <c r="B341" s="454"/>
      <c r="C341" s="454"/>
      <c r="D341" s="469"/>
      <c r="E341" s="469"/>
      <c r="F341" s="469"/>
      <c r="G341" s="469"/>
      <c r="H341" s="469"/>
      <c r="I341" s="469"/>
      <c r="J341" s="469"/>
      <c r="K341" s="657"/>
      <c r="L341" s="469"/>
      <c r="M341" s="652"/>
    </row>
    <row r="342" spans="2:13" s="619" customFormat="1">
      <c r="B342" s="454"/>
      <c r="C342" s="454"/>
      <c r="D342" s="469"/>
      <c r="E342" s="469"/>
      <c r="F342" s="469"/>
      <c r="G342" s="469"/>
      <c r="H342" s="469"/>
      <c r="I342" s="469"/>
      <c r="J342" s="469"/>
      <c r="K342" s="657"/>
      <c r="L342" s="469"/>
      <c r="M342" s="652"/>
    </row>
    <row r="343" spans="2:13" s="619" customFormat="1">
      <c r="B343" s="454"/>
      <c r="C343" s="454"/>
      <c r="D343" s="469"/>
      <c r="E343" s="469"/>
      <c r="F343" s="469"/>
      <c r="G343" s="469"/>
      <c r="H343" s="469"/>
      <c r="I343" s="469"/>
      <c r="J343" s="469"/>
      <c r="K343" s="657"/>
      <c r="L343" s="469"/>
      <c r="M343" s="652"/>
    </row>
    <row r="344" spans="2:13" s="619" customFormat="1">
      <c r="B344" s="454"/>
      <c r="C344" s="454"/>
      <c r="D344" s="469"/>
      <c r="E344" s="469"/>
      <c r="F344" s="469"/>
      <c r="G344" s="469"/>
      <c r="H344" s="469"/>
      <c r="I344" s="469"/>
      <c r="J344" s="469"/>
      <c r="K344" s="657"/>
      <c r="L344" s="469"/>
      <c r="M344" s="652"/>
    </row>
    <row r="345" spans="2:13" s="619" customFormat="1">
      <c r="B345" s="454"/>
      <c r="C345" s="454"/>
      <c r="D345" s="469"/>
      <c r="E345" s="469"/>
      <c r="F345" s="469"/>
      <c r="G345" s="469"/>
      <c r="H345" s="469"/>
      <c r="I345" s="469"/>
      <c r="J345" s="469"/>
      <c r="K345" s="657"/>
      <c r="L345" s="469"/>
      <c r="M345" s="652"/>
    </row>
    <row r="346" spans="2:13" s="619" customFormat="1">
      <c r="B346" s="454"/>
      <c r="C346" s="454"/>
      <c r="D346" s="469"/>
      <c r="E346" s="469"/>
      <c r="F346" s="469"/>
      <c r="G346" s="469"/>
      <c r="H346" s="469"/>
      <c r="I346" s="469"/>
      <c r="J346" s="469"/>
      <c r="K346" s="657"/>
      <c r="L346" s="469"/>
      <c r="M346" s="652"/>
    </row>
    <row r="347" spans="2:13" s="619" customFormat="1">
      <c r="B347" s="454"/>
      <c r="C347" s="454"/>
      <c r="D347" s="469"/>
      <c r="E347" s="469"/>
      <c r="F347" s="469"/>
      <c r="G347" s="469"/>
      <c r="H347" s="469"/>
      <c r="I347" s="469"/>
      <c r="J347" s="469"/>
      <c r="K347" s="657"/>
      <c r="L347" s="469"/>
      <c r="M347" s="652"/>
    </row>
    <row r="348" spans="2:13" s="619" customFormat="1">
      <c r="B348" s="454"/>
      <c r="C348" s="454"/>
      <c r="D348" s="469"/>
      <c r="E348" s="469"/>
      <c r="F348" s="469"/>
      <c r="G348" s="469"/>
      <c r="H348" s="469"/>
      <c r="I348" s="469"/>
      <c r="J348" s="469"/>
      <c r="K348" s="657"/>
      <c r="L348" s="469"/>
      <c r="M348" s="652"/>
    </row>
    <row r="349" spans="2:13" s="619" customFormat="1">
      <c r="B349" s="454"/>
      <c r="C349" s="454"/>
      <c r="D349" s="469"/>
      <c r="E349" s="469"/>
      <c r="F349" s="469"/>
      <c r="G349" s="469"/>
      <c r="H349" s="469"/>
      <c r="I349" s="469"/>
      <c r="J349" s="469"/>
      <c r="K349" s="657"/>
      <c r="L349" s="469"/>
      <c r="M349" s="652"/>
    </row>
    <row r="350" spans="2:13" s="619" customFormat="1">
      <c r="B350" s="454"/>
      <c r="C350" s="454"/>
      <c r="D350" s="469"/>
      <c r="E350" s="469"/>
      <c r="F350" s="469"/>
      <c r="G350" s="469"/>
      <c r="H350" s="469"/>
      <c r="I350" s="469"/>
      <c r="J350" s="469"/>
      <c r="K350" s="657"/>
      <c r="L350" s="469"/>
      <c r="M350" s="652"/>
    </row>
    <row r="351" spans="2:13" s="619" customFormat="1">
      <c r="B351" s="454"/>
      <c r="C351" s="454"/>
      <c r="D351" s="469"/>
      <c r="E351" s="469"/>
      <c r="F351" s="469"/>
      <c r="G351" s="469"/>
      <c r="H351" s="469"/>
      <c r="I351" s="469"/>
      <c r="J351" s="469"/>
      <c r="K351" s="657"/>
      <c r="L351" s="469"/>
      <c r="M351" s="652"/>
    </row>
    <row r="352" spans="2:13" s="619" customFormat="1">
      <c r="B352" s="454"/>
      <c r="C352" s="454"/>
      <c r="D352" s="469"/>
      <c r="E352" s="469"/>
      <c r="F352" s="469"/>
      <c r="G352" s="469"/>
      <c r="H352" s="469"/>
      <c r="I352" s="469"/>
      <c r="J352" s="469"/>
      <c r="K352" s="657"/>
      <c r="L352" s="469"/>
      <c r="M352" s="652"/>
    </row>
    <row r="353" spans="2:13" s="619" customFormat="1">
      <c r="B353" s="454"/>
      <c r="C353" s="454"/>
      <c r="D353" s="469"/>
      <c r="E353" s="469"/>
      <c r="F353" s="469"/>
      <c r="G353" s="469"/>
      <c r="H353" s="469"/>
      <c r="I353" s="469"/>
      <c r="J353" s="469"/>
      <c r="K353" s="657"/>
      <c r="L353" s="469"/>
      <c r="M353" s="652"/>
    </row>
    <row r="354" spans="2:13" s="619" customFormat="1">
      <c r="B354" s="454"/>
      <c r="C354" s="454"/>
      <c r="D354" s="469"/>
      <c r="E354" s="469"/>
      <c r="F354" s="469"/>
      <c r="G354" s="469"/>
      <c r="H354" s="469"/>
      <c r="I354" s="469"/>
      <c r="J354" s="469"/>
      <c r="K354" s="657"/>
      <c r="L354" s="469"/>
      <c r="M354" s="652"/>
    </row>
    <row r="355" spans="2:13" s="619" customFormat="1">
      <c r="B355" s="454"/>
      <c r="C355" s="454"/>
      <c r="D355" s="469"/>
      <c r="E355" s="469"/>
      <c r="F355" s="469"/>
      <c r="G355" s="469"/>
      <c r="H355" s="469"/>
      <c r="I355" s="469"/>
      <c r="J355" s="469"/>
      <c r="K355" s="657"/>
      <c r="L355" s="469"/>
      <c r="M355" s="652"/>
    </row>
    <row r="356" spans="2:13" s="619" customFormat="1">
      <c r="B356" s="454"/>
      <c r="C356" s="454"/>
      <c r="D356" s="469"/>
      <c r="E356" s="469"/>
      <c r="F356" s="469"/>
      <c r="G356" s="469"/>
      <c r="H356" s="469"/>
      <c r="I356" s="469"/>
      <c r="J356" s="469"/>
      <c r="K356" s="657"/>
      <c r="L356" s="469"/>
      <c r="M356" s="652"/>
    </row>
    <row r="357" spans="2:13" s="619" customFormat="1">
      <c r="B357" s="454"/>
      <c r="C357" s="454"/>
      <c r="D357" s="469"/>
      <c r="E357" s="469"/>
      <c r="F357" s="469"/>
      <c r="G357" s="469"/>
      <c r="H357" s="469"/>
      <c r="I357" s="469"/>
      <c r="J357" s="469"/>
      <c r="K357" s="657"/>
      <c r="L357" s="469"/>
      <c r="M357" s="652"/>
    </row>
    <row r="358" spans="2:13" s="619" customFormat="1">
      <c r="B358" s="454"/>
      <c r="C358" s="454"/>
      <c r="D358" s="469"/>
      <c r="E358" s="469"/>
      <c r="F358" s="469"/>
      <c r="G358" s="469"/>
      <c r="H358" s="469"/>
      <c r="I358" s="469"/>
      <c r="J358" s="469"/>
      <c r="K358" s="657"/>
      <c r="L358" s="469"/>
      <c r="M358" s="652"/>
    </row>
    <row r="359" spans="2:13" s="619" customFormat="1">
      <c r="B359" s="454"/>
      <c r="C359" s="454"/>
      <c r="D359" s="469"/>
      <c r="E359" s="469"/>
      <c r="F359" s="469"/>
      <c r="G359" s="469"/>
      <c r="H359" s="469"/>
      <c r="I359" s="469"/>
      <c r="J359" s="469"/>
      <c r="K359" s="657"/>
      <c r="L359" s="469"/>
      <c r="M359" s="652"/>
    </row>
    <row r="360" spans="2:13" s="619" customFormat="1">
      <c r="B360" s="454"/>
      <c r="C360" s="454"/>
      <c r="D360" s="469"/>
      <c r="E360" s="469"/>
      <c r="F360" s="469"/>
      <c r="G360" s="469"/>
      <c r="H360" s="469"/>
      <c r="I360" s="469"/>
      <c r="J360" s="469"/>
      <c r="K360" s="657"/>
      <c r="L360" s="469"/>
      <c r="M360" s="652"/>
    </row>
    <row r="361" spans="2:13" s="619" customFormat="1">
      <c r="B361" s="454"/>
      <c r="C361" s="454"/>
      <c r="D361" s="469"/>
      <c r="E361" s="469"/>
      <c r="F361" s="469"/>
      <c r="G361" s="469"/>
      <c r="H361" s="469"/>
      <c r="I361" s="469"/>
      <c r="J361" s="469"/>
      <c r="K361" s="657"/>
      <c r="L361" s="469"/>
      <c r="M361" s="652"/>
    </row>
    <row r="362" spans="2:13" s="619" customFormat="1">
      <c r="B362" s="454"/>
      <c r="C362" s="454"/>
      <c r="D362" s="469"/>
      <c r="E362" s="469"/>
      <c r="F362" s="469"/>
      <c r="G362" s="469"/>
      <c r="H362" s="469"/>
      <c r="I362" s="469"/>
      <c r="J362" s="469"/>
      <c r="K362" s="657"/>
      <c r="L362" s="469"/>
      <c r="M362" s="652"/>
    </row>
    <row r="363" spans="2:13" s="619" customFormat="1">
      <c r="B363" s="454"/>
      <c r="C363" s="454"/>
      <c r="D363" s="469"/>
      <c r="E363" s="469"/>
      <c r="F363" s="469"/>
      <c r="G363" s="469"/>
      <c r="H363" s="469"/>
      <c r="I363" s="469"/>
      <c r="J363" s="469"/>
      <c r="K363" s="657"/>
      <c r="L363" s="469"/>
      <c r="M363" s="652"/>
    </row>
    <row r="364" spans="2:13" s="619" customFormat="1">
      <c r="B364" s="454"/>
      <c r="C364" s="454"/>
      <c r="D364" s="469"/>
      <c r="E364" s="469"/>
      <c r="F364" s="469"/>
      <c r="G364" s="469"/>
      <c r="H364" s="469"/>
      <c r="I364" s="469"/>
      <c r="J364" s="469"/>
      <c r="K364" s="657"/>
      <c r="L364" s="469"/>
      <c r="M364" s="652"/>
    </row>
    <row r="365" spans="2:13" s="619" customFormat="1">
      <c r="B365" s="454"/>
      <c r="C365" s="454"/>
      <c r="D365" s="469"/>
      <c r="E365" s="469"/>
      <c r="F365" s="469"/>
      <c r="G365" s="469"/>
      <c r="H365" s="469"/>
      <c r="I365" s="469"/>
      <c r="J365" s="469"/>
      <c r="K365" s="657"/>
      <c r="L365" s="469"/>
      <c r="M365" s="652"/>
    </row>
    <row r="366" spans="2:13" s="619" customFormat="1">
      <c r="B366" s="454"/>
      <c r="C366" s="454"/>
      <c r="D366" s="469"/>
      <c r="E366" s="469"/>
      <c r="F366" s="469"/>
      <c r="G366" s="469"/>
      <c r="H366" s="469"/>
      <c r="I366" s="469"/>
      <c r="J366" s="469"/>
      <c r="K366" s="657"/>
      <c r="L366" s="469"/>
      <c r="M366" s="652"/>
    </row>
    <row r="367" spans="2:13" s="619" customFormat="1">
      <c r="B367" s="454"/>
      <c r="C367" s="454"/>
      <c r="D367" s="469"/>
      <c r="E367" s="469"/>
      <c r="F367" s="469"/>
      <c r="G367" s="469"/>
      <c r="H367" s="469"/>
      <c r="I367" s="469"/>
      <c r="J367" s="469"/>
      <c r="K367" s="657"/>
      <c r="L367" s="469"/>
      <c r="M367" s="652"/>
    </row>
    <row r="368" spans="2:13" s="619" customFormat="1">
      <c r="B368" s="454"/>
      <c r="C368" s="454"/>
      <c r="D368" s="469"/>
      <c r="E368" s="469"/>
      <c r="F368" s="469"/>
      <c r="G368" s="469"/>
      <c r="H368" s="469"/>
      <c r="I368" s="469"/>
      <c r="J368" s="469"/>
      <c r="K368" s="657"/>
      <c r="L368" s="469"/>
      <c r="M368" s="652"/>
    </row>
    <row r="369" spans="2:13" s="619" customFormat="1">
      <c r="B369" s="454"/>
      <c r="C369" s="454"/>
      <c r="D369" s="469"/>
      <c r="E369" s="469"/>
      <c r="F369" s="469"/>
      <c r="G369" s="469"/>
      <c r="H369" s="469"/>
      <c r="I369" s="469"/>
      <c r="J369" s="469"/>
      <c r="K369" s="657"/>
      <c r="L369" s="469"/>
      <c r="M369" s="652"/>
    </row>
    <row r="370" spans="2:13" s="619" customFormat="1">
      <c r="B370" s="454"/>
      <c r="C370" s="454"/>
      <c r="D370" s="469"/>
      <c r="E370" s="469"/>
      <c r="F370" s="469"/>
      <c r="G370" s="469"/>
      <c r="H370" s="469"/>
      <c r="I370" s="469"/>
      <c r="J370" s="469"/>
      <c r="K370" s="657"/>
      <c r="L370" s="469"/>
      <c r="M370" s="652"/>
    </row>
    <row r="371" spans="2:13" s="619" customFormat="1">
      <c r="B371" s="454"/>
      <c r="C371" s="454"/>
      <c r="D371" s="469"/>
      <c r="E371" s="469"/>
      <c r="F371" s="469"/>
      <c r="G371" s="469"/>
      <c r="H371" s="469"/>
      <c r="I371" s="469"/>
      <c r="J371" s="469"/>
      <c r="K371" s="657"/>
      <c r="L371" s="469"/>
      <c r="M371" s="652"/>
    </row>
    <row r="372" spans="2:13" s="619" customFormat="1">
      <c r="B372" s="454"/>
      <c r="C372" s="454"/>
      <c r="D372" s="469"/>
      <c r="E372" s="469"/>
      <c r="F372" s="469"/>
      <c r="G372" s="469"/>
      <c r="H372" s="469"/>
      <c r="I372" s="469"/>
      <c r="J372" s="469"/>
      <c r="K372" s="657"/>
      <c r="L372" s="469"/>
      <c r="M372" s="652"/>
    </row>
    <row r="373" spans="2:13" s="619" customFormat="1">
      <c r="B373" s="454"/>
      <c r="C373" s="454"/>
      <c r="D373" s="469"/>
      <c r="E373" s="469"/>
      <c r="F373" s="469"/>
      <c r="G373" s="469"/>
      <c r="H373" s="469"/>
      <c r="I373" s="469"/>
      <c r="J373" s="469"/>
      <c r="K373" s="657"/>
      <c r="L373" s="469"/>
      <c r="M373" s="652"/>
    </row>
    <row r="374" spans="2:13" s="619" customFormat="1">
      <c r="B374" s="454"/>
      <c r="C374" s="454"/>
      <c r="D374" s="469"/>
      <c r="E374" s="469"/>
      <c r="F374" s="469"/>
      <c r="G374" s="469"/>
      <c r="H374" s="469"/>
      <c r="I374" s="469"/>
      <c r="J374" s="469"/>
      <c r="K374" s="657"/>
      <c r="L374" s="469"/>
      <c r="M374" s="652"/>
    </row>
    <row r="375" spans="2:13" s="619" customFormat="1">
      <c r="B375" s="454"/>
      <c r="C375" s="454"/>
      <c r="D375" s="469"/>
      <c r="E375" s="469"/>
      <c r="F375" s="469"/>
      <c r="G375" s="469"/>
      <c r="H375" s="469"/>
      <c r="I375" s="469"/>
      <c r="J375" s="469"/>
      <c r="K375" s="657"/>
      <c r="L375" s="469"/>
      <c r="M375" s="652"/>
    </row>
    <row r="376" spans="2:13" s="619" customFormat="1">
      <c r="B376" s="454"/>
      <c r="C376" s="454"/>
      <c r="D376" s="469"/>
      <c r="E376" s="469"/>
      <c r="F376" s="469"/>
      <c r="G376" s="469"/>
      <c r="H376" s="469"/>
      <c r="I376" s="469"/>
      <c r="J376" s="469"/>
      <c r="K376" s="657"/>
      <c r="L376" s="469"/>
      <c r="M376" s="652"/>
    </row>
    <row r="377" spans="2:13" s="619" customFormat="1">
      <c r="B377" s="454"/>
      <c r="C377" s="454"/>
      <c r="D377" s="469"/>
      <c r="E377" s="469"/>
      <c r="F377" s="469"/>
      <c r="G377" s="469"/>
      <c r="H377" s="469"/>
      <c r="I377" s="469"/>
      <c r="J377" s="469"/>
      <c r="K377" s="657"/>
      <c r="L377" s="469"/>
      <c r="M377" s="652"/>
    </row>
    <row r="378" spans="2:13" s="619" customFormat="1">
      <c r="B378" s="454"/>
      <c r="C378" s="454"/>
      <c r="D378" s="469"/>
      <c r="E378" s="469"/>
      <c r="F378" s="469"/>
      <c r="G378" s="469"/>
      <c r="H378" s="469"/>
      <c r="I378" s="469"/>
      <c r="J378" s="469"/>
      <c r="K378" s="657"/>
      <c r="L378" s="469"/>
      <c r="M378" s="652"/>
    </row>
    <row r="379" spans="2:13" s="619" customFormat="1">
      <c r="B379" s="454"/>
      <c r="C379" s="454"/>
      <c r="D379" s="469"/>
      <c r="E379" s="469"/>
      <c r="F379" s="469"/>
      <c r="G379" s="469"/>
      <c r="H379" s="469"/>
      <c r="I379" s="469"/>
      <c r="J379" s="469"/>
      <c r="K379" s="657"/>
      <c r="L379" s="469"/>
      <c r="M379" s="652"/>
    </row>
    <row r="380" spans="2:13" s="619" customFormat="1">
      <c r="B380" s="454"/>
      <c r="C380" s="454"/>
      <c r="D380" s="469"/>
      <c r="E380" s="469"/>
      <c r="F380" s="469"/>
      <c r="G380" s="469"/>
      <c r="H380" s="469"/>
      <c r="I380" s="469"/>
      <c r="J380" s="469"/>
      <c r="K380" s="657"/>
      <c r="L380" s="469"/>
      <c r="M380" s="652"/>
    </row>
    <row r="381" spans="2:13" s="619" customFormat="1">
      <c r="B381" s="454"/>
      <c r="C381" s="454"/>
      <c r="D381" s="469"/>
      <c r="E381" s="469"/>
      <c r="F381" s="469"/>
      <c r="G381" s="469"/>
      <c r="H381" s="469"/>
      <c r="I381" s="469"/>
      <c r="J381" s="469"/>
      <c r="K381" s="657"/>
      <c r="L381" s="469"/>
      <c r="M381" s="652"/>
    </row>
    <row r="382" spans="2:13" s="619" customFormat="1">
      <c r="B382" s="454"/>
      <c r="C382" s="454"/>
      <c r="D382" s="469"/>
      <c r="E382" s="469"/>
      <c r="F382" s="469"/>
      <c r="G382" s="469"/>
      <c r="H382" s="469"/>
      <c r="I382" s="469"/>
      <c r="J382" s="469"/>
      <c r="K382" s="657"/>
      <c r="L382" s="469"/>
      <c r="M382" s="652"/>
    </row>
    <row r="383" spans="2:13" s="619" customFormat="1">
      <c r="B383" s="454"/>
      <c r="C383" s="454"/>
      <c r="D383" s="469"/>
      <c r="E383" s="469"/>
      <c r="F383" s="469"/>
      <c r="G383" s="469"/>
      <c r="H383" s="469"/>
      <c r="I383" s="469"/>
      <c r="J383" s="469"/>
      <c r="K383" s="657"/>
      <c r="L383" s="469"/>
      <c r="M383" s="652"/>
    </row>
    <row r="384" spans="2:13" s="619" customFormat="1">
      <c r="B384" s="454"/>
      <c r="C384" s="454"/>
      <c r="D384" s="469"/>
      <c r="E384" s="469"/>
      <c r="F384" s="469"/>
      <c r="G384" s="469"/>
      <c r="H384" s="469"/>
      <c r="I384" s="469"/>
      <c r="J384" s="469"/>
      <c r="K384" s="657"/>
      <c r="L384" s="469"/>
      <c r="M384" s="652"/>
    </row>
    <row r="385" spans="2:13" s="619" customFormat="1">
      <c r="B385" s="454"/>
      <c r="C385" s="454"/>
      <c r="D385" s="469"/>
      <c r="E385" s="469"/>
      <c r="F385" s="469"/>
      <c r="G385" s="469"/>
      <c r="H385" s="469"/>
      <c r="I385" s="469"/>
      <c r="J385" s="469"/>
      <c r="K385" s="657"/>
      <c r="L385" s="469"/>
      <c r="M385" s="652"/>
    </row>
    <row r="386" spans="2:13" s="619" customFormat="1">
      <c r="B386" s="454"/>
      <c r="C386" s="454"/>
      <c r="D386" s="469"/>
      <c r="E386" s="469"/>
      <c r="F386" s="469"/>
      <c r="G386" s="469"/>
      <c r="H386" s="469"/>
      <c r="I386" s="469"/>
      <c r="J386" s="469"/>
      <c r="K386" s="657"/>
      <c r="L386" s="469"/>
      <c r="M386" s="652"/>
    </row>
    <row r="387" spans="2:13" s="619" customFormat="1">
      <c r="B387" s="454"/>
      <c r="C387" s="454"/>
      <c r="D387" s="469"/>
      <c r="E387" s="469"/>
      <c r="F387" s="469"/>
      <c r="G387" s="469"/>
      <c r="H387" s="469"/>
      <c r="I387" s="469"/>
      <c r="J387" s="469"/>
      <c r="K387" s="657"/>
      <c r="L387" s="469"/>
      <c r="M387" s="652"/>
    </row>
    <row r="388" spans="2:13" s="619" customFormat="1">
      <c r="B388" s="454"/>
      <c r="C388" s="454"/>
      <c r="D388" s="469"/>
      <c r="E388" s="469"/>
      <c r="F388" s="469"/>
      <c r="G388" s="469"/>
      <c r="H388" s="469"/>
      <c r="I388" s="469"/>
      <c r="J388" s="469"/>
      <c r="K388" s="657"/>
      <c r="L388" s="469"/>
      <c r="M388" s="652"/>
    </row>
    <row r="389" spans="2:13" s="619" customFormat="1">
      <c r="B389" s="454"/>
      <c r="C389" s="454"/>
      <c r="D389" s="469"/>
      <c r="E389" s="469"/>
      <c r="F389" s="469"/>
      <c r="G389" s="469"/>
      <c r="H389" s="469"/>
      <c r="I389" s="469"/>
      <c r="J389" s="469"/>
      <c r="K389" s="657"/>
      <c r="L389" s="469"/>
      <c r="M389" s="652"/>
    </row>
    <row r="390" spans="2:13" s="619" customFormat="1">
      <c r="B390" s="454"/>
      <c r="C390" s="454"/>
      <c r="D390" s="469"/>
      <c r="E390" s="469"/>
      <c r="F390" s="469"/>
      <c r="G390" s="469"/>
      <c r="H390" s="469"/>
      <c r="I390" s="469"/>
      <c r="J390" s="469"/>
      <c r="K390" s="657"/>
      <c r="L390" s="469"/>
      <c r="M390" s="652"/>
    </row>
    <row r="391" spans="2:13" s="619" customFormat="1">
      <c r="B391" s="454"/>
      <c r="C391" s="454"/>
      <c r="D391" s="469"/>
      <c r="E391" s="469"/>
      <c r="F391" s="469"/>
      <c r="G391" s="469"/>
      <c r="H391" s="469"/>
      <c r="I391" s="469"/>
      <c r="J391" s="469"/>
      <c r="K391" s="657"/>
      <c r="L391" s="469"/>
      <c r="M391" s="652"/>
    </row>
    <row r="392" spans="2:13" s="619" customFormat="1">
      <c r="B392" s="454"/>
      <c r="C392" s="454"/>
      <c r="D392" s="469"/>
      <c r="E392" s="469"/>
      <c r="F392" s="469"/>
      <c r="G392" s="469"/>
      <c r="H392" s="469"/>
      <c r="I392" s="469"/>
      <c r="J392" s="469"/>
      <c r="K392" s="657"/>
      <c r="L392" s="469"/>
      <c r="M392" s="652"/>
    </row>
    <row r="393" spans="2:13" s="619" customFormat="1">
      <c r="B393" s="454"/>
      <c r="C393" s="454"/>
      <c r="D393" s="469"/>
      <c r="E393" s="469"/>
      <c r="F393" s="469"/>
      <c r="G393" s="469"/>
      <c r="H393" s="469"/>
      <c r="I393" s="469"/>
      <c r="J393" s="469"/>
      <c r="K393" s="657"/>
      <c r="L393" s="469"/>
      <c r="M393" s="652"/>
    </row>
    <row r="394" spans="2:13" s="619" customFormat="1">
      <c r="B394" s="454"/>
      <c r="C394" s="454"/>
      <c r="D394" s="469"/>
      <c r="E394" s="469"/>
      <c r="F394" s="469"/>
      <c r="G394" s="469"/>
      <c r="H394" s="469"/>
      <c r="I394" s="469"/>
      <c r="J394" s="469"/>
      <c r="K394" s="657"/>
      <c r="L394" s="469"/>
      <c r="M394" s="652"/>
    </row>
    <row r="395" spans="2:13" s="619" customFormat="1">
      <c r="B395" s="454"/>
      <c r="C395" s="454"/>
      <c r="D395" s="469"/>
      <c r="E395" s="469"/>
      <c r="F395" s="469"/>
      <c r="G395" s="469"/>
      <c r="H395" s="469"/>
      <c r="I395" s="469"/>
      <c r="J395" s="469"/>
      <c r="K395" s="657"/>
      <c r="L395" s="469"/>
      <c r="M395" s="652"/>
    </row>
    <row r="396" spans="2:13" s="619" customFormat="1">
      <c r="B396" s="454"/>
      <c r="C396" s="454"/>
      <c r="D396" s="469"/>
      <c r="E396" s="469"/>
      <c r="F396" s="469"/>
      <c r="G396" s="469"/>
      <c r="H396" s="469"/>
      <c r="I396" s="469"/>
      <c r="J396" s="469"/>
      <c r="K396" s="657"/>
      <c r="L396" s="469"/>
      <c r="M396" s="652"/>
    </row>
    <row r="397" spans="2:13" s="619" customFormat="1">
      <c r="B397" s="454"/>
      <c r="C397" s="454"/>
      <c r="D397" s="469"/>
      <c r="E397" s="469"/>
      <c r="F397" s="469"/>
      <c r="G397" s="469"/>
      <c r="H397" s="469"/>
      <c r="I397" s="469"/>
      <c r="J397" s="469"/>
      <c r="K397" s="657"/>
      <c r="L397" s="469"/>
      <c r="M397" s="652"/>
    </row>
    <row r="398" spans="2:13" s="619" customFormat="1">
      <c r="B398" s="454"/>
      <c r="C398" s="454"/>
      <c r="D398" s="469"/>
      <c r="E398" s="469"/>
      <c r="F398" s="469"/>
      <c r="G398" s="469"/>
      <c r="H398" s="469"/>
      <c r="I398" s="469"/>
      <c r="J398" s="469"/>
      <c r="K398" s="657"/>
      <c r="L398" s="469"/>
      <c r="M398" s="652"/>
    </row>
    <row r="399" spans="2:13" s="619" customFormat="1">
      <c r="B399" s="454"/>
      <c r="C399" s="454"/>
      <c r="D399" s="469"/>
      <c r="E399" s="469"/>
      <c r="F399" s="469"/>
      <c r="G399" s="469"/>
      <c r="H399" s="469"/>
      <c r="I399" s="469"/>
      <c r="J399" s="469"/>
      <c r="K399" s="657"/>
      <c r="L399" s="469"/>
      <c r="M399" s="652"/>
    </row>
    <row r="400" spans="2:13" s="619" customFormat="1">
      <c r="B400" s="454"/>
      <c r="C400" s="454"/>
      <c r="D400" s="469"/>
      <c r="E400" s="469"/>
      <c r="F400" s="469"/>
      <c r="G400" s="469"/>
      <c r="H400" s="469"/>
      <c r="I400" s="469"/>
      <c r="J400" s="469"/>
      <c r="K400" s="657"/>
      <c r="L400" s="469"/>
      <c r="M400" s="652"/>
    </row>
    <row r="401" spans="2:13" s="619" customFormat="1">
      <c r="B401" s="454"/>
      <c r="C401" s="454"/>
      <c r="D401" s="469"/>
      <c r="E401" s="469"/>
      <c r="F401" s="469"/>
      <c r="G401" s="469"/>
      <c r="H401" s="469"/>
      <c r="I401" s="469"/>
      <c r="J401" s="469"/>
      <c r="K401" s="657"/>
      <c r="L401" s="469"/>
      <c r="M401" s="652"/>
    </row>
    <row r="402" spans="2:13" s="619" customFormat="1">
      <c r="B402" s="454"/>
      <c r="C402" s="454"/>
      <c r="D402" s="469"/>
      <c r="E402" s="469"/>
      <c r="F402" s="469"/>
      <c r="G402" s="469"/>
      <c r="H402" s="469"/>
      <c r="I402" s="469"/>
      <c r="J402" s="469"/>
      <c r="K402" s="657"/>
      <c r="L402" s="469"/>
      <c r="M402" s="652"/>
    </row>
    <row r="403" spans="2:13" s="619" customFormat="1">
      <c r="B403" s="454"/>
      <c r="C403" s="454"/>
      <c r="D403" s="469"/>
      <c r="E403" s="469"/>
      <c r="F403" s="469"/>
      <c r="G403" s="469"/>
      <c r="H403" s="469"/>
      <c r="I403" s="469"/>
      <c r="J403" s="469"/>
      <c r="K403" s="657"/>
      <c r="L403" s="469"/>
      <c r="M403" s="652"/>
    </row>
    <row r="404" spans="2:13" s="619" customFormat="1">
      <c r="B404" s="454"/>
      <c r="C404" s="454"/>
      <c r="D404" s="469"/>
      <c r="E404" s="469"/>
      <c r="F404" s="469"/>
      <c r="G404" s="469"/>
      <c r="H404" s="469"/>
      <c r="I404" s="469"/>
      <c r="J404" s="469"/>
      <c r="K404" s="657"/>
      <c r="L404" s="469"/>
      <c r="M404" s="652"/>
    </row>
    <row r="405" spans="2:13" s="619" customFormat="1">
      <c r="B405" s="454"/>
      <c r="C405" s="454"/>
      <c r="D405" s="469"/>
      <c r="E405" s="469"/>
      <c r="F405" s="469"/>
      <c r="G405" s="469"/>
      <c r="H405" s="469"/>
      <c r="I405" s="469"/>
      <c r="J405" s="469"/>
      <c r="K405" s="657"/>
      <c r="L405" s="469"/>
      <c r="M405" s="652"/>
    </row>
    <row r="406" spans="2:13" s="619" customFormat="1">
      <c r="B406" s="454"/>
      <c r="C406" s="454"/>
      <c r="D406" s="469"/>
      <c r="E406" s="469"/>
      <c r="F406" s="469"/>
      <c r="G406" s="469"/>
      <c r="H406" s="469"/>
      <c r="I406" s="469"/>
      <c r="J406" s="469"/>
      <c r="K406" s="657"/>
      <c r="L406" s="469"/>
      <c r="M406" s="652"/>
    </row>
    <row r="407" spans="2:13" s="619" customFormat="1">
      <c r="B407" s="454"/>
      <c r="C407" s="454"/>
      <c r="D407" s="469"/>
      <c r="E407" s="469"/>
      <c r="F407" s="469"/>
      <c r="G407" s="469"/>
      <c r="H407" s="469"/>
      <c r="I407" s="469"/>
      <c r="J407" s="469"/>
      <c r="K407" s="657"/>
      <c r="L407" s="469"/>
      <c r="M407" s="652"/>
    </row>
    <row r="408" spans="2:13" s="619" customFormat="1">
      <c r="B408" s="454"/>
      <c r="C408" s="454"/>
      <c r="D408" s="469"/>
      <c r="E408" s="469"/>
      <c r="F408" s="469"/>
      <c r="G408" s="469"/>
      <c r="H408" s="469"/>
      <c r="I408" s="469"/>
      <c r="J408" s="469"/>
      <c r="K408" s="657"/>
      <c r="L408" s="469"/>
      <c r="M408" s="652"/>
    </row>
    <row r="409" spans="2:13" s="619" customFormat="1">
      <c r="B409" s="454"/>
      <c r="C409" s="454"/>
      <c r="D409" s="469"/>
      <c r="E409" s="469"/>
      <c r="F409" s="469"/>
      <c r="G409" s="469"/>
      <c r="H409" s="469"/>
      <c r="I409" s="469"/>
      <c r="J409" s="469"/>
      <c r="K409" s="657"/>
      <c r="L409" s="469"/>
      <c r="M409" s="652"/>
    </row>
    <row r="410" spans="2:13" s="619" customFormat="1">
      <c r="B410" s="454"/>
      <c r="C410" s="454"/>
      <c r="D410" s="469"/>
      <c r="E410" s="469"/>
      <c r="F410" s="469"/>
      <c r="G410" s="469"/>
      <c r="H410" s="469"/>
      <c r="I410" s="469"/>
      <c r="J410" s="469"/>
      <c r="K410" s="657"/>
      <c r="L410" s="469"/>
      <c r="M410" s="652"/>
    </row>
    <row r="411" spans="2:13" s="619" customFormat="1">
      <c r="B411" s="454"/>
      <c r="C411" s="454"/>
      <c r="D411" s="469"/>
      <c r="E411" s="469"/>
      <c r="F411" s="469"/>
      <c r="G411" s="469"/>
      <c r="H411" s="469"/>
      <c r="I411" s="469"/>
      <c r="J411" s="469"/>
      <c r="K411" s="657"/>
      <c r="L411" s="469"/>
      <c r="M411" s="652"/>
    </row>
    <row r="412" spans="2:13" s="619" customFormat="1">
      <c r="B412" s="454"/>
      <c r="C412" s="454"/>
      <c r="D412" s="469"/>
      <c r="E412" s="469"/>
      <c r="F412" s="469"/>
      <c r="G412" s="469"/>
      <c r="H412" s="469"/>
      <c r="I412" s="469"/>
      <c r="J412" s="469"/>
      <c r="K412" s="657"/>
      <c r="L412" s="469"/>
      <c r="M412" s="652"/>
    </row>
    <row r="413" spans="2:13" s="619" customFormat="1">
      <c r="B413" s="454"/>
      <c r="C413" s="454"/>
      <c r="D413" s="469"/>
      <c r="E413" s="469"/>
      <c r="F413" s="469"/>
      <c r="G413" s="469"/>
      <c r="H413" s="469"/>
      <c r="I413" s="469"/>
      <c r="J413" s="469"/>
      <c r="K413" s="657"/>
      <c r="L413" s="469"/>
      <c r="M413" s="652"/>
    </row>
    <row r="414" spans="2:13" s="619" customFormat="1">
      <c r="B414" s="454"/>
      <c r="C414" s="454"/>
      <c r="D414" s="469"/>
      <c r="E414" s="469"/>
      <c r="F414" s="469"/>
      <c r="G414" s="469"/>
      <c r="H414" s="469"/>
      <c r="I414" s="469"/>
      <c r="J414" s="469"/>
      <c r="K414" s="657"/>
      <c r="L414" s="469"/>
      <c r="M414" s="652"/>
    </row>
    <row r="415" spans="2:13" s="619" customFormat="1">
      <c r="B415" s="454"/>
      <c r="C415" s="454"/>
      <c r="D415" s="469"/>
      <c r="E415" s="469"/>
      <c r="F415" s="469"/>
      <c r="G415" s="469"/>
      <c r="H415" s="469"/>
      <c r="I415" s="469"/>
      <c r="J415" s="469"/>
      <c r="K415" s="657"/>
      <c r="L415" s="469"/>
      <c r="M415" s="652"/>
    </row>
    <row r="416" spans="2:13" s="619" customFormat="1">
      <c r="B416" s="454"/>
      <c r="C416" s="454"/>
      <c r="D416" s="469"/>
      <c r="E416" s="469"/>
      <c r="F416" s="469"/>
      <c r="G416" s="469"/>
      <c r="H416" s="469"/>
      <c r="I416" s="469"/>
      <c r="J416" s="469"/>
      <c r="K416" s="657"/>
      <c r="L416" s="469"/>
      <c r="M416" s="652"/>
    </row>
    <row r="417" spans="2:13" s="619" customFormat="1">
      <c r="B417" s="454"/>
      <c r="C417" s="454"/>
      <c r="D417" s="469"/>
      <c r="E417" s="469"/>
      <c r="F417" s="469"/>
      <c r="G417" s="469"/>
      <c r="H417" s="469"/>
      <c r="I417" s="469"/>
      <c r="J417" s="469"/>
      <c r="K417" s="657"/>
      <c r="L417" s="469"/>
      <c r="M417" s="652"/>
    </row>
    <row r="418" spans="2:13" s="619" customFormat="1">
      <c r="B418" s="454"/>
      <c r="C418" s="454"/>
      <c r="D418" s="469"/>
      <c r="E418" s="469"/>
      <c r="F418" s="469"/>
      <c r="G418" s="469"/>
      <c r="H418" s="469"/>
      <c r="I418" s="469"/>
      <c r="J418" s="469"/>
      <c r="K418" s="657"/>
      <c r="L418" s="469"/>
      <c r="M418" s="652"/>
    </row>
    <row r="419" spans="2:13" s="619" customFormat="1">
      <c r="B419" s="454"/>
      <c r="C419" s="454"/>
      <c r="D419" s="469"/>
      <c r="E419" s="469"/>
      <c r="F419" s="469"/>
      <c r="G419" s="469"/>
      <c r="H419" s="469"/>
      <c r="I419" s="469"/>
      <c r="J419" s="469"/>
      <c r="K419" s="657"/>
      <c r="L419" s="469"/>
      <c r="M419" s="652"/>
    </row>
    <row r="420" spans="2:13" s="619" customFormat="1">
      <c r="B420" s="454"/>
      <c r="C420" s="454"/>
      <c r="D420" s="469"/>
      <c r="E420" s="469"/>
      <c r="F420" s="469"/>
      <c r="G420" s="469"/>
      <c r="H420" s="469"/>
      <c r="I420" s="469"/>
      <c r="J420" s="469"/>
      <c r="K420" s="657"/>
      <c r="L420" s="469"/>
      <c r="M420" s="652"/>
    </row>
    <row r="421" spans="2:13" s="619" customFormat="1">
      <c r="B421" s="454"/>
      <c r="C421" s="454"/>
      <c r="D421" s="469"/>
      <c r="E421" s="469"/>
      <c r="F421" s="469"/>
      <c r="G421" s="469"/>
      <c r="H421" s="469"/>
      <c r="I421" s="469"/>
      <c r="J421" s="469"/>
      <c r="K421" s="657"/>
      <c r="L421" s="469"/>
      <c r="M421" s="652"/>
    </row>
    <row r="422" spans="2:13" s="619" customFormat="1">
      <c r="B422" s="454"/>
      <c r="C422" s="454"/>
      <c r="D422" s="469"/>
      <c r="E422" s="469"/>
      <c r="F422" s="469"/>
      <c r="G422" s="469"/>
      <c r="H422" s="469"/>
      <c r="I422" s="469"/>
      <c r="J422" s="469"/>
      <c r="K422" s="657"/>
      <c r="L422" s="469"/>
      <c r="M422" s="652"/>
    </row>
    <row r="423" spans="2:13" s="619" customFormat="1">
      <c r="B423" s="454"/>
      <c r="C423" s="454"/>
      <c r="D423" s="469"/>
      <c r="E423" s="469"/>
      <c r="F423" s="469"/>
      <c r="G423" s="469"/>
      <c r="H423" s="469"/>
      <c r="I423" s="469"/>
      <c r="J423" s="469"/>
      <c r="K423" s="657"/>
      <c r="L423" s="469"/>
      <c r="M423" s="652"/>
    </row>
    <row r="424" spans="2:13" s="619" customFormat="1">
      <c r="B424" s="454"/>
      <c r="C424" s="454"/>
      <c r="D424" s="469"/>
      <c r="E424" s="469"/>
      <c r="F424" s="469"/>
      <c r="G424" s="469"/>
      <c r="H424" s="469"/>
      <c r="I424" s="469"/>
      <c r="J424" s="469"/>
      <c r="K424" s="657"/>
      <c r="L424" s="469"/>
      <c r="M424" s="652"/>
    </row>
    <row r="425" spans="2:13" s="619" customFormat="1">
      <c r="B425" s="454"/>
      <c r="C425" s="454"/>
      <c r="D425" s="469"/>
      <c r="E425" s="469"/>
      <c r="F425" s="469"/>
      <c r="G425" s="469"/>
      <c r="H425" s="469"/>
      <c r="I425" s="469"/>
      <c r="J425" s="469"/>
      <c r="K425" s="657"/>
      <c r="L425" s="469"/>
      <c r="M425" s="652"/>
    </row>
    <row r="426" spans="2:13" s="619" customFormat="1">
      <c r="B426" s="454"/>
      <c r="C426" s="454"/>
      <c r="D426" s="469"/>
      <c r="E426" s="469"/>
      <c r="F426" s="469"/>
      <c r="G426" s="469"/>
      <c r="H426" s="469"/>
      <c r="I426" s="469"/>
      <c r="J426" s="469"/>
      <c r="K426" s="657"/>
      <c r="L426" s="469"/>
      <c r="M426" s="652"/>
    </row>
    <row r="427" spans="2:13" s="619" customFormat="1">
      <c r="B427" s="454"/>
      <c r="C427" s="454"/>
      <c r="D427" s="469"/>
      <c r="E427" s="469"/>
      <c r="F427" s="469"/>
      <c r="G427" s="469"/>
      <c r="H427" s="469"/>
      <c r="I427" s="469"/>
      <c r="J427" s="469"/>
      <c r="K427" s="657"/>
      <c r="L427" s="469"/>
      <c r="M427" s="652"/>
    </row>
    <row r="428" spans="2:13" s="619" customFormat="1">
      <c r="B428" s="454"/>
      <c r="C428" s="454"/>
      <c r="D428" s="469"/>
      <c r="E428" s="469"/>
      <c r="F428" s="469"/>
      <c r="G428" s="469"/>
      <c r="H428" s="469"/>
      <c r="I428" s="469"/>
      <c r="J428" s="469"/>
      <c r="K428" s="657"/>
      <c r="L428" s="469"/>
      <c r="M428" s="652"/>
    </row>
    <row r="429" spans="2:13" s="619" customFormat="1">
      <c r="B429" s="454"/>
      <c r="C429" s="454"/>
      <c r="D429" s="469"/>
      <c r="E429" s="469"/>
      <c r="F429" s="469"/>
      <c r="G429" s="469"/>
      <c r="H429" s="469"/>
      <c r="I429" s="469"/>
      <c r="J429" s="469"/>
      <c r="K429" s="657"/>
      <c r="L429" s="469"/>
      <c r="M429" s="652"/>
    </row>
    <row r="430" spans="2:13" s="619" customFormat="1">
      <c r="B430" s="454"/>
      <c r="C430" s="454"/>
      <c r="D430" s="469"/>
      <c r="E430" s="469"/>
      <c r="F430" s="469"/>
      <c r="G430" s="469"/>
      <c r="H430" s="469"/>
      <c r="I430" s="469"/>
      <c r="J430" s="469"/>
      <c r="K430" s="657"/>
      <c r="L430" s="469"/>
      <c r="M430" s="652"/>
    </row>
    <row r="431" spans="2:13" s="619" customFormat="1">
      <c r="B431" s="454"/>
      <c r="C431" s="454"/>
      <c r="D431" s="469"/>
      <c r="E431" s="469"/>
      <c r="F431" s="469"/>
      <c r="G431" s="469"/>
      <c r="H431" s="469"/>
      <c r="I431" s="469"/>
      <c r="J431" s="469"/>
      <c r="K431" s="657"/>
      <c r="L431" s="469"/>
      <c r="M431" s="652"/>
    </row>
    <row r="432" spans="2:13" s="619" customFormat="1">
      <c r="B432" s="454"/>
      <c r="C432" s="454"/>
      <c r="D432" s="469"/>
      <c r="E432" s="469"/>
      <c r="F432" s="469"/>
      <c r="G432" s="469"/>
      <c r="H432" s="469"/>
      <c r="I432" s="469"/>
      <c r="J432" s="469"/>
      <c r="K432" s="657"/>
      <c r="L432" s="469"/>
      <c r="M432" s="652"/>
    </row>
    <row r="433" spans="2:13" s="619" customFormat="1">
      <c r="B433" s="454"/>
      <c r="C433" s="454"/>
      <c r="D433" s="469"/>
      <c r="E433" s="469"/>
      <c r="F433" s="469"/>
      <c r="G433" s="469"/>
      <c r="H433" s="469"/>
      <c r="I433" s="469"/>
      <c r="J433" s="469"/>
      <c r="K433" s="657"/>
      <c r="L433" s="469"/>
      <c r="M433" s="652"/>
    </row>
    <row r="434" spans="2:13" s="619" customFormat="1">
      <c r="B434" s="454"/>
      <c r="C434" s="454"/>
      <c r="D434" s="469"/>
      <c r="E434" s="469"/>
      <c r="F434" s="469"/>
      <c r="G434" s="469"/>
      <c r="H434" s="469"/>
      <c r="I434" s="469"/>
      <c r="J434" s="469"/>
      <c r="K434" s="657"/>
      <c r="L434" s="469"/>
      <c r="M434" s="652"/>
    </row>
    <row r="435" spans="2:13" s="619" customFormat="1">
      <c r="B435" s="454"/>
      <c r="C435" s="454"/>
      <c r="D435" s="469"/>
      <c r="E435" s="469"/>
      <c r="F435" s="469"/>
      <c r="G435" s="469"/>
      <c r="H435" s="469"/>
      <c r="I435" s="469"/>
      <c r="J435" s="469"/>
      <c r="K435" s="657"/>
      <c r="L435" s="469"/>
      <c r="M435" s="652"/>
    </row>
    <row r="436" spans="2:13" s="619" customFormat="1">
      <c r="B436" s="454"/>
      <c r="C436" s="454"/>
      <c r="D436" s="469"/>
      <c r="E436" s="469"/>
      <c r="F436" s="469"/>
      <c r="G436" s="469"/>
      <c r="H436" s="469"/>
      <c r="I436" s="469"/>
      <c r="J436" s="469"/>
      <c r="K436" s="657"/>
      <c r="L436" s="469"/>
      <c r="M436" s="652"/>
    </row>
    <row r="437" spans="2:13" s="619" customFormat="1">
      <c r="B437" s="454"/>
      <c r="C437" s="454"/>
      <c r="D437" s="469"/>
      <c r="E437" s="469"/>
      <c r="F437" s="469"/>
      <c r="G437" s="469"/>
      <c r="H437" s="469"/>
      <c r="I437" s="469"/>
      <c r="J437" s="469"/>
      <c r="K437" s="657"/>
      <c r="L437" s="469"/>
      <c r="M437" s="652"/>
    </row>
    <row r="438" spans="2:13" s="619" customFormat="1">
      <c r="B438" s="454"/>
      <c r="C438" s="454"/>
      <c r="D438" s="469"/>
      <c r="E438" s="469"/>
      <c r="F438" s="469"/>
      <c r="G438" s="469"/>
      <c r="H438" s="469"/>
      <c r="I438" s="469"/>
      <c r="J438" s="469"/>
      <c r="K438" s="657"/>
      <c r="L438" s="469"/>
      <c r="M438" s="652"/>
    </row>
    <row r="439" spans="2:13" s="619" customFormat="1">
      <c r="B439" s="454"/>
      <c r="C439" s="454"/>
      <c r="D439" s="469"/>
      <c r="E439" s="469"/>
      <c r="F439" s="469"/>
      <c r="G439" s="469"/>
      <c r="H439" s="469"/>
      <c r="I439" s="469"/>
      <c r="J439" s="469"/>
      <c r="K439" s="657"/>
      <c r="L439" s="469"/>
      <c r="M439" s="652"/>
    </row>
    <row r="440" spans="2:13" s="619" customFormat="1">
      <c r="B440" s="454"/>
      <c r="C440" s="454"/>
      <c r="D440" s="469"/>
      <c r="E440" s="469"/>
      <c r="F440" s="469"/>
      <c r="G440" s="469"/>
      <c r="H440" s="469"/>
      <c r="I440" s="469"/>
      <c r="J440" s="469"/>
      <c r="K440" s="657"/>
      <c r="L440" s="469"/>
      <c r="M440" s="652"/>
    </row>
    <row r="441" spans="2:13" s="619" customFormat="1">
      <c r="B441" s="454"/>
      <c r="C441" s="454"/>
      <c r="D441" s="469"/>
      <c r="E441" s="469"/>
      <c r="F441" s="469"/>
      <c r="G441" s="469"/>
      <c r="H441" s="469"/>
      <c r="I441" s="469"/>
      <c r="J441" s="469"/>
      <c r="K441" s="657"/>
      <c r="L441" s="469"/>
      <c r="M441" s="652"/>
    </row>
    <row r="442" spans="2:13" s="619" customFormat="1">
      <c r="B442" s="454"/>
      <c r="C442" s="454"/>
      <c r="D442" s="469"/>
      <c r="E442" s="469"/>
      <c r="F442" s="469"/>
      <c r="G442" s="469"/>
      <c r="H442" s="469"/>
      <c r="I442" s="469"/>
      <c r="J442" s="469"/>
      <c r="K442" s="657"/>
      <c r="L442" s="469"/>
      <c r="M442" s="652"/>
    </row>
    <row r="443" spans="2:13" s="619" customFormat="1">
      <c r="B443" s="454"/>
      <c r="C443" s="454"/>
      <c r="D443" s="469"/>
      <c r="E443" s="469"/>
      <c r="F443" s="469"/>
      <c r="G443" s="469"/>
      <c r="H443" s="469"/>
      <c r="I443" s="469"/>
      <c r="J443" s="469"/>
      <c r="K443" s="657"/>
      <c r="L443" s="469"/>
      <c r="M443" s="652"/>
    </row>
    <row r="444" spans="2:13" s="619" customFormat="1">
      <c r="B444" s="454"/>
      <c r="C444" s="454"/>
      <c r="D444" s="469"/>
      <c r="E444" s="469"/>
      <c r="F444" s="469"/>
      <c r="G444" s="469"/>
      <c r="H444" s="469"/>
      <c r="I444" s="469"/>
      <c r="J444" s="469"/>
      <c r="K444" s="657"/>
      <c r="L444" s="469"/>
      <c r="M444" s="652"/>
    </row>
    <row r="445" spans="2:13" s="619" customFormat="1">
      <c r="B445" s="454"/>
      <c r="C445" s="454"/>
      <c r="D445" s="469"/>
      <c r="E445" s="469"/>
      <c r="F445" s="469"/>
      <c r="G445" s="469"/>
      <c r="H445" s="469"/>
      <c r="I445" s="469"/>
      <c r="J445" s="469"/>
      <c r="K445" s="657"/>
      <c r="L445" s="469"/>
      <c r="M445" s="652"/>
    </row>
    <row r="446" spans="2:13" s="619" customFormat="1">
      <c r="B446" s="454"/>
      <c r="C446" s="454"/>
      <c r="D446" s="469"/>
      <c r="E446" s="469"/>
      <c r="F446" s="469"/>
      <c r="G446" s="469"/>
      <c r="H446" s="469"/>
      <c r="I446" s="469"/>
      <c r="J446" s="469"/>
      <c r="K446" s="657"/>
      <c r="L446" s="469"/>
      <c r="M446" s="652"/>
    </row>
    <row r="447" spans="2:13" s="619" customFormat="1">
      <c r="B447" s="454"/>
      <c r="C447" s="454"/>
      <c r="D447" s="469"/>
      <c r="E447" s="469"/>
      <c r="F447" s="469"/>
      <c r="G447" s="469"/>
      <c r="H447" s="469"/>
      <c r="I447" s="469"/>
      <c r="J447" s="469"/>
      <c r="K447" s="657"/>
      <c r="L447" s="469"/>
      <c r="M447" s="652"/>
    </row>
    <row r="448" spans="2:13" s="619" customFormat="1">
      <c r="B448" s="454"/>
      <c r="C448" s="454"/>
      <c r="D448" s="469"/>
      <c r="E448" s="469"/>
      <c r="F448" s="469"/>
      <c r="G448" s="469"/>
      <c r="H448" s="469"/>
      <c r="I448" s="469"/>
      <c r="J448" s="469"/>
      <c r="K448" s="657"/>
      <c r="L448" s="469"/>
      <c r="M448" s="652"/>
    </row>
    <row r="449" spans="2:13" s="619" customFormat="1">
      <c r="B449" s="454"/>
      <c r="C449" s="454"/>
      <c r="D449" s="469"/>
      <c r="E449" s="469"/>
      <c r="F449" s="469"/>
      <c r="G449" s="469"/>
      <c r="H449" s="469"/>
      <c r="I449" s="469"/>
      <c r="J449" s="469"/>
      <c r="K449" s="657"/>
      <c r="L449" s="469"/>
      <c r="M449" s="652"/>
    </row>
    <row r="450" spans="2:13" s="619" customFormat="1">
      <c r="B450" s="454"/>
      <c r="C450" s="454"/>
      <c r="D450" s="469"/>
      <c r="E450" s="469"/>
      <c r="F450" s="469"/>
      <c r="G450" s="469"/>
      <c r="H450" s="469"/>
      <c r="I450" s="469"/>
      <c r="J450" s="469"/>
      <c r="K450" s="657"/>
      <c r="L450" s="469"/>
      <c r="M450" s="652"/>
    </row>
    <row r="451" spans="2:13" s="619" customFormat="1">
      <c r="B451" s="454"/>
      <c r="C451" s="454"/>
      <c r="D451" s="469"/>
      <c r="E451" s="469"/>
      <c r="F451" s="469"/>
      <c r="G451" s="469"/>
      <c r="H451" s="469"/>
      <c r="I451" s="469"/>
      <c r="J451" s="469"/>
      <c r="K451" s="657"/>
      <c r="L451" s="469"/>
      <c r="M451" s="652"/>
    </row>
    <row r="452" spans="2:13" s="619" customFormat="1">
      <c r="B452" s="454"/>
      <c r="C452" s="454"/>
      <c r="D452" s="469"/>
      <c r="E452" s="469"/>
      <c r="F452" s="469"/>
      <c r="G452" s="469"/>
      <c r="H452" s="469"/>
      <c r="I452" s="469"/>
      <c r="J452" s="469"/>
      <c r="K452" s="657"/>
      <c r="L452" s="469"/>
      <c r="M452" s="652"/>
    </row>
    <row r="453" spans="2:13" s="619" customFormat="1">
      <c r="B453" s="454"/>
      <c r="C453" s="454"/>
      <c r="D453" s="469"/>
      <c r="E453" s="469"/>
      <c r="F453" s="469"/>
      <c r="G453" s="469"/>
      <c r="H453" s="469"/>
      <c r="I453" s="469"/>
      <c r="J453" s="469"/>
      <c r="K453" s="657"/>
      <c r="L453" s="469"/>
      <c r="M453" s="652"/>
    </row>
    <row r="454" spans="2:13" s="619" customFormat="1">
      <c r="B454" s="454"/>
      <c r="C454" s="454"/>
      <c r="D454" s="469"/>
      <c r="E454" s="469"/>
      <c r="F454" s="469"/>
      <c r="G454" s="469"/>
      <c r="H454" s="469"/>
      <c r="I454" s="469"/>
      <c r="J454" s="469"/>
      <c r="K454" s="657"/>
      <c r="L454" s="469"/>
      <c r="M454" s="652"/>
    </row>
    <row r="455" spans="2:13" s="619" customFormat="1">
      <c r="B455" s="454"/>
      <c r="C455" s="454"/>
      <c r="D455" s="469"/>
      <c r="E455" s="469"/>
      <c r="F455" s="469"/>
      <c r="G455" s="469"/>
      <c r="H455" s="469"/>
      <c r="I455" s="469"/>
      <c r="J455" s="469"/>
      <c r="K455" s="657"/>
      <c r="L455" s="469"/>
      <c r="M455" s="652"/>
    </row>
    <row r="456" spans="2:13" s="619" customFormat="1">
      <c r="B456" s="454"/>
      <c r="C456" s="454"/>
      <c r="D456" s="469"/>
      <c r="E456" s="469"/>
      <c r="F456" s="469"/>
      <c r="G456" s="469"/>
      <c r="H456" s="469"/>
      <c r="I456" s="469"/>
      <c r="J456" s="469"/>
      <c r="K456" s="657"/>
      <c r="L456" s="469"/>
      <c r="M456" s="652"/>
    </row>
    <row r="457" spans="2:13" s="619" customFormat="1">
      <c r="B457" s="454"/>
      <c r="C457" s="454"/>
      <c r="D457" s="469"/>
      <c r="E457" s="469"/>
      <c r="F457" s="469"/>
      <c r="G457" s="469"/>
      <c r="H457" s="469"/>
      <c r="I457" s="469"/>
      <c r="J457" s="469"/>
      <c r="K457" s="657"/>
      <c r="L457" s="469"/>
      <c r="M457" s="652"/>
    </row>
    <row r="458" spans="2:13" s="619" customFormat="1">
      <c r="B458" s="454"/>
      <c r="C458" s="454"/>
      <c r="D458" s="469"/>
      <c r="E458" s="469"/>
      <c r="F458" s="469"/>
      <c r="G458" s="469"/>
      <c r="H458" s="469"/>
      <c r="I458" s="469"/>
      <c r="J458" s="469"/>
      <c r="K458" s="657"/>
      <c r="L458" s="469"/>
      <c r="M458" s="652"/>
    </row>
    <row r="459" spans="2:13" s="619" customFormat="1">
      <c r="B459" s="454"/>
      <c r="C459" s="454"/>
      <c r="D459" s="469"/>
      <c r="E459" s="469"/>
      <c r="F459" s="469"/>
      <c r="G459" s="469"/>
      <c r="H459" s="469"/>
      <c r="I459" s="469"/>
      <c r="J459" s="469"/>
      <c r="K459" s="657"/>
      <c r="L459" s="469"/>
      <c r="M459" s="652"/>
    </row>
    <row r="460" spans="2:13" s="619" customFormat="1">
      <c r="B460" s="454"/>
      <c r="C460" s="454"/>
      <c r="D460" s="469"/>
      <c r="E460" s="469"/>
      <c r="F460" s="469"/>
      <c r="G460" s="469"/>
      <c r="H460" s="469"/>
      <c r="I460" s="469"/>
      <c r="J460" s="469"/>
      <c r="K460" s="657"/>
      <c r="L460" s="469"/>
      <c r="M460" s="652"/>
    </row>
    <row r="461" spans="2:13" s="619" customFormat="1">
      <c r="B461" s="454"/>
      <c r="C461" s="454"/>
      <c r="D461" s="469"/>
      <c r="E461" s="469"/>
      <c r="F461" s="469"/>
      <c r="G461" s="469"/>
      <c r="H461" s="469"/>
      <c r="I461" s="469"/>
      <c r="J461" s="469"/>
      <c r="K461" s="657"/>
      <c r="L461" s="469"/>
      <c r="M461" s="652"/>
    </row>
    <row r="462" spans="2:13" s="619" customFormat="1">
      <c r="B462" s="454"/>
      <c r="C462" s="454"/>
      <c r="D462" s="469"/>
      <c r="E462" s="469"/>
      <c r="F462" s="469"/>
      <c r="G462" s="469"/>
      <c r="H462" s="469"/>
      <c r="I462" s="469"/>
      <c r="J462" s="469"/>
      <c r="K462" s="657"/>
      <c r="L462" s="469"/>
      <c r="M462" s="652"/>
    </row>
    <row r="463" spans="2:13" s="619" customFormat="1">
      <c r="B463" s="454"/>
      <c r="C463" s="454"/>
      <c r="D463" s="469"/>
      <c r="E463" s="469"/>
      <c r="F463" s="469"/>
      <c r="G463" s="469"/>
      <c r="H463" s="469"/>
      <c r="I463" s="469"/>
      <c r="J463" s="469"/>
      <c r="K463" s="657"/>
      <c r="L463" s="469"/>
      <c r="M463" s="652"/>
    </row>
    <row r="464" spans="2:13" s="619" customFormat="1">
      <c r="B464" s="454"/>
      <c r="C464" s="454"/>
      <c r="D464" s="469"/>
      <c r="E464" s="469"/>
      <c r="F464" s="469"/>
      <c r="G464" s="469"/>
      <c r="H464" s="469"/>
      <c r="I464" s="469"/>
      <c r="J464" s="469"/>
      <c r="K464" s="657"/>
      <c r="L464" s="469"/>
      <c r="M464" s="652"/>
    </row>
    <row r="465" spans="2:13" s="619" customFormat="1">
      <c r="B465" s="454"/>
      <c r="C465" s="454"/>
      <c r="D465" s="469"/>
      <c r="E465" s="469"/>
      <c r="F465" s="469"/>
      <c r="G465" s="469"/>
      <c r="H465" s="469"/>
      <c r="I465" s="469"/>
      <c r="J465" s="469"/>
      <c r="K465" s="657"/>
      <c r="L465" s="469"/>
      <c r="M465" s="652"/>
    </row>
    <row r="466" spans="2:13" s="619" customFormat="1">
      <c r="B466" s="454"/>
      <c r="C466" s="454"/>
      <c r="D466" s="469"/>
      <c r="E466" s="469"/>
      <c r="F466" s="469"/>
      <c r="G466" s="469"/>
      <c r="H466" s="469"/>
      <c r="I466" s="469"/>
      <c r="J466" s="469"/>
      <c r="K466" s="657"/>
      <c r="L466" s="469"/>
      <c r="M466" s="652"/>
    </row>
    <row r="467" spans="2:13" s="619" customFormat="1">
      <c r="B467" s="454"/>
      <c r="C467" s="454"/>
      <c r="D467" s="469"/>
      <c r="E467" s="469"/>
      <c r="F467" s="469"/>
      <c r="G467" s="469"/>
      <c r="H467" s="469"/>
      <c r="I467" s="469"/>
      <c r="J467" s="469"/>
      <c r="K467" s="657"/>
      <c r="L467" s="469"/>
      <c r="M467" s="652"/>
    </row>
    <row r="468" spans="2:13" s="619" customFormat="1">
      <c r="B468" s="454"/>
      <c r="C468" s="454"/>
      <c r="D468" s="469"/>
      <c r="E468" s="469"/>
      <c r="F468" s="469"/>
      <c r="G468" s="469"/>
      <c r="H468" s="469"/>
      <c r="I468" s="469"/>
      <c r="J468" s="469"/>
      <c r="K468" s="657"/>
      <c r="L468" s="469"/>
      <c r="M468" s="652"/>
    </row>
    <row r="469" spans="2:13" s="619" customFormat="1">
      <c r="B469" s="454"/>
      <c r="C469" s="454"/>
      <c r="D469" s="469"/>
      <c r="E469" s="469"/>
      <c r="F469" s="469"/>
      <c r="G469" s="469"/>
      <c r="H469" s="469"/>
      <c r="I469" s="469"/>
      <c r="J469" s="469"/>
      <c r="K469" s="657"/>
      <c r="L469" s="469"/>
      <c r="M469" s="652"/>
    </row>
    <row r="470" spans="2:13" s="619" customFormat="1">
      <c r="B470" s="454"/>
      <c r="C470" s="454"/>
      <c r="D470" s="469"/>
      <c r="E470" s="469"/>
      <c r="F470" s="469"/>
      <c r="G470" s="469"/>
      <c r="H470" s="469"/>
      <c r="I470" s="469"/>
      <c r="J470" s="469"/>
      <c r="K470" s="657"/>
      <c r="L470" s="469"/>
      <c r="M470" s="652"/>
    </row>
    <row r="471" spans="2:13" s="619" customFormat="1">
      <c r="B471" s="454"/>
      <c r="C471" s="454"/>
      <c r="D471" s="469"/>
      <c r="E471" s="469"/>
      <c r="F471" s="469"/>
      <c r="G471" s="469"/>
      <c r="H471" s="469"/>
      <c r="I471" s="469"/>
      <c r="J471" s="469"/>
      <c r="K471" s="657"/>
      <c r="L471" s="469"/>
      <c r="M471" s="652"/>
    </row>
    <row r="472" spans="2:13" s="619" customFormat="1">
      <c r="B472" s="454"/>
      <c r="C472" s="454"/>
      <c r="D472" s="469"/>
      <c r="E472" s="469"/>
      <c r="F472" s="469"/>
      <c r="G472" s="469"/>
      <c r="H472" s="469"/>
      <c r="I472" s="469"/>
      <c r="J472" s="469"/>
      <c r="K472" s="657"/>
      <c r="L472" s="469"/>
      <c r="M472" s="652"/>
    </row>
    <row r="473" spans="2:13" s="619" customFormat="1">
      <c r="B473" s="454"/>
      <c r="C473" s="454"/>
      <c r="D473" s="469"/>
      <c r="E473" s="469"/>
      <c r="F473" s="469"/>
      <c r="G473" s="469"/>
      <c r="H473" s="469"/>
      <c r="I473" s="469"/>
      <c r="J473" s="469"/>
      <c r="K473" s="657"/>
      <c r="L473" s="469"/>
      <c r="M473" s="652"/>
    </row>
    <row r="474" spans="2:13" s="619" customFormat="1">
      <c r="B474" s="454"/>
      <c r="C474" s="454"/>
      <c r="D474" s="469"/>
      <c r="E474" s="469"/>
      <c r="F474" s="469"/>
      <c r="G474" s="469"/>
      <c r="H474" s="469"/>
      <c r="I474" s="469"/>
      <c r="J474" s="469"/>
      <c r="K474" s="657"/>
      <c r="L474" s="469"/>
      <c r="M474" s="652"/>
    </row>
    <row r="475" spans="2:13" s="619" customFormat="1">
      <c r="B475" s="454"/>
      <c r="C475" s="454"/>
      <c r="D475" s="469"/>
      <c r="E475" s="469"/>
      <c r="F475" s="469"/>
      <c r="G475" s="469"/>
      <c r="H475" s="469"/>
      <c r="I475" s="469"/>
      <c r="J475" s="469"/>
      <c r="K475" s="657"/>
      <c r="L475" s="469"/>
      <c r="M475" s="652"/>
    </row>
    <row r="476" spans="2:13" s="619" customFormat="1">
      <c r="B476" s="454"/>
      <c r="C476" s="454"/>
      <c r="D476" s="469"/>
      <c r="E476" s="469"/>
      <c r="F476" s="469"/>
      <c r="G476" s="469"/>
      <c r="H476" s="469"/>
      <c r="I476" s="469"/>
      <c r="J476" s="469"/>
      <c r="K476" s="657"/>
      <c r="L476" s="469"/>
      <c r="M476" s="652"/>
    </row>
    <row r="477" spans="2:13" s="619" customFormat="1">
      <c r="B477" s="454"/>
      <c r="C477" s="454"/>
      <c r="D477" s="469"/>
      <c r="E477" s="469"/>
      <c r="F477" s="469"/>
      <c r="G477" s="469"/>
      <c r="H477" s="469"/>
      <c r="I477" s="469"/>
      <c r="J477" s="469"/>
      <c r="K477" s="657"/>
      <c r="L477" s="469"/>
      <c r="M477" s="652"/>
    </row>
    <row r="478" spans="2:13" s="619" customFormat="1">
      <c r="B478" s="454"/>
      <c r="C478" s="454"/>
      <c r="D478" s="469"/>
      <c r="E478" s="469"/>
      <c r="F478" s="469"/>
      <c r="G478" s="469"/>
      <c r="H478" s="469"/>
      <c r="I478" s="469"/>
      <c r="J478" s="469"/>
      <c r="K478" s="657"/>
      <c r="L478" s="469"/>
      <c r="M478" s="652"/>
    </row>
    <row r="479" spans="2:13" s="619" customFormat="1">
      <c r="B479" s="454"/>
      <c r="C479" s="454"/>
      <c r="D479" s="469"/>
      <c r="E479" s="469"/>
      <c r="F479" s="469"/>
      <c r="G479" s="469"/>
      <c r="H479" s="469"/>
      <c r="I479" s="469"/>
      <c r="J479" s="469"/>
      <c r="K479" s="657"/>
      <c r="L479" s="469"/>
      <c r="M479" s="652"/>
    </row>
    <row r="480" spans="2:13" s="619" customFormat="1">
      <c r="B480" s="454"/>
      <c r="C480" s="454"/>
      <c r="D480" s="469"/>
      <c r="E480" s="469"/>
      <c r="F480" s="469"/>
      <c r="G480" s="469"/>
      <c r="H480" s="469"/>
      <c r="I480" s="469"/>
      <c r="J480" s="469"/>
      <c r="K480" s="657"/>
      <c r="L480" s="469"/>
      <c r="M480" s="652"/>
    </row>
    <row r="481" spans="2:13" s="619" customFormat="1">
      <c r="B481" s="454"/>
      <c r="C481" s="454"/>
      <c r="D481" s="469"/>
      <c r="E481" s="469"/>
      <c r="F481" s="469"/>
      <c r="G481" s="469"/>
      <c r="H481" s="469"/>
      <c r="I481" s="469"/>
      <c r="J481" s="469"/>
      <c r="K481" s="657"/>
      <c r="L481" s="469"/>
      <c r="M481" s="652"/>
    </row>
    <row r="482" spans="2:13" s="619" customFormat="1">
      <c r="B482" s="454"/>
      <c r="C482" s="454"/>
      <c r="D482" s="469"/>
      <c r="E482" s="469"/>
      <c r="F482" s="469"/>
      <c r="G482" s="469"/>
      <c r="H482" s="469"/>
      <c r="I482" s="469"/>
      <c r="J482" s="469"/>
      <c r="K482" s="657"/>
      <c r="L482" s="469"/>
      <c r="M482" s="652"/>
    </row>
    <row r="483" spans="2:13" s="619" customFormat="1">
      <c r="B483" s="454"/>
      <c r="C483" s="454"/>
      <c r="D483" s="469"/>
      <c r="E483" s="469"/>
      <c r="F483" s="469"/>
      <c r="G483" s="469"/>
      <c r="H483" s="469"/>
      <c r="I483" s="469"/>
      <c r="J483" s="469"/>
      <c r="K483" s="657"/>
      <c r="L483" s="469"/>
      <c r="M483" s="652"/>
    </row>
    <row r="484" spans="2:13" s="619" customFormat="1">
      <c r="B484" s="454"/>
      <c r="C484" s="454"/>
      <c r="D484" s="469"/>
      <c r="E484" s="469"/>
      <c r="F484" s="469"/>
      <c r="G484" s="469"/>
      <c r="H484" s="469"/>
      <c r="I484" s="469"/>
      <c r="J484" s="469"/>
      <c r="K484" s="657"/>
      <c r="L484" s="469"/>
      <c r="M484" s="652"/>
    </row>
    <row r="485" spans="2:13" s="619" customFormat="1">
      <c r="B485" s="454"/>
      <c r="C485" s="454"/>
      <c r="D485" s="469"/>
      <c r="E485" s="469"/>
      <c r="F485" s="469"/>
      <c r="G485" s="469"/>
      <c r="H485" s="469"/>
      <c r="I485" s="469"/>
      <c r="J485" s="469"/>
      <c r="K485" s="657"/>
      <c r="L485" s="469"/>
      <c r="M485" s="652"/>
    </row>
    <row r="486" spans="2:13" s="619" customFormat="1">
      <c r="B486" s="454"/>
      <c r="C486" s="454"/>
      <c r="D486" s="469"/>
      <c r="E486" s="469"/>
      <c r="F486" s="469"/>
      <c r="G486" s="469"/>
      <c r="H486" s="469"/>
      <c r="I486" s="469"/>
      <c r="J486" s="469"/>
      <c r="K486" s="657"/>
      <c r="L486" s="469"/>
      <c r="M486" s="652"/>
    </row>
    <row r="487" spans="2:13" s="619" customFormat="1">
      <c r="B487" s="454"/>
      <c r="C487" s="454"/>
      <c r="D487" s="469"/>
      <c r="E487" s="469"/>
      <c r="F487" s="469"/>
      <c r="G487" s="469"/>
      <c r="H487" s="469"/>
      <c r="I487" s="469"/>
      <c r="J487" s="469"/>
      <c r="K487" s="657"/>
      <c r="L487" s="469"/>
      <c r="M487" s="652"/>
    </row>
    <row r="488" spans="2:13" s="619" customFormat="1">
      <c r="B488" s="454"/>
      <c r="C488" s="454"/>
      <c r="D488" s="469"/>
      <c r="E488" s="469"/>
      <c r="F488" s="469"/>
      <c r="G488" s="469"/>
      <c r="H488" s="469"/>
      <c r="I488" s="469"/>
      <c r="J488" s="469"/>
      <c r="K488" s="657"/>
      <c r="L488" s="469"/>
      <c r="M488" s="652"/>
    </row>
    <row r="489" spans="2:13" s="619" customFormat="1">
      <c r="B489" s="454"/>
      <c r="C489" s="454"/>
      <c r="D489" s="469"/>
      <c r="E489" s="469"/>
      <c r="F489" s="469"/>
      <c r="G489" s="469"/>
      <c r="H489" s="469"/>
      <c r="I489" s="469"/>
      <c r="J489" s="469"/>
      <c r="K489" s="657"/>
      <c r="L489" s="469"/>
      <c r="M489" s="652"/>
    </row>
    <row r="490" spans="2:13" s="619" customFormat="1">
      <c r="B490" s="454"/>
      <c r="C490" s="454"/>
      <c r="D490" s="469"/>
      <c r="E490" s="469"/>
      <c r="F490" s="469"/>
      <c r="G490" s="469"/>
      <c r="H490" s="469"/>
      <c r="I490" s="469"/>
      <c r="J490" s="469"/>
      <c r="K490" s="657"/>
      <c r="L490" s="469"/>
      <c r="M490" s="652"/>
    </row>
    <row r="491" spans="2:13" s="619" customFormat="1">
      <c r="B491" s="454"/>
      <c r="C491" s="454"/>
      <c r="D491" s="469"/>
      <c r="E491" s="469"/>
      <c r="F491" s="469"/>
      <c r="G491" s="469"/>
      <c r="H491" s="469"/>
      <c r="I491" s="469"/>
      <c r="J491" s="469"/>
      <c r="K491" s="657"/>
      <c r="L491" s="469"/>
      <c r="M491" s="652"/>
    </row>
    <row r="492" spans="2:13" s="619" customFormat="1">
      <c r="B492" s="454"/>
      <c r="C492" s="454"/>
      <c r="D492" s="469"/>
      <c r="E492" s="469"/>
      <c r="F492" s="469"/>
      <c r="G492" s="469"/>
      <c r="H492" s="469"/>
      <c r="I492" s="469"/>
      <c r="J492" s="469"/>
      <c r="K492" s="657"/>
      <c r="L492" s="469"/>
      <c r="M492" s="652"/>
    </row>
    <row r="493" spans="2:13" s="619" customFormat="1">
      <c r="B493" s="454"/>
      <c r="C493" s="454"/>
      <c r="D493" s="469"/>
      <c r="E493" s="469"/>
      <c r="F493" s="469"/>
      <c r="G493" s="469"/>
      <c r="H493" s="469"/>
      <c r="I493" s="469"/>
      <c r="J493" s="469"/>
      <c r="K493" s="657"/>
      <c r="L493" s="469"/>
      <c r="M493" s="652"/>
    </row>
    <row r="494" spans="2:13" s="619" customFormat="1">
      <c r="B494" s="454"/>
      <c r="C494" s="454"/>
      <c r="D494" s="469"/>
      <c r="E494" s="469"/>
      <c r="F494" s="469"/>
      <c r="G494" s="469"/>
      <c r="H494" s="469"/>
      <c r="I494" s="469"/>
      <c r="J494" s="469"/>
      <c r="K494" s="657"/>
      <c r="L494" s="469"/>
      <c r="M494" s="652"/>
    </row>
    <row r="495" spans="2:13" s="619" customFormat="1">
      <c r="B495" s="454"/>
      <c r="C495" s="454"/>
      <c r="D495" s="469"/>
      <c r="E495" s="469"/>
      <c r="F495" s="469"/>
      <c r="G495" s="469"/>
      <c r="H495" s="469"/>
      <c r="I495" s="469"/>
      <c r="J495" s="469"/>
      <c r="K495" s="657"/>
      <c r="L495" s="469"/>
      <c r="M495" s="652"/>
    </row>
    <row r="496" spans="2:13" s="619" customFormat="1">
      <c r="B496" s="454"/>
      <c r="C496" s="454"/>
      <c r="D496" s="469"/>
      <c r="E496" s="469"/>
      <c r="F496" s="469"/>
      <c r="G496" s="469"/>
      <c r="H496" s="469"/>
      <c r="I496" s="469"/>
      <c r="J496" s="469"/>
      <c r="K496" s="657"/>
      <c r="L496" s="469"/>
      <c r="M496" s="652"/>
    </row>
    <row r="497" spans="2:13" s="619" customFormat="1">
      <c r="B497" s="454"/>
      <c r="C497" s="454"/>
      <c r="D497" s="469"/>
      <c r="E497" s="469"/>
      <c r="F497" s="469"/>
      <c r="G497" s="469"/>
      <c r="H497" s="469"/>
      <c r="I497" s="469"/>
      <c r="J497" s="469"/>
      <c r="K497" s="657"/>
      <c r="L497" s="469"/>
      <c r="M497" s="652"/>
    </row>
    <row r="498" spans="2:13" s="619" customFormat="1">
      <c r="B498" s="454"/>
      <c r="C498" s="454"/>
      <c r="D498" s="469"/>
      <c r="E498" s="469"/>
      <c r="F498" s="469"/>
      <c r="G498" s="469"/>
      <c r="H498" s="469"/>
      <c r="I498" s="469"/>
      <c r="J498" s="469"/>
      <c r="K498" s="657"/>
      <c r="L498" s="469"/>
      <c r="M498" s="652"/>
    </row>
    <row r="499" spans="2:13" s="619" customFormat="1">
      <c r="B499" s="454"/>
      <c r="C499" s="454"/>
      <c r="D499" s="469"/>
      <c r="E499" s="469"/>
      <c r="F499" s="469"/>
      <c r="G499" s="469"/>
      <c r="H499" s="469"/>
      <c r="I499" s="469"/>
      <c r="J499" s="469"/>
      <c r="K499" s="657"/>
      <c r="L499" s="469"/>
      <c r="M499" s="652"/>
    </row>
    <row r="500" spans="2:13" s="619" customFormat="1">
      <c r="B500" s="454"/>
      <c r="C500" s="454"/>
      <c r="D500" s="469"/>
      <c r="E500" s="469"/>
      <c r="F500" s="469"/>
      <c r="G500" s="469"/>
      <c r="H500" s="469"/>
      <c r="I500" s="469"/>
      <c r="J500" s="469"/>
      <c r="K500" s="657"/>
      <c r="L500" s="469"/>
      <c r="M500" s="652"/>
    </row>
    <row r="501" spans="2:13" s="619" customFormat="1">
      <c r="B501" s="454"/>
      <c r="C501" s="454"/>
      <c r="D501" s="469"/>
      <c r="E501" s="469"/>
      <c r="F501" s="469"/>
      <c r="G501" s="469"/>
      <c r="H501" s="469"/>
      <c r="I501" s="469"/>
      <c r="J501" s="469"/>
      <c r="K501" s="657"/>
      <c r="L501" s="469"/>
      <c r="M501" s="652"/>
    </row>
    <row r="502" spans="2:13" s="619" customFormat="1">
      <c r="B502" s="454"/>
      <c r="C502" s="454"/>
      <c r="D502" s="469"/>
      <c r="E502" s="469"/>
      <c r="F502" s="469"/>
      <c r="G502" s="469"/>
      <c r="H502" s="469"/>
      <c r="I502" s="469"/>
      <c r="J502" s="469"/>
      <c r="K502" s="657"/>
      <c r="L502" s="469"/>
      <c r="M502" s="652"/>
    </row>
    <row r="503" spans="2:13" s="619" customFormat="1">
      <c r="B503" s="454"/>
      <c r="C503" s="454"/>
      <c r="D503" s="469"/>
      <c r="E503" s="469"/>
      <c r="F503" s="469"/>
      <c r="G503" s="469"/>
      <c r="H503" s="469"/>
      <c r="I503" s="469"/>
      <c r="J503" s="469"/>
      <c r="K503" s="657"/>
      <c r="L503" s="469"/>
      <c r="M503" s="652"/>
    </row>
    <row r="504" spans="2:13" s="619" customFormat="1">
      <c r="B504" s="454"/>
      <c r="C504" s="454"/>
      <c r="D504" s="469"/>
      <c r="E504" s="469"/>
      <c r="F504" s="469"/>
      <c r="G504" s="469"/>
      <c r="H504" s="469"/>
      <c r="I504" s="469"/>
      <c r="J504" s="469"/>
      <c r="K504" s="657"/>
      <c r="L504" s="469"/>
      <c r="M504" s="652"/>
    </row>
    <row r="505" spans="2:13" s="619" customFormat="1">
      <c r="B505" s="454"/>
      <c r="C505" s="454"/>
      <c r="D505" s="469"/>
      <c r="E505" s="469"/>
      <c r="F505" s="469"/>
      <c r="G505" s="469"/>
      <c r="H505" s="469"/>
      <c r="I505" s="469"/>
      <c r="J505" s="469"/>
      <c r="K505" s="657"/>
      <c r="L505" s="469"/>
      <c r="M505" s="652"/>
    </row>
    <row r="506" spans="2:13" s="619" customFormat="1">
      <c r="B506" s="454"/>
      <c r="C506" s="454"/>
      <c r="D506" s="469"/>
      <c r="E506" s="469"/>
      <c r="F506" s="469"/>
      <c r="G506" s="469"/>
      <c r="H506" s="469"/>
      <c r="I506" s="469"/>
      <c r="J506" s="469"/>
      <c r="K506" s="657"/>
      <c r="L506" s="469"/>
      <c r="M506" s="652"/>
    </row>
    <row r="507" spans="2:13" s="619" customFormat="1">
      <c r="B507" s="454"/>
      <c r="C507" s="454"/>
      <c r="D507" s="469"/>
      <c r="E507" s="469"/>
      <c r="F507" s="469"/>
      <c r="G507" s="469"/>
      <c r="H507" s="469"/>
      <c r="I507" s="469"/>
      <c r="J507" s="469"/>
      <c r="K507" s="657"/>
      <c r="L507" s="469"/>
      <c r="M507" s="652"/>
    </row>
    <row r="508" spans="2:13" s="619" customFormat="1">
      <c r="B508" s="454"/>
      <c r="C508" s="454"/>
      <c r="D508" s="469"/>
      <c r="E508" s="469"/>
      <c r="F508" s="469"/>
      <c r="G508" s="469"/>
      <c r="H508" s="469"/>
      <c r="I508" s="469"/>
      <c r="J508" s="469"/>
      <c r="K508" s="657"/>
      <c r="L508" s="469"/>
      <c r="M508" s="652"/>
    </row>
    <row r="509" spans="2:13" s="619" customFormat="1">
      <c r="B509" s="454"/>
      <c r="C509" s="454"/>
      <c r="D509" s="469"/>
      <c r="E509" s="469"/>
      <c r="F509" s="469"/>
      <c r="G509" s="469"/>
      <c r="H509" s="469"/>
      <c r="I509" s="469"/>
      <c r="J509" s="469"/>
      <c r="K509" s="657"/>
      <c r="L509" s="469"/>
      <c r="M509" s="652"/>
    </row>
    <row r="510" spans="2:13" s="619" customFormat="1">
      <c r="B510" s="454"/>
      <c r="C510" s="454"/>
      <c r="D510" s="469"/>
      <c r="E510" s="469"/>
      <c r="F510" s="469"/>
      <c r="G510" s="469"/>
      <c r="H510" s="469"/>
      <c r="I510" s="469"/>
      <c r="J510" s="469"/>
      <c r="K510" s="657"/>
      <c r="L510" s="469"/>
      <c r="M510" s="652"/>
    </row>
    <row r="511" spans="2:13" s="619" customFormat="1">
      <c r="B511" s="454"/>
      <c r="C511" s="454"/>
      <c r="D511" s="469"/>
      <c r="E511" s="469"/>
      <c r="F511" s="469"/>
      <c r="G511" s="469"/>
      <c r="H511" s="469"/>
      <c r="I511" s="469"/>
      <c r="J511" s="469"/>
      <c r="K511" s="657"/>
      <c r="L511" s="469"/>
      <c r="M511" s="652"/>
    </row>
    <row r="512" spans="2:13" s="619" customFormat="1">
      <c r="B512" s="454"/>
      <c r="C512" s="454"/>
      <c r="D512" s="469"/>
      <c r="E512" s="469"/>
      <c r="F512" s="469"/>
      <c r="G512" s="469"/>
      <c r="H512" s="469"/>
      <c r="I512" s="469"/>
      <c r="J512" s="469"/>
      <c r="K512" s="657"/>
      <c r="L512" s="469"/>
      <c r="M512" s="652"/>
    </row>
    <row r="513" spans="2:13" s="619" customFormat="1">
      <c r="B513" s="454"/>
      <c r="C513" s="454"/>
      <c r="D513" s="469"/>
      <c r="E513" s="469"/>
      <c r="F513" s="469"/>
      <c r="G513" s="469"/>
      <c r="H513" s="469"/>
      <c r="I513" s="469"/>
      <c r="J513" s="469"/>
      <c r="K513" s="657"/>
      <c r="L513" s="469"/>
      <c r="M513" s="652"/>
    </row>
    <row r="514" spans="2:13" s="619" customFormat="1">
      <c r="B514" s="454"/>
      <c r="C514" s="454"/>
      <c r="D514" s="469"/>
      <c r="E514" s="469"/>
      <c r="F514" s="469"/>
      <c r="G514" s="469"/>
      <c r="H514" s="469"/>
      <c r="I514" s="469"/>
      <c r="J514" s="469"/>
      <c r="K514" s="657"/>
      <c r="L514" s="469"/>
      <c r="M514" s="652"/>
    </row>
    <row r="515" spans="2:13" s="619" customFormat="1">
      <c r="B515" s="454"/>
      <c r="C515" s="454"/>
      <c r="D515" s="469"/>
      <c r="E515" s="469"/>
      <c r="F515" s="469"/>
      <c r="G515" s="469"/>
      <c r="H515" s="469"/>
      <c r="I515" s="469"/>
      <c r="J515" s="469"/>
      <c r="K515" s="657"/>
      <c r="L515" s="469"/>
      <c r="M515" s="652"/>
    </row>
    <row r="516" spans="2:13" s="619" customFormat="1">
      <c r="B516" s="454"/>
      <c r="C516" s="454"/>
      <c r="D516" s="469"/>
      <c r="E516" s="469"/>
      <c r="F516" s="469"/>
      <c r="G516" s="469"/>
      <c r="H516" s="469"/>
      <c r="I516" s="469"/>
      <c r="J516" s="469"/>
      <c r="K516" s="657"/>
      <c r="L516" s="469"/>
      <c r="M516" s="652"/>
    </row>
    <row r="517" spans="2:13" s="619" customFormat="1">
      <c r="B517" s="454"/>
      <c r="C517" s="454"/>
      <c r="D517" s="469"/>
      <c r="E517" s="469"/>
      <c r="F517" s="469"/>
      <c r="G517" s="469"/>
      <c r="H517" s="469"/>
      <c r="I517" s="469"/>
      <c r="J517" s="469"/>
      <c r="K517" s="657"/>
      <c r="L517" s="469"/>
      <c r="M517" s="652"/>
    </row>
    <row r="518" spans="2:13" s="619" customFormat="1">
      <c r="B518" s="454"/>
      <c r="C518" s="454"/>
      <c r="D518" s="469"/>
      <c r="E518" s="469"/>
      <c r="F518" s="469"/>
      <c r="G518" s="469"/>
      <c r="H518" s="469"/>
      <c r="I518" s="469"/>
      <c r="J518" s="469"/>
      <c r="K518" s="657"/>
      <c r="L518" s="469"/>
      <c r="M518" s="652"/>
    </row>
    <row r="519" spans="2:13" s="619" customFormat="1">
      <c r="B519" s="454"/>
      <c r="C519" s="454"/>
      <c r="D519" s="469"/>
      <c r="E519" s="469"/>
      <c r="F519" s="469"/>
      <c r="G519" s="469"/>
      <c r="H519" s="469"/>
      <c r="I519" s="469"/>
      <c r="J519" s="469"/>
      <c r="K519" s="657"/>
      <c r="L519" s="469"/>
      <c r="M519" s="652"/>
    </row>
    <row r="520" spans="2:13" s="619" customFormat="1">
      <c r="B520" s="454"/>
      <c r="C520" s="454"/>
      <c r="D520" s="469"/>
      <c r="E520" s="469"/>
      <c r="F520" s="469"/>
      <c r="G520" s="469"/>
      <c r="H520" s="469"/>
      <c r="I520" s="469"/>
      <c r="J520" s="469"/>
      <c r="K520" s="657"/>
      <c r="L520" s="469"/>
      <c r="M520" s="652"/>
    </row>
    <row r="521" spans="2:13" s="619" customFormat="1">
      <c r="B521" s="454"/>
      <c r="C521" s="454"/>
      <c r="D521" s="469"/>
      <c r="E521" s="469"/>
      <c r="F521" s="469"/>
      <c r="G521" s="469"/>
      <c r="H521" s="469"/>
      <c r="I521" s="469"/>
      <c r="J521" s="469"/>
      <c r="K521" s="657"/>
      <c r="L521" s="469"/>
      <c r="M521" s="652"/>
    </row>
    <row r="522" spans="2:13" s="619" customFormat="1">
      <c r="B522" s="454"/>
      <c r="C522" s="454"/>
      <c r="D522" s="469"/>
      <c r="E522" s="469"/>
      <c r="F522" s="469"/>
      <c r="G522" s="469"/>
      <c r="H522" s="469"/>
      <c r="I522" s="469"/>
      <c r="J522" s="469"/>
      <c r="K522" s="657"/>
      <c r="L522" s="469"/>
      <c r="M522" s="652"/>
    </row>
    <row r="523" spans="2:13" s="619" customFormat="1">
      <c r="B523" s="454"/>
      <c r="C523" s="454"/>
      <c r="D523" s="469"/>
      <c r="E523" s="469"/>
      <c r="F523" s="469"/>
      <c r="G523" s="469"/>
      <c r="H523" s="469"/>
      <c r="I523" s="469"/>
      <c r="J523" s="469"/>
      <c r="K523" s="657"/>
      <c r="L523" s="469"/>
      <c r="M523" s="652"/>
    </row>
    <row r="524" spans="2:13" s="619" customFormat="1">
      <c r="B524" s="454"/>
      <c r="C524" s="454"/>
      <c r="D524" s="469"/>
      <c r="E524" s="469"/>
      <c r="F524" s="469"/>
      <c r="G524" s="469"/>
      <c r="H524" s="469"/>
      <c r="I524" s="469"/>
      <c r="J524" s="469"/>
      <c r="K524" s="657"/>
      <c r="L524" s="469"/>
      <c r="M524" s="652"/>
    </row>
    <row r="525" spans="2:13" s="619" customFormat="1">
      <c r="B525" s="454"/>
      <c r="C525" s="454"/>
      <c r="D525" s="469"/>
      <c r="E525" s="469"/>
      <c r="F525" s="469"/>
      <c r="G525" s="469"/>
      <c r="H525" s="469"/>
      <c r="I525" s="469"/>
      <c r="J525" s="469"/>
      <c r="K525" s="657"/>
      <c r="L525" s="469"/>
      <c r="M525" s="652"/>
    </row>
    <row r="526" spans="2:13" s="619" customFormat="1">
      <c r="B526" s="454"/>
      <c r="C526" s="454"/>
      <c r="D526" s="469"/>
      <c r="E526" s="469"/>
      <c r="F526" s="469"/>
      <c r="G526" s="469"/>
      <c r="H526" s="469"/>
      <c r="I526" s="469"/>
      <c r="J526" s="469"/>
      <c r="K526" s="657"/>
      <c r="L526" s="469"/>
      <c r="M526" s="652"/>
    </row>
    <row r="527" spans="2:13" s="619" customFormat="1">
      <c r="B527" s="454"/>
      <c r="C527" s="454"/>
      <c r="D527" s="469"/>
      <c r="E527" s="469"/>
      <c r="F527" s="469"/>
      <c r="G527" s="469"/>
      <c r="H527" s="469"/>
      <c r="I527" s="469"/>
      <c r="J527" s="469"/>
      <c r="K527" s="657"/>
      <c r="L527" s="469"/>
      <c r="M527" s="652"/>
    </row>
    <row r="528" spans="2:13" s="619" customFormat="1">
      <c r="B528" s="454"/>
      <c r="C528" s="454"/>
      <c r="D528" s="469"/>
      <c r="E528" s="469"/>
      <c r="F528" s="469"/>
      <c r="G528" s="469"/>
      <c r="H528" s="469"/>
      <c r="I528" s="469"/>
      <c r="J528" s="469"/>
      <c r="K528" s="657"/>
      <c r="L528" s="469"/>
      <c r="M528" s="652"/>
    </row>
    <row r="529" spans="2:13" s="619" customFormat="1">
      <c r="B529" s="454"/>
      <c r="C529" s="454"/>
      <c r="D529" s="469"/>
      <c r="E529" s="469"/>
      <c r="F529" s="469"/>
      <c r="G529" s="469"/>
      <c r="H529" s="469"/>
      <c r="I529" s="469"/>
      <c r="J529" s="469"/>
      <c r="K529" s="657"/>
      <c r="L529" s="469"/>
      <c r="M529" s="652"/>
    </row>
    <row r="530" spans="2:13" s="619" customFormat="1">
      <c r="B530" s="454"/>
      <c r="C530" s="454"/>
      <c r="D530" s="469"/>
      <c r="E530" s="469"/>
      <c r="F530" s="469"/>
      <c r="G530" s="469"/>
      <c r="H530" s="469"/>
      <c r="I530" s="469"/>
      <c r="J530" s="469"/>
      <c r="K530" s="657"/>
      <c r="L530" s="469"/>
      <c r="M530" s="652"/>
    </row>
    <row r="531" spans="2:13" s="619" customFormat="1">
      <c r="B531" s="454"/>
      <c r="C531" s="454"/>
      <c r="D531" s="469"/>
      <c r="E531" s="469"/>
      <c r="F531" s="469"/>
      <c r="G531" s="469"/>
      <c r="H531" s="469"/>
      <c r="I531" s="469"/>
      <c r="J531" s="469"/>
      <c r="K531" s="657"/>
      <c r="L531" s="469"/>
      <c r="M531" s="652"/>
    </row>
    <row r="532" spans="2:13" s="619" customFormat="1">
      <c r="B532" s="454"/>
      <c r="C532" s="454"/>
      <c r="D532" s="469"/>
      <c r="E532" s="469"/>
      <c r="F532" s="469"/>
      <c r="G532" s="469"/>
      <c r="H532" s="469"/>
      <c r="I532" s="469"/>
      <c r="J532" s="469"/>
      <c r="K532" s="657"/>
      <c r="L532" s="469"/>
      <c r="M532" s="652"/>
    </row>
    <row r="533" spans="2:13" s="619" customFormat="1">
      <c r="B533" s="454"/>
      <c r="C533" s="454"/>
      <c r="D533" s="469"/>
      <c r="E533" s="469"/>
      <c r="F533" s="469"/>
      <c r="G533" s="469"/>
      <c r="H533" s="469"/>
      <c r="I533" s="469"/>
      <c r="J533" s="469"/>
      <c r="K533" s="657"/>
      <c r="L533" s="469"/>
      <c r="M533" s="652"/>
    </row>
    <row r="534" spans="2:13" s="619" customFormat="1">
      <c r="B534" s="454"/>
      <c r="C534" s="454"/>
      <c r="D534" s="469"/>
      <c r="E534" s="469"/>
      <c r="F534" s="469"/>
      <c r="G534" s="469"/>
      <c r="H534" s="469"/>
      <c r="I534" s="469"/>
      <c r="J534" s="469"/>
      <c r="K534" s="657"/>
      <c r="L534" s="469"/>
      <c r="M534" s="652"/>
    </row>
    <row r="535" spans="2:13" s="619" customFormat="1">
      <c r="B535" s="454"/>
      <c r="C535" s="454"/>
      <c r="D535" s="469"/>
      <c r="E535" s="469"/>
      <c r="F535" s="469"/>
      <c r="G535" s="469"/>
      <c r="H535" s="469"/>
      <c r="I535" s="469"/>
      <c r="J535" s="469"/>
      <c r="K535" s="657"/>
      <c r="L535" s="469"/>
      <c r="M535" s="652"/>
    </row>
    <row r="536" spans="2:13" s="619" customFormat="1">
      <c r="B536" s="454"/>
      <c r="C536" s="454"/>
      <c r="D536" s="469"/>
      <c r="E536" s="469"/>
      <c r="F536" s="469"/>
      <c r="G536" s="469"/>
      <c r="H536" s="469"/>
      <c r="I536" s="469"/>
      <c r="J536" s="469"/>
      <c r="K536" s="657"/>
      <c r="L536" s="469"/>
      <c r="M536" s="652"/>
    </row>
    <row r="537" spans="2:13" s="619" customFormat="1">
      <c r="B537" s="454"/>
      <c r="C537" s="454"/>
      <c r="D537" s="469"/>
      <c r="E537" s="469"/>
      <c r="F537" s="469"/>
      <c r="G537" s="469"/>
      <c r="H537" s="469"/>
      <c r="I537" s="469"/>
      <c r="J537" s="469"/>
      <c r="K537" s="657"/>
      <c r="L537" s="469"/>
      <c r="M537" s="652"/>
    </row>
    <row r="538" spans="2:13" s="619" customFormat="1">
      <c r="B538" s="454"/>
      <c r="C538" s="454"/>
      <c r="D538" s="469"/>
      <c r="E538" s="469"/>
      <c r="F538" s="469"/>
      <c r="G538" s="469"/>
      <c r="H538" s="469"/>
      <c r="I538" s="469"/>
      <c r="J538" s="469"/>
      <c r="K538" s="657"/>
      <c r="L538" s="469"/>
      <c r="M538" s="652"/>
    </row>
    <row r="539" spans="2:13" s="619" customFormat="1">
      <c r="B539" s="454"/>
      <c r="C539" s="454"/>
      <c r="D539" s="469"/>
      <c r="E539" s="469"/>
      <c r="F539" s="469"/>
      <c r="G539" s="469"/>
      <c r="H539" s="469"/>
      <c r="I539" s="469"/>
      <c r="J539" s="469"/>
      <c r="K539" s="657"/>
      <c r="L539" s="469"/>
      <c r="M539" s="652"/>
    </row>
    <row r="540" spans="2:13" s="619" customFormat="1">
      <c r="B540" s="454"/>
      <c r="C540" s="454"/>
      <c r="D540" s="469"/>
      <c r="E540" s="469"/>
      <c r="F540" s="469"/>
      <c r="G540" s="469"/>
      <c r="H540" s="469"/>
      <c r="I540" s="469"/>
      <c r="J540" s="469"/>
      <c r="K540" s="657"/>
      <c r="L540" s="469"/>
      <c r="M540" s="652"/>
    </row>
    <row r="541" spans="2:13" s="619" customFormat="1">
      <c r="B541" s="454"/>
      <c r="C541" s="454"/>
      <c r="D541" s="469"/>
      <c r="E541" s="469"/>
      <c r="F541" s="469"/>
      <c r="G541" s="469"/>
      <c r="H541" s="469"/>
      <c r="I541" s="469"/>
      <c r="J541" s="469"/>
      <c r="K541" s="657"/>
      <c r="L541" s="469"/>
      <c r="M541" s="652"/>
    </row>
    <row r="542" spans="2:13" s="619" customFormat="1">
      <c r="B542" s="454"/>
      <c r="C542" s="454"/>
      <c r="D542" s="469"/>
      <c r="E542" s="469"/>
      <c r="F542" s="469"/>
      <c r="G542" s="469"/>
      <c r="H542" s="469"/>
      <c r="I542" s="469"/>
      <c r="J542" s="469"/>
      <c r="K542" s="657"/>
      <c r="L542" s="469"/>
      <c r="M542" s="652"/>
    </row>
    <row r="543" spans="2:13" s="619" customFormat="1">
      <c r="B543" s="454"/>
      <c r="C543" s="454"/>
      <c r="D543" s="469"/>
      <c r="E543" s="469"/>
      <c r="F543" s="469"/>
      <c r="G543" s="469"/>
      <c r="H543" s="469"/>
      <c r="I543" s="469"/>
      <c r="J543" s="469"/>
      <c r="K543" s="657"/>
      <c r="L543" s="469"/>
      <c r="M543" s="652"/>
    </row>
    <row r="544" spans="2:13" s="619" customFormat="1">
      <c r="B544" s="454"/>
      <c r="C544" s="454"/>
      <c r="D544" s="469"/>
      <c r="E544" s="469"/>
      <c r="F544" s="469"/>
      <c r="G544" s="469"/>
      <c r="H544" s="469"/>
      <c r="I544" s="469"/>
      <c r="J544" s="469"/>
      <c r="K544" s="657"/>
      <c r="L544" s="469"/>
      <c r="M544" s="652"/>
    </row>
    <row r="545" spans="2:13" s="619" customFormat="1">
      <c r="B545" s="454"/>
      <c r="C545" s="454"/>
      <c r="D545" s="469"/>
      <c r="E545" s="469"/>
      <c r="F545" s="469"/>
      <c r="G545" s="469"/>
      <c r="H545" s="469"/>
      <c r="I545" s="469"/>
      <c r="J545" s="469"/>
      <c r="K545" s="657"/>
      <c r="L545" s="469"/>
      <c r="M545" s="652"/>
    </row>
    <row r="546" spans="2:13" s="619" customFormat="1">
      <c r="B546" s="454"/>
      <c r="C546" s="454"/>
      <c r="D546" s="469"/>
      <c r="E546" s="469"/>
      <c r="F546" s="469"/>
      <c r="G546" s="469"/>
      <c r="H546" s="469"/>
      <c r="I546" s="469"/>
      <c r="J546" s="469"/>
      <c r="K546" s="657"/>
      <c r="L546" s="469"/>
      <c r="M546" s="652"/>
    </row>
    <row r="547" spans="2:13" s="619" customFormat="1">
      <c r="B547" s="454"/>
      <c r="C547" s="454"/>
      <c r="D547" s="469"/>
      <c r="E547" s="469"/>
      <c r="F547" s="469"/>
      <c r="G547" s="469"/>
      <c r="H547" s="469"/>
      <c r="I547" s="469"/>
      <c r="J547" s="469"/>
      <c r="K547" s="657"/>
      <c r="L547" s="469"/>
      <c r="M547" s="652"/>
    </row>
    <row r="548" spans="2:13" s="619" customFormat="1">
      <c r="B548" s="454"/>
      <c r="C548" s="454"/>
      <c r="D548" s="469"/>
      <c r="E548" s="469"/>
      <c r="F548" s="469"/>
      <c r="G548" s="469"/>
      <c r="H548" s="469"/>
      <c r="I548" s="469"/>
      <c r="J548" s="469"/>
      <c r="K548" s="657"/>
      <c r="L548" s="469"/>
      <c r="M548" s="652"/>
    </row>
    <row r="549" spans="2:13" s="619" customFormat="1">
      <c r="B549" s="454"/>
      <c r="C549" s="454"/>
      <c r="D549" s="469"/>
      <c r="E549" s="469"/>
      <c r="F549" s="469"/>
      <c r="G549" s="469"/>
      <c r="H549" s="469"/>
      <c r="I549" s="469"/>
      <c r="J549" s="469"/>
      <c r="K549" s="657"/>
      <c r="L549" s="469"/>
      <c r="M549" s="652"/>
    </row>
    <row r="550" spans="2:13" s="619" customFormat="1">
      <c r="B550" s="454"/>
      <c r="C550" s="454"/>
      <c r="D550" s="469"/>
      <c r="E550" s="469"/>
      <c r="F550" s="469"/>
      <c r="G550" s="469"/>
      <c r="H550" s="469"/>
      <c r="I550" s="469"/>
      <c r="J550" s="469"/>
      <c r="K550" s="657"/>
      <c r="L550" s="469"/>
      <c r="M550" s="652"/>
    </row>
    <row r="551" spans="2:13" s="619" customFormat="1">
      <c r="B551" s="454"/>
      <c r="C551" s="454"/>
      <c r="D551" s="469"/>
      <c r="E551" s="469"/>
      <c r="F551" s="469"/>
      <c r="G551" s="469"/>
      <c r="H551" s="469"/>
      <c r="I551" s="469"/>
      <c r="J551" s="469"/>
      <c r="K551" s="657"/>
      <c r="L551" s="469"/>
      <c r="M551" s="652"/>
    </row>
    <row r="552" spans="2:13" s="619" customFormat="1">
      <c r="B552" s="454"/>
      <c r="C552" s="454"/>
      <c r="D552" s="469"/>
      <c r="E552" s="469"/>
      <c r="F552" s="469"/>
      <c r="G552" s="469"/>
      <c r="H552" s="469"/>
      <c r="I552" s="469"/>
      <c r="J552" s="469"/>
      <c r="K552" s="657"/>
      <c r="L552" s="469"/>
      <c r="M552" s="652"/>
    </row>
    <row r="553" spans="2:13" s="619" customFormat="1">
      <c r="B553" s="454"/>
      <c r="C553" s="454"/>
      <c r="D553" s="469"/>
      <c r="E553" s="469"/>
      <c r="F553" s="469"/>
      <c r="G553" s="469"/>
      <c r="H553" s="469"/>
      <c r="I553" s="469"/>
      <c r="J553" s="469"/>
      <c r="K553" s="657"/>
      <c r="L553" s="469"/>
      <c r="M553" s="652"/>
    </row>
    <row r="554" spans="2:13" s="619" customFormat="1">
      <c r="B554" s="454"/>
      <c r="C554" s="454"/>
      <c r="D554" s="469"/>
      <c r="E554" s="469"/>
      <c r="F554" s="469"/>
      <c r="G554" s="469"/>
      <c r="H554" s="469"/>
      <c r="I554" s="469"/>
      <c r="J554" s="469"/>
      <c r="K554" s="657"/>
      <c r="L554" s="469"/>
      <c r="M554" s="652"/>
    </row>
    <row r="555" spans="2:13" s="619" customFormat="1">
      <c r="B555" s="454"/>
      <c r="C555" s="454"/>
      <c r="D555" s="469"/>
      <c r="E555" s="469"/>
      <c r="F555" s="469"/>
      <c r="G555" s="469"/>
      <c r="H555" s="469"/>
      <c r="I555" s="469"/>
      <c r="J555" s="469"/>
      <c r="K555" s="657"/>
      <c r="L555" s="469"/>
      <c r="M555" s="652"/>
    </row>
    <row r="556" spans="2:13" s="619" customFormat="1">
      <c r="B556" s="454"/>
      <c r="C556" s="454"/>
      <c r="D556" s="469"/>
      <c r="E556" s="469"/>
      <c r="F556" s="469"/>
      <c r="G556" s="469"/>
      <c r="H556" s="469"/>
      <c r="I556" s="469"/>
      <c r="J556" s="469"/>
      <c r="K556" s="657"/>
      <c r="L556" s="469"/>
      <c r="M556" s="652"/>
    </row>
    <row r="557" spans="2:13" s="619" customFormat="1">
      <c r="B557" s="454"/>
      <c r="C557" s="454"/>
      <c r="D557" s="469"/>
      <c r="E557" s="469"/>
      <c r="F557" s="469"/>
      <c r="G557" s="469"/>
      <c r="H557" s="469"/>
      <c r="I557" s="469"/>
      <c r="J557" s="469"/>
      <c r="K557" s="657"/>
      <c r="L557" s="469"/>
      <c r="M557" s="652"/>
    </row>
    <row r="558" spans="2:13" s="619" customFormat="1">
      <c r="B558" s="454"/>
      <c r="C558" s="454"/>
      <c r="D558" s="469"/>
      <c r="E558" s="469"/>
      <c r="F558" s="469"/>
      <c r="G558" s="469"/>
      <c r="H558" s="469"/>
      <c r="I558" s="469"/>
      <c r="J558" s="469"/>
      <c r="K558" s="657"/>
      <c r="L558" s="469"/>
      <c r="M558" s="652"/>
    </row>
    <row r="559" spans="2:13" s="619" customFormat="1">
      <c r="B559" s="454"/>
      <c r="C559" s="454"/>
      <c r="D559" s="469"/>
      <c r="E559" s="469"/>
      <c r="F559" s="469"/>
      <c r="G559" s="469"/>
      <c r="H559" s="469"/>
      <c r="I559" s="469"/>
      <c r="J559" s="469"/>
      <c r="K559" s="657"/>
      <c r="L559" s="469"/>
      <c r="M559" s="652"/>
    </row>
    <row r="560" spans="2:13" s="619" customFormat="1">
      <c r="B560" s="454"/>
      <c r="C560" s="454"/>
      <c r="D560" s="469"/>
      <c r="E560" s="469"/>
      <c r="F560" s="469"/>
      <c r="G560" s="469"/>
      <c r="H560" s="469"/>
      <c r="I560" s="469"/>
      <c r="J560" s="469"/>
      <c r="K560" s="657"/>
      <c r="L560" s="469"/>
      <c r="M560" s="652"/>
    </row>
    <row r="561" spans="2:13" s="619" customFormat="1">
      <c r="B561" s="454"/>
      <c r="C561" s="454"/>
      <c r="D561" s="469"/>
      <c r="E561" s="469"/>
      <c r="F561" s="469"/>
      <c r="G561" s="469"/>
      <c r="H561" s="469"/>
      <c r="I561" s="469"/>
      <c r="J561" s="469"/>
      <c r="K561" s="657"/>
      <c r="L561" s="469"/>
      <c r="M561" s="652"/>
    </row>
    <row r="562" spans="2:13" s="619" customFormat="1">
      <c r="B562" s="454"/>
      <c r="C562" s="454"/>
      <c r="D562" s="469"/>
      <c r="E562" s="469"/>
      <c r="F562" s="469"/>
      <c r="G562" s="469"/>
      <c r="H562" s="469"/>
      <c r="I562" s="469"/>
      <c r="J562" s="469"/>
      <c r="K562" s="657"/>
      <c r="L562" s="469"/>
      <c r="M562" s="652"/>
    </row>
    <row r="563" spans="2:13" s="619" customFormat="1">
      <c r="B563" s="454"/>
      <c r="C563" s="454"/>
      <c r="D563" s="469"/>
      <c r="E563" s="469"/>
      <c r="F563" s="469"/>
      <c r="G563" s="469"/>
      <c r="H563" s="469"/>
      <c r="I563" s="469"/>
      <c r="J563" s="469"/>
      <c r="K563" s="657"/>
      <c r="L563" s="469"/>
      <c r="M563" s="652"/>
    </row>
    <row r="564" spans="2:13" s="619" customFormat="1">
      <c r="B564" s="454"/>
      <c r="C564" s="454"/>
      <c r="D564" s="469"/>
      <c r="E564" s="469"/>
      <c r="F564" s="469"/>
      <c r="G564" s="469"/>
      <c r="H564" s="469"/>
      <c r="I564" s="469"/>
      <c r="J564" s="469"/>
      <c r="K564" s="657"/>
      <c r="L564" s="469"/>
      <c r="M564" s="652"/>
    </row>
    <row r="565" spans="2:13" s="619" customFormat="1">
      <c r="B565" s="454"/>
      <c r="C565" s="454"/>
      <c r="D565" s="469"/>
      <c r="E565" s="469"/>
      <c r="F565" s="469"/>
      <c r="G565" s="469"/>
      <c r="H565" s="469"/>
      <c r="I565" s="469"/>
      <c r="J565" s="469"/>
      <c r="K565" s="657"/>
      <c r="L565" s="469"/>
      <c r="M565" s="652"/>
    </row>
    <row r="566" spans="2:13" s="619" customFormat="1">
      <c r="B566" s="454"/>
      <c r="C566" s="454"/>
      <c r="D566" s="469"/>
      <c r="E566" s="469"/>
      <c r="F566" s="469"/>
      <c r="G566" s="469"/>
      <c r="H566" s="469"/>
      <c r="I566" s="469"/>
      <c r="J566" s="469"/>
      <c r="K566" s="657"/>
      <c r="L566" s="469"/>
      <c r="M566" s="652"/>
    </row>
    <row r="567" spans="2:13" s="619" customFormat="1">
      <c r="B567" s="454"/>
      <c r="C567" s="454"/>
      <c r="D567" s="469"/>
      <c r="E567" s="469"/>
      <c r="F567" s="469"/>
      <c r="G567" s="469"/>
      <c r="H567" s="469"/>
      <c r="I567" s="469"/>
      <c r="J567" s="469"/>
      <c r="K567" s="657"/>
      <c r="L567" s="469"/>
      <c r="M567" s="652"/>
    </row>
    <row r="568" spans="2:13" s="619" customFormat="1">
      <c r="B568" s="454"/>
      <c r="C568" s="454"/>
      <c r="D568" s="469"/>
      <c r="E568" s="469"/>
      <c r="F568" s="469"/>
      <c r="G568" s="469"/>
      <c r="H568" s="469"/>
      <c r="I568" s="469"/>
      <c r="J568" s="469"/>
      <c r="K568" s="657"/>
      <c r="L568" s="469"/>
      <c r="M568" s="652"/>
    </row>
    <row r="569" spans="2:13" s="619" customFormat="1">
      <c r="B569" s="454"/>
      <c r="C569" s="454"/>
      <c r="D569" s="469"/>
      <c r="E569" s="469"/>
      <c r="F569" s="469"/>
      <c r="G569" s="469"/>
      <c r="H569" s="469"/>
      <c r="I569" s="469"/>
      <c r="J569" s="469"/>
      <c r="K569" s="657"/>
      <c r="L569" s="469"/>
      <c r="M569" s="652"/>
    </row>
    <row r="570" spans="2:13" s="619" customFormat="1">
      <c r="B570" s="454"/>
      <c r="C570" s="454"/>
      <c r="D570" s="469"/>
      <c r="E570" s="469"/>
      <c r="F570" s="469"/>
      <c r="G570" s="469"/>
      <c r="H570" s="469"/>
      <c r="I570" s="469"/>
      <c r="J570" s="469"/>
      <c r="K570" s="657"/>
      <c r="L570" s="469"/>
      <c r="M570" s="652"/>
    </row>
    <row r="571" spans="2:13" s="619" customFormat="1">
      <c r="B571" s="454"/>
      <c r="C571" s="454"/>
      <c r="D571" s="469"/>
      <c r="E571" s="469"/>
      <c r="F571" s="469"/>
      <c r="G571" s="469"/>
      <c r="H571" s="469"/>
      <c r="I571" s="469"/>
      <c r="J571" s="469"/>
      <c r="K571" s="657"/>
      <c r="L571" s="469"/>
      <c r="M571" s="652"/>
    </row>
    <row r="572" spans="2:13" s="619" customFormat="1">
      <c r="B572" s="454"/>
      <c r="C572" s="454"/>
      <c r="D572" s="469"/>
      <c r="E572" s="469"/>
      <c r="F572" s="469"/>
      <c r="G572" s="469"/>
      <c r="H572" s="469"/>
      <c r="I572" s="469"/>
      <c r="J572" s="469"/>
      <c r="K572" s="657"/>
      <c r="L572" s="469"/>
      <c r="M572" s="652"/>
    </row>
    <row r="573" spans="2:13" s="619" customFormat="1">
      <c r="B573" s="454"/>
      <c r="C573" s="454"/>
      <c r="D573" s="469"/>
      <c r="E573" s="469"/>
      <c r="F573" s="469"/>
      <c r="G573" s="469"/>
      <c r="H573" s="469"/>
      <c r="I573" s="469"/>
      <c r="J573" s="469"/>
      <c r="K573" s="657"/>
      <c r="L573" s="469"/>
      <c r="M573" s="652"/>
    </row>
    <row r="574" spans="2:13" s="619" customFormat="1">
      <c r="B574" s="454"/>
      <c r="C574" s="454"/>
      <c r="D574" s="469"/>
      <c r="E574" s="469"/>
      <c r="F574" s="469"/>
      <c r="G574" s="469"/>
      <c r="H574" s="469"/>
      <c r="I574" s="469"/>
      <c r="J574" s="469"/>
      <c r="K574" s="657"/>
      <c r="L574" s="469"/>
      <c r="M574" s="652"/>
    </row>
    <row r="575" spans="2:13" s="619" customFormat="1">
      <c r="B575" s="454"/>
      <c r="C575" s="454"/>
      <c r="D575" s="469"/>
      <c r="E575" s="469"/>
      <c r="F575" s="469"/>
      <c r="G575" s="469"/>
      <c r="H575" s="469"/>
      <c r="I575" s="469"/>
      <c r="J575" s="469"/>
      <c r="K575" s="657"/>
      <c r="L575" s="469"/>
      <c r="M575" s="652"/>
    </row>
    <row r="576" spans="2:13" s="619" customFormat="1">
      <c r="B576" s="454"/>
      <c r="C576" s="454"/>
      <c r="D576" s="469"/>
      <c r="E576" s="469"/>
      <c r="F576" s="469"/>
      <c r="G576" s="469"/>
      <c r="H576" s="469"/>
      <c r="I576" s="469"/>
      <c r="J576" s="469"/>
      <c r="K576" s="657"/>
      <c r="L576" s="469"/>
      <c r="M576" s="652"/>
    </row>
    <row r="577" spans="2:13" s="619" customFormat="1">
      <c r="B577" s="454"/>
      <c r="C577" s="454"/>
      <c r="D577" s="469"/>
      <c r="E577" s="469"/>
      <c r="F577" s="469"/>
      <c r="G577" s="469"/>
      <c r="H577" s="469"/>
      <c r="I577" s="469"/>
      <c r="J577" s="469"/>
      <c r="K577" s="657"/>
      <c r="L577" s="469"/>
      <c r="M577" s="652"/>
    </row>
    <row r="578" spans="2:13" s="619" customFormat="1">
      <c r="B578" s="454"/>
      <c r="C578" s="454"/>
      <c r="D578" s="469"/>
      <c r="E578" s="469"/>
      <c r="F578" s="469"/>
      <c r="G578" s="469"/>
      <c r="H578" s="469"/>
      <c r="I578" s="469"/>
      <c r="J578" s="469"/>
      <c r="K578" s="657"/>
      <c r="L578" s="469"/>
      <c r="M578" s="652"/>
    </row>
    <row r="579" spans="2:13" s="619" customFormat="1">
      <c r="B579" s="454"/>
      <c r="C579" s="454"/>
      <c r="D579" s="469"/>
      <c r="E579" s="469"/>
      <c r="F579" s="469"/>
      <c r="G579" s="469"/>
      <c r="H579" s="469"/>
      <c r="I579" s="469"/>
      <c r="J579" s="469"/>
      <c r="K579" s="657"/>
      <c r="L579" s="469"/>
      <c r="M579" s="652"/>
    </row>
    <row r="580" spans="2:13" s="619" customFormat="1">
      <c r="B580" s="454"/>
      <c r="C580" s="454"/>
      <c r="D580" s="469"/>
      <c r="E580" s="469"/>
      <c r="F580" s="469"/>
      <c r="G580" s="469"/>
      <c r="H580" s="469"/>
      <c r="I580" s="469"/>
      <c r="J580" s="469"/>
      <c r="K580" s="657"/>
      <c r="L580" s="469"/>
      <c r="M580" s="652"/>
    </row>
    <row r="581" spans="2:13" s="619" customFormat="1">
      <c r="B581" s="454"/>
      <c r="C581" s="454"/>
      <c r="D581" s="469"/>
      <c r="E581" s="469"/>
      <c r="F581" s="469"/>
      <c r="G581" s="469"/>
      <c r="H581" s="469"/>
      <c r="I581" s="469"/>
      <c r="J581" s="469"/>
      <c r="K581" s="657"/>
      <c r="L581" s="469"/>
      <c r="M581" s="652"/>
    </row>
    <row r="582" spans="2:13" s="619" customFormat="1">
      <c r="B582" s="454"/>
      <c r="C582" s="454"/>
      <c r="D582" s="469"/>
      <c r="E582" s="469"/>
      <c r="F582" s="469"/>
      <c r="G582" s="469"/>
      <c r="H582" s="469"/>
      <c r="I582" s="469"/>
      <c r="J582" s="469"/>
      <c r="K582" s="657"/>
      <c r="L582" s="469"/>
      <c r="M582" s="652"/>
    </row>
    <row r="583" spans="2:13" s="619" customFormat="1">
      <c r="B583" s="454"/>
      <c r="C583" s="454"/>
      <c r="D583" s="469"/>
      <c r="E583" s="469"/>
      <c r="F583" s="469"/>
      <c r="G583" s="469"/>
      <c r="H583" s="469"/>
      <c r="I583" s="469"/>
      <c r="J583" s="469"/>
      <c r="K583" s="657"/>
      <c r="L583" s="469"/>
      <c r="M583" s="652"/>
    </row>
    <row r="584" spans="2:13" s="619" customFormat="1">
      <c r="B584" s="454"/>
      <c r="C584" s="454"/>
      <c r="D584" s="469"/>
      <c r="E584" s="469"/>
      <c r="F584" s="469"/>
      <c r="G584" s="469"/>
      <c r="H584" s="469"/>
      <c r="I584" s="469"/>
      <c r="J584" s="469"/>
      <c r="K584" s="657"/>
      <c r="L584" s="469"/>
      <c r="M584" s="652"/>
    </row>
    <row r="585" spans="2:13" s="619" customFormat="1">
      <c r="B585" s="454"/>
      <c r="C585" s="454"/>
      <c r="D585" s="469"/>
      <c r="E585" s="469"/>
      <c r="F585" s="469"/>
      <c r="G585" s="469"/>
      <c r="H585" s="469"/>
      <c r="I585" s="469"/>
      <c r="J585" s="469"/>
      <c r="K585" s="657"/>
      <c r="L585" s="469"/>
      <c r="M585" s="652"/>
    </row>
    <row r="586" spans="2:13" s="619" customFormat="1">
      <c r="B586" s="454"/>
      <c r="C586" s="454"/>
      <c r="D586" s="469"/>
      <c r="E586" s="469"/>
      <c r="F586" s="469"/>
      <c r="G586" s="469"/>
      <c r="H586" s="469"/>
      <c r="I586" s="469"/>
      <c r="J586" s="469"/>
      <c r="K586" s="657"/>
      <c r="L586" s="469"/>
      <c r="M586" s="652"/>
    </row>
    <row r="587" spans="2:13" s="619" customFormat="1">
      <c r="B587" s="454"/>
      <c r="C587" s="454"/>
      <c r="D587" s="469"/>
      <c r="E587" s="469"/>
      <c r="F587" s="469"/>
      <c r="G587" s="469"/>
      <c r="H587" s="469"/>
      <c r="I587" s="469"/>
      <c r="J587" s="469"/>
      <c r="K587" s="657"/>
      <c r="L587" s="469"/>
      <c r="M587" s="652"/>
    </row>
    <row r="588" spans="2:13" s="619" customFormat="1">
      <c r="B588" s="454"/>
      <c r="C588" s="454"/>
      <c r="D588" s="469"/>
      <c r="E588" s="469"/>
      <c r="F588" s="469"/>
      <c r="G588" s="469"/>
      <c r="H588" s="469"/>
      <c r="I588" s="469"/>
      <c r="J588" s="469"/>
      <c r="K588" s="657"/>
      <c r="L588" s="469"/>
      <c r="M588" s="652"/>
    </row>
    <row r="589" spans="2:13" s="619" customFormat="1">
      <c r="B589" s="454"/>
      <c r="C589" s="454"/>
      <c r="D589" s="469"/>
      <c r="E589" s="469"/>
      <c r="F589" s="469"/>
      <c r="G589" s="469"/>
      <c r="H589" s="469"/>
      <c r="I589" s="469"/>
      <c r="J589" s="469"/>
      <c r="K589" s="657"/>
      <c r="L589" s="469"/>
      <c r="M589" s="652"/>
    </row>
    <row r="590" spans="2:13" s="619" customFormat="1">
      <c r="B590" s="454"/>
      <c r="C590" s="454"/>
      <c r="D590" s="469"/>
      <c r="E590" s="469"/>
      <c r="F590" s="469"/>
      <c r="G590" s="469"/>
      <c r="H590" s="469"/>
      <c r="I590" s="469"/>
      <c r="J590" s="469"/>
      <c r="K590" s="657"/>
      <c r="L590" s="469"/>
      <c r="M590" s="652"/>
    </row>
    <row r="591" spans="2:13" s="619" customFormat="1">
      <c r="B591" s="454"/>
      <c r="C591" s="454"/>
      <c r="D591" s="469"/>
      <c r="E591" s="469"/>
      <c r="F591" s="469"/>
      <c r="G591" s="469"/>
      <c r="H591" s="469"/>
      <c r="I591" s="469"/>
      <c r="J591" s="469"/>
      <c r="K591" s="657"/>
      <c r="L591" s="469"/>
      <c r="M591" s="652"/>
    </row>
    <row r="592" spans="2:13" s="619" customFormat="1">
      <c r="B592" s="454"/>
      <c r="C592" s="454"/>
      <c r="D592" s="469"/>
      <c r="E592" s="469"/>
      <c r="F592" s="469"/>
      <c r="G592" s="469"/>
      <c r="H592" s="469"/>
      <c r="I592" s="469"/>
      <c r="J592" s="469"/>
      <c r="K592" s="657"/>
      <c r="L592" s="469"/>
      <c r="M592" s="652"/>
    </row>
    <row r="593" spans="2:13" s="619" customFormat="1">
      <c r="B593" s="454"/>
      <c r="C593" s="454"/>
      <c r="D593" s="469"/>
      <c r="E593" s="469"/>
      <c r="F593" s="469"/>
      <c r="G593" s="469"/>
      <c r="H593" s="469"/>
      <c r="I593" s="469"/>
      <c r="J593" s="469"/>
      <c r="K593" s="657"/>
      <c r="L593" s="469"/>
      <c r="M593" s="652"/>
    </row>
    <row r="594" spans="2:13" s="619" customFormat="1">
      <c r="B594" s="454"/>
      <c r="C594" s="454"/>
      <c r="D594" s="469"/>
      <c r="E594" s="469"/>
      <c r="F594" s="469"/>
      <c r="G594" s="469"/>
      <c r="H594" s="469"/>
      <c r="I594" s="469"/>
      <c r="J594" s="469"/>
      <c r="K594" s="657"/>
      <c r="L594" s="469"/>
      <c r="M594" s="652"/>
    </row>
    <row r="595" spans="2:13" s="619" customFormat="1">
      <c r="B595" s="454"/>
      <c r="C595" s="454"/>
      <c r="D595" s="469"/>
      <c r="E595" s="469"/>
      <c r="F595" s="469"/>
      <c r="G595" s="469"/>
      <c r="H595" s="469"/>
      <c r="I595" s="469"/>
      <c r="J595" s="469"/>
      <c r="K595" s="657"/>
      <c r="L595" s="469"/>
      <c r="M595" s="652"/>
    </row>
    <row r="596" spans="2:13" s="619" customFormat="1">
      <c r="B596" s="454"/>
      <c r="C596" s="454"/>
      <c r="D596" s="469"/>
      <c r="E596" s="469"/>
      <c r="F596" s="469"/>
      <c r="G596" s="469"/>
      <c r="H596" s="469"/>
      <c r="I596" s="469"/>
      <c r="J596" s="469"/>
      <c r="K596" s="657"/>
      <c r="L596" s="469"/>
      <c r="M596" s="652"/>
    </row>
    <row r="597" spans="2:13" s="619" customFormat="1">
      <c r="B597" s="454"/>
      <c r="C597" s="454"/>
      <c r="D597" s="469"/>
      <c r="E597" s="469"/>
      <c r="F597" s="469"/>
      <c r="G597" s="469"/>
      <c r="H597" s="469"/>
      <c r="I597" s="469"/>
      <c r="J597" s="469"/>
      <c r="K597" s="657"/>
      <c r="L597" s="469"/>
      <c r="M597" s="652"/>
    </row>
    <row r="598" spans="2:13" s="619" customFormat="1">
      <c r="B598" s="454"/>
      <c r="C598" s="454"/>
      <c r="D598" s="469"/>
      <c r="E598" s="469"/>
      <c r="F598" s="469"/>
      <c r="G598" s="469"/>
      <c r="H598" s="469"/>
      <c r="I598" s="469"/>
      <c r="J598" s="469"/>
      <c r="K598" s="657"/>
      <c r="L598" s="469"/>
      <c r="M598" s="652"/>
    </row>
    <row r="599" spans="2:13" s="619" customFormat="1">
      <c r="B599" s="454"/>
      <c r="C599" s="454"/>
      <c r="D599" s="469"/>
      <c r="E599" s="469"/>
      <c r="F599" s="469"/>
      <c r="G599" s="469"/>
      <c r="H599" s="469"/>
      <c r="I599" s="469"/>
      <c r="J599" s="469"/>
      <c r="K599" s="657"/>
      <c r="L599" s="469"/>
      <c r="M599" s="652"/>
    </row>
    <row r="600" spans="2:13" s="619" customFormat="1">
      <c r="B600" s="454"/>
      <c r="C600" s="454"/>
      <c r="D600" s="469"/>
      <c r="E600" s="469"/>
      <c r="F600" s="469"/>
      <c r="G600" s="469"/>
      <c r="H600" s="469"/>
      <c r="I600" s="469"/>
      <c r="J600" s="469"/>
      <c r="K600" s="657"/>
      <c r="L600" s="469"/>
      <c r="M600" s="652"/>
    </row>
    <row r="601" spans="2:13" s="619" customFormat="1">
      <c r="B601" s="454"/>
      <c r="C601" s="454"/>
      <c r="D601" s="469"/>
      <c r="E601" s="469"/>
      <c r="F601" s="469"/>
      <c r="G601" s="469"/>
      <c r="H601" s="469"/>
      <c r="I601" s="469"/>
      <c r="J601" s="469"/>
      <c r="K601" s="657"/>
      <c r="L601" s="469"/>
      <c r="M601" s="652"/>
    </row>
    <row r="602" spans="2:13" s="619" customFormat="1">
      <c r="B602" s="454"/>
      <c r="C602" s="454"/>
      <c r="D602" s="469"/>
      <c r="E602" s="469"/>
      <c r="F602" s="469"/>
      <c r="G602" s="469"/>
      <c r="H602" s="469"/>
      <c r="I602" s="469"/>
      <c r="J602" s="469"/>
      <c r="K602" s="657"/>
      <c r="L602" s="469"/>
      <c r="M602" s="652"/>
    </row>
    <row r="603" spans="2:13" s="619" customFormat="1">
      <c r="B603" s="454"/>
      <c r="C603" s="454"/>
      <c r="D603" s="469"/>
      <c r="E603" s="469"/>
      <c r="F603" s="469"/>
      <c r="G603" s="469"/>
      <c r="H603" s="469"/>
      <c r="I603" s="469"/>
      <c r="J603" s="469"/>
      <c r="K603" s="657"/>
      <c r="L603" s="469"/>
      <c r="M603" s="652"/>
    </row>
    <row r="604" spans="2:13" s="619" customFormat="1">
      <c r="B604" s="454"/>
      <c r="C604" s="454"/>
      <c r="D604" s="469"/>
      <c r="E604" s="469"/>
      <c r="F604" s="469"/>
      <c r="G604" s="469"/>
      <c r="H604" s="469"/>
      <c r="I604" s="469"/>
      <c r="J604" s="469"/>
      <c r="K604" s="657"/>
      <c r="L604" s="469"/>
      <c r="M604" s="652"/>
    </row>
    <row r="605" spans="2:13" s="619" customFormat="1">
      <c r="B605" s="454"/>
      <c r="C605" s="454"/>
      <c r="D605" s="469"/>
      <c r="E605" s="469"/>
      <c r="F605" s="469"/>
      <c r="G605" s="469"/>
      <c r="H605" s="469"/>
      <c r="I605" s="469"/>
      <c r="J605" s="469"/>
      <c r="K605" s="657"/>
      <c r="L605" s="469"/>
      <c r="M605" s="652"/>
    </row>
    <row r="606" spans="2:13" s="619" customFormat="1">
      <c r="B606" s="454"/>
      <c r="C606" s="454"/>
      <c r="D606" s="469"/>
      <c r="E606" s="469"/>
      <c r="F606" s="469"/>
      <c r="G606" s="469"/>
      <c r="H606" s="469"/>
      <c r="I606" s="469"/>
      <c r="J606" s="469"/>
      <c r="K606" s="657"/>
      <c r="L606" s="469"/>
      <c r="M606" s="652"/>
    </row>
    <row r="607" spans="2:13" s="619" customFormat="1">
      <c r="B607" s="454"/>
      <c r="C607" s="454"/>
      <c r="D607" s="469"/>
      <c r="E607" s="469"/>
      <c r="F607" s="469"/>
      <c r="G607" s="469"/>
      <c r="H607" s="469"/>
      <c r="I607" s="469"/>
      <c r="J607" s="469"/>
      <c r="K607" s="657"/>
      <c r="L607" s="469"/>
      <c r="M607" s="652"/>
    </row>
    <row r="608" spans="2:13" s="619" customFormat="1">
      <c r="B608" s="454"/>
      <c r="C608" s="454"/>
      <c r="D608" s="469"/>
      <c r="E608" s="469"/>
      <c r="F608" s="469"/>
      <c r="G608" s="469"/>
      <c r="H608" s="469"/>
      <c r="I608" s="469"/>
      <c r="J608" s="469"/>
      <c r="K608" s="657"/>
      <c r="L608" s="469"/>
      <c r="M608" s="652"/>
    </row>
    <row r="609" spans="2:13" s="619" customFormat="1">
      <c r="B609" s="454"/>
      <c r="C609" s="454"/>
      <c r="D609" s="469"/>
      <c r="E609" s="469"/>
      <c r="F609" s="469"/>
      <c r="G609" s="469"/>
      <c r="H609" s="469"/>
      <c r="I609" s="469"/>
      <c r="J609" s="469"/>
      <c r="K609" s="657"/>
      <c r="L609" s="469"/>
      <c r="M609" s="652"/>
    </row>
    <row r="610" spans="2:13" s="619" customFormat="1">
      <c r="B610" s="454"/>
      <c r="C610" s="454"/>
      <c r="D610" s="469"/>
      <c r="E610" s="469"/>
      <c r="F610" s="469"/>
      <c r="G610" s="469"/>
      <c r="H610" s="469"/>
      <c r="I610" s="469"/>
      <c r="J610" s="469"/>
      <c r="K610" s="657"/>
      <c r="L610" s="469"/>
      <c r="M610" s="652"/>
    </row>
    <row r="611" spans="2:13" s="619" customFormat="1">
      <c r="B611" s="454"/>
      <c r="C611" s="454"/>
      <c r="D611" s="469"/>
      <c r="E611" s="469"/>
      <c r="F611" s="469"/>
      <c r="G611" s="469"/>
      <c r="H611" s="469"/>
      <c r="I611" s="469"/>
      <c r="J611" s="469"/>
      <c r="K611" s="657"/>
      <c r="L611" s="469"/>
      <c r="M611" s="652"/>
    </row>
    <row r="612" spans="2:13" s="619" customFormat="1">
      <c r="B612" s="454"/>
      <c r="C612" s="454"/>
      <c r="D612" s="469"/>
      <c r="E612" s="469"/>
      <c r="F612" s="469"/>
      <c r="G612" s="469"/>
      <c r="H612" s="469"/>
      <c r="I612" s="469"/>
      <c r="J612" s="469"/>
      <c r="K612" s="657"/>
      <c r="L612" s="469"/>
      <c r="M612" s="652"/>
    </row>
    <row r="613" spans="2:13" s="619" customFormat="1">
      <c r="B613" s="454"/>
      <c r="C613" s="454"/>
      <c r="D613" s="469"/>
      <c r="E613" s="469"/>
      <c r="F613" s="469"/>
      <c r="G613" s="469"/>
      <c r="H613" s="469"/>
      <c r="I613" s="469"/>
      <c r="J613" s="469"/>
      <c r="K613" s="657"/>
      <c r="L613" s="469"/>
      <c r="M613" s="652"/>
    </row>
    <row r="614" spans="2:13" s="619" customFormat="1">
      <c r="B614" s="454"/>
      <c r="C614" s="454"/>
      <c r="D614" s="469"/>
      <c r="E614" s="469"/>
      <c r="F614" s="469"/>
      <c r="G614" s="469"/>
      <c r="H614" s="469"/>
      <c r="I614" s="469"/>
      <c r="J614" s="469"/>
      <c r="K614" s="657"/>
      <c r="L614" s="469"/>
      <c r="M614" s="652"/>
    </row>
    <row r="615" spans="2:13" s="619" customFormat="1">
      <c r="B615" s="454"/>
      <c r="C615" s="454"/>
      <c r="D615" s="469"/>
      <c r="E615" s="469"/>
      <c r="F615" s="469"/>
      <c r="G615" s="469"/>
      <c r="H615" s="469"/>
      <c r="I615" s="469"/>
      <c r="J615" s="469"/>
      <c r="K615" s="657"/>
      <c r="L615" s="469"/>
      <c r="M615" s="652"/>
    </row>
    <row r="616" spans="2:13" s="619" customFormat="1">
      <c r="B616" s="454"/>
      <c r="C616" s="454"/>
      <c r="D616" s="469"/>
      <c r="E616" s="469"/>
      <c r="F616" s="469"/>
      <c r="G616" s="469"/>
      <c r="H616" s="469"/>
      <c r="I616" s="469"/>
      <c r="J616" s="469"/>
      <c r="K616" s="657"/>
      <c r="L616" s="469"/>
      <c r="M616" s="652"/>
    </row>
    <row r="617" spans="2:13" s="619" customFormat="1">
      <c r="B617" s="454"/>
      <c r="C617" s="454"/>
      <c r="D617" s="469"/>
      <c r="E617" s="469"/>
      <c r="F617" s="469"/>
      <c r="G617" s="469"/>
      <c r="H617" s="469"/>
      <c r="I617" s="469"/>
      <c r="J617" s="469"/>
      <c r="K617" s="657"/>
      <c r="L617" s="469"/>
      <c r="M617" s="652"/>
    </row>
    <row r="618" spans="2:13" s="619" customFormat="1">
      <c r="B618" s="454"/>
      <c r="C618" s="454"/>
      <c r="D618" s="469"/>
      <c r="E618" s="469"/>
      <c r="F618" s="469"/>
      <c r="G618" s="469"/>
      <c r="H618" s="469"/>
      <c r="I618" s="469"/>
      <c r="J618" s="469"/>
      <c r="K618" s="657"/>
      <c r="L618" s="469"/>
      <c r="M618" s="652"/>
    </row>
    <row r="619" spans="2:13" s="619" customFormat="1">
      <c r="B619" s="454"/>
      <c r="C619" s="454"/>
      <c r="D619" s="469"/>
      <c r="E619" s="469"/>
      <c r="F619" s="469"/>
      <c r="G619" s="469"/>
      <c r="H619" s="469"/>
      <c r="I619" s="469"/>
      <c r="J619" s="469"/>
      <c r="K619" s="657"/>
      <c r="L619" s="469"/>
      <c r="M619" s="652"/>
    </row>
    <row r="620" spans="2:13" s="619" customFormat="1">
      <c r="B620" s="454"/>
      <c r="C620" s="454"/>
      <c r="D620" s="469"/>
      <c r="E620" s="469"/>
      <c r="F620" s="469"/>
      <c r="G620" s="469"/>
      <c r="H620" s="469"/>
      <c r="I620" s="469"/>
      <c r="J620" s="469"/>
      <c r="K620" s="657"/>
      <c r="L620" s="469"/>
      <c r="M620" s="652"/>
    </row>
    <row r="621" spans="2:13" s="619" customFormat="1">
      <c r="B621" s="454"/>
      <c r="C621" s="454"/>
      <c r="D621" s="469"/>
      <c r="E621" s="469"/>
      <c r="F621" s="469"/>
      <c r="G621" s="469"/>
      <c r="H621" s="469"/>
      <c r="I621" s="469"/>
      <c r="J621" s="469"/>
      <c r="K621" s="657"/>
      <c r="L621" s="469"/>
      <c r="M621" s="652"/>
    </row>
    <row r="622" spans="2:13" s="619" customFormat="1">
      <c r="B622" s="454"/>
      <c r="C622" s="454"/>
      <c r="D622" s="469"/>
      <c r="E622" s="469"/>
      <c r="F622" s="469"/>
      <c r="G622" s="469"/>
      <c r="H622" s="469"/>
      <c r="I622" s="469"/>
      <c r="J622" s="469"/>
      <c r="K622" s="657"/>
      <c r="L622" s="469"/>
      <c r="M622" s="652"/>
    </row>
    <row r="623" spans="2:13" s="619" customFormat="1">
      <c r="B623" s="454"/>
      <c r="C623" s="454"/>
      <c r="D623" s="469"/>
      <c r="E623" s="469"/>
      <c r="F623" s="469"/>
      <c r="G623" s="469"/>
      <c r="H623" s="469"/>
      <c r="I623" s="469"/>
      <c r="J623" s="469"/>
      <c r="K623" s="657"/>
      <c r="L623" s="469"/>
      <c r="M623" s="652"/>
    </row>
    <row r="624" spans="2:13" s="619" customFormat="1">
      <c r="B624" s="454"/>
      <c r="C624" s="454"/>
      <c r="D624" s="469"/>
      <c r="E624" s="469"/>
      <c r="F624" s="469"/>
      <c r="G624" s="469"/>
      <c r="H624" s="469"/>
      <c r="I624" s="469"/>
      <c r="J624" s="469"/>
      <c r="K624" s="657"/>
      <c r="L624" s="469"/>
      <c r="M624" s="652"/>
    </row>
    <row r="625" spans="2:13" s="619" customFormat="1">
      <c r="B625" s="454"/>
      <c r="C625" s="454"/>
      <c r="D625" s="469"/>
      <c r="E625" s="469"/>
      <c r="F625" s="469"/>
      <c r="G625" s="469"/>
      <c r="H625" s="469"/>
      <c r="I625" s="469"/>
      <c r="J625" s="469"/>
      <c r="K625" s="657"/>
      <c r="L625" s="469"/>
      <c r="M625" s="652"/>
    </row>
    <row r="626" spans="2:13" s="619" customFormat="1">
      <c r="B626" s="454"/>
      <c r="C626" s="454"/>
      <c r="D626" s="469"/>
      <c r="E626" s="469"/>
      <c r="F626" s="469"/>
      <c r="G626" s="469"/>
      <c r="H626" s="469"/>
      <c r="I626" s="469"/>
      <c r="J626" s="469"/>
      <c r="K626" s="657"/>
      <c r="L626" s="469"/>
      <c r="M626" s="652"/>
    </row>
    <row r="627" spans="2:13" s="619" customFormat="1">
      <c r="B627" s="454"/>
      <c r="C627" s="454"/>
      <c r="D627" s="469"/>
      <c r="E627" s="469"/>
      <c r="F627" s="469"/>
      <c r="G627" s="469"/>
      <c r="H627" s="469"/>
      <c r="I627" s="469"/>
      <c r="J627" s="469"/>
      <c r="K627" s="657"/>
      <c r="L627" s="469"/>
      <c r="M627" s="652"/>
    </row>
    <row r="628" spans="2:13" s="619" customFormat="1">
      <c r="B628" s="454"/>
      <c r="C628" s="454"/>
      <c r="D628" s="469"/>
      <c r="E628" s="469"/>
      <c r="F628" s="469"/>
      <c r="G628" s="469"/>
      <c r="H628" s="469"/>
      <c r="I628" s="469"/>
      <c r="J628" s="469"/>
      <c r="K628" s="657"/>
      <c r="L628" s="469"/>
      <c r="M628" s="652"/>
    </row>
    <row r="629" spans="2:13" s="619" customFormat="1">
      <c r="B629" s="454"/>
      <c r="C629" s="454"/>
      <c r="D629" s="469"/>
      <c r="E629" s="469"/>
      <c r="F629" s="469"/>
      <c r="G629" s="469"/>
      <c r="H629" s="469"/>
      <c r="I629" s="469"/>
      <c r="J629" s="469"/>
      <c r="K629" s="657"/>
      <c r="L629" s="469"/>
      <c r="M629" s="652"/>
    </row>
    <row r="630" spans="2:13" s="619" customFormat="1">
      <c r="B630" s="454"/>
      <c r="C630" s="454"/>
      <c r="D630" s="469"/>
      <c r="E630" s="469"/>
      <c r="F630" s="469"/>
      <c r="G630" s="469"/>
      <c r="H630" s="469"/>
      <c r="I630" s="469"/>
      <c r="J630" s="469"/>
      <c r="K630" s="657"/>
      <c r="L630" s="469"/>
      <c r="M630" s="652"/>
    </row>
    <row r="631" spans="2:13" s="619" customFormat="1">
      <c r="B631" s="454"/>
      <c r="C631" s="454"/>
      <c r="D631" s="469"/>
      <c r="E631" s="469"/>
      <c r="F631" s="469"/>
      <c r="G631" s="469"/>
      <c r="H631" s="469"/>
      <c r="I631" s="469"/>
      <c r="J631" s="469"/>
      <c r="K631" s="657"/>
      <c r="L631" s="469"/>
      <c r="M631" s="652"/>
    </row>
    <row r="632" spans="2:13" s="619" customFormat="1">
      <c r="B632" s="454"/>
      <c r="C632" s="454"/>
      <c r="D632" s="469"/>
      <c r="E632" s="469"/>
      <c r="F632" s="469"/>
      <c r="G632" s="469"/>
      <c r="H632" s="469"/>
      <c r="I632" s="469"/>
      <c r="J632" s="469"/>
      <c r="K632" s="657"/>
      <c r="L632" s="469"/>
      <c r="M632" s="652"/>
    </row>
    <row r="633" spans="2:13" s="619" customFormat="1">
      <c r="B633" s="454"/>
      <c r="C633" s="454"/>
      <c r="D633" s="469"/>
      <c r="E633" s="469"/>
      <c r="F633" s="469"/>
      <c r="G633" s="469"/>
      <c r="H633" s="469"/>
      <c r="I633" s="469"/>
      <c r="J633" s="469"/>
      <c r="K633" s="657"/>
      <c r="L633" s="469"/>
      <c r="M633" s="652"/>
    </row>
    <row r="634" spans="2:13" s="619" customFormat="1">
      <c r="B634" s="454"/>
      <c r="C634" s="454"/>
      <c r="D634" s="469"/>
      <c r="E634" s="469"/>
      <c r="F634" s="469"/>
      <c r="G634" s="469"/>
      <c r="H634" s="469"/>
      <c r="I634" s="469"/>
      <c r="J634" s="469"/>
      <c r="K634" s="657"/>
      <c r="L634" s="469"/>
      <c r="M634" s="652"/>
    </row>
    <row r="635" spans="2:13" s="619" customFormat="1">
      <c r="B635" s="454"/>
      <c r="C635" s="454"/>
      <c r="D635" s="469"/>
      <c r="E635" s="469"/>
      <c r="F635" s="469"/>
      <c r="G635" s="469"/>
      <c r="H635" s="469"/>
      <c r="I635" s="469"/>
      <c r="J635" s="469"/>
      <c r="K635" s="657"/>
      <c r="L635" s="469"/>
      <c r="M635" s="652"/>
    </row>
    <row r="636" spans="2:13" s="619" customFormat="1">
      <c r="B636" s="454"/>
      <c r="C636" s="454"/>
      <c r="D636" s="469"/>
      <c r="E636" s="469"/>
      <c r="F636" s="469"/>
      <c r="G636" s="469"/>
      <c r="H636" s="469"/>
      <c r="I636" s="469"/>
      <c r="J636" s="469"/>
      <c r="K636" s="657"/>
      <c r="L636" s="469"/>
      <c r="M636" s="652"/>
    </row>
    <row r="637" spans="2:13" s="619" customFormat="1">
      <c r="B637" s="454"/>
      <c r="C637" s="454"/>
      <c r="D637" s="469"/>
      <c r="E637" s="469"/>
      <c r="F637" s="469"/>
      <c r="G637" s="469"/>
      <c r="H637" s="469"/>
      <c r="I637" s="469"/>
      <c r="J637" s="469"/>
      <c r="K637" s="657"/>
      <c r="L637" s="469"/>
      <c r="M637" s="652"/>
    </row>
    <row r="638" spans="2:13" s="619" customFormat="1">
      <c r="B638" s="454"/>
      <c r="C638" s="454"/>
      <c r="D638" s="469"/>
      <c r="E638" s="469"/>
      <c r="F638" s="469"/>
      <c r="G638" s="469"/>
      <c r="H638" s="469"/>
      <c r="I638" s="469"/>
      <c r="J638" s="469"/>
      <c r="K638" s="657"/>
      <c r="L638" s="469"/>
      <c r="M638" s="652"/>
    </row>
    <row r="639" spans="2:13" s="619" customFormat="1">
      <c r="B639" s="454"/>
      <c r="C639" s="454"/>
      <c r="D639" s="469"/>
      <c r="E639" s="469"/>
      <c r="F639" s="469"/>
      <c r="G639" s="469"/>
      <c r="H639" s="469"/>
      <c r="I639" s="469"/>
      <c r="J639" s="469"/>
      <c r="K639" s="657"/>
      <c r="L639" s="469"/>
      <c r="M639" s="652"/>
    </row>
    <row r="640" spans="2:13" s="619" customFormat="1">
      <c r="B640" s="454"/>
      <c r="C640" s="454"/>
      <c r="D640" s="469"/>
      <c r="E640" s="469"/>
      <c r="F640" s="469"/>
      <c r="G640" s="469"/>
      <c r="H640" s="469"/>
      <c r="I640" s="469"/>
      <c r="J640" s="469"/>
      <c r="K640" s="657"/>
      <c r="L640" s="469"/>
      <c r="M640" s="652"/>
    </row>
    <row r="641" spans="2:13" s="619" customFormat="1">
      <c r="B641" s="454"/>
      <c r="C641" s="454"/>
      <c r="D641" s="469"/>
      <c r="E641" s="469"/>
      <c r="F641" s="469"/>
      <c r="G641" s="469"/>
      <c r="H641" s="469"/>
      <c r="I641" s="469"/>
      <c r="J641" s="469"/>
      <c r="K641" s="657"/>
      <c r="L641" s="469"/>
      <c r="M641" s="652"/>
    </row>
    <row r="642" spans="2:13" s="619" customFormat="1">
      <c r="B642" s="454"/>
      <c r="C642" s="454"/>
      <c r="D642" s="469"/>
      <c r="E642" s="469"/>
      <c r="F642" s="469"/>
      <c r="G642" s="469"/>
      <c r="H642" s="469"/>
      <c r="I642" s="469"/>
      <c r="J642" s="469"/>
      <c r="K642" s="657"/>
      <c r="L642" s="469"/>
      <c r="M642" s="652"/>
    </row>
    <row r="643" spans="2:13" s="619" customFormat="1">
      <c r="B643" s="454"/>
      <c r="C643" s="454"/>
      <c r="D643" s="469"/>
      <c r="E643" s="469"/>
      <c r="F643" s="469"/>
      <c r="G643" s="469"/>
      <c r="H643" s="469"/>
      <c r="I643" s="469"/>
      <c r="J643" s="469"/>
      <c r="K643" s="657"/>
      <c r="L643" s="469"/>
      <c r="M643" s="652"/>
    </row>
    <row r="644" spans="2:13" s="619" customFormat="1">
      <c r="B644" s="454"/>
      <c r="C644" s="454"/>
      <c r="D644" s="469"/>
      <c r="E644" s="469"/>
      <c r="F644" s="469"/>
      <c r="G644" s="469"/>
      <c r="H644" s="469"/>
      <c r="I644" s="469"/>
      <c r="J644" s="469"/>
      <c r="K644" s="657"/>
      <c r="L644" s="469"/>
      <c r="M644" s="652"/>
    </row>
    <row r="645" spans="2:13" s="619" customFormat="1">
      <c r="B645" s="454"/>
      <c r="C645" s="454"/>
      <c r="D645" s="469"/>
      <c r="E645" s="469"/>
      <c r="F645" s="469"/>
      <c r="G645" s="469"/>
      <c r="H645" s="469"/>
      <c r="I645" s="469"/>
      <c r="J645" s="469"/>
      <c r="K645" s="657"/>
      <c r="L645" s="469"/>
      <c r="M645" s="652"/>
    </row>
    <row r="646" spans="2:13" s="619" customFormat="1">
      <c r="B646" s="454"/>
      <c r="C646" s="454"/>
      <c r="D646" s="469"/>
      <c r="E646" s="469"/>
      <c r="F646" s="469"/>
      <c r="G646" s="469"/>
      <c r="H646" s="469"/>
      <c r="I646" s="469"/>
      <c r="J646" s="469"/>
      <c r="K646" s="657"/>
      <c r="L646" s="469"/>
      <c r="M646" s="652"/>
    </row>
    <row r="647" spans="2:13" s="619" customFormat="1">
      <c r="B647" s="454"/>
      <c r="C647" s="454"/>
      <c r="D647" s="469"/>
      <c r="E647" s="469"/>
      <c r="F647" s="469"/>
      <c r="G647" s="469"/>
      <c r="H647" s="469"/>
      <c r="I647" s="469"/>
      <c r="J647" s="469"/>
      <c r="K647" s="657"/>
      <c r="L647" s="469"/>
      <c r="M647" s="652"/>
    </row>
    <row r="648" spans="2:13" s="619" customFormat="1">
      <c r="B648" s="454"/>
      <c r="C648" s="454"/>
      <c r="D648" s="469"/>
      <c r="E648" s="469"/>
      <c r="F648" s="469"/>
      <c r="G648" s="469"/>
      <c r="H648" s="469"/>
      <c r="I648" s="469"/>
      <c r="J648" s="469"/>
      <c r="K648" s="657"/>
      <c r="L648" s="469"/>
      <c r="M648" s="652"/>
    </row>
    <row r="649" spans="2:13" s="619" customFormat="1">
      <c r="B649" s="454"/>
      <c r="C649" s="454"/>
      <c r="D649" s="469"/>
      <c r="E649" s="469"/>
      <c r="F649" s="469"/>
      <c r="G649" s="469"/>
      <c r="H649" s="469"/>
      <c r="I649" s="469"/>
      <c r="J649" s="469"/>
      <c r="K649" s="657"/>
      <c r="L649" s="469"/>
      <c r="M649" s="652"/>
    </row>
    <row r="650" spans="2:13" s="619" customFormat="1">
      <c r="B650" s="454"/>
      <c r="C650" s="454"/>
      <c r="D650" s="469"/>
      <c r="E650" s="469"/>
      <c r="F650" s="469"/>
      <c r="G650" s="469"/>
      <c r="H650" s="469"/>
      <c r="I650" s="469"/>
      <c r="J650" s="469"/>
      <c r="K650" s="657"/>
      <c r="L650" s="469"/>
      <c r="M650" s="652"/>
    </row>
    <row r="651" spans="2:13" s="619" customFormat="1">
      <c r="B651" s="454"/>
      <c r="C651" s="454"/>
      <c r="D651" s="469"/>
      <c r="E651" s="469"/>
      <c r="F651" s="469"/>
      <c r="G651" s="469"/>
      <c r="H651" s="469"/>
      <c r="I651" s="469"/>
      <c r="J651" s="469"/>
      <c r="K651" s="657"/>
      <c r="L651" s="469"/>
      <c r="M651" s="652"/>
    </row>
    <row r="652" spans="2:13" s="619" customFormat="1">
      <c r="B652" s="454"/>
      <c r="C652" s="454"/>
      <c r="D652" s="469"/>
      <c r="E652" s="469"/>
      <c r="F652" s="469"/>
      <c r="G652" s="469"/>
      <c r="H652" s="469"/>
      <c r="I652" s="469"/>
      <c r="J652" s="469"/>
      <c r="K652" s="657"/>
      <c r="L652" s="469"/>
      <c r="M652" s="652"/>
    </row>
    <row r="653" spans="2:13" s="619" customFormat="1">
      <c r="B653" s="454"/>
      <c r="C653" s="454"/>
      <c r="D653" s="469"/>
      <c r="E653" s="469"/>
      <c r="F653" s="469"/>
      <c r="G653" s="469"/>
      <c r="H653" s="469"/>
      <c r="I653" s="469"/>
      <c r="J653" s="469"/>
      <c r="K653" s="657"/>
      <c r="L653" s="469"/>
      <c r="M653" s="652"/>
    </row>
    <row r="654" spans="2:13" s="619" customFormat="1">
      <c r="B654" s="454"/>
      <c r="C654" s="454"/>
      <c r="D654" s="469"/>
      <c r="E654" s="469"/>
      <c r="F654" s="469"/>
      <c r="G654" s="469"/>
      <c r="H654" s="469"/>
      <c r="I654" s="469"/>
      <c r="J654" s="469"/>
      <c r="K654" s="657"/>
      <c r="L654" s="469"/>
      <c r="M654" s="652"/>
    </row>
    <row r="655" spans="2:13" s="619" customFormat="1">
      <c r="B655" s="454"/>
      <c r="C655" s="454"/>
      <c r="D655" s="469"/>
      <c r="E655" s="469"/>
      <c r="F655" s="469"/>
      <c r="G655" s="469"/>
      <c r="H655" s="469"/>
      <c r="I655" s="469"/>
      <c r="J655" s="469"/>
      <c r="K655" s="657"/>
      <c r="L655" s="469"/>
      <c r="M655" s="652"/>
    </row>
    <row r="656" spans="2:13" s="619" customFormat="1">
      <c r="B656" s="454"/>
      <c r="C656" s="454"/>
      <c r="D656" s="469"/>
      <c r="E656" s="469"/>
      <c r="F656" s="469"/>
      <c r="G656" s="469"/>
      <c r="H656" s="469"/>
      <c r="I656" s="469"/>
      <c r="J656" s="469"/>
      <c r="K656" s="657"/>
      <c r="L656" s="469"/>
      <c r="M656" s="652"/>
    </row>
    <row r="657" spans="2:13" s="619" customFormat="1">
      <c r="B657" s="454"/>
      <c r="C657" s="454"/>
      <c r="D657" s="469"/>
      <c r="E657" s="469"/>
      <c r="F657" s="469"/>
      <c r="G657" s="469"/>
      <c r="H657" s="469"/>
      <c r="I657" s="469"/>
      <c r="J657" s="469"/>
      <c r="K657" s="657"/>
      <c r="L657" s="469"/>
      <c r="M657" s="652"/>
    </row>
    <row r="658" spans="2:13" s="619" customFormat="1">
      <c r="B658" s="454"/>
      <c r="C658" s="454"/>
      <c r="D658" s="469"/>
      <c r="E658" s="469"/>
      <c r="F658" s="469"/>
      <c r="G658" s="469"/>
      <c r="H658" s="469"/>
      <c r="I658" s="469"/>
      <c r="J658" s="469"/>
      <c r="K658" s="657"/>
      <c r="L658" s="469"/>
      <c r="M658" s="652"/>
    </row>
    <row r="659" spans="2:13" s="619" customFormat="1">
      <c r="B659" s="454"/>
      <c r="C659" s="454"/>
      <c r="D659" s="469"/>
      <c r="E659" s="469"/>
      <c r="F659" s="469"/>
      <c r="G659" s="469"/>
      <c r="H659" s="469"/>
      <c r="I659" s="469"/>
      <c r="J659" s="469"/>
      <c r="K659" s="657"/>
      <c r="L659" s="469"/>
      <c r="M659" s="652"/>
    </row>
    <row r="660" spans="2:13" s="619" customFormat="1">
      <c r="B660" s="454"/>
      <c r="C660" s="454"/>
      <c r="D660" s="469"/>
      <c r="E660" s="469"/>
      <c r="F660" s="469"/>
      <c r="G660" s="469"/>
      <c r="H660" s="469"/>
      <c r="I660" s="469"/>
      <c r="J660" s="469"/>
      <c r="K660" s="657"/>
      <c r="L660" s="469"/>
      <c r="M660" s="652"/>
    </row>
    <row r="661" spans="2:13" s="619" customFormat="1">
      <c r="B661" s="454"/>
      <c r="C661" s="454"/>
      <c r="D661" s="469"/>
      <c r="E661" s="469"/>
      <c r="F661" s="469"/>
      <c r="G661" s="469"/>
      <c r="H661" s="469"/>
      <c r="I661" s="469"/>
      <c r="J661" s="469"/>
      <c r="K661" s="657"/>
      <c r="L661" s="469"/>
      <c r="M661" s="652"/>
    </row>
    <row r="662" spans="2:13" s="619" customFormat="1">
      <c r="B662" s="454"/>
      <c r="C662" s="454"/>
      <c r="D662" s="469"/>
      <c r="E662" s="469"/>
      <c r="F662" s="469"/>
      <c r="G662" s="469"/>
      <c r="H662" s="469"/>
      <c r="I662" s="469"/>
      <c r="J662" s="469"/>
      <c r="K662" s="657"/>
      <c r="L662" s="469"/>
      <c r="M662" s="652"/>
    </row>
    <row r="663" spans="2:13" s="619" customFormat="1">
      <c r="B663" s="454"/>
      <c r="C663" s="454"/>
      <c r="D663" s="469"/>
      <c r="E663" s="469"/>
      <c r="F663" s="469"/>
      <c r="G663" s="469"/>
      <c r="H663" s="469"/>
      <c r="I663" s="469"/>
      <c r="J663" s="469"/>
      <c r="K663" s="657"/>
      <c r="L663" s="469"/>
      <c r="M663" s="652"/>
    </row>
    <row r="664" spans="2:13" s="619" customFormat="1">
      <c r="B664" s="454"/>
      <c r="C664" s="454"/>
      <c r="D664" s="469"/>
      <c r="E664" s="469"/>
      <c r="F664" s="469"/>
      <c r="G664" s="469"/>
      <c r="H664" s="469"/>
      <c r="I664" s="469"/>
      <c r="J664" s="469"/>
      <c r="K664" s="657"/>
      <c r="L664" s="469"/>
      <c r="M664" s="652"/>
    </row>
    <row r="665" spans="2:13" s="619" customFormat="1">
      <c r="B665" s="454"/>
      <c r="C665" s="454"/>
      <c r="D665" s="469"/>
      <c r="E665" s="469"/>
      <c r="F665" s="469"/>
      <c r="G665" s="469"/>
      <c r="H665" s="469"/>
      <c r="I665" s="469"/>
      <c r="J665" s="469"/>
      <c r="K665" s="657"/>
      <c r="L665" s="469"/>
      <c r="M665" s="652"/>
    </row>
    <row r="666" spans="2:13" s="619" customFormat="1">
      <c r="B666" s="454"/>
      <c r="C666" s="454"/>
      <c r="D666" s="469"/>
      <c r="E666" s="469"/>
      <c r="F666" s="469"/>
      <c r="G666" s="469"/>
      <c r="H666" s="469"/>
      <c r="I666" s="469"/>
      <c r="J666" s="469"/>
      <c r="K666" s="657"/>
      <c r="L666" s="469"/>
      <c r="M666" s="652"/>
    </row>
    <row r="667" spans="2:13" s="619" customFormat="1">
      <c r="B667" s="454"/>
      <c r="C667" s="454"/>
      <c r="D667" s="469"/>
      <c r="E667" s="469"/>
      <c r="F667" s="469"/>
      <c r="G667" s="469"/>
      <c r="H667" s="469"/>
      <c r="I667" s="469"/>
      <c r="J667" s="469"/>
      <c r="K667" s="657"/>
      <c r="L667" s="469"/>
      <c r="M667" s="652"/>
    </row>
    <row r="668" spans="2:13" s="619" customFormat="1">
      <c r="B668" s="454"/>
      <c r="C668" s="454"/>
      <c r="D668" s="469"/>
      <c r="E668" s="469"/>
      <c r="F668" s="469"/>
      <c r="G668" s="469"/>
      <c r="H668" s="469"/>
      <c r="I668" s="469"/>
      <c r="J668" s="469"/>
      <c r="K668" s="657"/>
      <c r="L668" s="469"/>
      <c r="M668" s="652"/>
    </row>
    <row r="669" spans="2:13" s="619" customFormat="1">
      <c r="B669" s="454"/>
      <c r="C669" s="454"/>
      <c r="D669" s="469"/>
      <c r="E669" s="469"/>
      <c r="F669" s="469"/>
      <c r="G669" s="469"/>
      <c r="H669" s="469"/>
      <c r="I669" s="469"/>
      <c r="J669" s="469"/>
      <c r="K669" s="657"/>
      <c r="L669" s="469"/>
      <c r="M669" s="652"/>
    </row>
    <row r="670" spans="2:13" s="619" customFormat="1">
      <c r="B670" s="454"/>
      <c r="C670" s="454"/>
      <c r="D670" s="469"/>
      <c r="E670" s="469"/>
      <c r="F670" s="469"/>
      <c r="G670" s="469"/>
      <c r="H670" s="469"/>
      <c r="I670" s="469"/>
      <c r="J670" s="469"/>
      <c r="K670" s="657"/>
      <c r="L670" s="469"/>
      <c r="M670" s="652"/>
    </row>
    <row r="671" spans="2:13" s="619" customFormat="1">
      <c r="B671" s="454"/>
      <c r="C671" s="454"/>
      <c r="D671" s="469"/>
      <c r="E671" s="469"/>
      <c r="F671" s="469"/>
      <c r="G671" s="469"/>
      <c r="H671" s="469"/>
      <c r="I671" s="469"/>
      <c r="J671" s="469"/>
      <c r="K671" s="657"/>
      <c r="L671" s="469"/>
      <c r="M671" s="652"/>
    </row>
    <row r="672" spans="2:13" s="619" customFormat="1">
      <c r="B672" s="454"/>
      <c r="C672" s="454"/>
      <c r="D672" s="469"/>
      <c r="E672" s="469"/>
      <c r="F672" s="469"/>
      <c r="G672" s="469"/>
      <c r="H672" s="469"/>
      <c r="I672" s="469"/>
      <c r="J672" s="469"/>
      <c r="K672" s="657"/>
      <c r="L672" s="469"/>
      <c r="M672" s="652"/>
    </row>
    <row r="673" spans="2:13" s="619" customFormat="1">
      <c r="B673" s="454"/>
      <c r="C673" s="454"/>
      <c r="D673" s="469"/>
      <c r="E673" s="469"/>
      <c r="F673" s="469"/>
      <c r="G673" s="469"/>
      <c r="H673" s="469"/>
      <c r="I673" s="469"/>
      <c r="J673" s="469"/>
      <c r="K673" s="657"/>
      <c r="L673" s="469"/>
      <c r="M673" s="652"/>
    </row>
    <row r="674" spans="2:13" s="619" customFormat="1">
      <c r="B674" s="454"/>
      <c r="C674" s="454"/>
      <c r="D674" s="469"/>
      <c r="E674" s="469"/>
      <c r="F674" s="469"/>
      <c r="G674" s="469"/>
      <c r="H674" s="469"/>
      <c r="I674" s="469"/>
      <c r="J674" s="469"/>
      <c r="K674" s="657"/>
      <c r="L674" s="469"/>
      <c r="M674" s="652"/>
    </row>
    <row r="675" spans="2:13" s="619" customFormat="1">
      <c r="B675" s="454"/>
      <c r="C675" s="454"/>
      <c r="D675" s="469"/>
      <c r="E675" s="469"/>
      <c r="F675" s="469"/>
      <c r="G675" s="469"/>
      <c r="H675" s="469"/>
      <c r="I675" s="469"/>
      <c r="J675" s="469"/>
      <c r="K675" s="657"/>
      <c r="L675" s="469"/>
      <c r="M675" s="652"/>
    </row>
    <row r="676" spans="2:13" s="619" customFormat="1">
      <c r="B676" s="454"/>
      <c r="C676" s="454"/>
      <c r="D676" s="469"/>
      <c r="E676" s="469"/>
      <c r="F676" s="469"/>
      <c r="G676" s="469"/>
      <c r="H676" s="469"/>
      <c r="I676" s="469"/>
      <c r="J676" s="469"/>
      <c r="K676" s="657"/>
      <c r="L676" s="469"/>
      <c r="M676" s="652"/>
    </row>
    <row r="677" spans="2:13" s="619" customFormat="1">
      <c r="B677" s="454"/>
      <c r="C677" s="454"/>
      <c r="D677" s="469"/>
      <c r="E677" s="469"/>
      <c r="F677" s="469"/>
      <c r="G677" s="469"/>
      <c r="H677" s="469"/>
      <c r="I677" s="469"/>
      <c r="J677" s="469"/>
      <c r="K677" s="657"/>
      <c r="L677" s="469"/>
      <c r="M677" s="652"/>
    </row>
    <row r="678" spans="2:13" s="619" customFormat="1">
      <c r="B678" s="454"/>
      <c r="C678" s="454"/>
      <c r="D678" s="469"/>
      <c r="E678" s="469"/>
      <c r="F678" s="469"/>
      <c r="G678" s="469"/>
      <c r="H678" s="469"/>
      <c r="I678" s="469"/>
      <c r="J678" s="469"/>
      <c r="K678" s="657"/>
      <c r="L678" s="469"/>
      <c r="M678" s="652"/>
    </row>
    <row r="679" spans="2:13" s="619" customFormat="1">
      <c r="B679" s="454"/>
      <c r="C679" s="454"/>
      <c r="D679" s="469"/>
      <c r="E679" s="469"/>
      <c r="F679" s="469"/>
      <c r="G679" s="469"/>
      <c r="H679" s="469"/>
      <c r="I679" s="469"/>
      <c r="J679" s="469"/>
      <c r="K679" s="657"/>
      <c r="L679" s="469"/>
      <c r="M679" s="652"/>
    </row>
    <row r="680" spans="2:13" s="619" customFormat="1">
      <c r="B680" s="454"/>
      <c r="C680" s="454"/>
      <c r="D680" s="469"/>
      <c r="E680" s="469"/>
      <c r="F680" s="469"/>
      <c r="G680" s="469"/>
      <c r="H680" s="469"/>
      <c r="I680" s="469"/>
      <c r="J680" s="469"/>
      <c r="K680" s="657"/>
      <c r="L680" s="469"/>
      <c r="M680" s="652"/>
    </row>
    <row r="681" spans="2:13" s="619" customFormat="1">
      <c r="B681" s="454"/>
      <c r="C681" s="454"/>
      <c r="D681" s="469"/>
      <c r="E681" s="469"/>
      <c r="F681" s="469"/>
      <c r="G681" s="469"/>
      <c r="H681" s="469"/>
      <c r="I681" s="469"/>
      <c r="J681" s="469"/>
      <c r="K681" s="657"/>
      <c r="L681" s="469"/>
      <c r="M681" s="652"/>
    </row>
    <row r="682" spans="2:13" s="619" customFormat="1">
      <c r="B682" s="454"/>
      <c r="C682" s="454"/>
      <c r="D682" s="469"/>
      <c r="E682" s="469"/>
      <c r="F682" s="469"/>
      <c r="G682" s="469"/>
      <c r="H682" s="469"/>
      <c r="I682" s="469"/>
      <c r="J682" s="469"/>
      <c r="K682" s="657"/>
      <c r="L682" s="469"/>
      <c r="M682" s="652"/>
    </row>
    <row r="683" spans="2:13" s="619" customFormat="1">
      <c r="B683" s="454"/>
      <c r="C683" s="454"/>
      <c r="D683" s="469"/>
      <c r="E683" s="469"/>
      <c r="F683" s="469"/>
      <c r="G683" s="469"/>
      <c r="H683" s="469"/>
      <c r="I683" s="469"/>
      <c r="J683" s="469"/>
      <c r="K683" s="657"/>
      <c r="L683" s="469"/>
      <c r="M683" s="652"/>
    </row>
    <row r="684" spans="2:13" s="619" customFormat="1">
      <c r="B684" s="454"/>
      <c r="C684" s="454"/>
      <c r="D684" s="469"/>
      <c r="E684" s="469"/>
      <c r="F684" s="469"/>
      <c r="G684" s="469"/>
      <c r="H684" s="469"/>
      <c r="I684" s="469"/>
      <c r="J684" s="469"/>
      <c r="K684" s="657"/>
      <c r="L684" s="469"/>
      <c r="M684" s="652"/>
    </row>
    <row r="685" spans="2:13" s="619" customFormat="1">
      <c r="B685" s="454"/>
      <c r="C685" s="454"/>
      <c r="D685" s="469"/>
      <c r="E685" s="469"/>
      <c r="F685" s="469"/>
      <c r="G685" s="469"/>
      <c r="H685" s="469"/>
      <c r="I685" s="469"/>
      <c r="J685" s="469"/>
      <c r="K685" s="657"/>
      <c r="L685" s="469"/>
      <c r="M685" s="652"/>
    </row>
    <row r="686" spans="2:13" s="619" customFormat="1">
      <c r="B686" s="454"/>
      <c r="C686" s="454"/>
      <c r="D686" s="469"/>
      <c r="E686" s="469"/>
      <c r="F686" s="469"/>
      <c r="G686" s="469"/>
      <c r="H686" s="469"/>
      <c r="I686" s="469"/>
      <c r="J686" s="469"/>
      <c r="K686" s="657"/>
      <c r="L686" s="469"/>
      <c r="M686" s="652"/>
    </row>
    <row r="687" spans="2:13" s="619" customFormat="1">
      <c r="B687" s="454"/>
      <c r="C687" s="454"/>
      <c r="D687" s="469"/>
      <c r="E687" s="469"/>
      <c r="F687" s="469"/>
      <c r="G687" s="469"/>
      <c r="H687" s="469"/>
      <c r="I687" s="469"/>
      <c r="J687" s="469"/>
      <c r="K687" s="657"/>
      <c r="L687" s="469"/>
      <c r="M687" s="652"/>
    </row>
    <row r="688" spans="2:13" s="619" customFormat="1">
      <c r="B688" s="454"/>
      <c r="C688" s="454"/>
      <c r="D688" s="469"/>
      <c r="E688" s="469"/>
      <c r="F688" s="469"/>
      <c r="G688" s="469"/>
      <c r="H688" s="469"/>
      <c r="I688" s="469"/>
      <c r="J688" s="469"/>
      <c r="K688" s="657"/>
      <c r="L688" s="469"/>
      <c r="M688" s="652"/>
    </row>
    <row r="689" spans="2:13" s="619" customFormat="1">
      <c r="B689" s="454"/>
      <c r="C689" s="454"/>
      <c r="D689" s="469"/>
      <c r="E689" s="469"/>
      <c r="F689" s="469"/>
      <c r="G689" s="469"/>
      <c r="H689" s="469"/>
      <c r="I689" s="469"/>
      <c r="J689" s="469"/>
      <c r="K689" s="657"/>
      <c r="L689" s="469"/>
      <c r="M689" s="652"/>
    </row>
    <row r="690" spans="2:13" s="619" customFormat="1">
      <c r="B690" s="454"/>
      <c r="C690" s="454"/>
      <c r="D690" s="469"/>
      <c r="E690" s="469"/>
      <c r="F690" s="469"/>
      <c r="G690" s="469"/>
      <c r="H690" s="469"/>
      <c r="I690" s="469"/>
      <c r="J690" s="469"/>
      <c r="K690" s="657"/>
      <c r="L690" s="469"/>
      <c r="M690" s="652"/>
    </row>
    <row r="691" spans="2:13" s="619" customFormat="1">
      <c r="B691" s="454"/>
      <c r="C691" s="454"/>
      <c r="D691" s="469"/>
      <c r="E691" s="469"/>
      <c r="F691" s="469"/>
      <c r="G691" s="469"/>
      <c r="H691" s="469"/>
      <c r="I691" s="469"/>
      <c r="J691" s="469"/>
      <c r="K691" s="657"/>
      <c r="L691" s="469"/>
      <c r="M691" s="652"/>
    </row>
    <row r="692" spans="2:13" s="619" customFormat="1">
      <c r="B692" s="454"/>
      <c r="C692" s="454"/>
      <c r="D692" s="469"/>
      <c r="E692" s="469"/>
      <c r="F692" s="469"/>
      <c r="G692" s="469"/>
      <c r="H692" s="469"/>
      <c r="I692" s="469"/>
      <c r="J692" s="469"/>
      <c r="K692" s="657"/>
      <c r="L692" s="469"/>
      <c r="M692" s="652"/>
    </row>
    <row r="693" spans="2:13" s="619" customFormat="1">
      <c r="B693" s="454"/>
      <c r="C693" s="454"/>
      <c r="D693" s="469"/>
      <c r="E693" s="469"/>
      <c r="F693" s="469"/>
      <c r="G693" s="469"/>
      <c r="H693" s="469"/>
      <c r="I693" s="469"/>
      <c r="J693" s="469"/>
      <c r="K693" s="657"/>
      <c r="L693" s="469"/>
      <c r="M693" s="652"/>
    </row>
    <row r="694" spans="2:13" s="619" customFormat="1">
      <c r="B694" s="454"/>
      <c r="C694" s="454"/>
      <c r="D694" s="469"/>
      <c r="E694" s="469"/>
      <c r="F694" s="469"/>
      <c r="G694" s="469"/>
      <c r="H694" s="469"/>
      <c r="I694" s="469"/>
      <c r="J694" s="469"/>
      <c r="K694" s="657"/>
      <c r="L694" s="469"/>
      <c r="M694" s="652"/>
    </row>
    <row r="695" spans="2:13" s="619" customFormat="1">
      <c r="B695" s="454"/>
      <c r="C695" s="454"/>
      <c r="D695" s="469"/>
      <c r="E695" s="469"/>
      <c r="F695" s="469"/>
      <c r="G695" s="469"/>
      <c r="H695" s="469"/>
      <c r="I695" s="469"/>
      <c r="J695" s="469"/>
      <c r="K695" s="657"/>
      <c r="L695" s="469"/>
      <c r="M695" s="652"/>
    </row>
    <row r="696" spans="2:13" s="619" customFormat="1">
      <c r="B696" s="454"/>
      <c r="C696" s="454"/>
      <c r="D696" s="469"/>
      <c r="E696" s="469"/>
      <c r="F696" s="469"/>
      <c r="G696" s="469"/>
      <c r="H696" s="469"/>
      <c r="I696" s="469"/>
      <c r="J696" s="469"/>
      <c r="K696" s="657"/>
      <c r="L696" s="469"/>
      <c r="M696" s="652"/>
    </row>
    <row r="697" spans="2:13" s="619" customFormat="1">
      <c r="B697" s="454"/>
      <c r="C697" s="454"/>
      <c r="D697" s="469"/>
      <c r="E697" s="469"/>
      <c r="F697" s="469"/>
      <c r="G697" s="469"/>
      <c r="H697" s="469"/>
      <c r="I697" s="469"/>
      <c r="J697" s="469"/>
      <c r="K697" s="657"/>
      <c r="L697" s="469"/>
      <c r="M697" s="652"/>
    </row>
    <row r="698" spans="2:13" s="619" customFormat="1">
      <c r="B698" s="454"/>
      <c r="C698" s="454"/>
      <c r="D698" s="469"/>
      <c r="E698" s="469"/>
      <c r="F698" s="469"/>
      <c r="G698" s="469"/>
      <c r="H698" s="469"/>
      <c r="I698" s="469"/>
      <c r="J698" s="469"/>
      <c r="K698" s="657"/>
      <c r="L698" s="469"/>
      <c r="M698" s="652"/>
    </row>
    <row r="699" spans="2:13" s="619" customFormat="1">
      <c r="B699" s="454"/>
      <c r="C699" s="454"/>
      <c r="D699" s="469"/>
      <c r="E699" s="469"/>
      <c r="F699" s="469"/>
      <c r="G699" s="469"/>
      <c r="H699" s="469"/>
      <c r="I699" s="469"/>
      <c r="J699" s="469"/>
      <c r="K699" s="657"/>
      <c r="L699" s="469"/>
      <c r="M699" s="652"/>
    </row>
    <row r="700" spans="2:13" s="619" customFormat="1">
      <c r="B700" s="454"/>
      <c r="C700" s="454"/>
      <c r="D700" s="469"/>
      <c r="E700" s="469"/>
      <c r="F700" s="469"/>
      <c r="G700" s="469"/>
      <c r="H700" s="469"/>
      <c r="I700" s="469"/>
      <c r="J700" s="469"/>
      <c r="K700" s="657"/>
      <c r="L700" s="469"/>
      <c r="M700" s="652"/>
    </row>
    <row r="701" spans="2:13" s="619" customFormat="1">
      <c r="B701" s="454"/>
      <c r="C701" s="454"/>
      <c r="D701" s="469"/>
      <c r="E701" s="469"/>
      <c r="F701" s="469"/>
      <c r="G701" s="469"/>
      <c r="H701" s="469"/>
      <c r="I701" s="469"/>
      <c r="J701" s="469"/>
      <c r="K701" s="657"/>
      <c r="L701" s="469"/>
      <c r="M701" s="652"/>
    </row>
    <row r="702" spans="2:13" s="619" customFormat="1">
      <c r="B702" s="454"/>
      <c r="C702" s="454"/>
      <c r="D702" s="469"/>
      <c r="E702" s="469"/>
      <c r="F702" s="469"/>
      <c r="G702" s="469"/>
      <c r="H702" s="469"/>
      <c r="I702" s="469"/>
      <c r="J702" s="469"/>
      <c r="K702" s="657"/>
      <c r="L702" s="469"/>
      <c r="M702" s="652"/>
    </row>
    <row r="703" spans="2:13" s="619" customFormat="1">
      <c r="B703" s="454"/>
      <c r="C703" s="454"/>
      <c r="D703" s="469"/>
      <c r="E703" s="469"/>
      <c r="F703" s="469"/>
      <c r="G703" s="469"/>
      <c r="H703" s="469"/>
      <c r="I703" s="469"/>
      <c r="J703" s="469"/>
      <c r="K703" s="657"/>
      <c r="L703" s="469"/>
      <c r="M703" s="652"/>
    </row>
    <row r="704" spans="2:13" s="619" customFormat="1">
      <c r="B704" s="454"/>
      <c r="C704" s="454"/>
      <c r="D704" s="469"/>
      <c r="E704" s="469"/>
      <c r="F704" s="469"/>
      <c r="G704" s="469"/>
      <c r="H704" s="469"/>
      <c r="I704" s="469"/>
      <c r="J704" s="469"/>
      <c r="K704" s="657"/>
      <c r="L704" s="469"/>
      <c r="M704" s="652"/>
    </row>
    <row r="705" spans="2:13" s="619" customFormat="1">
      <c r="B705" s="454"/>
      <c r="C705" s="454"/>
      <c r="D705" s="469"/>
      <c r="E705" s="469"/>
      <c r="F705" s="469"/>
      <c r="G705" s="469"/>
      <c r="H705" s="469"/>
      <c r="I705" s="469"/>
      <c r="J705" s="469"/>
      <c r="K705" s="657"/>
      <c r="L705" s="469"/>
      <c r="M705" s="652"/>
    </row>
    <row r="706" spans="2:13" s="619" customFormat="1">
      <c r="B706" s="454"/>
      <c r="C706" s="454"/>
      <c r="D706" s="469"/>
      <c r="E706" s="469"/>
      <c r="F706" s="469"/>
      <c r="G706" s="469"/>
      <c r="H706" s="469"/>
      <c r="I706" s="469"/>
      <c r="J706" s="469"/>
      <c r="K706" s="657"/>
      <c r="L706" s="469"/>
      <c r="M706" s="652"/>
    </row>
    <row r="707" spans="2:13" s="619" customFormat="1">
      <c r="B707" s="454"/>
      <c r="C707" s="454"/>
      <c r="D707" s="469"/>
      <c r="E707" s="469"/>
      <c r="F707" s="469"/>
      <c r="G707" s="469"/>
      <c r="H707" s="469"/>
      <c r="I707" s="469"/>
      <c r="J707" s="469"/>
      <c r="K707" s="657"/>
      <c r="L707" s="469"/>
      <c r="M707" s="652"/>
    </row>
    <row r="708" spans="2:13" s="619" customFormat="1">
      <c r="B708" s="454"/>
      <c r="C708" s="454"/>
      <c r="D708" s="469"/>
      <c r="E708" s="469"/>
      <c r="F708" s="469"/>
      <c r="G708" s="469"/>
      <c r="H708" s="469"/>
      <c r="I708" s="469"/>
      <c r="J708" s="469"/>
      <c r="K708" s="657"/>
      <c r="L708" s="469"/>
      <c r="M708" s="652"/>
    </row>
    <row r="709" spans="2:13" s="619" customFormat="1">
      <c r="B709" s="454"/>
      <c r="C709" s="454"/>
      <c r="D709" s="469"/>
      <c r="E709" s="469"/>
      <c r="F709" s="469"/>
      <c r="G709" s="469"/>
      <c r="H709" s="469"/>
      <c r="I709" s="469"/>
      <c r="J709" s="469"/>
      <c r="K709" s="657"/>
      <c r="L709" s="469"/>
      <c r="M709" s="652"/>
    </row>
    <row r="710" spans="2:13" s="619" customFormat="1">
      <c r="B710" s="454"/>
      <c r="C710" s="454"/>
      <c r="D710" s="469"/>
      <c r="E710" s="469"/>
      <c r="F710" s="469"/>
      <c r="G710" s="469"/>
      <c r="H710" s="469"/>
      <c r="I710" s="469"/>
      <c r="J710" s="469"/>
      <c r="K710" s="657"/>
      <c r="L710" s="469"/>
      <c r="M710" s="652"/>
    </row>
    <row r="711" spans="2:13" s="619" customFormat="1">
      <c r="B711" s="454"/>
      <c r="C711" s="454"/>
      <c r="D711" s="469"/>
      <c r="E711" s="469"/>
      <c r="F711" s="469"/>
      <c r="G711" s="469"/>
      <c r="H711" s="469"/>
      <c r="I711" s="469"/>
      <c r="J711" s="469"/>
      <c r="K711" s="657"/>
      <c r="L711" s="469"/>
      <c r="M711" s="652"/>
    </row>
    <row r="712" spans="2:13" s="619" customFormat="1">
      <c r="B712" s="454"/>
      <c r="C712" s="454"/>
      <c r="D712" s="469"/>
      <c r="E712" s="469"/>
      <c r="F712" s="469"/>
      <c r="G712" s="469"/>
      <c r="H712" s="469"/>
      <c r="I712" s="469"/>
      <c r="J712" s="469"/>
      <c r="K712" s="657"/>
      <c r="L712" s="469"/>
      <c r="M712" s="652"/>
    </row>
    <row r="713" spans="2:13" s="619" customFormat="1">
      <c r="B713" s="454"/>
      <c r="C713" s="454"/>
      <c r="D713" s="469"/>
      <c r="E713" s="469"/>
      <c r="F713" s="469"/>
      <c r="G713" s="469"/>
      <c r="H713" s="469"/>
      <c r="I713" s="469"/>
      <c r="J713" s="469"/>
      <c r="K713" s="657"/>
      <c r="L713" s="469"/>
      <c r="M713" s="652"/>
    </row>
    <row r="714" spans="2:13" s="619" customFormat="1">
      <c r="B714" s="454"/>
      <c r="C714" s="454"/>
      <c r="D714" s="469"/>
      <c r="E714" s="469"/>
      <c r="F714" s="469"/>
      <c r="G714" s="469"/>
      <c r="H714" s="469"/>
      <c r="I714" s="469"/>
      <c r="J714" s="469"/>
      <c r="K714" s="657"/>
      <c r="L714" s="469"/>
      <c r="M714" s="652"/>
    </row>
    <row r="715" spans="2:13" s="619" customFormat="1">
      <c r="B715" s="454"/>
      <c r="C715" s="454"/>
      <c r="D715" s="469"/>
      <c r="E715" s="469"/>
      <c r="F715" s="469"/>
      <c r="G715" s="469"/>
      <c r="H715" s="469"/>
      <c r="I715" s="469"/>
      <c r="J715" s="469"/>
      <c r="K715" s="657"/>
      <c r="L715" s="469"/>
      <c r="M715" s="652"/>
    </row>
    <row r="716" spans="2:13" s="619" customFormat="1">
      <c r="B716" s="454"/>
      <c r="C716" s="454"/>
      <c r="D716" s="469"/>
      <c r="E716" s="469"/>
      <c r="F716" s="469"/>
      <c r="G716" s="469"/>
      <c r="H716" s="469"/>
      <c r="I716" s="469"/>
      <c r="J716" s="469"/>
      <c r="K716" s="657"/>
      <c r="L716" s="469"/>
      <c r="M716" s="652"/>
    </row>
    <row r="717" spans="2:13" s="619" customFormat="1">
      <c r="B717" s="454"/>
      <c r="C717" s="454"/>
      <c r="D717" s="469"/>
      <c r="E717" s="469"/>
      <c r="F717" s="469"/>
      <c r="G717" s="469"/>
      <c r="H717" s="469"/>
      <c r="I717" s="469"/>
      <c r="J717" s="469"/>
      <c r="K717" s="657"/>
      <c r="L717" s="469"/>
      <c r="M717" s="652"/>
    </row>
    <row r="718" spans="2:13" s="619" customFormat="1">
      <c r="B718" s="454"/>
      <c r="C718" s="454"/>
      <c r="D718" s="469"/>
      <c r="E718" s="469"/>
      <c r="F718" s="469"/>
      <c r="G718" s="469"/>
      <c r="H718" s="469"/>
      <c r="I718" s="469"/>
      <c r="J718" s="469"/>
      <c r="K718" s="657"/>
      <c r="L718" s="469"/>
      <c r="M718" s="652"/>
    </row>
    <row r="719" spans="2:13" s="619" customFormat="1">
      <c r="B719" s="454"/>
      <c r="C719" s="454"/>
      <c r="D719" s="469"/>
      <c r="E719" s="469"/>
      <c r="F719" s="469"/>
      <c r="G719" s="469"/>
      <c r="H719" s="469"/>
      <c r="I719" s="469"/>
      <c r="J719" s="469"/>
      <c r="K719" s="657"/>
      <c r="L719" s="469"/>
      <c r="M719" s="652"/>
    </row>
    <row r="720" spans="2:13" s="619" customFormat="1">
      <c r="B720" s="454"/>
      <c r="C720" s="454"/>
      <c r="D720" s="469"/>
      <c r="E720" s="469"/>
      <c r="F720" s="469"/>
      <c r="G720" s="469"/>
      <c r="H720" s="469"/>
      <c r="I720" s="469"/>
      <c r="J720" s="469"/>
      <c r="K720" s="657"/>
      <c r="L720" s="469"/>
      <c r="M720" s="652"/>
    </row>
    <row r="721" spans="2:13" s="619" customFormat="1">
      <c r="B721" s="454"/>
      <c r="C721" s="454"/>
      <c r="D721" s="469"/>
      <c r="E721" s="469"/>
      <c r="F721" s="469"/>
      <c r="G721" s="469"/>
      <c r="H721" s="469"/>
      <c r="I721" s="469"/>
      <c r="J721" s="469"/>
      <c r="K721" s="657"/>
      <c r="L721" s="469"/>
      <c r="M721" s="652"/>
    </row>
    <row r="722" spans="2:13" s="619" customFormat="1">
      <c r="B722" s="454"/>
      <c r="C722" s="454"/>
      <c r="D722" s="469"/>
      <c r="E722" s="469"/>
      <c r="F722" s="469"/>
      <c r="G722" s="469"/>
      <c r="H722" s="469"/>
      <c r="I722" s="469"/>
      <c r="J722" s="469"/>
      <c r="K722" s="657"/>
      <c r="L722" s="469"/>
      <c r="M722" s="652"/>
    </row>
    <row r="723" spans="2:13" s="619" customFormat="1">
      <c r="B723" s="454"/>
      <c r="C723" s="454"/>
      <c r="D723" s="469"/>
      <c r="E723" s="469"/>
      <c r="F723" s="469"/>
      <c r="G723" s="469"/>
      <c r="H723" s="469"/>
      <c r="I723" s="469"/>
      <c r="J723" s="469"/>
      <c r="K723" s="657"/>
      <c r="L723" s="469"/>
      <c r="M723" s="652"/>
    </row>
    <row r="724" spans="2:13" s="619" customFormat="1">
      <c r="B724" s="454"/>
      <c r="C724" s="454"/>
      <c r="D724" s="469"/>
      <c r="E724" s="469"/>
      <c r="F724" s="469"/>
      <c r="G724" s="469"/>
      <c r="H724" s="469"/>
      <c r="I724" s="469"/>
      <c r="J724" s="469"/>
      <c r="K724" s="657"/>
      <c r="L724" s="469"/>
      <c r="M724" s="652"/>
    </row>
    <row r="725" spans="2:13" s="619" customFormat="1">
      <c r="B725" s="454"/>
      <c r="C725" s="454"/>
      <c r="D725" s="469"/>
      <c r="E725" s="469"/>
      <c r="F725" s="469"/>
      <c r="G725" s="469"/>
      <c r="H725" s="469"/>
      <c r="I725" s="469"/>
      <c r="J725" s="469"/>
      <c r="K725" s="657"/>
      <c r="L725" s="469"/>
      <c r="M725" s="652"/>
    </row>
    <row r="726" spans="2:13" s="619" customFormat="1">
      <c r="B726" s="454"/>
      <c r="C726" s="454"/>
      <c r="D726" s="469"/>
      <c r="E726" s="469"/>
      <c r="F726" s="469"/>
      <c r="G726" s="469"/>
      <c r="H726" s="469"/>
      <c r="I726" s="469"/>
      <c r="J726" s="469"/>
      <c r="K726" s="657"/>
      <c r="L726" s="469"/>
      <c r="M726" s="652"/>
    </row>
    <row r="727" spans="2:13" s="619" customFormat="1">
      <c r="B727" s="454"/>
      <c r="C727" s="454"/>
      <c r="D727" s="469"/>
      <c r="E727" s="469"/>
      <c r="F727" s="469"/>
      <c r="G727" s="469"/>
      <c r="H727" s="469"/>
      <c r="I727" s="469"/>
      <c r="J727" s="469"/>
      <c r="K727" s="657"/>
      <c r="L727" s="469"/>
      <c r="M727" s="652"/>
    </row>
    <row r="728" spans="2:13" s="619" customFormat="1">
      <c r="B728" s="454"/>
      <c r="C728" s="454"/>
      <c r="D728" s="469"/>
      <c r="E728" s="469"/>
      <c r="F728" s="469"/>
      <c r="G728" s="469"/>
      <c r="H728" s="469"/>
      <c r="I728" s="469"/>
      <c r="J728" s="469"/>
      <c r="K728" s="657"/>
      <c r="L728" s="469"/>
      <c r="M728" s="652"/>
    </row>
    <row r="729" spans="2:13" s="619" customFormat="1">
      <c r="B729" s="454"/>
      <c r="C729" s="454"/>
      <c r="D729" s="469"/>
      <c r="E729" s="469"/>
      <c r="F729" s="469"/>
      <c r="G729" s="469"/>
      <c r="H729" s="469"/>
      <c r="I729" s="469"/>
      <c r="J729" s="469"/>
      <c r="K729" s="657"/>
      <c r="L729" s="469"/>
      <c r="M729" s="652"/>
    </row>
    <row r="730" spans="2:13" s="619" customFormat="1">
      <c r="B730" s="454"/>
      <c r="C730" s="454"/>
      <c r="D730" s="469"/>
      <c r="E730" s="469"/>
      <c r="F730" s="469"/>
      <c r="G730" s="469"/>
      <c r="H730" s="469"/>
      <c r="I730" s="469"/>
      <c r="J730" s="469"/>
      <c r="K730" s="657"/>
      <c r="L730" s="469"/>
      <c r="M730" s="652"/>
    </row>
    <row r="731" spans="2:13" s="619" customFormat="1">
      <c r="B731" s="454"/>
      <c r="C731" s="454"/>
      <c r="D731" s="469"/>
      <c r="E731" s="469"/>
      <c r="F731" s="469"/>
      <c r="G731" s="469"/>
      <c r="H731" s="469"/>
      <c r="I731" s="469"/>
      <c r="J731" s="469"/>
      <c r="K731" s="657"/>
      <c r="L731" s="469"/>
      <c r="M731" s="652"/>
    </row>
    <row r="732" spans="2:13" s="619" customFormat="1">
      <c r="B732" s="454"/>
      <c r="C732" s="454"/>
      <c r="D732" s="469"/>
      <c r="E732" s="469"/>
      <c r="F732" s="469"/>
      <c r="G732" s="469"/>
      <c r="H732" s="469"/>
      <c r="I732" s="469"/>
      <c r="J732" s="469"/>
      <c r="K732" s="657"/>
      <c r="L732" s="469"/>
      <c r="M732" s="652"/>
    </row>
    <row r="733" spans="2:13" s="619" customFormat="1">
      <c r="B733" s="454"/>
      <c r="C733" s="454"/>
      <c r="D733" s="469"/>
      <c r="E733" s="469"/>
      <c r="F733" s="469"/>
      <c r="G733" s="469"/>
      <c r="H733" s="469"/>
      <c r="I733" s="469"/>
      <c r="J733" s="469"/>
      <c r="K733" s="657"/>
      <c r="L733" s="469"/>
      <c r="M733" s="652"/>
    </row>
    <row r="734" spans="2:13" s="619" customFormat="1">
      <c r="B734" s="454"/>
      <c r="C734" s="454"/>
      <c r="D734" s="469"/>
      <c r="E734" s="469"/>
      <c r="F734" s="469"/>
      <c r="G734" s="469"/>
      <c r="H734" s="469"/>
      <c r="I734" s="469"/>
      <c r="J734" s="469"/>
      <c r="K734" s="657"/>
      <c r="L734" s="469"/>
      <c r="M734" s="652"/>
    </row>
    <row r="735" spans="2:13" s="619" customFormat="1">
      <c r="B735" s="454"/>
      <c r="C735" s="454"/>
      <c r="D735" s="469"/>
      <c r="E735" s="469"/>
      <c r="F735" s="469"/>
      <c r="G735" s="469"/>
      <c r="H735" s="469"/>
      <c r="I735" s="469"/>
      <c r="J735" s="469"/>
      <c r="K735" s="657"/>
      <c r="L735" s="469"/>
      <c r="M735" s="652"/>
    </row>
    <row r="736" spans="2:13" s="619" customFormat="1">
      <c r="B736" s="454"/>
      <c r="C736" s="454"/>
      <c r="D736" s="469"/>
      <c r="E736" s="469"/>
      <c r="F736" s="469"/>
      <c r="G736" s="469"/>
      <c r="H736" s="469"/>
      <c r="I736" s="469"/>
      <c r="J736" s="469"/>
      <c r="K736" s="657"/>
      <c r="L736" s="469"/>
      <c r="M736" s="652"/>
    </row>
    <row r="737" spans="2:13" s="619" customFormat="1">
      <c r="B737" s="454"/>
      <c r="C737" s="454"/>
      <c r="D737" s="469"/>
      <c r="E737" s="469"/>
      <c r="F737" s="469"/>
      <c r="G737" s="469"/>
      <c r="H737" s="469"/>
      <c r="I737" s="469"/>
      <c r="J737" s="469"/>
      <c r="K737" s="657"/>
      <c r="L737" s="469"/>
      <c r="M737" s="652"/>
    </row>
    <row r="738" spans="2:13" s="619" customFormat="1">
      <c r="B738" s="454"/>
      <c r="C738" s="454"/>
      <c r="D738" s="469"/>
      <c r="E738" s="469"/>
      <c r="F738" s="469"/>
      <c r="G738" s="469"/>
      <c r="H738" s="469"/>
      <c r="I738" s="469"/>
      <c r="J738" s="469"/>
      <c r="K738" s="657"/>
      <c r="L738" s="469"/>
      <c r="M738" s="652"/>
    </row>
    <row r="739" spans="2:13" s="619" customFormat="1">
      <c r="B739" s="454"/>
      <c r="C739" s="454"/>
      <c r="D739" s="469"/>
      <c r="E739" s="469"/>
      <c r="F739" s="469"/>
      <c r="G739" s="469"/>
      <c r="H739" s="469"/>
      <c r="I739" s="469"/>
      <c r="J739" s="469"/>
      <c r="K739" s="657"/>
      <c r="L739" s="469"/>
      <c r="M739" s="652"/>
    </row>
    <row r="740" spans="2:13" s="619" customFormat="1">
      <c r="B740" s="454"/>
      <c r="C740" s="454"/>
      <c r="D740" s="469"/>
      <c r="E740" s="469"/>
      <c r="F740" s="469"/>
      <c r="G740" s="469"/>
      <c r="H740" s="469"/>
      <c r="I740" s="469"/>
      <c r="J740" s="469"/>
      <c r="K740" s="657"/>
      <c r="L740" s="469"/>
      <c r="M740" s="652"/>
    </row>
    <row r="741" spans="2:13" s="619" customFormat="1">
      <c r="B741" s="454"/>
      <c r="C741" s="454"/>
      <c r="D741" s="469"/>
      <c r="E741" s="469"/>
      <c r="F741" s="469"/>
      <c r="G741" s="469"/>
      <c r="H741" s="469"/>
      <c r="I741" s="469"/>
      <c r="J741" s="469"/>
      <c r="K741" s="657"/>
      <c r="L741" s="469"/>
      <c r="M741" s="652"/>
    </row>
    <row r="742" spans="2:13" s="619" customFormat="1">
      <c r="B742" s="454"/>
      <c r="C742" s="454"/>
      <c r="D742" s="469"/>
      <c r="E742" s="469"/>
      <c r="F742" s="469"/>
      <c r="G742" s="469"/>
      <c r="H742" s="469"/>
      <c r="I742" s="469"/>
      <c r="J742" s="469"/>
      <c r="K742" s="657"/>
      <c r="L742" s="469"/>
      <c r="M742" s="652"/>
    </row>
    <row r="743" spans="2:13" s="619" customFormat="1">
      <c r="B743" s="454"/>
      <c r="C743" s="454"/>
      <c r="D743" s="469"/>
      <c r="E743" s="469"/>
      <c r="F743" s="469"/>
      <c r="G743" s="469"/>
      <c r="H743" s="469"/>
      <c r="I743" s="469"/>
      <c r="J743" s="469"/>
      <c r="K743" s="657"/>
      <c r="L743" s="469"/>
      <c r="M743" s="652"/>
    </row>
    <row r="744" spans="2:13" s="619" customFormat="1">
      <c r="B744" s="454"/>
      <c r="C744" s="454"/>
      <c r="D744" s="469"/>
      <c r="E744" s="469"/>
      <c r="F744" s="469"/>
      <c r="G744" s="469"/>
      <c r="H744" s="469"/>
      <c r="I744" s="469"/>
      <c r="J744" s="469"/>
      <c r="K744" s="657"/>
      <c r="L744" s="469"/>
      <c r="M744" s="652"/>
    </row>
    <row r="745" spans="2:13" s="619" customFormat="1">
      <c r="B745" s="454"/>
      <c r="C745" s="454"/>
      <c r="D745" s="469"/>
      <c r="E745" s="469"/>
      <c r="F745" s="469"/>
      <c r="G745" s="469"/>
      <c r="H745" s="469"/>
      <c r="I745" s="469"/>
      <c r="J745" s="469"/>
      <c r="K745" s="657"/>
      <c r="L745" s="469"/>
      <c r="M745" s="652"/>
    </row>
    <row r="746" spans="2:13" s="619" customFormat="1">
      <c r="B746" s="454"/>
      <c r="C746" s="454"/>
      <c r="D746" s="469"/>
      <c r="E746" s="469"/>
      <c r="F746" s="469"/>
      <c r="G746" s="469"/>
      <c r="H746" s="469"/>
      <c r="I746" s="469"/>
      <c r="J746" s="469"/>
      <c r="K746" s="657"/>
      <c r="L746" s="469"/>
      <c r="M746" s="652"/>
    </row>
    <row r="747" spans="2:13" s="619" customFormat="1">
      <c r="B747" s="454"/>
      <c r="C747" s="454"/>
      <c r="D747" s="469"/>
      <c r="E747" s="469"/>
      <c r="F747" s="469"/>
      <c r="G747" s="469"/>
      <c r="H747" s="469"/>
      <c r="I747" s="469"/>
      <c r="J747" s="469"/>
      <c r="K747" s="657"/>
      <c r="L747" s="469"/>
      <c r="M747" s="652"/>
    </row>
    <row r="748" spans="2:13" s="619" customFormat="1">
      <c r="B748" s="454"/>
      <c r="C748" s="454"/>
      <c r="D748" s="469"/>
      <c r="E748" s="469"/>
      <c r="F748" s="469"/>
      <c r="G748" s="469"/>
      <c r="H748" s="469"/>
      <c r="I748" s="469"/>
      <c r="J748" s="469"/>
      <c r="K748" s="657"/>
      <c r="L748" s="469"/>
      <c r="M748" s="652"/>
    </row>
    <row r="749" spans="2:13" s="619" customFormat="1">
      <c r="B749" s="454"/>
      <c r="C749" s="454"/>
      <c r="D749" s="469"/>
      <c r="E749" s="469"/>
      <c r="F749" s="469"/>
      <c r="G749" s="469"/>
      <c r="H749" s="469"/>
      <c r="I749" s="469"/>
      <c r="J749" s="469"/>
      <c r="K749" s="657"/>
      <c r="L749" s="469"/>
      <c r="M749" s="652"/>
    </row>
    <row r="750" spans="2:13" s="619" customFormat="1">
      <c r="B750" s="454"/>
      <c r="C750" s="454"/>
      <c r="D750" s="469"/>
      <c r="E750" s="469"/>
      <c r="F750" s="469"/>
      <c r="G750" s="469"/>
      <c r="H750" s="469"/>
      <c r="I750" s="469"/>
      <c r="J750" s="469"/>
      <c r="K750" s="657"/>
      <c r="L750" s="469"/>
      <c r="M750" s="652"/>
    </row>
    <row r="751" spans="2:13" s="619" customFormat="1">
      <c r="B751" s="454"/>
      <c r="C751" s="454"/>
      <c r="D751" s="469"/>
      <c r="E751" s="469"/>
      <c r="F751" s="469"/>
      <c r="G751" s="469"/>
      <c r="H751" s="469"/>
      <c r="I751" s="469"/>
      <c r="J751" s="469"/>
      <c r="K751" s="657"/>
      <c r="L751" s="469"/>
      <c r="M751" s="652"/>
    </row>
    <row r="752" spans="2:13" s="619" customFormat="1">
      <c r="B752" s="454"/>
      <c r="C752" s="454"/>
      <c r="D752" s="469"/>
      <c r="E752" s="469"/>
      <c r="F752" s="469"/>
      <c r="G752" s="469"/>
      <c r="H752" s="469"/>
      <c r="I752" s="469"/>
      <c r="J752" s="469"/>
      <c r="K752" s="657"/>
      <c r="L752" s="469"/>
      <c r="M752" s="652"/>
    </row>
    <row r="753" spans="2:13" s="619" customFormat="1">
      <c r="B753" s="454"/>
      <c r="C753" s="454"/>
      <c r="D753" s="469"/>
      <c r="E753" s="469"/>
      <c r="F753" s="469"/>
      <c r="G753" s="469"/>
      <c r="H753" s="469"/>
      <c r="I753" s="469"/>
      <c r="J753" s="469"/>
      <c r="K753" s="657"/>
      <c r="L753" s="469"/>
      <c r="M753" s="652"/>
    </row>
    <row r="754" spans="2:13" s="619" customFormat="1">
      <c r="B754" s="454"/>
      <c r="C754" s="454"/>
      <c r="D754" s="469"/>
      <c r="E754" s="469"/>
      <c r="F754" s="469"/>
      <c r="G754" s="469"/>
      <c r="H754" s="469"/>
      <c r="I754" s="469"/>
      <c r="J754" s="469"/>
      <c r="K754" s="657"/>
      <c r="L754" s="469"/>
      <c r="M754" s="652"/>
    </row>
    <row r="755" spans="2:13" s="619" customFormat="1">
      <c r="B755" s="454"/>
      <c r="C755" s="454"/>
      <c r="D755" s="469"/>
      <c r="E755" s="469"/>
      <c r="F755" s="469"/>
      <c r="G755" s="469"/>
      <c r="H755" s="469"/>
      <c r="I755" s="469"/>
      <c r="J755" s="469"/>
      <c r="K755" s="657"/>
      <c r="L755" s="469"/>
      <c r="M755" s="652"/>
    </row>
    <row r="756" spans="2:13" s="619" customFormat="1">
      <c r="B756" s="454"/>
      <c r="C756" s="454"/>
      <c r="D756" s="469"/>
      <c r="E756" s="469"/>
      <c r="F756" s="469"/>
      <c r="G756" s="469"/>
      <c r="H756" s="469"/>
      <c r="I756" s="469"/>
      <c r="J756" s="469"/>
      <c r="K756" s="657"/>
      <c r="L756" s="469"/>
      <c r="M756" s="652"/>
    </row>
    <row r="757" spans="2:13" s="619" customFormat="1">
      <c r="B757" s="454"/>
      <c r="C757" s="454"/>
      <c r="D757" s="469"/>
      <c r="E757" s="469"/>
      <c r="F757" s="469"/>
      <c r="G757" s="469"/>
      <c r="H757" s="469"/>
      <c r="I757" s="469"/>
      <c r="J757" s="469"/>
      <c r="K757" s="657"/>
      <c r="L757" s="469"/>
      <c r="M757" s="652"/>
    </row>
    <row r="758" spans="2:13" s="619" customFormat="1">
      <c r="B758" s="454"/>
      <c r="C758" s="454"/>
      <c r="D758" s="469"/>
      <c r="E758" s="469"/>
      <c r="F758" s="469"/>
      <c r="G758" s="469"/>
      <c r="H758" s="469"/>
      <c r="I758" s="469"/>
      <c r="J758" s="469"/>
      <c r="K758" s="657"/>
      <c r="L758" s="469"/>
      <c r="M758" s="652"/>
    </row>
    <row r="759" spans="2:13" s="619" customFormat="1">
      <c r="B759" s="454"/>
      <c r="C759" s="454"/>
      <c r="D759" s="469"/>
      <c r="E759" s="469"/>
      <c r="F759" s="469"/>
      <c r="G759" s="469"/>
      <c r="H759" s="469"/>
      <c r="I759" s="469"/>
      <c r="J759" s="469"/>
      <c r="K759" s="657"/>
      <c r="L759" s="469"/>
      <c r="M759" s="652"/>
    </row>
    <row r="760" spans="2:13" s="619" customFormat="1">
      <c r="B760" s="454"/>
      <c r="C760" s="454"/>
      <c r="D760" s="469"/>
      <c r="E760" s="469"/>
      <c r="F760" s="469"/>
      <c r="G760" s="469"/>
      <c r="H760" s="469"/>
      <c r="I760" s="469"/>
      <c r="J760" s="469"/>
      <c r="K760" s="657"/>
      <c r="L760" s="469"/>
      <c r="M760" s="652"/>
    </row>
    <row r="761" spans="2:13" s="619" customFormat="1">
      <c r="B761" s="454"/>
      <c r="C761" s="454"/>
      <c r="D761" s="469"/>
      <c r="E761" s="469"/>
      <c r="F761" s="469"/>
      <c r="G761" s="469"/>
      <c r="H761" s="469"/>
      <c r="I761" s="469"/>
      <c r="J761" s="469"/>
      <c r="K761" s="657"/>
      <c r="L761" s="469"/>
      <c r="M761" s="652"/>
    </row>
    <row r="762" spans="2:13" s="619" customFormat="1">
      <c r="B762" s="454"/>
      <c r="C762" s="454"/>
      <c r="D762" s="469"/>
      <c r="E762" s="469"/>
      <c r="F762" s="469"/>
      <c r="G762" s="469"/>
      <c r="H762" s="469"/>
      <c r="I762" s="469"/>
      <c r="J762" s="469"/>
      <c r="K762" s="657"/>
      <c r="L762" s="469"/>
      <c r="M762" s="652"/>
    </row>
    <row r="763" spans="2:13" s="619" customFormat="1">
      <c r="B763" s="454"/>
      <c r="C763" s="454"/>
      <c r="D763" s="469"/>
      <c r="E763" s="469"/>
      <c r="F763" s="469"/>
      <c r="G763" s="469"/>
      <c r="H763" s="469"/>
      <c r="I763" s="469"/>
      <c r="J763" s="469"/>
      <c r="K763" s="657"/>
      <c r="L763" s="469"/>
      <c r="M763" s="652"/>
    </row>
    <row r="764" spans="2:13" s="619" customFormat="1">
      <c r="B764" s="454"/>
      <c r="C764" s="454"/>
      <c r="D764" s="469"/>
      <c r="E764" s="469"/>
      <c r="F764" s="469"/>
      <c r="G764" s="469"/>
      <c r="H764" s="469"/>
      <c r="I764" s="469"/>
      <c r="J764" s="469"/>
      <c r="K764" s="657"/>
      <c r="L764" s="469"/>
      <c r="M764" s="652"/>
    </row>
    <row r="765" spans="2:13" s="619" customFormat="1">
      <c r="B765" s="454"/>
      <c r="C765" s="454"/>
      <c r="D765" s="469"/>
      <c r="E765" s="469"/>
      <c r="F765" s="469"/>
      <c r="G765" s="469"/>
      <c r="H765" s="469"/>
      <c r="I765" s="469"/>
      <c r="J765" s="469"/>
      <c r="K765" s="657"/>
      <c r="L765" s="469"/>
      <c r="M765" s="652"/>
    </row>
    <row r="766" spans="2:13" s="619" customFormat="1">
      <c r="B766" s="454"/>
      <c r="C766" s="454"/>
      <c r="D766" s="469"/>
      <c r="E766" s="469"/>
      <c r="F766" s="469"/>
      <c r="G766" s="469"/>
      <c r="H766" s="469"/>
      <c r="I766" s="469"/>
      <c r="J766" s="469"/>
      <c r="K766" s="657"/>
      <c r="L766" s="469"/>
      <c r="M766" s="652"/>
    </row>
    <row r="767" spans="2:13" s="619" customFormat="1">
      <c r="B767" s="454"/>
      <c r="C767" s="454"/>
      <c r="D767" s="469"/>
      <c r="E767" s="469"/>
      <c r="F767" s="469"/>
      <c r="G767" s="469"/>
      <c r="H767" s="469"/>
      <c r="I767" s="469"/>
      <c r="J767" s="469"/>
      <c r="K767" s="657"/>
      <c r="L767" s="469"/>
      <c r="M767" s="652"/>
    </row>
    <row r="768" spans="2:13" s="619" customFormat="1">
      <c r="B768" s="454"/>
      <c r="C768" s="454"/>
      <c r="D768" s="469"/>
      <c r="E768" s="469"/>
      <c r="F768" s="469"/>
      <c r="G768" s="469"/>
      <c r="H768" s="469"/>
      <c r="I768" s="469"/>
      <c r="J768" s="469"/>
      <c r="K768" s="657"/>
      <c r="L768" s="469"/>
      <c r="M768" s="652"/>
    </row>
    <row r="769" spans="2:13" s="619" customFormat="1">
      <c r="B769" s="454"/>
      <c r="C769" s="454"/>
      <c r="D769" s="469"/>
      <c r="E769" s="469"/>
      <c r="F769" s="469"/>
      <c r="G769" s="469"/>
      <c r="H769" s="469"/>
      <c r="I769" s="469"/>
      <c r="J769" s="469"/>
      <c r="K769" s="657"/>
      <c r="L769" s="469"/>
      <c r="M769" s="652"/>
    </row>
    <row r="770" spans="2:13" s="619" customFormat="1">
      <c r="B770" s="454"/>
      <c r="C770" s="454"/>
      <c r="D770" s="469"/>
      <c r="E770" s="469"/>
      <c r="F770" s="469"/>
      <c r="G770" s="469"/>
      <c r="H770" s="469"/>
      <c r="I770" s="469"/>
      <c r="J770" s="469"/>
      <c r="K770" s="657"/>
      <c r="L770" s="469"/>
      <c r="M770" s="652"/>
    </row>
    <row r="771" spans="2:13" s="619" customFormat="1">
      <c r="B771" s="454"/>
      <c r="C771" s="454"/>
      <c r="D771" s="469"/>
      <c r="E771" s="469"/>
      <c r="F771" s="469"/>
      <c r="G771" s="469"/>
      <c r="H771" s="469"/>
      <c r="I771" s="469"/>
      <c r="J771" s="469"/>
      <c r="K771" s="657"/>
      <c r="L771" s="469"/>
      <c r="M771" s="652"/>
    </row>
    <row r="772" spans="2:13" s="619" customFormat="1">
      <c r="B772" s="454"/>
      <c r="C772" s="454"/>
      <c r="D772" s="469"/>
      <c r="E772" s="469"/>
      <c r="F772" s="469"/>
      <c r="G772" s="469"/>
      <c r="H772" s="469"/>
      <c r="I772" s="469"/>
      <c r="J772" s="469"/>
      <c r="K772" s="657"/>
      <c r="L772" s="469"/>
      <c r="M772" s="652"/>
    </row>
    <row r="773" spans="2:13" s="619" customFormat="1">
      <c r="B773" s="454"/>
      <c r="C773" s="454"/>
      <c r="D773" s="469"/>
      <c r="E773" s="469"/>
      <c r="F773" s="469"/>
      <c r="G773" s="469"/>
      <c r="H773" s="469"/>
      <c r="I773" s="469"/>
      <c r="J773" s="469"/>
      <c r="K773" s="657"/>
      <c r="L773" s="469"/>
      <c r="M773" s="652"/>
    </row>
    <row r="774" spans="2:13" s="619" customFormat="1">
      <c r="B774" s="454"/>
      <c r="C774" s="454"/>
      <c r="D774" s="469"/>
      <c r="E774" s="469"/>
      <c r="F774" s="469"/>
      <c r="G774" s="469"/>
      <c r="H774" s="469"/>
      <c r="I774" s="469"/>
      <c r="J774" s="469"/>
      <c r="K774" s="657"/>
      <c r="L774" s="469"/>
      <c r="M774" s="652"/>
    </row>
    <row r="775" spans="2:13" s="619" customFormat="1">
      <c r="B775" s="454"/>
      <c r="C775" s="454"/>
      <c r="D775" s="469"/>
      <c r="E775" s="469"/>
      <c r="F775" s="469"/>
      <c r="G775" s="469"/>
      <c r="H775" s="469"/>
      <c r="I775" s="469"/>
      <c r="J775" s="469"/>
      <c r="K775" s="657"/>
      <c r="L775" s="469"/>
      <c r="M775" s="652"/>
    </row>
    <row r="776" spans="2:13" s="619" customFormat="1">
      <c r="B776" s="454"/>
      <c r="C776" s="454"/>
      <c r="D776" s="469"/>
      <c r="E776" s="469"/>
      <c r="F776" s="469"/>
      <c r="G776" s="469"/>
      <c r="H776" s="469"/>
      <c r="I776" s="469"/>
      <c r="J776" s="469"/>
      <c r="K776" s="657"/>
      <c r="L776" s="469"/>
      <c r="M776" s="652"/>
    </row>
    <row r="777" spans="2:13" s="619" customFormat="1">
      <c r="B777" s="454"/>
      <c r="C777" s="454"/>
      <c r="D777" s="469"/>
      <c r="E777" s="469"/>
      <c r="F777" s="469"/>
      <c r="G777" s="469"/>
      <c r="H777" s="469"/>
      <c r="I777" s="469"/>
      <c r="J777" s="469"/>
      <c r="K777" s="657"/>
      <c r="L777" s="469"/>
      <c r="M777" s="652"/>
    </row>
    <row r="778" spans="2:13" s="619" customFormat="1">
      <c r="B778" s="454"/>
      <c r="C778" s="454"/>
      <c r="D778" s="469"/>
      <c r="E778" s="469"/>
      <c r="F778" s="469"/>
      <c r="G778" s="469"/>
      <c r="H778" s="469"/>
      <c r="I778" s="469"/>
      <c r="J778" s="469"/>
      <c r="K778" s="657"/>
      <c r="L778" s="469"/>
      <c r="M778" s="652"/>
    </row>
    <row r="779" spans="2:13" s="619" customFormat="1">
      <c r="B779" s="454"/>
      <c r="C779" s="454"/>
      <c r="D779" s="469"/>
      <c r="E779" s="469"/>
      <c r="F779" s="469"/>
      <c r="G779" s="469"/>
      <c r="H779" s="469"/>
      <c r="I779" s="469"/>
      <c r="J779" s="469"/>
      <c r="K779" s="657"/>
      <c r="L779" s="469"/>
      <c r="M779" s="652"/>
    </row>
    <row r="780" spans="2:13" s="619" customFormat="1">
      <c r="B780" s="454"/>
      <c r="C780" s="454"/>
      <c r="D780" s="469"/>
      <c r="E780" s="469"/>
      <c r="F780" s="469"/>
      <c r="G780" s="469"/>
      <c r="H780" s="469"/>
      <c r="I780" s="469"/>
      <c r="J780" s="469"/>
      <c r="K780" s="657"/>
      <c r="L780" s="469"/>
      <c r="M780" s="652"/>
    </row>
    <row r="781" spans="2:13" s="619" customFormat="1">
      <c r="B781" s="454"/>
      <c r="C781" s="454"/>
      <c r="D781" s="469"/>
      <c r="E781" s="469"/>
      <c r="F781" s="469"/>
      <c r="G781" s="469"/>
      <c r="H781" s="469"/>
      <c r="I781" s="469"/>
      <c r="J781" s="469"/>
      <c r="K781" s="657"/>
      <c r="L781" s="469"/>
      <c r="M781" s="652"/>
    </row>
    <row r="782" spans="2:13" s="619" customFormat="1">
      <c r="B782" s="454"/>
      <c r="C782" s="454"/>
      <c r="D782" s="469"/>
      <c r="E782" s="469"/>
      <c r="F782" s="469"/>
      <c r="G782" s="469"/>
      <c r="H782" s="469"/>
      <c r="I782" s="469"/>
      <c r="J782" s="469"/>
      <c r="K782" s="657"/>
      <c r="L782" s="469"/>
      <c r="M782" s="652"/>
    </row>
    <row r="783" spans="2:13" s="619" customFormat="1">
      <c r="B783" s="454"/>
      <c r="C783" s="454"/>
      <c r="D783" s="469"/>
      <c r="E783" s="469"/>
      <c r="F783" s="469"/>
      <c r="G783" s="469"/>
      <c r="H783" s="469"/>
      <c r="I783" s="469"/>
      <c r="J783" s="469"/>
      <c r="K783" s="657"/>
      <c r="L783" s="469"/>
      <c r="M783" s="652"/>
    </row>
    <row r="784" spans="2:13" s="619" customFormat="1">
      <c r="B784" s="454"/>
      <c r="C784" s="454"/>
      <c r="D784" s="469"/>
      <c r="E784" s="469"/>
      <c r="F784" s="469"/>
      <c r="G784" s="469"/>
      <c r="H784" s="469"/>
      <c r="I784" s="469"/>
      <c r="J784" s="469"/>
      <c r="K784" s="657"/>
      <c r="L784" s="469"/>
      <c r="M784" s="652"/>
    </row>
    <row r="785" spans="2:13" s="619" customFormat="1">
      <c r="B785" s="454"/>
      <c r="C785" s="454"/>
      <c r="D785" s="469"/>
      <c r="E785" s="469"/>
      <c r="F785" s="469"/>
      <c r="G785" s="469"/>
      <c r="H785" s="469"/>
      <c r="I785" s="469"/>
      <c r="J785" s="469"/>
      <c r="K785" s="657"/>
      <c r="L785" s="469"/>
      <c r="M785" s="652"/>
    </row>
    <row r="786" spans="2:13" s="619" customFormat="1">
      <c r="B786" s="454"/>
      <c r="C786" s="454"/>
      <c r="D786" s="469"/>
      <c r="E786" s="469"/>
      <c r="F786" s="469"/>
      <c r="G786" s="469"/>
      <c r="H786" s="469"/>
      <c r="I786" s="469"/>
      <c r="J786" s="469"/>
      <c r="K786" s="657"/>
      <c r="L786" s="469"/>
      <c r="M786" s="652"/>
    </row>
    <row r="787" spans="2:13" s="619" customFormat="1">
      <c r="B787" s="454"/>
      <c r="C787" s="454"/>
      <c r="D787" s="469"/>
      <c r="E787" s="469"/>
      <c r="F787" s="469"/>
      <c r="G787" s="469"/>
      <c r="H787" s="469"/>
      <c r="I787" s="469"/>
      <c r="J787" s="469"/>
      <c r="K787" s="657"/>
      <c r="L787" s="469"/>
      <c r="M787" s="652"/>
    </row>
    <row r="788" spans="2:13" s="619" customFormat="1">
      <c r="B788" s="454"/>
      <c r="C788" s="454"/>
      <c r="D788" s="469"/>
      <c r="E788" s="469"/>
      <c r="F788" s="469"/>
      <c r="G788" s="469"/>
      <c r="H788" s="469"/>
      <c r="I788" s="469"/>
      <c r="J788" s="469"/>
      <c r="K788" s="657"/>
      <c r="L788" s="469"/>
      <c r="M788" s="652"/>
    </row>
    <row r="789" spans="2:13" s="619" customFormat="1">
      <c r="B789" s="454"/>
      <c r="C789" s="454"/>
      <c r="D789" s="469"/>
      <c r="E789" s="469"/>
      <c r="F789" s="469"/>
      <c r="G789" s="469"/>
      <c r="H789" s="469"/>
      <c r="I789" s="469"/>
      <c r="J789" s="469"/>
      <c r="K789" s="657"/>
      <c r="L789" s="469"/>
      <c r="M789" s="652"/>
    </row>
    <row r="790" spans="2:13" s="619" customFormat="1">
      <c r="B790" s="454"/>
      <c r="C790" s="454"/>
      <c r="D790" s="469"/>
      <c r="E790" s="469"/>
      <c r="F790" s="469"/>
      <c r="G790" s="469"/>
      <c r="H790" s="469"/>
      <c r="I790" s="469"/>
      <c r="J790" s="469"/>
      <c r="K790" s="657"/>
      <c r="L790" s="469"/>
      <c r="M790" s="652"/>
    </row>
    <row r="791" spans="2:13" s="619" customFormat="1">
      <c r="B791" s="454"/>
      <c r="C791" s="454"/>
      <c r="D791" s="469"/>
      <c r="E791" s="469"/>
      <c r="F791" s="469"/>
      <c r="G791" s="469"/>
      <c r="H791" s="469"/>
      <c r="I791" s="469"/>
      <c r="J791" s="469"/>
      <c r="K791" s="657"/>
      <c r="L791" s="469"/>
      <c r="M791" s="652"/>
    </row>
    <row r="792" spans="2:13" s="619" customFormat="1">
      <c r="B792" s="454"/>
      <c r="C792" s="454"/>
      <c r="D792" s="469"/>
      <c r="E792" s="469"/>
      <c r="F792" s="469"/>
      <c r="G792" s="469"/>
      <c r="H792" s="469"/>
      <c r="I792" s="469"/>
      <c r="J792" s="469"/>
      <c r="K792" s="657"/>
      <c r="L792" s="469"/>
      <c r="M792" s="652"/>
    </row>
    <row r="793" spans="2:13" s="619" customFormat="1">
      <c r="B793" s="454"/>
      <c r="C793" s="454"/>
      <c r="D793" s="469"/>
      <c r="E793" s="469"/>
      <c r="F793" s="469"/>
      <c r="G793" s="469"/>
      <c r="H793" s="469"/>
      <c r="I793" s="469"/>
      <c r="J793" s="469"/>
      <c r="K793" s="657"/>
      <c r="L793" s="469"/>
      <c r="M793" s="652"/>
    </row>
    <row r="794" spans="2:13" s="619" customFormat="1">
      <c r="B794" s="454"/>
      <c r="C794" s="454"/>
      <c r="D794" s="469"/>
      <c r="E794" s="469"/>
      <c r="F794" s="469"/>
      <c r="G794" s="469"/>
      <c r="H794" s="469"/>
      <c r="I794" s="469"/>
      <c r="J794" s="469"/>
      <c r="K794" s="657"/>
      <c r="L794" s="469"/>
      <c r="M794" s="652"/>
    </row>
    <row r="795" spans="2:13" s="619" customFormat="1">
      <c r="B795" s="454"/>
      <c r="C795" s="454"/>
      <c r="D795" s="469"/>
      <c r="E795" s="469"/>
      <c r="F795" s="469"/>
      <c r="G795" s="469"/>
      <c r="H795" s="469"/>
      <c r="I795" s="469"/>
      <c r="J795" s="469"/>
      <c r="K795" s="657"/>
      <c r="L795" s="469"/>
      <c r="M795" s="652"/>
    </row>
    <row r="796" spans="2:13" s="619" customFormat="1">
      <c r="B796" s="454"/>
      <c r="C796" s="454"/>
      <c r="D796" s="469"/>
      <c r="E796" s="469"/>
      <c r="F796" s="469"/>
      <c r="G796" s="469"/>
      <c r="H796" s="469"/>
      <c r="I796" s="469"/>
      <c r="J796" s="469"/>
      <c r="K796" s="657"/>
      <c r="L796" s="469"/>
      <c r="M796" s="652"/>
    </row>
    <row r="797" spans="2:13" s="619" customFormat="1">
      <c r="B797" s="454"/>
      <c r="C797" s="454"/>
      <c r="D797" s="469"/>
      <c r="E797" s="469"/>
      <c r="F797" s="469"/>
      <c r="G797" s="469"/>
      <c r="H797" s="469"/>
      <c r="I797" s="469"/>
      <c r="J797" s="469"/>
      <c r="K797" s="657"/>
      <c r="L797" s="469"/>
      <c r="M797" s="652"/>
    </row>
    <row r="798" spans="2:13" s="619" customFormat="1">
      <c r="B798" s="454"/>
      <c r="C798" s="454"/>
      <c r="D798" s="469"/>
      <c r="E798" s="469"/>
      <c r="F798" s="469"/>
      <c r="G798" s="469"/>
      <c r="H798" s="469"/>
      <c r="I798" s="469"/>
      <c r="J798" s="469"/>
      <c r="K798" s="657"/>
      <c r="L798" s="469"/>
      <c r="M798" s="652"/>
    </row>
    <row r="799" spans="2:13" s="619" customFormat="1">
      <c r="B799" s="454"/>
      <c r="C799" s="454"/>
      <c r="D799" s="469"/>
      <c r="E799" s="469"/>
      <c r="F799" s="469"/>
      <c r="G799" s="469"/>
      <c r="H799" s="469"/>
      <c r="I799" s="469"/>
      <c r="J799" s="469"/>
      <c r="K799" s="657"/>
      <c r="L799" s="469"/>
      <c r="M799" s="652"/>
    </row>
    <row r="800" spans="2:13" s="619" customFormat="1">
      <c r="B800" s="454"/>
      <c r="C800" s="454"/>
      <c r="D800" s="469"/>
      <c r="E800" s="469"/>
      <c r="F800" s="469"/>
      <c r="G800" s="469"/>
      <c r="H800" s="469"/>
      <c r="I800" s="469"/>
      <c r="J800" s="469"/>
      <c r="K800" s="657"/>
      <c r="L800" s="469"/>
      <c r="M800" s="652"/>
    </row>
    <row r="801" spans="2:13" s="619" customFormat="1">
      <c r="B801" s="454"/>
      <c r="C801" s="454"/>
      <c r="D801" s="469"/>
      <c r="E801" s="469"/>
      <c r="F801" s="469"/>
      <c r="G801" s="469"/>
      <c r="H801" s="469"/>
      <c r="I801" s="469"/>
      <c r="J801" s="469"/>
      <c r="K801" s="657"/>
      <c r="L801" s="469"/>
      <c r="M801" s="652"/>
    </row>
    <row r="802" spans="2:13" s="619" customFormat="1">
      <c r="B802" s="454"/>
      <c r="C802" s="454"/>
      <c r="D802" s="469"/>
      <c r="E802" s="469"/>
      <c r="F802" s="469"/>
      <c r="G802" s="469"/>
      <c r="H802" s="469"/>
      <c r="I802" s="469"/>
      <c r="J802" s="469"/>
      <c r="K802" s="657"/>
      <c r="L802" s="469"/>
      <c r="M802" s="652"/>
    </row>
    <row r="803" spans="2:13" s="619" customFormat="1">
      <c r="B803" s="454"/>
      <c r="C803" s="454"/>
      <c r="D803" s="469"/>
      <c r="E803" s="469"/>
      <c r="F803" s="469"/>
      <c r="G803" s="469"/>
      <c r="H803" s="469"/>
      <c r="I803" s="469"/>
      <c r="J803" s="469"/>
      <c r="K803" s="657"/>
      <c r="L803" s="469"/>
      <c r="M803" s="652"/>
    </row>
    <row r="804" spans="2:13" s="619" customFormat="1">
      <c r="B804" s="454"/>
      <c r="C804" s="454"/>
      <c r="D804" s="469"/>
      <c r="E804" s="469"/>
      <c r="F804" s="469"/>
      <c r="G804" s="469"/>
      <c r="H804" s="469"/>
      <c r="I804" s="469"/>
      <c r="J804" s="469"/>
      <c r="K804" s="657"/>
      <c r="L804" s="469"/>
      <c r="M804" s="652"/>
    </row>
    <row r="805" spans="2:13" s="619" customFormat="1">
      <c r="B805" s="454"/>
      <c r="C805" s="454"/>
      <c r="D805" s="469"/>
      <c r="E805" s="469"/>
      <c r="F805" s="469"/>
      <c r="G805" s="469"/>
      <c r="H805" s="469"/>
      <c r="I805" s="469"/>
      <c r="J805" s="469"/>
      <c r="K805" s="657"/>
      <c r="L805" s="469"/>
      <c r="M805" s="652"/>
    </row>
    <row r="806" spans="2:13" s="619" customFormat="1">
      <c r="B806" s="454"/>
      <c r="C806" s="454"/>
      <c r="D806" s="469"/>
      <c r="E806" s="469"/>
      <c r="F806" s="469"/>
      <c r="G806" s="469"/>
      <c r="H806" s="469"/>
      <c r="I806" s="469"/>
      <c r="J806" s="469"/>
      <c r="K806" s="657"/>
      <c r="L806" s="469"/>
      <c r="M806" s="652"/>
    </row>
    <row r="807" spans="2:13" s="619" customFormat="1">
      <c r="B807" s="454"/>
      <c r="C807" s="454"/>
      <c r="D807" s="469"/>
      <c r="E807" s="469"/>
      <c r="F807" s="469"/>
      <c r="G807" s="469"/>
      <c r="H807" s="469"/>
      <c r="I807" s="469"/>
      <c r="J807" s="469"/>
      <c r="K807" s="657"/>
      <c r="L807" s="469"/>
      <c r="M807" s="652"/>
    </row>
    <row r="808" spans="2:13" s="619" customFormat="1">
      <c r="B808" s="454"/>
      <c r="C808" s="454"/>
      <c r="D808" s="469"/>
      <c r="E808" s="469"/>
      <c r="F808" s="469"/>
      <c r="G808" s="469"/>
      <c r="H808" s="469"/>
      <c r="I808" s="469"/>
      <c r="J808" s="469"/>
      <c r="K808" s="657"/>
      <c r="L808" s="469"/>
      <c r="M808" s="652"/>
    </row>
    <row r="809" spans="2:13" s="619" customFormat="1">
      <c r="B809" s="454"/>
      <c r="C809" s="454"/>
      <c r="D809" s="469"/>
      <c r="E809" s="469"/>
      <c r="F809" s="469"/>
      <c r="G809" s="469"/>
      <c r="H809" s="469"/>
      <c r="I809" s="469"/>
      <c r="J809" s="469"/>
      <c r="K809" s="657"/>
      <c r="L809" s="469"/>
      <c r="M809" s="652"/>
    </row>
    <row r="810" spans="2:13" s="619" customFormat="1">
      <c r="B810" s="454"/>
      <c r="C810" s="454"/>
      <c r="D810" s="469"/>
      <c r="E810" s="469"/>
      <c r="F810" s="469"/>
      <c r="G810" s="469"/>
      <c r="H810" s="469"/>
      <c r="I810" s="469"/>
      <c r="J810" s="469"/>
      <c r="K810" s="657"/>
      <c r="L810" s="469"/>
      <c r="M810" s="652"/>
    </row>
    <row r="811" spans="2:13" s="619" customFormat="1">
      <c r="B811" s="454"/>
      <c r="C811" s="454"/>
      <c r="D811" s="469"/>
      <c r="E811" s="469"/>
      <c r="F811" s="469"/>
      <c r="G811" s="469"/>
      <c r="H811" s="469"/>
      <c r="I811" s="469"/>
      <c r="J811" s="469"/>
      <c r="K811" s="657"/>
      <c r="L811" s="469"/>
      <c r="M811" s="652"/>
    </row>
    <row r="812" spans="2:13" s="619" customFormat="1">
      <c r="B812" s="454"/>
      <c r="C812" s="454"/>
      <c r="D812" s="469"/>
      <c r="E812" s="469"/>
      <c r="F812" s="469"/>
      <c r="G812" s="469"/>
      <c r="H812" s="469"/>
      <c r="I812" s="469"/>
      <c r="J812" s="469"/>
      <c r="K812" s="657"/>
      <c r="L812" s="469"/>
      <c r="M812" s="652"/>
    </row>
    <row r="813" spans="2:13" s="619" customFormat="1">
      <c r="B813" s="454"/>
      <c r="C813" s="454"/>
      <c r="D813" s="469"/>
      <c r="E813" s="469"/>
      <c r="F813" s="469"/>
      <c r="G813" s="469"/>
      <c r="H813" s="469"/>
      <c r="I813" s="469"/>
      <c r="J813" s="469"/>
      <c r="K813" s="657"/>
      <c r="L813" s="469"/>
      <c r="M813" s="652"/>
    </row>
    <row r="814" spans="2:13" s="619" customFormat="1">
      <c r="B814" s="454"/>
      <c r="C814" s="454"/>
      <c r="D814" s="469"/>
      <c r="E814" s="469"/>
      <c r="F814" s="469"/>
      <c r="G814" s="469"/>
      <c r="H814" s="469"/>
      <c r="I814" s="469"/>
      <c r="J814" s="469"/>
      <c r="K814" s="657"/>
      <c r="L814" s="469"/>
      <c r="M814" s="652"/>
    </row>
    <row r="815" spans="2:13" s="619" customFormat="1">
      <c r="B815" s="454"/>
      <c r="C815" s="454"/>
      <c r="D815" s="469"/>
      <c r="E815" s="469"/>
      <c r="F815" s="469"/>
      <c r="G815" s="469"/>
      <c r="H815" s="469"/>
      <c r="I815" s="469"/>
      <c r="J815" s="469"/>
      <c r="K815" s="657"/>
      <c r="L815" s="469"/>
      <c r="M815" s="652"/>
    </row>
    <row r="816" spans="2:13" s="619" customFormat="1">
      <c r="B816" s="454"/>
      <c r="C816" s="454"/>
      <c r="D816" s="469"/>
      <c r="E816" s="469"/>
      <c r="F816" s="469"/>
      <c r="G816" s="469"/>
      <c r="H816" s="469"/>
      <c r="I816" s="469"/>
      <c r="J816" s="469"/>
      <c r="K816" s="657"/>
      <c r="L816" s="469"/>
      <c r="M816" s="652"/>
    </row>
    <row r="817" spans="2:13" s="619" customFormat="1">
      <c r="B817" s="454"/>
      <c r="C817" s="454"/>
      <c r="D817" s="469"/>
      <c r="E817" s="469"/>
      <c r="F817" s="469"/>
      <c r="G817" s="469"/>
      <c r="H817" s="469"/>
      <c r="I817" s="469"/>
      <c r="J817" s="469"/>
      <c r="K817" s="657"/>
      <c r="L817" s="469"/>
      <c r="M817" s="652"/>
    </row>
    <row r="818" spans="2:13" s="619" customFormat="1">
      <c r="B818" s="454"/>
      <c r="C818" s="454"/>
      <c r="D818" s="469"/>
      <c r="E818" s="469"/>
      <c r="F818" s="469"/>
      <c r="G818" s="469"/>
      <c r="H818" s="469"/>
      <c r="I818" s="469"/>
      <c r="J818" s="469"/>
      <c r="K818" s="657"/>
      <c r="L818" s="469"/>
      <c r="M818" s="652"/>
    </row>
    <row r="819" spans="2:13" s="619" customFormat="1">
      <c r="B819" s="454"/>
      <c r="C819" s="454"/>
      <c r="D819" s="469"/>
      <c r="E819" s="469"/>
      <c r="F819" s="469"/>
      <c r="G819" s="469"/>
      <c r="H819" s="469"/>
      <c r="I819" s="469"/>
      <c r="J819" s="469"/>
      <c r="K819" s="657"/>
      <c r="L819" s="469"/>
      <c r="M819" s="652"/>
    </row>
    <row r="820" spans="2:13" s="619" customFormat="1">
      <c r="B820" s="454"/>
      <c r="C820" s="454"/>
      <c r="D820" s="469"/>
      <c r="E820" s="469"/>
      <c r="F820" s="469"/>
      <c r="G820" s="469"/>
      <c r="H820" s="469"/>
      <c r="I820" s="469"/>
      <c r="J820" s="469"/>
      <c r="K820" s="657"/>
      <c r="L820" s="469"/>
      <c r="M820" s="652"/>
    </row>
    <row r="821" spans="2:13" s="619" customFormat="1">
      <c r="B821" s="454"/>
      <c r="C821" s="454"/>
      <c r="D821" s="469"/>
      <c r="E821" s="469"/>
      <c r="F821" s="469"/>
      <c r="G821" s="469"/>
      <c r="H821" s="469"/>
      <c r="I821" s="469"/>
      <c r="J821" s="469"/>
      <c r="K821" s="657"/>
      <c r="L821" s="469"/>
      <c r="M821" s="652"/>
    </row>
    <row r="822" spans="2:13" s="619" customFormat="1">
      <c r="B822" s="454"/>
      <c r="C822" s="454"/>
      <c r="D822" s="469"/>
      <c r="E822" s="469"/>
      <c r="F822" s="469"/>
      <c r="G822" s="469"/>
      <c r="H822" s="469"/>
      <c r="I822" s="469"/>
      <c r="J822" s="469"/>
      <c r="K822" s="657"/>
      <c r="L822" s="469"/>
      <c r="M822" s="652"/>
    </row>
    <row r="823" spans="2:13" s="619" customFormat="1">
      <c r="B823" s="454"/>
      <c r="C823" s="454"/>
      <c r="D823" s="469"/>
      <c r="E823" s="469"/>
      <c r="F823" s="469"/>
      <c r="G823" s="469"/>
      <c r="H823" s="469"/>
      <c r="I823" s="469"/>
      <c r="J823" s="469"/>
      <c r="K823" s="657"/>
      <c r="L823" s="469"/>
      <c r="M823" s="652"/>
    </row>
    <row r="824" spans="2:13" s="619" customFormat="1">
      <c r="B824" s="454"/>
      <c r="C824" s="454"/>
      <c r="D824" s="469"/>
      <c r="E824" s="469"/>
      <c r="F824" s="469"/>
      <c r="G824" s="469"/>
      <c r="H824" s="469"/>
      <c r="I824" s="469"/>
      <c r="J824" s="469"/>
      <c r="K824" s="657"/>
      <c r="L824" s="469"/>
      <c r="M824" s="652"/>
    </row>
    <row r="825" spans="2:13" s="619" customFormat="1">
      <c r="B825" s="454"/>
      <c r="C825" s="454"/>
      <c r="D825" s="469"/>
      <c r="E825" s="469"/>
      <c r="F825" s="469"/>
      <c r="G825" s="469"/>
      <c r="H825" s="469"/>
      <c r="I825" s="469"/>
      <c r="J825" s="469"/>
      <c r="K825" s="657"/>
      <c r="L825" s="469"/>
      <c r="M825" s="652"/>
    </row>
    <row r="826" spans="2:13" s="619" customFormat="1">
      <c r="B826" s="454"/>
      <c r="C826" s="454"/>
      <c r="D826" s="469"/>
      <c r="E826" s="469"/>
      <c r="F826" s="469"/>
      <c r="G826" s="469"/>
      <c r="H826" s="469"/>
      <c r="I826" s="469"/>
      <c r="J826" s="469"/>
      <c r="K826" s="657"/>
      <c r="L826" s="469"/>
      <c r="M826" s="652"/>
    </row>
    <row r="827" spans="2:13" s="619" customFormat="1">
      <c r="B827" s="454"/>
      <c r="C827" s="454"/>
      <c r="D827" s="469"/>
      <c r="E827" s="469"/>
      <c r="F827" s="469"/>
      <c r="G827" s="469"/>
      <c r="H827" s="469"/>
      <c r="I827" s="469"/>
      <c r="J827" s="469"/>
      <c r="K827" s="657"/>
      <c r="L827" s="469"/>
      <c r="M827" s="652"/>
    </row>
    <row r="828" spans="2:13" s="619" customFormat="1">
      <c r="B828" s="454"/>
      <c r="C828" s="454"/>
      <c r="D828" s="469"/>
      <c r="E828" s="469"/>
      <c r="F828" s="469"/>
      <c r="G828" s="469"/>
      <c r="H828" s="469"/>
      <c r="I828" s="469"/>
      <c r="J828" s="469"/>
      <c r="K828" s="657"/>
      <c r="L828" s="469"/>
      <c r="M828" s="652"/>
    </row>
    <row r="829" spans="2:13" s="619" customFormat="1">
      <c r="B829" s="454"/>
      <c r="C829" s="454"/>
      <c r="D829" s="469"/>
      <c r="E829" s="469"/>
      <c r="F829" s="469"/>
      <c r="G829" s="469"/>
      <c r="H829" s="469"/>
      <c r="I829" s="469"/>
      <c r="J829" s="469"/>
      <c r="K829" s="657"/>
      <c r="L829" s="469"/>
      <c r="M829" s="652"/>
    </row>
    <row r="830" spans="2:13" s="619" customFormat="1">
      <c r="B830" s="454"/>
      <c r="C830" s="454"/>
      <c r="D830" s="469"/>
      <c r="E830" s="469"/>
      <c r="F830" s="469"/>
      <c r="G830" s="469"/>
      <c r="H830" s="469"/>
      <c r="I830" s="469"/>
      <c r="J830" s="469"/>
      <c r="K830" s="657"/>
      <c r="L830" s="469"/>
      <c r="M830" s="652"/>
    </row>
    <row r="831" spans="2:13" s="619" customFormat="1">
      <c r="B831" s="454"/>
      <c r="C831" s="454"/>
      <c r="D831" s="469"/>
      <c r="E831" s="469"/>
      <c r="F831" s="469"/>
      <c r="G831" s="469"/>
      <c r="H831" s="469"/>
      <c r="I831" s="469"/>
      <c r="J831" s="469"/>
      <c r="K831" s="657"/>
      <c r="L831" s="469"/>
      <c r="M831" s="652"/>
    </row>
    <row r="832" spans="2:13" s="619" customFormat="1">
      <c r="B832" s="454"/>
      <c r="C832" s="454"/>
      <c r="D832" s="469"/>
      <c r="E832" s="469"/>
      <c r="F832" s="469"/>
      <c r="G832" s="469"/>
      <c r="H832" s="469"/>
      <c r="I832" s="469"/>
      <c r="J832" s="469"/>
      <c r="K832" s="657"/>
      <c r="L832" s="469"/>
      <c r="M832" s="652"/>
    </row>
    <row r="833" spans="2:13" s="619" customFormat="1">
      <c r="B833" s="454"/>
      <c r="C833" s="454"/>
      <c r="D833" s="469"/>
      <c r="E833" s="469"/>
      <c r="F833" s="469"/>
      <c r="G833" s="469"/>
      <c r="H833" s="469"/>
      <c r="I833" s="469"/>
      <c r="J833" s="469"/>
      <c r="K833" s="657"/>
      <c r="L833" s="469"/>
      <c r="M833" s="652"/>
    </row>
    <row r="834" spans="2:13" s="619" customFormat="1">
      <c r="B834" s="454"/>
      <c r="C834" s="454"/>
      <c r="D834" s="469"/>
      <c r="E834" s="469"/>
      <c r="F834" s="469"/>
      <c r="G834" s="469"/>
      <c r="H834" s="469"/>
      <c r="I834" s="469"/>
      <c r="J834" s="469"/>
      <c r="K834" s="657"/>
      <c r="L834" s="469"/>
      <c r="M834" s="652"/>
    </row>
    <row r="835" spans="2:13" s="619" customFormat="1">
      <c r="B835" s="454"/>
      <c r="C835" s="454"/>
      <c r="D835" s="469"/>
      <c r="E835" s="469"/>
      <c r="F835" s="469"/>
      <c r="G835" s="469"/>
      <c r="H835" s="469"/>
      <c r="I835" s="469"/>
      <c r="J835" s="469"/>
      <c r="K835" s="657"/>
      <c r="L835" s="469"/>
      <c r="M835" s="652"/>
    </row>
    <row r="836" spans="2:13" s="619" customFormat="1">
      <c r="B836" s="454"/>
      <c r="C836" s="454"/>
      <c r="D836" s="469"/>
      <c r="E836" s="469"/>
      <c r="F836" s="469"/>
      <c r="G836" s="469"/>
      <c r="H836" s="469"/>
      <c r="I836" s="469"/>
      <c r="J836" s="469"/>
      <c r="K836" s="657"/>
      <c r="L836" s="469"/>
      <c r="M836" s="652"/>
    </row>
    <row r="837" spans="2:13" s="619" customFormat="1">
      <c r="B837" s="454"/>
      <c r="C837" s="454"/>
      <c r="D837" s="469"/>
      <c r="E837" s="469"/>
      <c r="F837" s="469"/>
      <c r="G837" s="469"/>
      <c r="H837" s="469"/>
      <c r="I837" s="469"/>
      <c r="J837" s="469"/>
      <c r="K837" s="657"/>
      <c r="L837" s="469"/>
      <c r="M837" s="652"/>
    </row>
    <row r="838" spans="2:13" s="619" customFormat="1">
      <c r="B838" s="454"/>
      <c r="C838" s="454"/>
      <c r="D838" s="469"/>
      <c r="E838" s="469"/>
      <c r="F838" s="469"/>
      <c r="G838" s="469"/>
      <c r="H838" s="469"/>
      <c r="I838" s="469"/>
      <c r="J838" s="469"/>
      <c r="K838" s="657"/>
      <c r="L838" s="469"/>
      <c r="M838" s="652"/>
    </row>
    <row r="839" spans="2:13" s="619" customFormat="1">
      <c r="B839" s="454"/>
      <c r="C839" s="454"/>
      <c r="D839" s="469"/>
      <c r="E839" s="469"/>
      <c r="F839" s="469"/>
      <c r="G839" s="469"/>
      <c r="H839" s="469"/>
      <c r="I839" s="469"/>
      <c r="J839" s="469"/>
      <c r="K839" s="657"/>
      <c r="L839" s="469"/>
      <c r="M839" s="652"/>
    </row>
    <row r="840" spans="2:13" s="619" customFormat="1">
      <c r="B840" s="454"/>
      <c r="C840" s="454"/>
      <c r="D840" s="469"/>
      <c r="E840" s="469"/>
      <c r="F840" s="469"/>
      <c r="G840" s="469"/>
      <c r="H840" s="469"/>
      <c r="I840" s="469"/>
      <c r="J840" s="469"/>
      <c r="K840" s="657"/>
      <c r="L840" s="469"/>
      <c r="M840" s="652"/>
    </row>
    <row r="841" spans="2:13" s="619" customFormat="1">
      <c r="B841" s="454"/>
      <c r="C841" s="454"/>
      <c r="D841" s="469"/>
      <c r="E841" s="469"/>
      <c r="F841" s="469"/>
      <c r="G841" s="469"/>
      <c r="H841" s="469"/>
      <c r="I841" s="469"/>
      <c r="J841" s="469"/>
      <c r="K841" s="657"/>
      <c r="L841" s="469"/>
      <c r="M841" s="652"/>
    </row>
    <row r="842" spans="2:13" s="619" customFormat="1">
      <c r="B842" s="454"/>
      <c r="C842" s="454"/>
      <c r="D842" s="469"/>
      <c r="E842" s="469"/>
      <c r="F842" s="469"/>
      <c r="G842" s="469"/>
      <c r="H842" s="469"/>
      <c r="I842" s="469"/>
      <c r="J842" s="469"/>
      <c r="K842" s="657"/>
      <c r="L842" s="469"/>
      <c r="M842" s="652"/>
    </row>
    <row r="843" spans="2:13" s="619" customFormat="1">
      <c r="B843" s="454"/>
      <c r="C843" s="454"/>
      <c r="D843" s="469"/>
      <c r="E843" s="469"/>
      <c r="F843" s="469"/>
      <c r="G843" s="469"/>
      <c r="H843" s="469"/>
      <c r="I843" s="469"/>
      <c r="J843" s="469"/>
      <c r="K843" s="657"/>
      <c r="L843" s="469"/>
      <c r="M843" s="652"/>
    </row>
    <row r="844" spans="2:13" s="619" customFormat="1">
      <c r="B844" s="454"/>
      <c r="C844" s="454"/>
      <c r="D844" s="469"/>
      <c r="E844" s="469"/>
      <c r="F844" s="469"/>
      <c r="G844" s="469"/>
      <c r="H844" s="469"/>
      <c r="I844" s="469"/>
      <c r="J844" s="469"/>
      <c r="K844" s="657"/>
      <c r="L844" s="469"/>
      <c r="M844" s="652"/>
    </row>
    <row r="845" spans="2:13" s="619" customFormat="1">
      <c r="B845" s="454"/>
      <c r="C845" s="454"/>
      <c r="D845" s="469"/>
      <c r="E845" s="469"/>
      <c r="F845" s="469"/>
      <c r="G845" s="469"/>
      <c r="H845" s="469"/>
      <c r="I845" s="469"/>
      <c r="J845" s="469"/>
      <c r="K845" s="657"/>
      <c r="L845" s="469"/>
      <c r="M845" s="652"/>
    </row>
    <row r="846" spans="2:13" s="619" customFormat="1">
      <c r="B846" s="454"/>
      <c r="C846" s="454"/>
      <c r="D846" s="469"/>
      <c r="E846" s="469"/>
      <c r="F846" s="469"/>
      <c r="G846" s="469"/>
      <c r="H846" s="469"/>
      <c r="I846" s="469"/>
      <c r="J846" s="469"/>
      <c r="K846" s="657"/>
      <c r="L846" s="469"/>
      <c r="M846" s="652"/>
    </row>
    <row r="847" spans="2:13" s="619" customFormat="1">
      <c r="B847" s="454"/>
      <c r="C847" s="454"/>
      <c r="D847" s="469"/>
      <c r="E847" s="469"/>
      <c r="F847" s="469"/>
      <c r="G847" s="469"/>
      <c r="H847" s="469"/>
      <c r="I847" s="469"/>
      <c r="J847" s="469"/>
      <c r="K847" s="657"/>
      <c r="L847" s="469"/>
      <c r="M847" s="652"/>
    </row>
    <row r="848" spans="2:13" s="619" customFormat="1">
      <c r="B848" s="454"/>
      <c r="C848" s="454"/>
      <c r="D848" s="469"/>
      <c r="E848" s="469"/>
      <c r="F848" s="469"/>
      <c r="G848" s="469"/>
      <c r="H848" s="469"/>
      <c r="I848" s="469"/>
      <c r="J848" s="469"/>
      <c r="K848" s="657"/>
      <c r="L848" s="469"/>
      <c r="M848" s="652"/>
    </row>
    <row r="849" spans="2:13" s="619" customFormat="1">
      <c r="B849" s="454"/>
      <c r="C849" s="454"/>
      <c r="D849" s="469"/>
      <c r="E849" s="469"/>
      <c r="F849" s="469"/>
      <c r="G849" s="469"/>
      <c r="H849" s="469"/>
      <c r="I849" s="469"/>
      <c r="J849" s="469"/>
      <c r="K849" s="657"/>
      <c r="L849" s="469"/>
      <c r="M849" s="652"/>
    </row>
    <row r="850" spans="2:13" s="619" customFormat="1">
      <c r="B850" s="454"/>
      <c r="C850" s="454"/>
      <c r="D850" s="469"/>
      <c r="E850" s="469"/>
      <c r="F850" s="469"/>
      <c r="G850" s="469"/>
      <c r="H850" s="469"/>
      <c r="I850" s="469"/>
      <c r="J850" s="469"/>
      <c r="K850" s="657"/>
      <c r="L850" s="469"/>
      <c r="M850" s="652"/>
    </row>
    <row r="851" spans="2:13" s="619" customFormat="1">
      <c r="B851" s="454"/>
      <c r="C851" s="454"/>
      <c r="D851" s="469"/>
      <c r="E851" s="469"/>
      <c r="F851" s="469"/>
      <c r="G851" s="469"/>
      <c r="H851" s="469"/>
      <c r="I851" s="469"/>
      <c r="J851" s="469"/>
      <c r="K851" s="657"/>
      <c r="L851" s="469"/>
      <c r="M851" s="652"/>
    </row>
    <row r="852" spans="2:13" s="619" customFormat="1">
      <c r="B852" s="454"/>
      <c r="C852" s="454"/>
      <c r="D852" s="469"/>
      <c r="E852" s="469"/>
      <c r="F852" s="469"/>
      <c r="G852" s="469"/>
      <c r="H852" s="469"/>
      <c r="I852" s="469"/>
      <c r="J852" s="469"/>
      <c r="K852" s="657"/>
      <c r="L852" s="469"/>
      <c r="M852" s="652"/>
    </row>
    <row r="853" spans="2:13" s="619" customFormat="1">
      <c r="B853" s="454"/>
      <c r="C853" s="454"/>
      <c r="D853" s="469"/>
      <c r="E853" s="469"/>
      <c r="F853" s="469"/>
      <c r="G853" s="469"/>
      <c r="H853" s="469"/>
      <c r="I853" s="469"/>
      <c r="J853" s="469"/>
      <c r="K853" s="657"/>
      <c r="L853" s="469"/>
      <c r="M853" s="652"/>
    </row>
    <row r="854" spans="2:13" s="619" customFormat="1">
      <c r="B854" s="454"/>
      <c r="C854" s="454"/>
      <c r="D854" s="469"/>
      <c r="E854" s="469"/>
      <c r="F854" s="469"/>
      <c r="G854" s="469"/>
      <c r="H854" s="469"/>
      <c r="I854" s="469"/>
      <c r="J854" s="469"/>
      <c r="K854" s="657"/>
      <c r="L854" s="469"/>
      <c r="M854" s="652"/>
    </row>
    <row r="855" spans="2:13" s="619" customFormat="1">
      <c r="B855" s="454"/>
      <c r="C855" s="454"/>
      <c r="D855" s="469"/>
      <c r="E855" s="469"/>
      <c r="F855" s="469"/>
      <c r="G855" s="469"/>
      <c r="H855" s="469"/>
      <c r="I855" s="469"/>
      <c r="J855" s="469"/>
      <c r="K855" s="657"/>
      <c r="L855" s="469"/>
      <c r="M855" s="652"/>
    </row>
    <row r="856" spans="2:13" s="619" customFormat="1">
      <c r="B856" s="454"/>
      <c r="C856" s="454"/>
      <c r="D856" s="469"/>
      <c r="E856" s="469"/>
      <c r="F856" s="469"/>
      <c r="G856" s="469"/>
      <c r="H856" s="469"/>
      <c r="I856" s="469"/>
      <c r="J856" s="469"/>
      <c r="K856" s="657"/>
      <c r="L856" s="469"/>
      <c r="M856" s="652"/>
    </row>
    <row r="857" spans="2:13" s="619" customFormat="1">
      <c r="B857" s="454"/>
      <c r="C857" s="454"/>
      <c r="D857" s="469"/>
      <c r="E857" s="469"/>
      <c r="F857" s="469"/>
      <c r="G857" s="469"/>
      <c r="H857" s="469"/>
      <c r="I857" s="469"/>
      <c r="J857" s="469"/>
      <c r="K857" s="657"/>
      <c r="L857" s="469"/>
      <c r="M857" s="652"/>
    </row>
    <row r="858" spans="2:13" s="619" customFormat="1">
      <c r="B858" s="454"/>
      <c r="C858" s="454"/>
      <c r="D858" s="469"/>
      <c r="E858" s="469"/>
      <c r="F858" s="469"/>
      <c r="G858" s="469"/>
      <c r="H858" s="469"/>
      <c r="I858" s="469"/>
      <c r="J858" s="469"/>
      <c r="K858" s="657"/>
      <c r="L858" s="469"/>
      <c r="M858" s="652"/>
    </row>
    <row r="859" spans="2:13" s="619" customFormat="1">
      <c r="B859" s="454"/>
      <c r="C859" s="454"/>
      <c r="D859" s="469"/>
      <c r="E859" s="469"/>
      <c r="F859" s="469"/>
      <c r="G859" s="469"/>
      <c r="H859" s="469"/>
      <c r="I859" s="469"/>
      <c r="J859" s="469"/>
      <c r="K859" s="657"/>
      <c r="L859" s="469"/>
      <c r="M859" s="652"/>
    </row>
    <row r="860" spans="2:13" s="619" customFormat="1">
      <c r="B860" s="454"/>
      <c r="C860" s="454"/>
      <c r="D860" s="469"/>
      <c r="E860" s="469"/>
      <c r="F860" s="469"/>
      <c r="G860" s="469"/>
      <c r="H860" s="469"/>
      <c r="I860" s="469"/>
      <c r="J860" s="469"/>
      <c r="K860" s="657"/>
      <c r="L860" s="469"/>
      <c r="M860" s="652"/>
    </row>
    <row r="861" spans="2:13" s="619" customFormat="1">
      <c r="B861" s="454"/>
      <c r="C861" s="454"/>
      <c r="D861" s="469"/>
      <c r="E861" s="469"/>
      <c r="F861" s="469"/>
      <c r="G861" s="469"/>
      <c r="H861" s="469"/>
      <c r="I861" s="469"/>
      <c r="J861" s="469"/>
      <c r="K861" s="657"/>
      <c r="L861" s="469"/>
      <c r="M861" s="652"/>
    </row>
    <row r="862" spans="2:13" s="619" customFormat="1">
      <c r="B862" s="454"/>
      <c r="C862" s="454"/>
      <c r="D862" s="469"/>
      <c r="E862" s="469"/>
      <c r="F862" s="469"/>
      <c r="G862" s="469"/>
      <c r="H862" s="469"/>
      <c r="I862" s="469"/>
      <c r="J862" s="469"/>
      <c r="K862" s="657"/>
      <c r="L862" s="469"/>
      <c r="M862" s="652"/>
    </row>
    <row r="863" spans="2:13" s="619" customFormat="1">
      <c r="B863" s="454"/>
      <c r="C863" s="454"/>
      <c r="D863" s="469"/>
      <c r="E863" s="469"/>
      <c r="F863" s="469"/>
      <c r="G863" s="469"/>
      <c r="H863" s="469"/>
      <c r="I863" s="469"/>
      <c r="J863" s="469"/>
      <c r="K863" s="657"/>
      <c r="L863" s="469"/>
      <c r="M863" s="652"/>
    </row>
    <row r="864" spans="2:13" s="619" customFormat="1">
      <c r="B864" s="454"/>
      <c r="C864" s="454"/>
      <c r="D864" s="469"/>
      <c r="E864" s="469"/>
      <c r="F864" s="469"/>
      <c r="G864" s="469"/>
      <c r="H864" s="469"/>
      <c r="I864" s="469"/>
      <c r="J864" s="469"/>
      <c r="K864" s="657"/>
      <c r="L864" s="469"/>
      <c r="M864" s="652"/>
    </row>
    <row r="865" spans="2:13" s="619" customFormat="1">
      <c r="B865" s="454"/>
      <c r="C865" s="454"/>
      <c r="D865" s="469"/>
      <c r="E865" s="469"/>
      <c r="F865" s="469"/>
      <c r="G865" s="469"/>
      <c r="H865" s="469"/>
      <c r="I865" s="469"/>
      <c r="J865" s="469"/>
      <c r="K865" s="657"/>
      <c r="L865" s="469"/>
      <c r="M865" s="652"/>
    </row>
    <row r="866" spans="2:13" s="619" customFormat="1">
      <c r="B866" s="454"/>
      <c r="C866" s="454"/>
      <c r="D866" s="469"/>
      <c r="E866" s="469"/>
      <c r="F866" s="469"/>
      <c r="G866" s="469"/>
      <c r="H866" s="469"/>
      <c r="I866" s="469"/>
      <c r="J866" s="469"/>
      <c r="K866" s="657"/>
      <c r="L866" s="469"/>
      <c r="M866" s="652"/>
    </row>
    <row r="867" spans="2:13" s="619" customFormat="1">
      <c r="B867" s="454"/>
      <c r="C867" s="454"/>
      <c r="D867" s="469"/>
      <c r="E867" s="469"/>
      <c r="F867" s="469"/>
      <c r="G867" s="469"/>
      <c r="H867" s="469"/>
      <c r="I867" s="469"/>
      <c r="J867" s="469"/>
      <c r="K867" s="657"/>
      <c r="L867" s="469"/>
      <c r="M867" s="652"/>
    </row>
    <row r="868" spans="2:13" s="619" customFormat="1">
      <c r="B868" s="454"/>
      <c r="C868" s="454"/>
      <c r="D868" s="469"/>
      <c r="E868" s="469"/>
      <c r="F868" s="469"/>
      <c r="G868" s="469"/>
      <c r="H868" s="469"/>
      <c r="I868" s="469"/>
      <c r="J868" s="469"/>
      <c r="K868" s="657"/>
      <c r="L868" s="469"/>
      <c r="M868" s="652"/>
    </row>
    <row r="869" spans="2:13" s="619" customFormat="1">
      <c r="B869" s="454"/>
      <c r="C869" s="454"/>
      <c r="D869" s="469"/>
      <c r="E869" s="469"/>
      <c r="F869" s="469"/>
      <c r="G869" s="469"/>
      <c r="H869" s="469"/>
      <c r="I869" s="469"/>
      <c r="J869" s="469"/>
      <c r="K869" s="657"/>
      <c r="L869" s="469"/>
      <c r="M869" s="652"/>
    </row>
    <row r="870" spans="2:13" s="619" customFormat="1">
      <c r="B870" s="454"/>
      <c r="C870" s="454"/>
      <c r="D870" s="469"/>
      <c r="E870" s="469"/>
      <c r="F870" s="469"/>
      <c r="G870" s="469"/>
      <c r="H870" s="469"/>
      <c r="I870" s="469"/>
      <c r="J870" s="469"/>
      <c r="K870" s="657"/>
      <c r="L870" s="469"/>
      <c r="M870" s="652"/>
    </row>
    <row r="871" spans="2:13" s="619" customFormat="1">
      <c r="B871" s="454"/>
      <c r="C871" s="454"/>
      <c r="D871" s="469"/>
      <c r="E871" s="469"/>
      <c r="F871" s="469"/>
      <c r="G871" s="469"/>
      <c r="H871" s="469"/>
      <c r="I871" s="469"/>
      <c r="J871" s="469"/>
      <c r="K871" s="657"/>
      <c r="L871" s="469"/>
      <c r="M871" s="652"/>
    </row>
    <row r="872" spans="2:13" s="619" customFormat="1">
      <c r="B872" s="454"/>
      <c r="C872" s="454"/>
      <c r="D872" s="469"/>
      <c r="E872" s="469"/>
      <c r="F872" s="469"/>
      <c r="G872" s="469"/>
      <c r="H872" s="469"/>
      <c r="I872" s="469"/>
      <c r="J872" s="469"/>
      <c r="K872" s="657"/>
      <c r="L872" s="469"/>
      <c r="M872" s="652"/>
    </row>
    <row r="873" spans="2:13" s="619" customFormat="1">
      <c r="B873" s="454"/>
      <c r="C873" s="454"/>
      <c r="D873" s="469"/>
      <c r="E873" s="469"/>
      <c r="F873" s="469"/>
      <c r="G873" s="469"/>
      <c r="H873" s="469"/>
      <c r="I873" s="469"/>
      <c r="J873" s="469"/>
      <c r="K873" s="657"/>
      <c r="L873" s="469"/>
      <c r="M873" s="652"/>
    </row>
    <row r="874" spans="2:13" s="619" customFormat="1">
      <c r="B874" s="454"/>
      <c r="C874" s="454"/>
      <c r="D874" s="469"/>
      <c r="E874" s="469"/>
      <c r="F874" s="469"/>
      <c r="G874" s="469"/>
      <c r="H874" s="469"/>
      <c r="I874" s="469"/>
      <c r="J874" s="469"/>
      <c r="K874" s="657"/>
      <c r="L874" s="469"/>
      <c r="M874" s="652"/>
    </row>
    <row r="875" spans="2:13" s="619" customFormat="1">
      <c r="B875" s="454"/>
      <c r="C875" s="454"/>
      <c r="D875" s="469"/>
      <c r="E875" s="469"/>
      <c r="F875" s="469"/>
      <c r="G875" s="469"/>
      <c r="H875" s="469"/>
      <c r="I875" s="469"/>
      <c r="J875" s="469"/>
      <c r="K875" s="657"/>
      <c r="L875" s="469"/>
      <c r="M875" s="652"/>
    </row>
    <row r="876" spans="2:13" s="619" customFormat="1">
      <c r="B876" s="454"/>
      <c r="C876" s="454"/>
      <c r="D876" s="469"/>
      <c r="E876" s="469"/>
      <c r="F876" s="469"/>
      <c r="G876" s="469"/>
      <c r="H876" s="469"/>
      <c r="I876" s="469"/>
      <c r="J876" s="469"/>
      <c r="K876" s="657"/>
      <c r="L876" s="469"/>
      <c r="M876" s="652"/>
    </row>
    <row r="877" spans="2:13" s="619" customFormat="1">
      <c r="B877" s="454"/>
      <c r="C877" s="454"/>
      <c r="D877" s="469"/>
      <c r="E877" s="469"/>
      <c r="F877" s="469"/>
      <c r="G877" s="469"/>
      <c r="H877" s="469"/>
      <c r="I877" s="469"/>
      <c r="J877" s="469"/>
      <c r="K877" s="657"/>
      <c r="L877" s="469"/>
      <c r="M877" s="652"/>
    </row>
    <row r="878" spans="2:13" s="619" customFormat="1">
      <c r="B878" s="454"/>
      <c r="C878" s="454"/>
      <c r="D878" s="469"/>
      <c r="E878" s="469"/>
      <c r="F878" s="469"/>
      <c r="G878" s="469"/>
      <c r="H878" s="469"/>
      <c r="I878" s="469"/>
      <c r="J878" s="469"/>
      <c r="K878" s="657"/>
      <c r="L878" s="469"/>
      <c r="M878" s="652"/>
    </row>
    <row r="879" spans="2:13" s="619" customFormat="1">
      <c r="B879" s="454"/>
      <c r="C879" s="454"/>
      <c r="D879" s="469"/>
      <c r="E879" s="469"/>
      <c r="F879" s="469"/>
      <c r="G879" s="469"/>
      <c r="H879" s="469"/>
      <c r="I879" s="469"/>
      <c r="J879" s="469"/>
      <c r="K879" s="657"/>
      <c r="L879" s="469"/>
      <c r="M879" s="652"/>
    </row>
    <row r="880" spans="2:13" s="619" customFormat="1">
      <c r="B880" s="454"/>
      <c r="C880" s="454"/>
      <c r="D880" s="469"/>
      <c r="E880" s="469"/>
      <c r="F880" s="469"/>
      <c r="G880" s="469"/>
      <c r="H880" s="469"/>
      <c r="I880" s="469"/>
      <c r="J880" s="469"/>
      <c r="K880" s="657"/>
      <c r="L880" s="469"/>
      <c r="M880" s="652"/>
    </row>
    <row r="881" spans="2:13" s="619" customFormat="1">
      <c r="B881" s="454"/>
      <c r="C881" s="454"/>
      <c r="D881" s="469"/>
      <c r="E881" s="469"/>
      <c r="F881" s="469"/>
      <c r="G881" s="469"/>
      <c r="H881" s="469"/>
      <c r="I881" s="469"/>
      <c r="J881" s="469"/>
      <c r="K881" s="657"/>
      <c r="L881" s="469"/>
      <c r="M881" s="652"/>
    </row>
    <row r="882" spans="2:13" s="619" customFormat="1">
      <c r="B882" s="454"/>
      <c r="C882" s="454"/>
      <c r="D882" s="469"/>
      <c r="E882" s="469"/>
      <c r="F882" s="469"/>
      <c r="G882" s="469"/>
      <c r="H882" s="469"/>
      <c r="I882" s="469"/>
      <c r="J882" s="469"/>
      <c r="K882" s="657"/>
      <c r="L882" s="469"/>
      <c r="M882" s="652"/>
    </row>
    <row r="883" spans="2:13" s="619" customFormat="1">
      <c r="B883" s="454"/>
      <c r="C883" s="454"/>
      <c r="D883" s="469"/>
      <c r="E883" s="469"/>
      <c r="F883" s="469"/>
      <c r="G883" s="469"/>
      <c r="H883" s="469"/>
      <c r="I883" s="469"/>
      <c r="J883" s="469"/>
      <c r="K883" s="657"/>
      <c r="L883" s="469"/>
      <c r="M883" s="652"/>
    </row>
    <row r="884" spans="2:13" s="619" customFormat="1">
      <c r="B884" s="454"/>
      <c r="C884" s="454"/>
      <c r="D884" s="469"/>
      <c r="E884" s="469"/>
      <c r="F884" s="469"/>
      <c r="G884" s="469"/>
      <c r="H884" s="469"/>
      <c r="I884" s="469"/>
      <c r="J884" s="469"/>
      <c r="K884" s="657"/>
      <c r="L884" s="469"/>
      <c r="M884" s="652"/>
    </row>
    <row r="885" spans="2:13" s="619" customFormat="1">
      <c r="B885" s="454"/>
      <c r="C885" s="454"/>
      <c r="D885" s="469"/>
      <c r="E885" s="469"/>
      <c r="F885" s="469"/>
      <c r="G885" s="469"/>
      <c r="H885" s="469"/>
      <c r="I885" s="469"/>
      <c r="J885" s="469"/>
      <c r="K885" s="657"/>
      <c r="L885" s="469"/>
      <c r="M885" s="652"/>
    </row>
    <row r="886" spans="2:13" s="619" customFormat="1">
      <c r="B886" s="454"/>
      <c r="C886" s="454"/>
      <c r="D886" s="469"/>
      <c r="E886" s="469"/>
      <c r="F886" s="469"/>
      <c r="G886" s="469"/>
      <c r="H886" s="469"/>
      <c r="I886" s="469"/>
      <c r="J886" s="469"/>
      <c r="K886" s="657"/>
      <c r="L886" s="469"/>
      <c r="M886" s="652"/>
    </row>
    <row r="887" spans="2:13" s="619" customFormat="1">
      <c r="B887" s="454"/>
      <c r="C887" s="454"/>
      <c r="D887" s="469"/>
      <c r="E887" s="469"/>
      <c r="F887" s="469"/>
      <c r="G887" s="469"/>
      <c r="H887" s="469"/>
      <c r="I887" s="469"/>
      <c r="J887" s="469"/>
      <c r="K887" s="657"/>
      <c r="L887" s="469"/>
      <c r="M887" s="652"/>
    </row>
    <row r="888" spans="2:13" s="619" customFormat="1">
      <c r="B888" s="454"/>
      <c r="C888" s="454"/>
      <c r="D888" s="469"/>
      <c r="E888" s="469"/>
      <c r="F888" s="469"/>
      <c r="G888" s="469"/>
      <c r="H888" s="469"/>
      <c r="I888" s="469"/>
      <c r="J888" s="469"/>
      <c r="K888" s="657"/>
      <c r="L888" s="469"/>
      <c r="M888" s="652"/>
    </row>
    <row r="889" spans="2:13" s="619" customFormat="1">
      <c r="B889" s="454"/>
      <c r="C889" s="454"/>
      <c r="D889" s="469"/>
      <c r="E889" s="469"/>
      <c r="F889" s="469"/>
      <c r="G889" s="469"/>
      <c r="H889" s="469"/>
      <c r="I889" s="469"/>
      <c r="J889" s="469"/>
      <c r="K889" s="657"/>
      <c r="L889" s="469"/>
      <c r="M889" s="652"/>
    </row>
    <row r="890" spans="2:13" s="619" customFormat="1">
      <c r="B890" s="454"/>
      <c r="C890" s="454"/>
      <c r="D890" s="469"/>
      <c r="E890" s="469"/>
      <c r="F890" s="469"/>
      <c r="G890" s="469"/>
      <c r="H890" s="469"/>
      <c r="I890" s="469"/>
      <c r="J890" s="469"/>
      <c r="K890" s="657"/>
      <c r="L890" s="469"/>
      <c r="M890" s="652"/>
    </row>
    <row r="891" spans="2:13" s="619" customFormat="1">
      <c r="B891" s="454"/>
      <c r="C891" s="454"/>
      <c r="D891" s="469"/>
      <c r="E891" s="469"/>
      <c r="F891" s="469"/>
      <c r="G891" s="469"/>
      <c r="H891" s="469"/>
      <c r="I891" s="469"/>
      <c r="J891" s="469"/>
      <c r="K891" s="657"/>
      <c r="L891" s="469"/>
      <c r="M891" s="652"/>
    </row>
    <row r="892" spans="2:13" s="619" customFormat="1">
      <c r="B892" s="454"/>
      <c r="C892" s="454"/>
      <c r="D892" s="469"/>
      <c r="E892" s="469"/>
      <c r="F892" s="469"/>
      <c r="G892" s="469"/>
      <c r="H892" s="469"/>
      <c r="I892" s="469"/>
      <c r="J892" s="469"/>
      <c r="K892" s="657"/>
      <c r="L892" s="469"/>
      <c r="M892" s="652"/>
    </row>
    <row r="893" spans="2:13" s="619" customFormat="1">
      <c r="B893" s="454"/>
      <c r="C893" s="454"/>
      <c r="D893" s="469"/>
      <c r="E893" s="469"/>
      <c r="F893" s="469"/>
      <c r="G893" s="469"/>
      <c r="H893" s="469"/>
      <c r="I893" s="469"/>
      <c r="J893" s="469"/>
      <c r="K893" s="657"/>
      <c r="L893" s="469"/>
      <c r="M893" s="652"/>
    </row>
    <row r="894" spans="2:13" s="619" customFormat="1">
      <c r="B894" s="454"/>
      <c r="C894" s="454"/>
      <c r="D894" s="469"/>
      <c r="E894" s="469"/>
      <c r="F894" s="469"/>
      <c r="G894" s="469"/>
      <c r="H894" s="469"/>
      <c r="I894" s="469"/>
      <c r="J894" s="469"/>
      <c r="K894" s="657"/>
      <c r="L894" s="469"/>
      <c r="M894" s="652"/>
    </row>
    <row r="895" spans="2:13" s="619" customFormat="1">
      <c r="B895" s="454"/>
      <c r="C895" s="454"/>
      <c r="D895" s="469"/>
      <c r="E895" s="469"/>
      <c r="F895" s="469"/>
      <c r="G895" s="469"/>
      <c r="H895" s="469"/>
      <c r="I895" s="469"/>
      <c r="J895" s="469"/>
      <c r="K895" s="657"/>
      <c r="L895" s="469"/>
      <c r="M895" s="652"/>
    </row>
    <row r="896" spans="2:13" s="619" customFormat="1">
      <c r="B896" s="454"/>
      <c r="C896" s="454"/>
      <c r="D896" s="469"/>
      <c r="E896" s="469"/>
      <c r="F896" s="469"/>
      <c r="G896" s="469"/>
      <c r="H896" s="469"/>
      <c r="I896" s="469"/>
      <c r="J896" s="469"/>
      <c r="K896" s="657"/>
      <c r="L896" s="469"/>
      <c r="M896" s="652"/>
    </row>
    <row r="897" spans="2:13" s="619" customFormat="1">
      <c r="B897" s="454"/>
      <c r="C897" s="454"/>
      <c r="D897" s="469"/>
      <c r="E897" s="469"/>
      <c r="F897" s="469"/>
      <c r="G897" s="469"/>
      <c r="H897" s="469"/>
      <c r="I897" s="469"/>
      <c r="J897" s="469"/>
      <c r="K897" s="657"/>
      <c r="L897" s="469"/>
      <c r="M897" s="652"/>
    </row>
    <row r="898" spans="2:13" s="619" customFormat="1">
      <c r="B898" s="454"/>
      <c r="C898" s="454"/>
      <c r="D898" s="469"/>
      <c r="E898" s="469"/>
      <c r="F898" s="469"/>
      <c r="G898" s="469"/>
      <c r="H898" s="469"/>
      <c r="I898" s="469"/>
      <c r="J898" s="469"/>
      <c r="K898" s="657"/>
      <c r="L898" s="469"/>
      <c r="M898" s="652"/>
    </row>
    <row r="899" spans="2:13" s="619" customFormat="1">
      <c r="B899" s="454"/>
      <c r="C899" s="454"/>
      <c r="D899" s="469"/>
      <c r="E899" s="469"/>
      <c r="F899" s="469"/>
      <c r="G899" s="469"/>
      <c r="H899" s="469"/>
      <c r="I899" s="469"/>
      <c r="J899" s="469"/>
      <c r="K899" s="657"/>
      <c r="L899" s="469"/>
      <c r="M899" s="652"/>
    </row>
    <row r="900" spans="2:13" s="619" customFormat="1">
      <c r="B900" s="454"/>
      <c r="C900" s="454"/>
      <c r="D900" s="469"/>
      <c r="E900" s="469"/>
      <c r="F900" s="469"/>
      <c r="G900" s="469"/>
      <c r="H900" s="469"/>
      <c r="I900" s="469"/>
      <c r="J900" s="469"/>
      <c r="K900" s="657"/>
      <c r="L900" s="469"/>
      <c r="M900" s="652"/>
    </row>
    <row r="901" spans="2:13" s="619" customFormat="1">
      <c r="B901" s="454"/>
      <c r="C901" s="454"/>
      <c r="D901" s="469"/>
      <c r="E901" s="469"/>
      <c r="F901" s="469"/>
      <c r="G901" s="469"/>
      <c r="H901" s="469"/>
      <c r="I901" s="469"/>
      <c r="J901" s="469"/>
      <c r="K901" s="657"/>
      <c r="L901" s="469"/>
      <c r="M901" s="652"/>
    </row>
    <row r="902" spans="2:13" s="619" customFormat="1">
      <c r="B902" s="454"/>
      <c r="C902" s="454"/>
      <c r="D902" s="469"/>
      <c r="E902" s="469"/>
      <c r="F902" s="469"/>
      <c r="G902" s="469"/>
      <c r="H902" s="469"/>
      <c r="I902" s="469"/>
      <c r="J902" s="469"/>
      <c r="K902" s="657"/>
      <c r="L902" s="469"/>
      <c r="M902" s="652"/>
    </row>
    <row r="903" spans="2:13" s="619" customFormat="1">
      <c r="B903" s="454"/>
      <c r="C903" s="454"/>
      <c r="D903" s="469"/>
      <c r="E903" s="469"/>
      <c r="F903" s="469"/>
      <c r="G903" s="469"/>
      <c r="H903" s="469"/>
      <c r="I903" s="469"/>
      <c r="J903" s="469"/>
      <c r="K903" s="657"/>
      <c r="L903" s="469"/>
      <c r="M903" s="652"/>
    </row>
    <row r="904" spans="2:13" s="619" customFormat="1">
      <c r="B904" s="454"/>
      <c r="C904" s="454"/>
      <c r="D904" s="469"/>
      <c r="E904" s="469"/>
      <c r="F904" s="469"/>
      <c r="G904" s="469"/>
      <c r="H904" s="469"/>
      <c r="I904" s="469"/>
      <c r="J904" s="469"/>
      <c r="K904" s="657"/>
      <c r="L904" s="469"/>
      <c r="M904" s="652"/>
    </row>
    <row r="905" spans="2:13" s="619" customFormat="1">
      <c r="B905" s="454"/>
      <c r="C905" s="454"/>
      <c r="D905" s="469"/>
      <c r="E905" s="469"/>
      <c r="F905" s="469"/>
      <c r="G905" s="469"/>
      <c r="H905" s="469"/>
      <c r="I905" s="469"/>
      <c r="J905" s="469"/>
      <c r="K905" s="657"/>
      <c r="L905" s="469"/>
      <c r="M905" s="652"/>
    </row>
    <row r="906" spans="2:13" s="619" customFormat="1">
      <c r="B906" s="454"/>
      <c r="C906" s="454"/>
      <c r="D906" s="469"/>
      <c r="E906" s="469"/>
      <c r="F906" s="469"/>
      <c r="G906" s="469"/>
      <c r="H906" s="469"/>
      <c r="I906" s="469"/>
      <c r="J906" s="469"/>
      <c r="K906" s="657"/>
      <c r="L906" s="469"/>
      <c r="M906" s="652"/>
    </row>
    <row r="907" spans="2:13" s="619" customFormat="1">
      <c r="B907" s="454"/>
      <c r="C907" s="454"/>
      <c r="D907" s="469"/>
      <c r="E907" s="469"/>
      <c r="F907" s="469"/>
      <c r="G907" s="469"/>
      <c r="H907" s="469"/>
      <c r="I907" s="469"/>
      <c r="J907" s="469"/>
      <c r="K907" s="657"/>
      <c r="L907" s="469"/>
      <c r="M907" s="652"/>
    </row>
    <row r="908" spans="2:13" s="619" customFormat="1">
      <c r="B908" s="454"/>
      <c r="C908" s="454"/>
      <c r="D908" s="469"/>
      <c r="E908" s="469"/>
      <c r="F908" s="469"/>
      <c r="G908" s="469"/>
      <c r="H908" s="469"/>
      <c r="I908" s="469"/>
      <c r="J908" s="469"/>
      <c r="K908" s="657"/>
      <c r="L908" s="469"/>
      <c r="M908" s="652"/>
    </row>
    <row r="909" spans="2:13" s="619" customFormat="1">
      <c r="B909" s="454"/>
      <c r="C909" s="454"/>
      <c r="D909" s="469"/>
      <c r="E909" s="469"/>
      <c r="F909" s="469"/>
      <c r="G909" s="469"/>
      <c r="H909" s="469"/>
      <c r="I909" s="469"/>
      <c r="J909" s="469"/>
      <c r="K909" s="657"/>
      <c r="L909" s="469"/>
      <c r="M909" s="652"/>
    </row>
    <row r="910" spans="2:13" s="619" customFormat="1">
      <c r="B910" s="454"/>
      <c r="C910" s="454"/>
      <c r="D910" s="469"/>
      <c r="E910" s="469"/>
      <c r="F910" s="469"/>
      <c r="G910" s="469"/>
      <c r="H910" s="469"/>
      <c r="I910" s="469"/>
      <c r="J910" s="469"/>
      <c r="K910" s="657"/>
      <c r="L910" s="469"/>
      <c r="M910" s="652"/>
    </row>
    <row r="911" spans="2:13" s="619" customFormat="1">
      <c r="B911" s="454"/>
      <c r="C911" s="454"/>
      <c r="D911" s="469"/>
      <c r="E911" s="469"/>
      <c r="F911" s="469"/>
      <c r="G911" s="469"/>
      <c r="H911" s="469"/>
      <c r="I911" s="469"/>
      <c r="J911" s="469"/>
      <c r="K911" s="657"/>
      <c r="L911" s="469"/>
      <c r="M911" s="652"/>
    </row>
    <row r="912" spans="2:13" s="619" customFormat="1">
      <c r="B912" s="454"/>
      <c r="C912" s="454"/>
      <c r="D912" s="469"/>
      <c r="E912" s="469"/>
      <c r="F912" s="469"/>
      <c r="G912" s="469"/>
      <c r="H912" s="469"/>
      <c r="I912" s="469"/>
      <c r="J912" s="469"/>
      <c r="K912" s="657"/>
      <c r="L912" s="469"/>
      <c r="M912" s="652"/>
    </row>
    <row r="913" spans="2:13" s="619" customFormat="1">
      <c r="B913" s="454"/>
      <c r="C913" s="454"/>
      <c r="D913" s="469"/>
      <c r="E913" s="469"/>
      <c r="F913" s="469"/>
      <c r="G913" s="469"/>
      <c r="H913" s="469"/>
      <c r="I913" s="469"/>
      <c r="J913" s="469"/>
      <c r="K913" s="657"/>
      <c r="L913" s="469"/>
      <c r="M913" s="652"/>
    </row>
    <row r="914" spans="2:13" s="619" customFormat="1">
      <c r="B914" s="454"/>
      <c r="C914" s="454"/>
      <c r="D914" s="469"/>
      <c r="E914" s="469"/>
      <c r="F914" s="469"/>
      <c r="G914" s="469"/>
      <c r="H914" s="469"/>
      <c r="I914" s="469"/>
      <c r="J914" s="469"/>
      <c r="K914" s="657"/>
      <c r="L914" s="469"/>
      <c r="M914" s="652"/>
    </row>
    <row r="915" spans="2:13" s="619" customFormat="1">
      <c r="B915" s="454"/>
      <c r="C915" s="454"/>
      <c r="D915" s="469"/>
      <c r="E915" s="469"/>
      <c r="F915" s="469"/>
      <c r="G915" s="469"/>
      <c r="H915" s="469"/>
      <c r="I915" s="469"/>
      <c r="J915" s="469"/>
      <c r="K915" s="657"/>
      <c r="L915" s="469"/>
      <c r="M915" s="652"/>
    </row>
    <row r="916" spans="2:13" s="619" customFormat="1">
      <c r="B916" s="454"/>
      <c r="C916" s="454"/>
      <c r="D916" s="469"/>
      <c r="E916" s="469"/>
      <c r="F916" s="469"/>
      <c r="G916" s="469"/>
      <c r="H916" s="469"/>
      <c r="I916" s="469"/>
      <c r="J916" s="469"/>
      <c r="K916" s="657"/>
      <c r="L916" s="469"/>
      <c r="M916" s="652"/>
    </row>
    <row r="917" spans="2:13" s="619" customFormat="1">
      <c r="B917" s="454"/>
      <c r="C917" s="454"/>
      <c r="D917" s="469"/>
      <c r="E917" s="469"/>
      <c r="F917" s="469"/>
      <c r="G917" s="469"/>
      <c r="H917" s="469"/>
      <c r="I917" s="469"/>
      <c r="J917" s="469"/>
      <c r="K917" s="657"/>
      <c r="L917" s="469"/>
      <c r="M917" s="652"/>
    </row>
    <row r="918" spans="2:13" s="619" customFormat="1">
      <c r="B918" s="454"/>
      <c r="C918" s="454"/>
      <c r="D918" s="469"/>
      <c r="E918" s="469"/>
      <c r="F918" s="469"/>
      <c r="G918" s="469"/>
      <c r="H918" s="469"/>
      <c r="I918" s="469"/>
      <c r="J918" s="469"/>
      <c r="K918" s="657"/>
      <c r="L918" s="469"/>
      <c r="M918" s="652"/>
    </row>
    <row r="919" spans="2:13" s="619" customFormat="1">
      <c r="B919" s="454"/>
      <c r="C919" s="454"/>
      <c r="D919" s="469"/>
      <c r="E919" s="469"/>
      <c r="F919" s="469"/>
      <c r="G919" s="469"/>
      <c r="H919" s="469"/>
      <c r="I919" s="469"/>
      <c r="J919" s="469"/>
      <c r="K919" s="657"/>
      <c r="L919" s="469"/>
      <c r="M919" s="652"/>
    </row>
    <row r="920" spans="2:13" s="619" customFormat="1">
      <c r="B920" s="454"/>
      <c r="C920" s="454"/>
      <c r="D920" s="469"/>
      <c r="E920" s="469"/>
      <c r="F920" s="469"/>
      <c r="G920" s="469"/>
      <c r="H920" s="469"/>
      <c r="I920" s="469"/>
      <c r="J920" s="469"/>
      <c r="K920" s="657"/>
      <c r="L920" s="469"/>
      <c r="M920" s="652"/>
    </row>
    <row r="921" spans="2:13" s="619" customFormat="1">
      <c r="B921" s="454"/>
      <c r="C921" s="454"/>
      <c r="D921" s="469"/>
      <c r="E921" s="469"/>
      <c r="F921" s="469"/>
      <c r="G921" s="469"/>
      <c r="H921" s="469"/>
      <c r="I921" s="469"/>
      <c r="J921" s="469"/>
      <c r="K921" s="657"/>
      <c r="L921" s="469"/>
      <c r="M921" s="652"/>
    </row>
    <row r="922" spans="2:13" s="619" customFormat="1">
      <c r="B922" s="454"/>
      <c r="C922" s="454"/>
      <c r="D922" s="469"/>
      <c r="E922" s="469"/>
      <c r="F922" s="469"/>
      <c r="G922" s="469"/>
      <c r="H922" s="469"/>
      <c r="I922" s="469"/>
      <c r="J922" s="469"/>
      <c r="K922" s="657"/>
      <c r="L922" s="469"/>
      <c r="M922" s="652"/>
    </row>
    <row r="923" spans="2:13" s="619" customFormat="1">
      <c r="B923" s="454"/>
      <c r="C923" s="454"/>
      <c r="D923" s="469"/>
      <c r="E923" s="469"/>
      <c r="F923" s="469"/>
      <c r="G923" s="469"/>
      <c r="H923" s="469"/>
      <c r="I923" s="469"/>
      <c r="J923" s="469"/>
      <c r="K923" s="657"/>
      <c r="L923" s="469"/>
      <c r="M923" s="652"/>
    </row>
    <row r="924" spans="2:13" s="619" customFormat="1">
      <c r="B924" s="454"/>
      <c r="C924" s="454"/>
      <c r="D924" s="469"/>
      <c r="E924" s="469"/>
      <c r="F924" s="469"/>
      <c r="G924" s="469"/>
      <c r="H924" s="469"/>
      <c r="I924" s="469"/>
      <c r="J924" s="469"/>
      <c r="K924" s="657"/>
      <c r="L924" s="469"/>
      <c r="M924" s="652"/>
    </row>
    <row r="925" spans="2:13" s="619" customFormat="1">
      <c r="B925" s="454"/>
      <c r="C925" s="454"/>
      <c r="D925" s="469"/>
      <c r="E925" s="469"/>
      <c r="F925" s="469"/>
      <c r="G925" s="469"/>
      <c r="H925" s="469"/>
      <c r="I925" s="469"/>
      <c r="J925" s="469"/>
      <c r="K925" s="657"/>
      <c r="L925" s="469"/>
      <c r="M925" s="652"/>
    </row>
    <row r="926" spans="2:13" s="619" customFormat="1">
      <c r="B926" s="454"/>
      <c r="C926" s="454"/>
      <c r="D926" s="469"/>
      <c r="E926" s="469"/>
      <c r="F926" s="469"/>
      <c r="G926" s="469"/>
      <c r="H926" s="469"/>
      <c r="I926" s="469"/>
      <c r="J926" s="469"/>
      <c r="K926" s="657"/>
      <c r="L926" s="469"/>
      <c r="M926" s="652"/>
    </row>
    <row r="927" spans="2:13" s="619" customFormat="1">
      <c r="B927" s="454"/>
      <c r="C927" s="454"/>
      <c r="D927" s="469"/>
      <c r="E927" s="469"/>
      <c r="F927" s="469"/>
      <c r="G927" s="469"/>
      <c r="H927" s="469"/>
      <c r="I927" s="469"/>
      <c r="J927" s="469"/>
      <c r="K927" s="657"/>
      <c r="L927" s="469"/>
      <c r="M927" s="652"/>
    </row>
    <row r="928" spans="2:13" s="619" customFormat="1">
      <c r="B928" s="454"/>
      <c r="C928" s="454"/>
      <c r="D928" s="469"/>
      <c r="E928" s="469"/>
      <c r="F928" s="469"/>
      <c r="G928" s="469"/>
      <c r="H928" s="469"/>
      <c r="I928" s="469"/>
      <c r="J928" s="469"/>
      <c r="K928" s="657"/>
      <c r="L928" s="469"/>
      <c r="M928" s="652"/>
    </row>
    <row r="929" spans="2:13" s="619" customFormat="1">
      <c r="B929" s="454"/>
      <c r="C929" s="454"/>
      <c r="D929" s="469"/>
      <c r="E929" s="469"/>
      <c r="F929" s="469"/>
      <c r="G929" s="469"/>
      <c r="H929" s="469"/>
      <c r="I929" s="469"/>
      <c r="J929" s="469"/>
      <c r="K929" s="657"/>
      <c r="L929" s="469"/>
      <c r="M929" s="652"/>
    </row>
    <row r="930" spans="2:13" s="619" customFormat="1">
      <c r="B930" s="454"/>
      <c r="C930" s="454"/>
      <c r="D930" s="469"/>
      <c r="E930" s="469"/>
      <c r="F930" s="469"/>
      <c r="G930" s="469"/>
      <c r="H930" s="469"/>
      <c r="I930" s="469"/>
      <c r="J930" s="469"/>
      <c r="K930" s="657"/>
      <c r="L930" s="469"/>
      <c r="M930" s="652"/>
    </row>
    <row r="931" spans="2:13" s="619" customFormat="1">
      <c r="B931" s="454"/>
      <c r="C931" s="454"/>
      <c r="D931" s="469"/>
      <c r="E931" s="469"/>
      <c r="F931" s="469"/>
      <c r="G931" s="469"/>
      <c r="H931" s="469"/>
      <c r="I931" s="469"/>
      <c r="J931" s="469"/>
      <c r="K931" s="657"/>
      <c r="L931" s="469"/>
      <c r="M931" s="652"/>
    </row>
    <row r="932" spans="2:13" s="619" customFormat="1">
      <c r="B932" s="454"/>
      <c r="C932" s="454"/>
      <c r="D932" s="469"/>
      <c r="E932" s="469"/>
      <c r="F932" s="469"/>
      <c r="G932" s="469"/>
      <c r="H932" s="469"/>
      <c r="I932" s="469"/>
      <c r="J932" s="469"/>
      <c r="K932" s="657"/>
      <c r="L932" s="469"/>
      <c r="M932" s="652"/>
    </row>
    <row r="933" spans="2:13" s="619" customFormat="1">
      <c r="B933" s="454"/>
      <c r="C933" s="454"/>
      <c r="D933" s="469"/>
      <c r="E933" s="469"/>
      <c r="F933" s="469"/>
      <c r="G933" s="469"/>
      <c r="H933" s="469"/>
      <c r="I933" s="469"/>
      <c r="J933" s="469"/>
      <c r="K933" s="657"/>
      <c r="L933" s="469"/>
      <c r="M933" s="652"/>
    </row>
    <row r="934" spans="2:13" s="619" customFormat="1">
      <c r="B934" s="454"/>
      <c r="C934" s="454"/>
      <c r="D934" s="469"/>
      <c r="E934" s="469"/>
      <c r="F934" s="469"/>
      <c r="G934" s="469"/>
      <c r="H934" s="469"/>
      <c r="I934" s="469"/>
      <c r="J934" s="469"/>
      <c r="K934" s="657"/>
      <c r="L934" s="469"/>
      <c r="M934" s="652"/>
    </row>
    <row r="935" spans="2:13" s="619" customFormat="1">
      <c r="B935" s="454"/>
      <c r="C935" s="454"/>
      <c r="D935" s="469"/>
      <c r="E935" s="469"/>
      <c r="F935" s="469"/>
      <c r="G935" s="469"/>
      <c r="H935" s="469"/>
      <c r="I935" s="469"/>
      <c r="J935" s="469"/>
      <c r="K935" s="657"/>
      <c r="L935" s="469"/>
      <c r="M935" s="652"/>
    </row>
    <row r="936" spans="2:13" s="619" customFormat="1">
      <c r="B936" s="454"/>
      <c r="C936" s="454"/>
      <c r="D936" s="469"/>
      <c r="E936" s="469"/>
      <c r="F936" s="469"/>
      <c r="G936" s="469"/>
      <c r="H936" s="469"/>
      <c r="I936" s="469"/>
      <c r="J936" s="469"/>
      <c r="K936" s="657"/>
      <c r="L936" s="469"/>
      <c r="M936" s="652"/>
    </row>
    <row r="937" spans="2:13" s="619" customFormat="1">
      <c r="B937" s="454"/>
      <c r="C937" s="454"/>
      <c r="D937" s="469"/>
      <c r="E937" s="469"/>
      <c r="F937" s="469"/>
      <c r="G937" s="469"/>
      <c r="H937" s="469"/>
      <c r="I937" s="469"/>
      <c r="J937" s="469"/>
      <c r="K937" s="657"/>
      <c r="L937" s="469"/>
      <c r="M937" s="652"/>
    </row>
    <row r="938" spans="2:13" s="619" customFormat="1">
      <c r="B938" s="454"/>
      <c r="C938" s="454"/>
      <c r="D938" s="469"/>
      <c r="E938" s="469"/>
      <c r="F938" s="469"/>
      <c r="G938" s="469"/>
      <c r="H938" s="469"/>
      <c r="I938" s="469"/>
      <c r="J938" s="469"/>
      <c r="K938" s="657"/>
      <c r="L938" s="469"/>
      <c r="M938" s="652"/>
    </row>
    <row r="939" spans="2:13" s="619" customFormat="1">
      <c r="B939" s="454"/>
      <c r="C939" s="454"/>
      <c r="D939" s="469"/>
      <c r="E939" s="469"/>
      <c r="F939" s="469"/>
      <c r="G939" s="469"/>
      <c r="H939" s="469"/>
      <c r="I939" s="469"/>
      <c r="J939" s="469"/>
      <c r="K939" s="657"/>
      <c r="L939" s="469"/>
      <c r="M939" s="652"/>
    </row>
    <row r="940" spans="2:13" s="619" customFormat="1">
      <c r="B940" s="454"/>
      <c r="C940" s="454"/>
      <c r="D940" s="469"/>
      <c r="E940" s="469"/>
      <c r="F940" s="469"/>
      <c r="G940" s="469"/>
      <c r="H940" s="469"/>
      <c r="I940" s="469"/>
      <c r="J940" s="469"/>
      <c r="K940" s="657"/>
      <c r="L940" s="469"/>
      <c r="M940" s="652"/>
    </row>
    <row r="941" spans="2:13" s="619" customFormat="1">
      <c r="B941" s="454"/>
      <c r="C941" s="454"/>
      <c r="D941" s="469"/>
      <c r="E941" s="469"/>
      <c r="F941" s="469"/>
      <c r="G941" s="469"/>
      <c r="H941" s="469"/>
      <c r="I941" s="469"/>
      <c r="J941" s="469"/>
      <c r="K941" s="657"/>
      <c r="L941" s="469"/>
      <c r="M941" s="652"/>
    </row>
    <row r="942" spans="2:13" s="619" customFormat="1">
      <c r="B942" s="454"/>
      <c r="C942" s="454"/>
      <c r="D942" s="469"/>
      <c r="E942" s="469"/>
      <c r="F942" s="469"/>
      <c r="G942" s="469"/>
      <c r="H942" s="469"/>
      <c r="I942" s="469"/>
      <c r="J942" s="469"/>
      <c r="K942" s="657"/>
      <c r="L942" s="469"/>
      <c r="M942" s="652"/>
    </row>
    <row r="943" spans="2:13" s="619" customFormat="1">
      <c r="B943" s="454"/>
      <c r="C943" s="454"/>
      <c r="D943" s="469"/>
      <c r="E943" s="469"/>
      <c r="F943" s="469"/>
      <c r="G943" s="469"/>
      <c r="H943" s="469"/>
      <c r="I943" s="469"/>
      <c r="J943" s="469"/>
      <c r="K943" s="657"/>
      <c r="L943" s="469"/>
      <c r="M943" s="652"/>
    </row>
    <row r="944" spans="2:13" s="619" customFormat="1">
      <c r="B944" s="454"/>
      <c r="C944" s="454"/>
      <c r="D944" s="469"/>
      <c r="E944" s="469"/>
      <c r="F944" s="469"/>
      <c r="G944" s="469"/>
      <c r="H944" s="469"/>
      <c r="I944" s="469"/>
      <c r="J944" s="469"/>
      <c r="K944" s="657"/>
      <c r="L944" s="469"/>
      <c r="M944" s="652"/>
    </row>
    <row r="945" spans="2:13" s="619" customFormat="1">
      <c r="B945" s="454"/>
      <c r="C945" s="454"/>
      <c r="D945" s="469"/>
      <c r="E945" s="469"/>
      <c r="F945" s="469"/>
      <c r="G945" s="469"/>
      <c r="H945" s="469"/>
      <c r="I945" s="469"/>
      <c r="J945" s="469"/>
      <c r="K945" s="657"/>
      <c r="L945" s="469"/>
      <c r="M945" s="652"/>
    </row>
    <row r="946" spans="2:13" s="619" customFormat="1">
      <c r="B946" s="454"/>
      <c r="C946" s="454"/>
      <c r="D946" s="469"/>
      <c r="E946" s="469"/>
      <c r="F946" s="469"/>
      <c r="G946" s="469"/>
      <c r="H946" s="469"/>
      <c r="I946" s="469"/>
      <c r="J946" s="469"/>
      <c r="K946" s="657"/>
      <c r="L946" s="469"/>
      <c r="M946" s="652"/>
    </row>
    <row r="947" spans="2:13" s="619" customFormat="1">
      <c r="B947" s="454"/>
      <c r="C947" s="454"/>
      <c r="D947" s="469"/>
      <c r="E947" s="469"/>
      <c r="F947" s="469"/>
      <c r="G947" s="469"/>
      <c r="H947" s="469"/>
      <c r="I947" s="469"/>
      <c r="J947" s="469"/>
      <c r="K947" s="657"/>
      <c r="L947" s="469"/>
      <c r="M947" s="652"/>
    </row>
    <row r="948" spans="2:13" s="619" customFormat="1">
      <c r="B948" s="454"/>
      <c r="C948" s="454"/>
      <c r="D948" s="469"/>
      <c r="E948" s="469"/>
      <c r="F948" s="469"/>
      <c r="G948" s="469"/>
      <c r="H948" s="469"/>
      <c r="I948" s="469"/>
      <c r="J948" s="469"/>
      <c r="K948" s="657"/>
      <c r="L948" s="469"/>
      <c r="M948" s="652"/>
    </row>
    <row r="949" spans="2:13" s="619" customFormat="1">
      <c r="B949" s="454"/>
      <c r="C949" s="454"/>
      <c r="D949" s="469"/>
      <c r="E949" s="469"/>
      <c r="F949" s="469"/>
      <c r="G949" s="469"/>
      <c r="H949" s="469"/>
      <c r="I949" s="469"/>
      <c r="J949" s="469"/>
      <c r="K949" s="657"/>
      <c r="L949" s="469"/>
      <c r="M949" s="652"/>
    </row>
    <row r="950" spans="2:13" s="619" customFormat="1">
      <c r="B950" s="454"/>
      <c r="C950" s="454"/>
      <c r="D950" s="469"/>
      <c r="E950" s="469"/>
      <c r="F950" s="469"/>
      <c r="G950" s="469"/>
      <c r="H950" s="469"/>
      <c r="I950" s="469"/>
      <c r="J950" s="469"/>
      <c r="K950" s="657"/>
      <c r="L950" s="469"/>
      <c r="M950" s="652"/>
    </row>
    <row r="951" spans="2:13" s="619" customFormat="1">
      <c r="B951" s="454"/>
      <c r="C951" s="454"/>
      <c r="D951" s="469"/>
      <c r="E951" s="469"/>
      <c r="F951" s="469"/>
      <c r="G951" s="469"/>
      <c r="H951" s="469"/>
      <c r="I951" s="469"/>
      <c r="J951" s="469"/>
      <c r="K951" s="657"/>
      <c r="L951" s="469"/>
      <c r="M951" s="652"/>
    </row>
    <row r="952" spans="2:13" s="619" customFormat="1">
      <c r="B952" s="454"/>
      <c r="C952" s="454"/>
      <c r="D952" s="469"/>
      <c r="E952" s="469"/>
      <c r="F952" s="469"/>
      <c r="G952" s="469"/>
      <c r="H952" s="469"/>
      <c r="I952" s="469"/>
      <c r="J952" s="469"/>
      <c r="K952" s="657"/>
      <c r="L952" s="469"/>
      <c r="M952" s="652"/>
    </row>
    <row r="953" spans="2:13" s="619" customFormat="1">
      <c r="B953" s="454"/>
      <c r="C953" s="454"/>
      <c r="D953" s="469"/>
      <c r="E953" s="469"/>
      <c r="F953" s="469"/>
      <c r="G953" s="469"/>
      <c r="H953" s="469"/>
      <c r="I953" s="469"/>
      <c r="J953" s="469"/>
      <c r="K953" s="657"/>
      <c r="L953" s="469"/>
      <c r="M953" s="652"/>
    </row>
    <row r="954" spans="2:13" s="619" customFormat="1">
      <c r="B954" s="454"/>
      <c r="C954" s="454"/>
      <c r="D954" s="469"/>
      <c r="E954" s="469"/>
      <c r="F954" s="469"/>
      <c r="G954" s="469"/>
      <c r="H954" s="469"/>
      <c r="I954" s="469"/>
      <c r="J954" s="469"/>
      <c r="K954" s="657"/>
      <c r="L954" s="469"/>
      <c r="M954" s="652"/>
    </row>
    <row r="955" spans="2:13" s="619" customFormat="1">
      <c r="B955" s="454"/>
      <c r="C955" s="454"/>
      <c r="D955" s="469"/>
      <c r="E955" s="469"/>
      <c r="F955" s="469"/>
      <c r="G955" s="469"/>
      <c r="H955" s="469"/>
      <c r="I955" s="469"/>
      <c r="J955" s="469"/>
      <c r="K955" s="657"/>
      <c r="L955" s="469"/>
      <c r="M955" s="652"/>
    </row>
    <row r="956" spans="2:13" s="619" customFormat="1">
      <c r="B956" s="454"/>
      <c r="C956" s="454"/>
      <c r="D956" s="469"/>
      <c r="E956" s="469"/>
      <c r="F956" s="469"/>
      <c r="G956" s="469"/>
      <c r="H956" s="469"/>
      <c r="I956" s="469"/>
      <c r="J956" s="469"/>
      <c r="K956" s="657"/>
      <c r="L956" s="469"/>
      <c r="M956" s="652"/>
    </row>
    <row r="957" spans="2:13" s="619" customFormat="1">
      <c r="B957" s="454"/>
      <c r="C957" s="454"/>
      <c r="D957" s="469"/>
      <c r="E957" s="469"/>
      <c r="F957" s="469"/>
      <c r="G957" s="469"/>
      <c r="H957" s="469"/>
      <c r="I957" s="469"/>
      <c r="J957" s="469"/>
      <c r="K957" s="657"/>
      <c r="L957" s="469"/>
      <c r="M957" s="652"/>
    </row>
    <row r="958" spans="2:13" s="619" customFormat="1">
      <c r="B958" s="454"/>
      <c r="C958" s="454"/>
      <c r="D958" s="469"/>
      <c r="E958" s="469"/>
      <c r="F958" s="469"/>
      <c r="G958" s="469"/>
      <c r="H958" s="469"/>
      <c r="I958" s="469"/>
      <c r="J958" s="469"/>
      <c r="K958" s="657"/>
      <c r="L958" s="469"/>
      <c r="M958" s="652"/>
    </row>
    <row r="959" spans="2:13" s="619" customFormat="1">
      <c r="B959" s="454"/>
      <c r="C959" s="454"/>
      <c r="D959" s="469"/>
      <c r="E959" s="469"/>
      <c r="F959" s="469"/>
      <c r="G959" s="469"/>
      <c r="H959" s="469"/>
      <c r="I959" s="469"/>
      <c r="J959" s="469"/>
      <c r="K959" s="657"/>
      <c r="L959" s="469"/>
      <c r="M959" s="652"/>
    </row>
    <row r="960" spans="2:13" s="619" customFormat="1">
      <c r="B960" s="454"/>
      <c r="C960" s="454"/>
      <c r="D960" s="469"/>
      <c r="E960" s="469"/>
      <c r="F960" s="469"/>
      <c r="G960" s="469"/>
      <c r="H960" s="469"/>
      <c r="I960" s="469"/>
      <c r="J960" s="469"/>
      <c r="K960" s="657"/>
      <c r="L960" s="469"/>
      <c r="M960" s="652"/>
    </row>
    <row r="961" spans="2:13" s="619" customFormat="1">
      <c r="B961" s="454"/>
      <c r="C961" s="454"/>
      <c r="D961" s="469"/>
      <c r="E961" s="469"/>
      <c r="F961" s="469"/>
      <c r="G961" s="469"/>
      <c r="H961" s="469"/>
      <c r="I961" s="469"/>
      <c r="J961" s="469"/>
      <c r="K961" s="657"/>
      <c r="L961" s="469"/>
      <c r="M961" s="652"/>
    </row>
    <row r="962" spans="2:13" s="619" customFormat="1">
      <c r="B962" s="454"/>
      <c r="C962" s="454"/>
      <c r="D962" s="469"/>
      <c r="E962" s="469"/>
      <c r="F962" s="469"/>
      <c r="G962" s="469"/>
      <c r="H962" s="469"/>
      <c r="I962" s="469"/>
      <c r="J962" s="469"/>
      <c r="K962" s="657"/>
      <c r="L962" s="469"/>
      <c r="M962" s="652"/>
    </row>
    <row r="963" spans="2:13" s="619" customFormat="1">
      <c r="B963" s="454"/>
      <c r="C963" s="454"/>
      <c r="D963" s="469"/>
      <c r="E963" s="469"/>
      <c r="F963" s="469"/>
      <c r="G963" s="469"/>
      <c r="H963" s="469"/>
      <c r="I963" s="469"/>
      <c r="J963" s="469"/>
      <c r="K963" s="657"/>
      <c r="L963" s="469"/>
      <c r="M963" s="652"/>
    </row>
    <row r="964" spans="2:13" s="619" customFormat="1">
      <c r="B964" s="454"/>
      <c r="C964" s="454"/>
      <c r="D964" s="469"/>
      <c r="E964" s="469"/>
      <c r="F964" s="469"/>
      <c r="G964" s="469"/>
      <c r="H964" s="469"/>
      <c r="I964" s="469"/>
      <c r="J964" s="469"/>
      <c r="K964" s="657"/>
      <c r="L964" s="469"/>
      <c r="M964" s="652"/>
    </row>
    <row r="965" spans="2:13" s="619" customFormat="1">
      <c r="B965" s="454"/>
      <c r="C965" s="454"/>
      <c r="D965" s="469"/>
      <c r="E965" s="469"/>
      <c r="F965" s="469"/>
      <c r="G965" s="469"/>
      <c r="H965" s="469"/>
      <c r="I965" s="469"/>
      <c r="J965" s="469"/>
      <c r="K965" s="657"/>
      <c r="L965" s="469"/>
      <c r="M965" s="652"/>
    </row>
    <row r="966" spans="2:13" s="619" customFormat="1">
      <c r="B966" s="454"/>
      <c r="C966" s="454"/>
      <c r="D966" s="469"/>
      <c r="E966" s="469"/>
      <c r="F966" s="469"/>
      <c r="G966" s="469"/>
      <c r="H966" s="469"/>
      <c r="I966" s="469"/>
      <c r="J966" s="469"/>
      <c r="K966" s="657"/>
      <c r="L966" s="469"/>
      <c r="M966" s="652"/>
    </row>
    <row r="967" spans="2:13" s="619" customFormat="1">
      <c r="B967" s="454"/>
      <c r="C967" s="454"/>
      <c r="D967" s="469"/>
      <c r="E967" s="469"/>
      <c r="F967" s="469"/>
      <c r="G967" s="469"/>
      <c r="H967" s="469"/>
      <c r="I967" s="469"/>
      <c r="J967" s="469"/>
      <c r="K967" s="657"/>
      <c r="L967" s="469"/>
      <c r="M967" s="652"/>
    </row>
    <row r="968" spans="2:13" s="619" customFormat="1">
      <c r="B968" s="454"/>
      <c r="C968" s="454"/>
      <c r="D968" s="469"/>
      <c r="E968" s="469"/>
      <c r="F968" s="469"/>
      <c r="G968" s="469"/>
      <c r="H968" s="469"/>
      <c r="I968" s="469"/>
      <c r="J968" s="469"/>
      <c r="K968" s="657"/>
      <c r="L968" s="469"/>
      <c r="M968" s="652"/>
    </row>
    <row r="969" spans="2:13" s="619" customFormat="1">
      <c r="B969" s="454"/>
      <c r="C969" s="454"/>
      <c r="D969" s="469"/>
      <c r="E969" s="469"/>
      <c r="F969" s="469"/>
      <c r="G969" s="469"/>
      <c r="H969" s="469"/>
      <c r="I969" s="469"/>
      <c r="J969" s="469"/>
      <c r="K969" s="657"/>
      <c r="L969" s="469"/>
      <c r="M969" s="652"/>
    </row>
    <row r="970" spans="2:13" s="619" customFormat="1">
      <c r="B970" s="454"/>
      <c r="C970" s="454"/>
      <c r="D970" s="469"/>
      <c r="E970" s="469"/>
      <c r="F970" s="469"/>
      <c r="G970" s="469"/>
      <c r="H970" s="469"/>
      <c r="I970" s="469"/>
      <c r="J970" s="469"/>
      <c r="K970" s="657"/>
      <c r="L970" s="469"/>
      <c r="M970" s="652"/>
    </row>
    <row r="971" spans="2:13" s="619" customFormat="1">
      <c r="B971" s="454"/>
      <c r="C971" s="454"/>
      <c r="D971" s="469"/>
      <c r="E971" s="469"/>
      <c r="F971" s="469"/>
      <c r="G971" s="469"/>
      <c r="H971" s="469"/>
      <c r="I971" s="469"/>
      <c r="J971" s="469"/>
      <c r="K971" s="657"/>
      <c r="L971" s="469"/>
      <c r="M971" s="652"/>
    </row>
    <row r="972" spans="2:13" s="619" customFormat="1">
      <c r="B972" s="454"/>
      <c r="C972" s="454"/>
      <c r="D972" s="469"/>
      <c r="E972" s="469"/>
      <c r="F972" s="469"/>
      <c r="G972" s="469"/>
      <c r="H972" s="469"/>
      <c r="I972" s="469"/>
      <c r="J972" s="469"/>
      <c r="K972" s="657"/>
      <c r="L972" s="469"/>
      <c r="M972" s="652"/>
    </row>
    <row r="973" spans="2:13" s="619" customFormat="1">
      <c r="B973" s="454"/>
      <c r="C973" s="454"/>
      <c r="D973" s="469"/>
      <c r="E973" s="469"/>
      <c r="F973" s="469"/>
      <c r="G973" s="469"/>
      <c r="H973" s="469"/>
      <c r="I973" s="469"/>
      <c r="J973" s="469"/>
      <c r="K973" s="657"/>
      <c r="L973" s="469"/>
      <c r="M973" s="652"/>
    </row>
    <row r="974" spans="2:13" s="619" customFormat="1">
      <c r="B974" s="454"/>
      <c r="C974" s="454"/>
      <c r="D974" s="469"/>
      <c r="E974" s="469"/>
      <c r="F974" s="469"/>
      <c r="G974" s="469"/>
      <c r="H974" s="469"/>
      <c r="I974" s="469"/>
      <c r="J974" s="469"/>
      <c r="K974" s="657"/>
      <c r="L974" s="469"/>
      <c r="M974" s="652"/>
    </row>
    <row r="975" spans="2:13" s="619" customFormat="1">
      <c r="B975" s="454"/>
      <c r="C975" s="454"/>
      <c r="D975" s="469"/>
      <c r="E975" s="469"/>
      <c r="F975" s="469"/>
      <c r="G975" s="469"/>
      <c r="H975" s="469"/>
      <c r="I975" s="469"/>
      <c r="J975" s="469"/>
      <c r="K975" s="657"/>
      <c r="L975" s="469"/>
      <c r="M975" s="652"/>
    </row>
    <row r="976" spans="2:13" s="619" customFormat="1">
      <c r="B976" s="454"/>
      <c r="C976" s="454"/>
      <c r="D976" s="469"/>
      <c r="E976" s="469"/>
      <c r="F976" s="469"/>
      <c r="G976" s="469"/>
      <c r="H976" s="469"/>
      <c r="I976" s="469"/>
      <c r="J976" s="469"/>
      <c r="K976" s="657"/>
      <c r="L976" s="469"/>
      <c r="M976" s="652"/>
    </row>
    <row r="977" spans="2:13" s="619" customFormat="1">
      <c r="B977" s="454"/>
      <c r="C977" s="454"/>
      <c r="D977" s="469"/>
      <c r="E977" s="469"/>
      <c r="F977" s="469"/>
      <c r="G977" s="469"/>
      <c r="H977" s="469"/>
      <c r="I977" s="469"/>
      <c r="J977" s="469"/>
      <c r="K977" s="657"/>
      <c r="L977" s="469"/>
      <c r="M977" s="652"/>
    </row>
    <row r="978" spans="2:13" s="619" customFormat="1">
      <c r="B978" s="454"/>
      <c r="C978" s="454"/>
      <c r="D978" s="469"/>
      <c r="E978" s="469"/>
      <c r="F978" s="469"/>
      <c r="G978" s="469"/>
      <c r="H978" s="469"/>
      <c r="I978" s="469"/>
      <c r="J978" s="469"/>
      <c r="K978" s="657"/>
      <c r="L978" s="469"/>
      <c r="M978" s="652"/>
    </row>
    <row r="979" spans="2:13" s="619" customFormat="1">
      <c r="B979" s="454"/>
      <c r="C979" s="454"/>
      <c r="D979" s="469"/>
      <c r="E979" s="469"/>
      <c r="F979" s="469"/>
      <c r="G979" s="469"/>
      <c r="H979" s="469"/>
      <c r="I979" s="469"/>
      <c r="J979" s="469"/>
      <c r="K979" s="657"/>
      <c r="L979" s="469"/>
      <c r="M979" s="652"/>
    </row>
    <row r="980" spans="2:13" s="619" customFormat="1">
      <c r="B980" s="454"/>
      <c r="C980" s="454"/>
      <c r="D980" s="469"/>
      <c r="E980" s="469"/>
      <c r="F980" s="469"/>
      <c r="G980" s="469"/>
      <c r="H980" s="469"/>
      <c r="I980" s="469"/>
      <c r="J980" s="469"/>
      <c r="K980" s="657"/>
      <c r="L980" s="469"/>
      <c r="M980" s="652"/>
    </row>
    <row r="981" spans="2:13" s="619" customFormat="1">
      <c r="B981" s="454"/>
      <c r="C981" s="454"/>
      <c r="D981" s="469"/>
      <c r="E981" s="469"/>
      <c r="F981" s="469"/>
      <c r="G981" s="469"/>
      <c r="H981" s="469"/>
      <c r="I981" s="469"/>
      <c r="J981" s="469"/>
      <c r="K981" s="657"/>
      <c r="L981" s="469"/>
      <c r="M981" s="652"/>
    </row>
    <row r="982" spans="2:13" s="619" customFormat="1">
      <c r="B982" s="454"/>
      <c r="C982" s="454"/>
      <c r="D982" s="469"/>
      <c r="E982" s="469"/>
      <c r="F982" s="469"/>
      <c r="G982" s="469"/>
      <c r="H982" s="469"/>
      <c r="I982" s="469"/>
      <c r="J982" s="469"/>
      <c r="K982" s="657"/>
      <c r="L982" s="469"/>
      <c r="M982" s="652"/>
    </row>
    <row r="983" spans="2:13" s="619" customFormat="1">
      <c r="B983" s="454"/>
      <c r="C983" s="454"/>
      <c r="D983" s="469"/>
      <c r="E983" s="469"/>
      <c r="F983" s="469"/>
      <c r="G983" s="469"/>
      <c r="H983" s="469"/>
      <c r="I983" s="469"/>
      <c r="J983" s="469"/>
      <c r="K983" s="657"/>
      <c r="L983" s="469"/>
      <c r="M983" s="652"/>
    </row>
    <row r="984" spans="2:13" s="619" customFormat="1">
      <c r="B984" s="454"/>
      <c r="C984" s="454"/>
      <c r="D984" s="469"/>
      <c r="E984" s="469"/>
      <c r="F984" s="469"/>
      <c r="G984" s="469"/>
      <c r="H984" s="469"/>
      <c r="I984" s="469"/>
      <c r="J984" s="469"/>
      <c r="K984" s="657"/>
      <c r="L984" s="469"/>
      <c r="M984" s="652"/>
    </row>
    <row r="985" spans="2:13" s="619" customFormat="1">
      <c r="B985" s="454"/>
      <c r="C985" s="454"/>
      <c r="D985" s="469"/>
      <c r="E985" s="469"/>
      <c r="F985" s="469"/>
      <c r="G985" s="469"/>
      <c r="H985" s="469"/>
      <c r="I985" s="469"/>
      <c r="J985" s="469"/>
      <c r="K985" s="657"/>
      <c r="L985" s="469"/>
      <c r="M985" s="652"/>
    </row>
    <row r="986" spans="2:13" s="619" customFormat="1">
      <c r="B986" s="454"/>
      <c r="C986" s="454"/>
      <c r="D986" s="469"/>
      <c r="E986" s="469"/>
      <c r="F986" s="469"/>
      <c r="G986" s="469"/>
      <c r="H986" s="469"/>
      <c r="I986" s="469"/>
      <c r="J986" s="469"/>
      <c r="K986" s="657"/>
      <c r="L986" s="469"/>
      <c r="M986" s="652"/>
    </row>
    <row r="987" spans="2:13" s="619" customFormat="1">
      <c r="B987" s="454"/>
      <c r="C987" s="454"/>
      <c r="D987" s="469"/>
      <c r="E987" s="469"/>
      <c r="F987" s="469"/>
      <c r="G987" s="469"/>
      <c r="H987" s="469"/>
      <c r="I987" s="469"/>
      <c r="J987" s="469"/>
      <c r="K987" s="657"/>
      <c r="L987" s="469"/>
      <c r="M987" s="652"/>
    </row>
    <row r="988" spans="2:13" s="619" customFormat="1">
      <c r="B988" s="454"/>
      <c r="C988" s="454"/>
      <c r="D988" s="469"/>
      <c r="E988" s="469"/>
      <c r="F988" s="469"/>
      <c r="G988" s="469"/>
      <c r="H988" s="469"/>
      <c r="I988" s="469"/>
      <c r="J988" s="469"/>
      <c r="K988" s="657"/>
      <c r="L988" s="469"/>
      <c r="M988" s="652"/>
    </row>
    <row r="989" spans="2:13" s="619" customFormat="1">
      <c r="B989" s="454"/>
      <c r="C989" s="454"/>
      <c r="D989" s="469"/>
      <c r="E989" s="469"/>
      <c r="F989" s="469"/>
      <c r="G989" s="469"/>
      <c r="H989" s="469"/>
      <c r="I989" s="469"/>
      <c r="J989" s="469"/>
      <c r="K989" s="657"/>
      <c r="L989" s="469"/>
      <c r="M989" s="652"/>
    </row>
    <row r="990" spans="2:13" s="619" customFormat="1">
      <c r="B990" s="454"/>
      <c r="C990" s="454"/>
      <c r="D990" s="469"/>
      <c r="E990" s="469"/>
      <c r="F990" s="469"/>
      <c r="G990" s="469"/>
      <c r="H990" s="469"/>
      <c r="I990" s="469"/>
      <c r="J990" s="469"/>
      <c r="K990" s="657"/>
      <c r="L990" s="469"/>
      <c r="M990" s="652"/>
    </row>
    <row r="991" spans="2:13" s="619" customFormat="1">
      <c r="B991" s="454"/>
      <c r="C991" s="454"/>
      <c r="D991" s="469"/>
      <c r="E991" s="469"/>
      <c r="F991" s="469"/>
      <c r="G991" s="469"/>
      <c r="H991" s="469"/>
      <c r="I991" s="469"/>
      <c r="J991" s="469"/>
      <c r="K991" s="657"/>
      <c r="L991" s="469"/>
      <c r="M991" s="652"/>
    </row>
    <row r="992" spans="2:13" s="619" customFormat="1">
      <c r="B992" s="454"/>
      <c r="C992" s="454"/>
      <c r="D992" s="469"/>
      <c r="E992" s="469"/>
      <c r="F992" s="469"/>
      <c r="G992" s="469"/>
      <c r="H992" s="469"/>
      <c r="I992" s="469"/>
      <c r="J992" s="469"/>
      <c r="K992" s="657"/>
      <c r="L992" s="469"/>
      <c r="M992" s="652"/>
    </row>
    <row r="993" spans="2:13" s="619" customFormat="1">
      <c r="B993" s="454"/>
      <c r="C993" s="454"/>
      <c r="D993" s="469"/>
      <c r="E993" s="469"/>
      <c r="F993" s="469"/>
      <c r="G993" s="469"/>
      <c r="H993" s="469"/>
      <c r="I993" s="469"/>
      <c r="J993" s="469"/>
      <c r="K993" s="657"/>
      <c r="L993" s="469"/>
      <c r="M993" s="652"/>
    </row>
    <row r="994" spans="2:13" s="619" customFormat="1">
      <c r="B994" s="454"/>
      <c r="C994" s="454"/>
      <c r="D994" s="469"/>
      <c r="E994" s="469"/>
      <c r="F994" s="469"/>
      <c r="G994" s="469"/>
      <c r="H994" s="469"/>
      <c r="I994" s="469"/>
      <c r="J994" s="469"/>
      <c r="K994" s="657"/>
      <c r="L994" s="469"/>
      <c r="M994" s="652"/>
    </row>
    <row r="995" spans="2:13" s="619" customFormat="1">
      <c r="B995" s="454"/>
      <c r="C995" s="454"/>
      <c r="D995" s="469"/>
      <c r="E995" s="469"/>
      <c r="F995" s="469"/>
      <c r="G995" s="469"/>
      <c r="H995" s="469"/>
      <c r="I995" s="469"/>
      <c r="J995" s="469"/>
      <c r="K995" s="657"/>
      <c r="L995" s="469"/>
      <c r="M995" s="652"/>
    </row>
    <row r="996" spans="2:13" s="619" customFormat="1">
      <c r="B996" s="454"/>
      <c r="C996" s="454"/>
      <c r="D996" s="469"/>
      <c r="E996" s="469"/>
      <c r="F996" s="469"/>
      <c r="G996" s="469"/>
      <c r="H996" s="469"/>
      <c r="I996" s="469"/>
      <c r="J996" s="469"/>
      <c r="K996" s="657"/>
      <c r="L996" s="469"/>
      <c r="M996" s="652"/>
    </row>
    <row r="997" spans="2:13" s="619" customFormat="1">
      <c r="B997" s="454"/>
      <c r="C997" s="454"/>
      <c r="D997" s="469"/>
      <c r="E997" s="469"/>
      <c r="F997" s="469"/>
      <c r="G997" s="469"/>
      <c r="H997" s="469"/>
      <c r="I997" s="469"/>
      <c r="J997" s="469"/>
      <c r="K997" s="657"/>
      <c r="L997" s="469"/>
      <c r="M997" s="652"/>
    </row>
    <row r="998" spans="2:13" s="619" customFormat="1">
      <c r="B998" s="454"/>
      <c r="C998" s="454"/>
      <c r="D998" s="469"/>
      <c r="E998" s="469"/>
      <c r="F998" s="469"/>
      <c r="G998" s="469"/>
      <c r="H998" s="469"/>
      <c r="I998" s="469"/>
      <c r="J998" s="469"/>
      <c r="K998" s="657"/>
      <c r="L998" s="469"/>
      <c r="M998" s="652"/>
    </row>
    <row r="999" spans="2:13" s="619" customFormat="1">
      <c r="B999" s="454"/>
      <c r="C999" s="454"/>
      <c r="D999" s="469"/>
      <c r="E999" s="469"/>
      <c r="F999" s="469"/>
      <c r="G999" s="469"/>
      <c r="H999" s="469"/>
      <c r="I999" s="469"/>
      <c r="J999" s="469"/>
      <c r="K999" s="657"/>
      <c r="L999" s="469"/>
      <c r="M999" s="652"/>
    </row>
    <row r="1000" spans="2:13" s="619" customFormat="1">
      <c r="B1000" s="454"/>
      <c r="C1000" s="454"/>
      <c r="D1000" s="469"/>
      <c r="E1000" s="469"/>
      <c r="F1000" s="469"/>
      <c r="G1000" s="469"/>
      <c r="H1000" s="469"/>
      <c r="I1000" s="469"/>
      <c r="J1000" s="469"/>
      <c r="K1000" s="657"/>
      <c r="L1000" s="469"/>
      <c r="M1000" s="652"/>
    </row>
    <row r="1001" spans="2:13" s="619" customFormat="1">
      <c r="B1001" s="454"/>
      <c r="C1001" s="454"/>
      <c r="D1001" s="469"/>
      <c r="E1001" s="469"/>
      <c r="F1001" s="469"/>
      <c r="G1001" s="469"/>
      <c r="H1001" s="469"/>
      <c r="I1001" s="469"/>
      <c r="J1001" s="469"/>
      <c r="K1001" s="657"/>
      <c r="L1001" s="469"/>
      <c r="M1001" s="652"/>
    </row>
    <row r="1002" spans="2:13" s="619" customFormat="1">
      <c r="B1002" s="454"/>
      <c r="C1002" s="454"/>
      <c r="D1002" s="469"/>
      <c r="E1002" s="469"/>
      <c r="F1002" s="469"/>
      <c r="G1002" s="469"/>
      <c r="H1002" s="469"/>
      <c r="I1002" s="469"/>
      <c r="J1002" s="469"/>
      <c r="K1002" s="657"/>
      <c r="L1002" s="469"/>
      <c r="M1002" s="652"/>
    </row>
    <row r="1003" spans="2:13" s="619" customFormat="1">
      <c r="B1003" s="454"/>
      <c r="C1003" s="454"/>
      <c r="D1003" s="469"/>
      <c r="E1003" s="469"/>
      <c r="F1003" s="469"/>
      <c r="G1003" s="469"/>
      <c r="H1003" s="469"/>
      <c r="I1003" s="469"/>
      <c r="J1003" s="469"/>
      <c r="K1003" s="657"/>
      <c r="L1003" s="469"/>
      <c r="M1003" s="652"/>
    </row>
    <row r="1004" spans="2:13" s="619" customFormat="1">
      <c r="B1004" s="454"/>
      <c r="C1004" s="454"/>
      <c r="D1004" s="469"/>
      <c r="E1004" s="469"/>
      <c r="F1004" s="469"/>
      <c r="G1004" s="469"/>
      <c r="H1004" s="469"/>
      <c r="I1004" s="469"/>
      <c r="J1004" s="469"/>
      <c r="K1004" s="657"/>
      <c r="L1004" s="469"/>
      <c r="M1004" s="652"/>
    </row>
    <row r="1005" spans="2:13" s="619" customFormat="1">
      <c r="B1005" s="454"/>
      <c r="C1005" s="454"/>
      <c r="D1005" s="469"/>
      <c r="E1005" s="469"/>
      <c r="F1005" s="469"/>
      <c r="G1005" s="469"/>
      <c r="H1005" s="469"/>
      <c r="I1005" s="469"/>
      <c r="J1005" s="469"/>
      <c r="K1005" s="657"/>
      <c r="L1005" s="469"/>
      <c r="M1005" s="652"/>
    </row>
    <row r="1006" spans="2:13" s="619" customFormat="1">
      <c r="B1006" s="454"/>
      <c r="C1006" s="454"/>
      <c r="D1006" s="469"/>
      <c r="E1006" s="469"/>
      <c r="F1006" s="469"/>
      <c r="G1006" s="469"/>
      <c r="H1006" s="469"/>
      <c r="I1006" s="469"/>
      <c r="J1006" s="469"/>
      <c r="K1006" s="657"/>
      <c r="L1006" s="469"/>
      <c r="M1006" s="652"/>
    </row>
    <row r="1007" spans="2:13" s="619" customFormat="1">
      <c r="B1007" s="454"/>
      <c r="C1007" s="454"/>
      <c r="D1007" s="469"/>
      <c r="E1007" s="469"/>
      <c r="F1007" s="469"/>
      <c r="G1007" s="469"/>
      <c r="H1007" s="469"/>
      <c r="I1007" s="469"/>
      <c r="J1007" s="469"/>
      <c r="K1007" s="657"/>
      <c r="L1007" s="469"/>
      <c r="M1007" s="652"/>
    </row>
    <row r="1008" spans="2:13" s="619" customFormat="1">
      <c r="B1008" s="454"/>
      <c r="C1008" s="454"/>
      <c r="D1008" s="469"/>
      <c r="E1008" s="469"/>
      <c r="F1008" s="469"/>
      <c r="G1008" s="469"/>
      <c r="H1008" s="469"/>
      <c r="I1008" s="469"/>
      <c r="J1008" s="469"/>
      <c r="K1008" s="657"/>
      <c r="L1008" s="469"/>
      <c r="M1008" s="652"/>
    </row>
    <row r="1009" spans="2:13" s="619" customFormat="1">
      <c r="B1009" s="454"/>
      <c r="C1009" s="454"/>
      <c r="D1009" s="469"/>
      <c r="E1009" s="469"/>
      <c r="F1009" s="469"/>
      <c r="G1009" s="469"/>
      <c r="H1009" s="469"/>
      <c r="I1009" s="469"/>
      <c r="J1009" s="469"/>
      <c r="K1009" s="657"/>
      <c r="L1009" s="469"/>
      <c r="M1009" s="652"/>
    </row>
    <row r="1010" spans="2:13" s="619" customFormat="1">
      <c r="B1010" s="454"/>
      <c r="C1010" s="454"/>
      <c r="D1010" s="469"/>
      <c r="E1010" s="469"/>
      <c r="F1010" s="469"/>
      <c r="G1010" s="469"/>
      <c r="H1010" s="469"/>
      <c r="I1010" s="469"/>
      <c r="J1010" s="469"/>
      <c r="K1010" s="657"/>
      <c r="L1010" s="469"/>
      <c r="M1010" s="652"/>
    </row>
    <row r="1011" spans="2:13" s="619" customFormat="1">
      <c r="B1011" s="454"/>
      <c r="C1011" s="454"/>
      <c r="D1011" s="469"/>
      <c r="E1011" s="469"/>
      <c r="F1011" s="469"/>
      <c r="G1011" s="469"/>
      <c r="H1011" s="469"/>
      <c r="I1011" s="469"/>
      <c r="J1011" s="469"/>
      <c r="K1011" s="657"/>
      <c r="L1011" s="469"/>
      <c r="M1011" s="652"/>
    </row>
    <row r="1012" spans="2:13" s="619" customFormat="1">
      <c r="B1012" s="454"/>
      <c r="C1012" s="454"/>
      <c r="D1012" s="469"/>
      <c r="E1012" s="469"/>
      <c r="F1012" s="469"/>
      <c r="G1012" s="469"/>
      <c r="H1012" s="469"/>
      <c r="I1012" s="469"/>
      <c r="J1012" s="469"/>
      <c r="K1012" s="657"/>
      <c r="L1012" s="469"/>
      <c r="M1012" s="652"/>
    </row>
    <row r="1013" spans="2:13" s="619" customFormat="1">
      <c r="B1013" s="454"/>
      <c r="C1013" s="454"/>
      <c r="D1013" s="469"/>
      <c r="E1013" s="469"/>
      <c r="F1013" s="469"/>
      <c r="G1013" s="469"/>
      <c r="H1013" s="469"/>
      <c r="I1013" s="469"/>
      <c r="J1013" s="469"/>
      <c r="K1013" s="657"/>
      <c r="L1013" s="469"/>
      <c r="M1013" s="652"/>
    </row>
    <row r="1014" spans="2:13" s="619" customFormat="1">
      <c r="B1014" s="454"/>
      <c r="C1014" s="454"/>
      <c r="D1014" s="469"/>
      <c r="E1014" s="469"/>
      <c r="F1014" s="469"/>
      <c r="G1014" s="469"/>
      <c r="H1014" s="469"/>
      <c r="I1014" s="469"/>
      <c r="J1014" s="469"/>
      <c r="K1014" s="657"/>
      <c r="L1014" s="469"/>
      <c r="M1014" s="652"/>
    </row>
    <row r="1015" spans="2:13" s="619" customFormat="1">
      <c r="B1015" s="454"/>
      <c r="C1015" s="454"/>
      <c r="D1015" s="469"/>
      <c r="E1015" s="469"/>
      <c r="F1015" s="469"/>
      <c r="G1015" s="469"/>
      <c r="H1015" s="469"/>
      <c r="I1015" s="469"/>
      <c r="J1015" s="469"/>
      <c r="K1015" s="657"/>
      <c r="L1015" s="469"/>
      <c r="M1015" s="652"/>
    </row>
    <row r="1016" spans="2:13" s="619" customFormat="1">
      <c r="B1016" s="454"/>
      <c r="C1016" s="454"/>
      <c r="D1016" s="469"/>
      <c r="E1016" s="469"/>
      <c r="F1016" s="469"/>
      <c r="G1016" s="469"/>
      <c r="H1016" s="469"/>
      <c r="I1016" s="469"/>
      <c r="J1016" s="469"/>
      <c r="K1016" s="657"/>
      <c r="L1016" s="469"/>
      <c r="M1016" s="652"/>
    </row>
    <row r="1017" spans="2:13" s="619" customFormat="1">
      <c r="B1017" s="454"/>
      <c r="C1017" s="454"/>
      <c r="D1017" s="469"/>
      <c r="E1017" s="469"/>
      <c r="F1017" s="469"/>
      <c r="G1017" s="469"/>
      <c r="H1017" s="469"/>
      <c r="I1017" s="469"/>
      <c r="J1017" s="469"/>
      <c r="K1017" s="657"/>
      <c r="L1017" s="469"/>
      <c r="M1017" s="652"/>
    </row>
    <row r="1018" spans="2:13" s="619" customFormat="1">
      <c r="B1018" s="454"/>
      <c r="C1018" s="454"/>
      <c r="D1018" s="469"/>
      <c r="E1018" s="469"/>
      <c r="F1018" s="469"/>
      <c r="G1018" s="469"/>
      <c r="H1018" s="469"/>
      <c r="I1018" s="469"/>
      <c r="J1018" s="469"/>
      <c r="K1018" s="657"/>
      <c r="L1018" s="469"/>
      <c r="M1018" s="652"/>
    </row>
    <row r="1019" spans="2:13" s="619" customFormat="1">
      <c r="B1019" s="454"/>
      <c r="C1019" s="454"/>
      <c r="D1019" s="469"/>
      <c r="E1019" s="469"/>
      <c r="F1019" s="469"/>
      <c r="G1019" s="469"/>
      <c r="H1019" s="469"/>
      <c r="I1019" s="469"/>
      <c r="J1019" s="469"/>
      <c r="K1019" s="657"/>
      <c r="L1019" s="469"/>
      <c r="M1019" s="652"/>
    </row>
    <row r="1020" spans="2:13" s="619" customFormat="1">
      <c r="B1020" s="454"/>
      <c r="C1020" s="454"/>
      <c r="D1020" s="469"/>
      <c r="E1020" s="469"/>
      <c r="F1020" s="469"/>
      <c r="G1020" s="469"/>
      <c r="H1020" s="469"/>
      <c r="I1020" s="469"/>
      <c r="J1020" s="469"/>
      <c r="K1020" s="657"/>
      <c r="L1020" s="469"/>
      <c r="M1020" s="652"/>
    </row>
    <row r="1021" spans="2:13" s="619" customFormat="1">
      <c r="B1021" s="454"/>
      <c r="C1021" s="454"/>
      <c r="D1021" s="469"/>
      <c r="E1021" s="469"/>
      <c r="F1021" s="469"/>
      <c r="G1021" s="469"/>
      <c r="H1021" s="469"/>
      <c r="I1021" s="469"/>
      <c r="J1021" s="469"/>
      <c r="K1021" s="657"/>
      <c r="L1021" s="469"/>
      <c r="M1021" s="652"/>
    </row>
    <row r="1022" spans="2:13" s="619" customFormat="1">
      <c r="B1022" s="454"/>
      <c r="C1022" s="454"/>
      <c r="D1022" s="469"/>
      <c r="E1022" s="469"/>
      <c r="F1022" s="469"/>
      <c r="G1022" s="469"/>
      <c r="H1022" s="469"/>
      <c r="I1022" s="469"/>
      <c r="J1022" s="469"/>
      <c r="K1022" s="657"/>
      <c r="L1022" s="469"/>
      <c r="M1022" s="652"/>
    </row>
    <row r="1023" spans="2:13" s="619" customFormat="1">
      <c r="B1023" s="454"/>
      <c r="C1023" s="454"/>
      <c r="D1023" s="469"/>
      <c r="E1023" s="469"/>
      <c r="F1023" s="469"/>
      <c r="G1023" s="469"/>
      <c r="H1023" s="469"/>
      <c r="I1023" s="469"/>
      <c r="J1023" s="469"/>
      <c r="K1023" s="657"/>
      <c r="L1023" s="469"/>
      <c r="M1023" s="652"/>
    </row>
    <row r="1024" spans="2:13" s="619" customFormat="1">
      <c r="B1024" s="454"/>
      <c r="C1024" s="454"/>
      <c r="D1024" s="469"/>
      <c r="E1024" s="469"/>
      <c r="F1024" s="469"/>
      <c r="G1024" s="469"/>
      <c r="H1024" s="469"/>
      <c r="I1024" s="469"/>
      <c r="J1024" s="469"/>
      <c r="K1024" s="657"/>
      <c r="L1024" s="469"/>
      <c r="M1024" s="652"/>
    </row>
    <row r="1025" spans="2:13" s="619" customFormat="1">
      <c r="B1025" s="454"/>
      <c r="C1025" s="454"/>
      <c r="D1025" s="469"/>
      <c r="E1025" s="469"/>
      <c r="F1025" s="469"/>
      <c r="G1025" s="469"/>
      <c r="H1025" s="469"/>
      <c r="I1025" s="469"/>
      <c r="J1025" s="469"/>
      <c r="K1025" s="657"/>
      <c r="L1025" s="469"/>
      <c r="M1025" s="652"/>
    </row>
    <row r="1026" spans="2:13" s="619" customFormat="1">
      <c r="B1026" s="454"/>
      <c r="C1026" s="454"/>
      <c r="D1026" s="469"/>
      <c r="E1026" s="469"/>
      <c r="F1026" s="469"/>
      <c r="G1026" s="469"/>
      <c r="H1026" s="469"/>
      <c r="I1026" s="469"/>
      <c r="J1026" s="469"/>
      <c r="K1026" s="657"/>
      <c r="L1026" s="469"/>
      <c r="M1026" s="652"/>
    </row>
    <row r="1027" spans="2:13" s="619" customFormat="1">
      <c r="B1027" s="454"/>
      <c r="C1027" s="454"/>
      <c r="D1027" s="469"/>
      <c r="E1027" s="469"/>
      <c r="F1027" s="469"/>
      <c r="G1027" s="469"/>
      <c r="H1027" s="469"/>
      <c r="I1027" s="469"/>
      <c r="J1027" s="469"/>
      <c r="K1027" s="657"/>
      <c r="L1027" s="469"/>
      <c r="M1027" s="652"/>
    </row>
    <row r="1028" spans="2:13" s="619" customFormat="1">
      <c r="B1028" s="454"/>
      <c r="C1028" s="454"/>
      <c r="D1028" s="469"/>
      <c r="E1028" s="469"/>
      <c r="F1028" s="469"/>
      <c r="G1028" s="469"/>
      <c r="H1028" s="469"/>
      <c r="I1028" s="469"/>
      <c r="J1028" s="469"/>
      <c r="K1028" s="657"/>
      <c r="L1028" s="469"/>
      <c r="M1028" s="652"/>
    </row>
    <row r="1029" spans="2:13" s="619" customFormat="1">
      <c r="B1029" s="454"/>
      <c r="C1029" s="454"/>
      <c r="D1029" s="469"/>
      <c r="E1029" s="469"/>
      <c r="F1029" s="469"/>
      <c r="G1029" s="469"/>
      <c r="H1029" s="469"/>
      <c r="I1029" s="469"/>
      <c r="J1029" s="469"/>
      <c r="K1029" s="657"/>
      <c r="L1029" s="469"/>
      <c r="M1029" s="652"/>
    </row>
    <row r="1030" spans="2:13" s="619" customFormat="1">
      <c r="B1030" s="454"/>
      <c r="C1030" s="454"/>
      <c r="D1030" s="469"/>
      <c r="E1030" s="469"/>
      <c r="F1030" s="469"/>
      <c r="G1030" s="469"/>
      <c r="H1030" s="469"/>
      <c r="I1030" s="469"/>
      <c r="J1030" s="469"/>
      <c r="K1030" s="657"/>
      <c r="L1030" s="469"/>
      <c r="M1030" s="652"/>
    </row>
    <row r="1031" spans="2:13" s="619" customFormat="1">
      <c r="B1031" s="454"/>
      <c r="C1031" s="454"/>
      <c r="D1031" s="469"/>
      <c r="E1031" s="469"/>
      <c r="F1031" s="469"/>
      <c r="G1031" s="469"/>
      <c r="H1031" s="469"/>
      <c r="I1031" s="469"/>
      <c r="J1031" s="469"/>
      <c r="K1031" s="657"/>
      <c r="L1031" s="469"/>
      <c r="M1031" s="652"/>
    </row>
    <row r="1032" spans="2:13" s="619" customFormat="1">
      <c r="B1032" s="454"/>
      <c r="C1032" s="454"/>
      <c r="D1032" s="469"/>
      <c r="E1032" s="469"/>
      <c r="F1032" s="469"/>
      <c r="G1032" s="469"/>
      <c r="H1032" s="469"/>
      <c r="I1032" s="469"/>
      <c r="J1032" s="469"/>
      <c r="K1032" s="657"/>
      <c r="L1032" s="469"/>
      <c r="M1032" s="652"/>
    </row>
    <row r="1033" spans="2:13" s="619" customFormat="1">
      <c r="B1033" s="454"/>
      <c r="C1033" s="454"/>
      <c r="D1033" s="469"/>
      <c r="E1033" s="469"/>
      <c r="F1033" s="469"/>
      <c r="G1033" s="469"/>
      <c r="H1033" s="469"/>
      <c r="I1033" s="469"/>
      <c r="J1033" s="469"/>
      <c r="K1033" s="657"/>
      <c r="L1033" s="469"/>
      <c r="M1033" s="652"/>
    </row>
    <row r="1034" spans="2:13" s="619" customFormat="1">
      <c r="B1034" s="454"/>
      <c r="C1034" s="454"/>
      <c r="D1034" s="469"/>
      <c r="E1034" s="469"/>
      <c r="F1034" s="469"/>
      <c r="G1034" s="469"/>
      <c r="H1034" s="469"/>
      <c r="I1034" s="469"/>
      <c r="J1034" s="469"/>
      <c r="K1034" s="657"/>
      <c r="L1034" s="469"/>
      <c r="M1034" s="652"/>
    </row>
    <row r="1035" spans="2:13" s="619" customFormat="1">
      <c r="B1035" s="454"/>
      <c r="C1035" s="454"/>
      <c r="D1035" s="469"/>
      <c r="E1035" s="469"/>
      <c r="F1035" s="469"/>
      <c r="G1035" s="469"/>
      <c r="H1035" s="469"/>
      <c r="I1035" s="469"/>
      <c r="J1035" s="469"/>
      <c r="K1035" s="657"/>
      <c r="L1035" s="469"/>
      <c r="M1035" s="652"/>
    </row>
    <row r="1036" spans="2:13" s="619" customFormat="1">
      <c r="B1036" s="454"/>
      <c r="C1036" s="454"/>
      <c r="D1036" s="469"/>
      <c r="E1036" s="469"/>
      <c r="F1036" s="469"/>
      <c r="G1036" s="469"/>
      <c r="H1036" s="469"/>
      <c r="I1036" s="469"/>
      <c r="J1036" s="469"/>
      <c r="K1036" s="657"/>
      <c r="L1036" s="469"/>
      <c r="M1036" s="652"/>
    </row>
    <row r="1037" spans="2:13" s="619" customFormat="1">
      <c r="B1037" s="454"/>
      <c r="C1037" s="454"/>
      <c r="D1037" s="469"/>
      <c r="E1037" s="469"/>
      <c r="F1037" s="469"/>
      <c r="G1037" s="469"/>
      <c r="H1037" s="469"/>
      <c r="I1037" s="469"/>
      <c r="J1037" s="469"/>
      <c r="K1037" s="657"/>
      <c r="L1037" s="469"/>
      <c r="M1037" s="652"/>
    </row>
    <row r="1038" spans="2:13" s="619" customFormat="1">
      <c r="B1038" s="454"/>
      <c r="C1038" s="454"/>
      <c r="D1038" s="469"/>
      <c r="E1038" s="469"/>
      <c r="F1038" s="469"/>
      <c r="G1038" s="469"/>
      <c r="H1038" s="469"/>
      <c r="I1038" s="469"/>
      <c r="J1038" s="469"/>
      <c r="K1038" s="657"/>
      <c r="L1038" s="469"/>
      <c r="M1038" s="652"/>
    </row>
    <row r="1039" spans="2:13" s="619" customFormat="1">
      <c r="B1039" s="454"/>
      <c r="C1039" s="454"/>
      <c r="D1039" s="469"/>
      <c r="E1039" s="469"/>
      <c r="F1039" s="469"/>
      <c r="G1039" s="469"/>
      <c r="H1039" s="469"/>
      <c r="I1039" s="469"/>
      <c r="J1039" s="469"/>
      <c r="K1039" s="657"/>
      <c r="L1039" s="469"/>
      <c r="M1039" s="652"/>
    </row>
    <row r="1040" spans="2:13" s="619" customFormat="1">
      <c r="B1040" s="454"/>
      <c r="C1040" s="454"/>
      <c r="D1040" s="469"/>
      <c r="E1040" s="469"/>
      <c r="F1040" s="469"/>
      <c r="G1040" s="469"/>
      <c r="H1040" s="469"/>
      <c r="I1040" s="469"/>
      <c r="J1040" s="469"/>
      <c r="K1040" s="657"/>
      <c r="L1040" s="469"/>
      <c r="M1040" s="652"/>
    </row>
    <row r="1041" spans="2:13" s="619" customFormat="1">
      <c r="B1041" s="454"/>
      <c r="C1041" s="454"/>
      <c r="D1041" s="469"/>
      <c r="E1041" s="469"/>
      <c r="F1041" s="469"/>
      <c r="G1041" s="469"/>
      <c r="H1041" s="469"/>
      <c r="I1041" s="469"/>
      <c r="J1041" s="469"/>
      <c r="K1041" s="657"/>
      <c r="L1041" s="469"/>
      <c r="M1041" s="652"/>
    </row>
    <row r="1042" spans="2:13" s="619" customFormat="1">
      <c r="B1042" s="454"/>
      <c r="C1042" s="454"/>
      <c r="D1042" s="469"/>
      <c r="E1042" s="469"/>
      <c r="F1042" s="469"/>
      <c r="G1042" s="469"/>
      <c r="H1042" s="469"/>
      <c r="I1042" s="469"/>
      <c r="J1042" s="469"/>
      <c r="K1042" s="657"/>
      <c r="L1042" s="469"/>
      <c r="M1042" s="652"/>
    </row>
    <row r="1043" spans="2:13" s="619" customFormat="1">
      <c r="B1043" s="454"/>
      <c r="C1043" s="454"/>
      <c r="D1043" s="469"/>
      <c r="E1043" s="469"/>
      <c r="F1043" s="469"/>
      <c r="G1043" s="469"/>
      <c r="H1043" s="469"/>
      <c r="I1043" s="469"/>
      <c r="J1043" s="469"/>
      <c r="K1043" s="657"/>
      <c r="L1043" s="469"/>
      <c r="M1043" s="652"/>
    </row>
    <row r="1044" spans="2:13" s="619" customFormat="1">
      <c r="B1044" s="454"/>
      <c r="C1044" s="454"/>
      <c r="D1044" s="469"/>
      <c r="E1044" s="469"/>
      <c r="F1044" s="469"/>
      <c r="G1044" s="469"/>
      <c r="H1044" s="469"/>
      <c r="I1044" s="469"/>
      <c r="J1044" s="469"/>
      <c r="K1044" s="657"/>
      <c r="L1044" s="469"/>
      <c r="M1044" s="652"/>
    </row>
    <row r="1045" spans="2:13" s="619" customFormat="1">
      <c r="B1045" s="454"/>
      <c r="C1045" s="454"/>
      <c r="D1045" s="469"/>
      <c r="E1045" s="469"/>
      <c r="F1045" s="469"/>
      <c r="G1045" s="469"/>
      <c r="H1045" s="469"/>
      <c r="I1045" s="469"/>
      <c r="J1045" s="469"/>
      <c r="K1045" s="657"/>
      <c r="L1045" s="469"/>
      <c r="M1045" s="652"/>
    </row>
    <row r="1046" spans="2:13" s="619" customFormat="1">
      <c r="B1046" s="454"/>
      <c r="C1046" s="454"/>
      <c r="D1046" s="469"/>
      <c r="E1046" s="469"/>
      <c r="F1046" s="469"/>
      <c r="G1046" s="469"/>
      <c r="H1046" s="469"/>
      <c r="I1046" s="469"/>
      <c r="J1046" s="469"/>
      <c r="K1046" s="657"/>
      <c r="L1046" s="469"/>
      <c r="M1046" s="652"/>
    </row>
    <row r="1047" spans="2:13" s="619" customFormat="1">
      <c r="B1047" s="454"/>
      <c r="C1047" s="454"/>
      <c r="D1047" s="469"/>
      <c r="E1047" s="469"/>
      <c r="F1047" s="469"/>
      <c r="G1047" s="469"/>
      <c r="H1047" s="469"/>
      <c r="I1047" s="469"/>
      <c r="J1047" s="469"/>
      <c r="K1047" s="657"/>
      <c r="L1047" s="469"/>
      <c r="M1047" s="652"/>
    </row>
    <row r="1048" spans="2:13" s="619" customFormat="1">
      <c r="B1048" s="454"/>
      <c r="C1048" s="454"/>
      <c r="D1048" s="469"/>
      <c r="E1048" s="469"/>
      <c r="F1048" s="469"/>
      <c r="G1048" s="469"/>
      <c r="H1048" s="469"/>
      <c r="I1048" s="469"/>
      <c r="J1048" s="469"/>
      <c r="K1048" s="657"/>
      <c r="L1048" s="469"/>
      <c r="M1048" s="652"/>
    </row>
    <row r="1049" spans="2:13" s="619" customFormat="1">
      <c r="B1049" s="454"/>
      <c r="C1049" s="454"/>
      <c r="D1049" s="469"/>
      <c r="E1049" s="469"/>
      <c r="F1049" s="469"/>
      <c r="G1049" s="469"/>
      <c r="H1049" s="469"/>
      <c r="I1049" s="469"/>
      <c r="J1049" s="469"/>
      <c r="K1049" s="657"/>
      <c r="L1049" s="469"/>
      <c r="M1049" s="652"/>
    </row>
    <row r="1050" spans="2:13" s="619" customFormat="1">
      <c r="B1050" s="454"/>
      <c r="C1050" s="454"/>
      <c r="D1050" s="469"/>
      <c r="E1050" s="469"/>
      <c r="F1050" s="469"/>
      <c r="G1050" s="469"/>
      <c r="H1050" s="469"/>
      <c r="I1050" s="469"/>
      <c r="J1050" s="469"/>
      <c r="K1050" s="657"/>
      <c r="L1050" s="469"/>
      <c r="M1050" s="652"/>
    </row>
    <row r="1051" spans="2:13" s="619" customFormat="1">
      <c r="B1051" s="454"/>
      <c r="C1051" s="454"/>
      <c r="D1051" s="469"/>
      <c r="E1051" s="469"/>
      <c r="F1051" s="469"/>
      <c r="G1051" s="469"/>
      <c r="H1051" s="469"/>
      <c r="I1051" s="469"/>
      <c r="J1051" s="469"/>
      <c r="K1051" s="657"/>
      <c r="L1051" s="469"/>
      <c r="M1051" s="652"/>
    </row>
    <row r="1052" spans="2:13" s="619" customFormat="1">
      <c r="B1052" s="454"/>
      <c r="C1052" s="454"/>
      <c r="D1052" s="469"/>
      <c r="E1052" s="469"/>
      <c r="F1052" s="469"/>
      <c r="G1052" s="469"/>
      <c r="H1052" s="469"/>
      <c r="I1052" s="469"/>
      <c r="J1052" s="469"/>
      <c r="K1052" s="657"/>
      <c r="L1052" s="469"/>
      <c r="M1052" s="652"/>
    </row>
    <row r="1053" spans="2:13" s="619" customFormat="1">
      <c r="B1053" s="454"/>
      <c r="C1053" s="454"/>
      <c r="D1053" s="469"/>
      <c r="E1053" s="469"/>
      <c r="F1053" s="469"/>
      <c r="G1053" s="469"/>
      <c r="H1053" s="469"/>
      <c r="I1053" s="469"/>
      <c r="J1053" s="469"/>
      <c r="K1053" s="657"/>
      <c r="L1053" s="469"/>
      <c r="M1053" s="652"/>
    </row>
    <row r="1054" spans="2:13" s="619" customFormat="1">
      <c r="B1054" s="454"/>
      <c r="C1054" s="454"/>
      <c r="D1054" s="469"/>
      <c r="E1054" s="469"/>
      <c r="F1054" s="469"/>
      <c r="G1054" s="469"/>
      <c r="H1054" s="469"/>
      <c r="I1054" s="469"/>
      <c r="J1054" s="469"/>
      <c r="K1054" s="657"/>
      <c r="L1054" s="469"/>
      <c r="M1054" s="652"/>
    </row>
    <row r="1055" spans="2:13" s="619" customFormat="1">
      <c r="B1055" s="454"/>
      <c r="C1055" s="454"/>
      <c r="D1055" s="469"/>
      <c r="E1055" s="469"/>
      <c r="F1055" s="469"/>
      <c r="G1055" s="469"/>
      <c r="H1055" s="469"/>
      <c r="I1055" s="469"/>
      <c r="J1055" s="469"/>
      <c r="K1055" s="657"/>
      <c r="L1055" s="469"/>
      <c r="M1055" s="652"/>
    </row>
    <row r="1056" spans="2:13" s="619" customFormat="1">
      <c r="B1056" s="454"/>
      <c r="C1056" s="454"/>
      <c r="D1056" s="469"/>
      <c r="E1056" s="469"/>
      <c r="F1056" s="469"/>
      <c r="G1056" s="469"/>
      <c r="H1056" s="469"/>
      <c r="I1056" s="469"/>
      <c r="J1056" s="469"/>
      <c r="K1056" s="657"/>
      <c r="L1056" s="469"/>
      <c r="M1056" s="652"/>
    </row>
    <row r="1057" spans="2:13" s="619" customFormat="1">
      <c r="B1057" s="454"/>
      <c r="C1057" s="454"/>
      <c r="D1057" s="469"/>
      <c r="E1057" s="469"/>
      <c r="F1057" s="469"/>
      <c r="G1057" s="469"/>
      <c r="H1057" s="469"/>
      <c r="I1057" s="469"/>
      <c r="J1057" s="469"/>
      <c r="K1057" s="657"/>
      <c r="L1057" s="469"/>
      <c r="M1057" s="652"/>
    </row>
    <row r="1058" spans="2:13" s="619" customFormat="1">
      <c r="B1058" s="454"/>
      <c r="C1058" s="454"/>
      <c r="D1058" s="469"/>
      <c r="E1058" s="469"/>
      <c r="F1058" s="469"/>
      <c r="G1058" s="469"/>
      <c r="H1058" s="469"/>
      <c r="I1058" s="469"/>
      <c r="J1058" s="469"/>
      <c r="K1058" s="657"/>
      <c r="L1058" s="469"/>
      <c r="M1058" s="652"/>
    </row>
    <row r="1059" spans="2:13" s="619" customFormat="1">
      <c r="B1059" s="454"/>
      <c r="C1059" s="454"/>
      <c r="D1059" s="469"/>
      <c r="E1059" s="469"/>
      <c r="F1059" s="469"/>
      <c r="G1059" s="469"/>
      <c r="H1059" s="469"/>
      <c r="I1059" s="469"/>
      <c r="J1059" s="469"/>
      <c r="K1059" s="657"/>
      <c r="L1059" s="469"/>
      <c r="M1059" s="652"/>
    </row>
    <row r="1060" spans="2:13" s="619" customFormat="1">
      <c r="B1060" s="454"/>
      <c r="C1060" s="454"/>
      <c r="D1060" s="469"/>
      <c r="E1060" s="469"/>
      <c r="F1060" s="469"/>
      <c r="G1060" s="469"/>
      <c r="H1060" s="469"/>
      <c r="I1060" s="469"/>
      <c r="J1060" s="469"/>
      <c r="K1060" s="657"/>
      <c r="L1060" s="469"/>
      <c r="M1060" s="652"/>
    </row>
    <row r="1061" spans="2:13" s="619" customFormat="1">
      <c r="B1061" s="454"/>
      <c r="C1061" s="454"/>
      <c r="D1061" s="469"/>
      <c r="E1061" s="469"/>
      <c r="F1061" s="469"/>
      <c r="G1061" s="469"/>
      <c r="H1061" s="469"/>
      <c r="I1061" s="469"/>
      <c r="J1061" s="469"/>
      <c r="K1061" s="657"/>
      <c r="L1061" s="469"/>
      <c r="M1061" s="652"/>
    </row>
    <row r="1062" spans="2:13" s="619" customFormat="1">
      <c r="B1062" s="454"/>
      <c r="C1062" s="454"/>
      <c r="D1062" s="469"/>
      <c r="E1062" s="469"/>
      <c r="F1062" s="469"/>
      <c r="G1062" s="469"/>
      <c r="H1062" s="469"/>
      <c r="I1062" s="469"/>
      <c r="J1062" s="469"/>
      <c r="K1062" s="657"/>
      <c r="L1062" s="469"/>
      <c r="M1062" s="652"/>
    </row>
    <row r="1063" spans="2:13" s="619" customFormat="1">
      <c r="B1063" s="454"/>
      <c r="C1063" s="454"/>
      <c r="D1063" s="469"/>
      <c r="E1063" s="469"/>
      <c r="F1063" s="469"/>
      <c r="G1063" s="469"/>
      <c r="H1063" s="469"/>
      <c r="I1063" s="469"/>
      <c r="J1063" s="469"/>
      <c r="K1063" s="657"/>
      <c r="L1063" s="469"/>
      <c r="M1063" s="652"/>
    </row>
    <row r="1064" spans="2:13" s="619" customFormat="1">
      <c r="B1064" s="454"/>
      <c r="C1064" s="454"/>
      <c r="D1064" s="469"/>
      <c r="E1064" s="469"/>
      <c r="F1064" s="469"/>
      <c r="G1064" s="469"/>
      <c r="H1064" s="469"/>
      <c r="I1064" s="469"/>
      <c r="J1064" s="469"/>
      <c r="K1064" s="657"/>
      <c r="L1064" s="469"/>
      <c r="M1064" s="652"/>
    </row>
    <row r="1065" spans="2:13" s="619" customFormat="1">
      <c r="B1065" s="454"/>
      <c r="C1065" s="454"/>
      <c r="D1065" s="469"/>
      <c r="E1065" s="469"/>
      <c r="F1065" s="469"/>
      <c r="G1065" s="469"/>
      <c r="H1065" s="469"/>
      <c r="I1065" s="469"/>
      <c r="J1065" s="469"/>
      <c r="K1065" s="657"/>
      <c r="L1065" s="469"/>
      <c r="M1065" s="652"/>
    </row>
    <row r="1066" spans="2:13" s="619" customFormat="1">
      <c r="B1066" s="454"/>
      <c r="C1066" s="454"/>
      <c r="D1066" s="469"/>
      <c r="E1066" s="469"/>
      <c r="F1066" s="469"/>
      <c r="G1066" s="469"/>
      <c r="H1066" s="469"/>
      <c r="I1066" s="469"/>
      <c r="J1066" s="469"/>
      <c r="K1066" s="657"/>
      <c r="L1066" s="469"/>
      <c r="M1066" s="652"/>
    </row>
    <row r="1067" spans="2:13" s="619" customFormat="1">
      <c r="B1067" s="454"/>
      <c r="C1067" s="454"/>
      <c r="D1067" s="469"/>
      <c r="E1067" s="469"/>
      <c r="F1067" s="469"/>
      <c r="G1067" s="469"/>
      <c r="H1067" s="469"/>
      <c r="I1067" s="469"/>
      <c r="J1067" s="469"/>
      <c r="K1067" s="657"/>
      <c r="L1067" s="469"/>
      <c r="M1067" s="652"/>
    </row>
    <row r="1068" spans="2:13" s="619" customFormat="1">
      <c r="B1068" s="454"/>
      <c r="C1068" s="454"/>
      <c r="D1068" s="469"/>
      <c r="E1068" s="469"/>
      <c r="F1068" s="469"/>
      <c r="G1068" s="469"/>
      <c r="H1068" s="469"/>
      <c r="I1068" s="469"/>
      <c r="J1068" s="469"/>
      <c r="K1068" s="657"/>
      <c r="L1068" s="469"/>
      <c r="M1068" s="652"/>
    </row>
    <row r="1069" spans="2:13" s="619" customFormat="1">
      <c r="B1069" s="454"/>
      <c r="C1069" s="454"/>
      <c r="D1069" s="469"/>
      <c r="E1069" s="469"/>
      <c r="F1069" s="469"/>
      <c r="G1069" s="469"/>
      <c r="H1069" s="469"/>
      <c r="I1069" s="469"/>
      <c r="J1069" s="469"/>
      <c r="K1069" s="657"/>
      <c r="L1069" s="469"/>
      <c r="M1069" s="652"/>
    </row>
    <row r="1070" spans="2:13" s="619" customFormat="1">
      <c r="B1070" s="454"/>
      <c r="C1070" s="454"/>
      <c r="D1070" s="469"/>
      <c r="E1070" s="469"/>
      <c r="F1070" s="469"/>
      <c r="G1070" s="469"/>
      <c r="H1070" s="469"/>
      <c r="I1070" s="469"/>
      <c r="J1070" s="469"/>
      <c r="K1070" s="657"/>
      <c r="L1070" s="469"/>
      <c r="M1070" s="652"/>
    </row>
    <row r="1071" spans="2:13" s="619" customFormat="1">
      <c r="B1071" s="454"/>
      <c r="C1071" s="454"/>
      <c r="D1071" s="469"/>
      <c r="E1071" s="469"/>
      <c r="F1071" s="469"/>
      <c r="G1071" s="469"/>
      <c r="H1071" s="469"/>
      <c r="I1071" s="469"/>
      <c r="J1071" s="469"/>
      <c r="K1071" s="657"/>
      <c r="L1071" s="469"/>
      <c r="M1071" s="652"/>
    </row>
    <row r="1072" spans="2:13" s="619" customFormat="1">
      <c r="B1072" s="454"/>
      <c r="C1072" s="454"/>
      <c r="D1072" s="469"/>
      <c r="E1072" s="469"/>
      <c r="F1072" s="469"/>
      <c r="G1072" s="469"/>
      <c r="H1072" s="469"/>
      <c r="I1072" s="469"/>
      <c r="J1072" s="469"/>
      <c r="K1072" s="657"/>
      <c r="L1072" s="469"/>
      <c r="M1072" s="652"/>
    </row>
    <row r="1073" spans="2:13" s="619" customFormat="1">
      <c r="B1073" s="454"/>
      <c r="C1073" s="454"/>
      <c r="D1073" s="469"/>
      <c r="E1073" s="469"/>
      <c r="F1073" s="469"/>
      <c r="G1073" s="469"/>
      <c r="H1073" s="469"/>
      <c r="I1073" s="469"/>
      <c r="J1073" s="469"/>
      <c r="K1073" s="657"/>
      <c r="L1073" s="469"/>
      <c r="M1073" s="652"/>
    </row>
    <row r="1074" spans="2:13" s="619" customFormat="1">
      <c r="B1074" s="454"/>
      <c r="C1074" s="454"/>
      <c r="D1074" s="469"/>
      <c r="E1074" s="469"/>
      <c r="F1074" s="469"/>
      <c r="G1074" s="469"/>
      <c r="H1074" s="469"/>
      <c r="I1074" s="469"/>
      <c r="J1074" s="469"/>
      <c r="K1074" s="657"/>
      <c r="L1074" s="469"/>
      <c r="M1074" s="652"/>
    </row>
    <row r="1075" spans="2:13" s="619" customFormat="1">
      <c r="B1075" s="454"/>
      <c r="C1075" s="454"/>
      <c r="D1075" s="469"/>
      <c r="E1075" s="469"/>
      <c r="F1075" s="469"/>
      <c r="G1075" s="469"/>
      <c r="H1075" s="469"/>
      <c r="I1075" s="469"/>
      <c r="J1075" s="469"/>
      <c r="K1075" s="657"/>
      <c r="L1075" s="469"/>
      <c r="M1075" s="652"/>
    </row>
    <row r="1076" spans="2:13" s="619" customFormat="1">
      <c r="B1076" s="454"/>
      <c r="C1076" s="454"/>
      <c r="D1076" s="469"/>
      <c r="E1076" s="469"/>
      <c r="F1076" s="469"/>
      <c r="G1076" s="469"/>
      <c r="H1076" s="469"/>
      <c r="I1076" s="469"/>
      <c r="J1076" s="469"/>
      <c r="K1076" s="657"/>
      <c r="L1076" s="469"/>
      <c r="M1076" s="652"/>
    </row>
    <row r="1077" spans="2:13" s="619" customFormat="1">
      <c r="B1077" s="454"/>
      <c r="C1077" s="454"/>
      <c r="D1077" s="469"/>
      <c r="E1077" s="469"/>
      <c r="F1077" s="469"/>
      <c r="G1077" s="469"/>
      <c r="H1077" s="469"/>
      <c r="I1077" s="469"/>
      <c r="J1077" s="469"/>
      <c r="K1077" s="657"/>
      <c r="L1077" s="469"/>
      <c r="M1077" s="652"/>
    </row>
    <row r="1078" spans="2:13" s="619" customFormat="1">
      <c r="B1078" s="454"/>
      <c r="C1078" s="454"/>
      <c r="D1078" s="469"/>
      <c r="E1078" s="469"/>
      <c r="F1078" s="469"/>
      <c r="G1078" s="469"/>
      <c r="H1078" s="469"/>
      <c r="I1078" s="469"/>
      <c r="J1078" s="469"/>
      <c r="K1078" s="657"/>
      <c r="L1078" s="469"/>
      <c r="M1078" s="652"/>
    </row>
    <row r="1079" spans="2:13" s="619" customFormat="1">
      <c r="B1079" s="454"/>
      <c r="C1079" s="454"/>
      <c r="D1079" s="469"/>
      <c r="E1079" s="469"/>
      <c r="F1079" s="469"/>
      <c r="G1079" s="469"/>
      <c r="H1079" s="469"/>
      <c r="I1079" s="469"/>
      <c r="J1079" s="469"/>
      <c r="K1079" s="657"/>
      <c r="L1079" s="469"/>
      <c r="M1079" s="652"/>
    </row>
    <row r="1080" spans="2:13" s="619" customFormat="1">
      <c r="B1080" s="454"/>
      <c r="C1080" s="454"/>
      <c r="D1080" s="469"/>
      <c r="E1080" s="469"/>
      <c r="F1080" s="469"/>
      <c r="G1080" s="469"/>
      <c r="H1080" s="469"/>
      <c r="I1080" s="469"/>
      <c r="J1080" s="469"/>
      <c r="K1080" s="657"/>
      <c r="L1080" s="469"/>
      <c r="M1080" s="652"/>
    </row>
    <row r="1081" spans="2:13" s="619" customFormat="1">
      <c r="B1081" s="454"/>
      <c r="C1081" s="454"/>
      <c r="D1081" s="469"/>
      <c r="E1081" s="469"/>
      <c r="F1081" s="469"/>
      <c r="G1081" s="469"/>
      <c r="H1081" s="469"/>
      <c r="I1081" s="469"/>
      <c r="J1081" s="469"/>
      <c r="K1081" s="657"/>
      <c r="L1081" s="469"/>
      <c r="M1081" s="652"/>
    </row>
    <row r="1082" spans="2:13" s="619" customFormat="1">
      <c r="B1082" s="454"/>
      <c r="C1082" s="454"/>
      <c r="D1082" s="469"/>
      <c r="E1082" s="469"/>
      <c r="F1082" s="469"/>
      <c r="G1082" s="469"/>
      <c r="H1082" s="469"/>
      <c r="I1082" s="469"/>
      <c r="J1082" s="469"/>
      <c r="K1082" s="657"/>
      <c r="L1082" s="469"/>
      <c r="M1082" s="652"/>
    </row>
    <row r="1083" spans="2:13" s="619" customFormat="1">
      <c r="B1083" s="454"/>
      <c r="C1083" s="454"/>
      <c r="D1083" s="469"/>
      <c r="E1083" s="469"/>
      <c r="F1083" s="469"/>
      <c r="G1083" s="469"/>
      <c r="H1083" s="469"/>
      <c r="I1083" s="469"/>
      <c r="J1083" s="469"/>
      <c r="K1083" s="657"/>
      <c r="L1083" s="469"/>
      <c r="M1083" s="652"/>
    </row>
    <row r="1084" spans="2:13" s="619" customFormat="1">
      <c r="B1084" s="454"/>
      <c r="C1084" s="454"/>
      <c r="D1084" s="469"/>
      <c r="E1084" s="469"/>
      <c r="F1084" s="469"/>
      <c r="G1084" s="469"/>
      <c r="H1084" s="469"/>
      <c r="I1084" s="469"/>
      <c r="J1084" s="469"/>
      <c r="K1084" s="657"/>
      <c r="L1084" s="469"/>
      <c r="M1084" s="652"/>
    </row>
    <row r="1085" spans="2:13" s="619" customFormat="1">
      <c r="B1085" s="454"/>
      <c r="C1085" s="454"/>
      <c r="D1085" s="469"/>
      <c r="E1085" s="469"/>
      <c r="F1085" s="469"/>
      <c r="G1085" s="469"/>
      <c r="H1085" s="469"/>
      <c r="I1085" s="469"/>
      <c r="J1085" s="469"/>
      <c r="K1085" s="657"/>
      <c r="L1085" s="469"/>
      <c r="M1085" s="652"/>
    </row>
    <row r="1086" spans="2:13" s="619" customFormat="1">
      <c r="B1086" s="454"/>
      <c r="C1086" s="454"/>
      <c r="D1086" s="469"/>
      <c r="E1086" s="469"/>
      <c r="F1086" s="469"/>
      <c r="G1086" s="469"/>
      <c r="H1086" s="469"/>
      <c r="I1086" s="469"/>
      <c r="J1086" s="469"/>
      <c r="K1086" s="657"/>
      <c r="L1086" s="469"/>
      <c r="M1086" s="652"/>
    </row>
    <row r="1087" spans="2:13" s="619" customFormat="1">
      <c r="B1087" s="454"/>
      <c r="C1087" s="454"/>
      <c r="D1087" s="469"/>
      <c r="E1087" s="469"/>
      <c r="F1087" s="469"/>
      <c r="G1087" s="469"/>
      <c r="H1087" s="469"/>
      <c r="I1087" s="469"/>
      <c r="J1087" s="469"/>
      <c r="K1087" s="657"/>
      <c r="L1087" s="469"/>
      <c r="M1087" s="652"/>
    </row>
    <row r="1088" spans="2:13" s="619" customFormat="1">
      <c r="B1088" s="454"/>
      <c r="C1088" s="454"/>
      <c r="D1088" s="469"/>
      <c r="E1088" s="469"/>
      <c r="F1088" s="469"/>
      <c r="G1088" s="469"/>
      <c r="H1088" s="469"/>
      <c r="I1088" s="469"/>
      <c r="J1088" s="469"/>
      <c r="K1088" s="657"/>
      <c r="L1088" s="469"/>
      <c r="M1088" s="652"/>
    </row>
    <row r="1089" spans="2:13" s="619" customFormat="1">
      <c r="B1089" s="454"/>
      <c r="C1089" s="454"/>
      <c r="D1089" s="469"/>
      <c r="E1089" s="469"/>
      <c r="F1089" s="469"/>
      <c r="G1089" s="469"/>
      <c r="H1089" s="469"/>
      <c r="I1089" s="469"/>
      <c r="J1089" s="469"/>
      <c r="K1089" s="657"/>
      <c r="L1089" s="469"/>
      <c r="M1089" s="652"/>
    </row>
    <row r="1090" spans="2:13" s="619" customFormat="1">
      <c r="B1090" s="454"/>
      <c r="C1090" s="454"/>
      <c r="D1090" s="469"/>
      <c r="E1090" s="469"/>
      <c r="F1090" s="469"/>
      <c r="G1090" s="469"/>
      <c r="H1090" s="469"/>
      <c r="I1090" s="469"/>
      <c r="J1090" s="469"/>
      <c r="K1090" s="657"/>
      <c r="L1090" s="469"/>
      <c r="M1090" s="652"/>
    </row>
    <row r="1091" spans="2:13" s="619" customFormat="1">
      <c r="B1091" s="454"/>
      <c r="C1091" s="454"/>
      <c r="D1091" s="469"/>
      <c r="E1091" s="469"/>
      <c r="F1091" s="469"/>
      <c r="G1091" s="469"/>
      <c r="H1091" s="469"/>
      <c r="I1091" s="469"/>
      <c r="J1091" s="469"/>
      <c r="K1091" s="657"/>
      <c r="L1091" s="469"/>
      <c r="M1091" s="652"/>
    </row>
    <row r="1092" spans="2:13" s="619" customFormat="1">
      <c r="B1092" s="454"/>
      <c r="C1092" s="454"/>
      <c r="D1092" s="469"/>
      <c r="E1092" s="469"/>
      <c r="F1092" s="469"/>
      <c r="G1092" s="469"/>
      <c r="H1092" s="469"/>
      <c r="I1092" s="469"/>
      <c r="J1092" s="469"/>
      <c r="K1092" s="657"/>
      <c r="L1092" s="469"/>
      <c r="M1092" s="652"/>
    </row>
    <row r="1093" spans="2:13" s="619" customFormat="1">
      <c r="B1093" s="454"/>
      <c r="C1093" s="454"/>
      <c r="D1093" s="469"/>
      <c r="E1093" s="469"/>
      <c r="F1093" s="469"/>
      <c r="G1093" s="469"/>
      <c r="H1093" s="469"/>
      <c r="I1093" s="469"/>
      <c r="J1093" s="469"/>
      <c r="K1093" s="657"/>
      <c r="L1093" s="469"/>
      <c r="M1093" s="652"/>
    </row>
    <row r="1094" spans="2:13" s="619" customFormat="1">
      <c r="B1094" s="454"/>
      <c r="C1094" s="454"/>
      <c r="D1094" s="469"/>
      <c r="E1094" s="469"/>
      <c r="F1094" s="469"/>
      <c r="G1094" s="469"/>
      <c r="H1094" s="469"/>
      <c r="I1094" s="469"/>
      <c r="J1094" s="469"/>
      <c r="K1094" s="657"/>
      <c r="L1094" s="469"/>
      <c r="M1094" s="652"/>
    </row>
    <row r="1095" spans="2:13" s="619" customFormat="1">
      <c r="B1095" s="454"/>
      <c r="C1095" s="454"/>
      <c r="D1095" s="469"/>
      <c r="E1095" s="469"/>
      <c r="F1095" s="469"/>
      <c r="G1095" s="469"/>
      <c r="H1095" s="469"/>
      <c r="I1095" s="469"/>
      <c r="J1095" s="469"/>
      <c r="K1095" s="657"/>
      <c r="L1095" s="469"/>
      <c r="M1095" s="652"/>
    </row>
    <row r="1096" spans="2:13" s="619" customFormat="1">
      <c r="B1096" s="454"/>
      <c r="C1096" s="454"/>
      <c r="D1096" s="469"/>
      <c r="E1096" s="469"/>
      <c r="F1096" s="469"/>
      <c r="G1096" s="469"/>
      <c r="H1096" s="469"/>
      <c r="I1096" s="469"/>
      <c r="J1096" s="469"/>
      <c r="K1096" s="657"/>
      <c r="L1096" s="469"/>
      <c r="M1096" s="652"/>
    </row>
    <row r="1097" spans="2:13" s="619" customFormat="1">
      <c r="B1097" s="454"/>
      <c r="C1097" s="454"/>
      <c r="D1097" s="469"/>
      <c r="E1097" s="469"/>
      <c r="F1097" s="469"/>
      <c r="G1097" s="469"/>
      <c r="H1097" s="469"/>
      <c r="I1097" s="469"/>
      <c r="J1097" s="469"/>
      <c r="K1097" s="657"/>
      <c r="L1097" s="469"/>
      <c r="M1097" s="652"/>
    </row>
    <row r="1098" spans="2:13" s="619" customFormat="1">
      <c r="B1098" s="454"/>
      <c r="C1098" s="454"/>
      <c r="D1098" s="469"/>
      <c r="E1098" s="469"/>
      <c r="F1098" s="469"/>
      <c r="G1098" s="469"/>
      <c r="H1098" s="469"/>
      <c r="I1098" s="469"/>
      <c r="J1098" s="469"/>
      <c r="K1098" s="657"/>
      <c r="L1098" s="469"/>
      <c r="M1098" s="652"/>
    </row>
    <row r="1099" spans="2:13" s="619" customFormat="1">
      <c r="B1099" s="454"/>
      <c r="C1099" s="454"/>
      <c r="D1099" s="469"/>
      <c r="E1099" s="469"/>
      <c r="F1099" s="469"/>
      <c r="G1099" s="469"/>
      <c r="H1099" s="469"/>
      <c r="I1099" s="469"/>
      <c r="J1099" s="469"/>
      <c r="K1099" s="657"/>
      <c r="L1099" s="469"/>
      <c r="M1099" s="652"/>
    </row>
    <row r="1100" spans="2:13" s="619" customFormat="1">
      <c r="B1100" s="454"/>
      <c r="C1100" s="454"/>
      <c r="D1100" s="469"/>
      <c r="E1100" s="469"/>
      <c r="F1100" s="469"/>
      <c r="G1100" s="469"/>
      <c r="H1100" s="469"/>
      <c r="I1100" s="469"/>
      <c r="J1100" s="469"/>
      <c r="K1100" s="657"/>
      <c r="L1100" s="469"/>
      <c r="M1100" s="652"/>
    </row>
    <row r="1101" spans="2:13" s="619" customFormat="1">
      <c r="B1101" s="454"/>
      <c r="C1101" s="454"/>
      <c r="D1101" s="469"/>
      <c r="E1101" s="469"/>
      <c r="F1101" s="469"/>
      <c r="G1101" s="469"/>
      <c r="H1101" s="469"/>
      <c r="I1101" s="469"/>
      <c r="J1101" s="469"/>
      <c r="K1101" s="657"/>
      <c r="L1101" s="469"/>
      <c r="M1101" s="652"/>
    </row>
    <row r="1102" spans="2:13" s="619" customFormat="1">
      <c r="B1102" s="454"/>
      <c r="C1102" s="454"/>
      <c r="D1102" s="469"/>
      <c r="E1102" s="469"/>
      <c r="F1102" s="469"/>
      <c r="G1102" s="469"/>
      <c r="H1102" s="469"/>
      <c r="I1102" s="469"/>
      <c r="J1102" s="469"/>
      <c r="K1102" s="657"/>
      <c r="L1102" s="469"/>
      <c r="M1102" s="652"/>
    </row>
    <row r="1103" spans="2:13" s="619" customFormat="1">
      <c r="B1103" s="454"/>
      <c r="C1103" s="454"/>
      <c r="D1103" s="469"/>
      <c r="E1103" s="469"/>
      <c r="F1103" s="469"/>
      <c r="G1103" s="469"/>
      <c r="H1103" s="469"/>
      <c r="I1103" s="469"/>
      <c r="J1103" s="469"/>
      <c r="K1103" s="657"/>
      <c r="L1103" s="469"/>
      <c r="M1103" s="652"/>
    </row>
    <row r="1104" spans="2:13" s="619" customFormat="1">
      <c r="B1104" s="454"/>
      <c r="C1104" s="454"/>
      <c r="D1104" s="469"/>
      <c r="E1104" s="469"/>
      <c r="F1104" s="469"/>
      <c r="G1104" s="469"/>
      <c r="H1104" s="469"/>
      <c r="I1104" s="469"/>
      <c r="J1104" s="469"/>
      <c r="K1104" s="657"/>
      <c r="L1104" s="469"/>
      <c r="M1104" s="652"/>
    </row>
    <row r="1105" spans="2:13" s="619" customFormat="1">
      <c r="B1105" s="454"/>
      <c r="C1105" s="454"/>
      <c r="D1105" s="469"/>
      <c r="E1105" s="469"/>
      <c r="F1105" s="469"/>
      <c r="G1105" s="469"/>
      <c r="H1105" s="469"/>
      <c r="I1105" s="469"/>
      <c r="J1105" s="469"/>
      <c r="K1105" s="657"/>
      <c r="L1105" s="469"/>
      <c r="M1105" s="652"/>
    </row>
    <row r="1106" spans="2:13" s="619" customFormat="1">
      <c r="B1106" s="454"/>
      <c r="C1106" s="454"/>
      <c r="D1106" s="469"/>
      <c r="E1106" s="469"/>
      <c r="F1106" s="469"/>
      <c r="G1106" s="469"/>
      <c r="H1106" s="469"/>
      <c r="I1106" s="469"/>
      <c r="J1106" s="469"/>
      <c r="K1106" s="657"/>
      <c r="L1106" s="469"/>
      <c r="M1106" s="652"/>
    </row>
    <row r="1107" spans="2:13" s="619" customFormat="1">
      <c r="B1107" s="454"/>
      <c r="C1107" s="454"/>
      <c r="D1107" s="469"/>
      <c r="E1107" s="469"/>
      <c r="F1107" s="469"/>
      <c r="G1107" s="469"/>
      <c r="H1107" s="469"/>
      <c r="I1107" s="469"/>
      <c r="J1107" s="469"/>
      <c r="K1107" s="657"/>
      <c r="L1107" s="469"/>
      <c r="M1107" s="652"/>
    </row>
    <row r="1108" spans="2:13" s="619" customFormat="1">
      <c r="B1108" s="454"/>
      <c r="C1108" s="454"/>
      <c r="D1108" s="469"/>
      <c r="E1108" s="469"/>
      <c r="F1108" s="469"/>
      <c r="G1108" s="469"/>
      <c r="H1108" s="469"/>
      <c r="I1108" s="469"/>
      <c r="J1108" s="469"/>
      <c r="K1108" s="657"/>
      <c r="L1108" s="469"/>
      <c r="M1108" s="652"/>
    </row>
    <row r="1109" spans="2:13" s="619" customFormat="1">
      <c r="B1109" s="454"/>
      <c r="C1109" s="454"/>
      <c r="D1109" s="469"/>
      <c r="E1109" s="469"/>
      <c r="F1109" s="469"/>
      <c r="G1109" s="469"/>
      <c r="H1109" s="469"/>
      <c r="I1109" s="469"/>
      <c r="J1109" s="469"/>
      <c r="K1109" s="657"/>
      <c r="L1109" s="469"/>
      <c r="M1109" s="652"/>
    </row>
    <row r="1110" spans="2:13" s="619" customFormat="1">
      <c r="B1110" s="454"/>
      <c r="C1110" s="454"/>
      <c r="D1110" s="469"/>
      <c r="E1110" s="469"/>
      <c r="F1110" s="469"/>
      <c r="G1110" s="469"/>
      <c r="H1110" s="469"/>
      <c r="I1110" s="469"/>
      <c r="J1110" s="469"/>
      <c r="K1110" s="657"/>
      <c r="L1110" s="469"/>
      <c r="M1110" s="652"/>
    </row>
    <row r="1111" spans="2:13" s="619" customFormat="1">
      <c r="B1111" s="454"/>
      <c r="C1111" s="454"/>
      <c r="D1111" s="469"/>
      <c r="E1111" s="469"/>
      <c r="F1111" s="469"/>
      <c r="G1111" s="469"/>
      <c r="H1111" s="469"/>
      <c r="I1111" s="469"/>
      <c r="J1111" s="469"/>
      <c r="K1111" s="657"/>
      <c r="L1111" s="469"/>
      <c r="M1111" s="652"/>
    </row>
    <row r="1112" spans="2:13" s="619" customFormat="1">
      <c r="B1112" s="454"/>
      <c r="C1112" s="454"/>
      <c r="D1112" s="469"/>
      <c r="E1112" s="469"/>
      <c r="F1112" s="469"/>
      <c r="G1112" s="469"/>
      <c r="H1112" s="469"/>
      <c r="I1112" s="469"/>
      <c r="J1112" s="469"/>
      <c r="K1112" s="657"/>
      <c r="L1112" s="469"/>
      <c r="M1112" s="652"/>
    </row>
    <row r="1113" spans="2:13" s="619" customFormat="1">
      <c r="B1113" s="454"/>
      <c r="C1113" s="454"/>
      <c r="D1113" s="469"/>
      <c r="E1113" s="469"/>
      <c r="F1113" s="469"/>
      <c r="G1113" s="469"/>
      <c r="H1113" s="469"/>
      <c r="I1113" s="469"/>
      <c r="J1113" s="469"/>
      <c r="K1113" s="657"/>
      <c r="L1113" s="469"/>
      <c r="M1113" s="652"/>
    </row>
    <row r="1114" spans="2:13" s="619" customFormat="1">
      <c r="B1114" s="454"/>
      <c r="C1114" s="454"/>
      <c r="D1114" s="469"/>
      <c r="E1114" s="469"/>
      <c r="F1114" s="469"/>
      <c r="G1114" s="469"/>
      <c r="H1114" s="469"/>
      <c r="I1114" s="469"/>
      <c r="J1114" s="469"/>
      <c r="K1114" s="657"/>
      <c r="L1114" s="469"/>
      <c r="M1114" s="652"/>
    </row>
    <row r="1115" spans="2:13" s="619" customFormat="1">
      <c r="B1115" s="454"/>
      <c r="C1115" s="454"/>
      <c r="D1115" s="469"/>
      <c r="E1115" s="469"/>
      <c r="F1115" s="469"/>
      <c r="G1115" s="469"/>
      <c r="H1115" s="469"/>
      <c r="I1115" s="469"/>
      <c r="J1115" s="469"/>
      <c r="K1115" s="657"/>
      <c r="L1115" s="469"/>
      <c r="M1115" s="652"/>
    </row>
    <row r="1116" spans="2:13" s="619" customFormat="1">
      <c r="B1116" s="454"/>
      <c r="C1116" s="454"/>
      <c r="D1116" s="469"/>
      <c r="E1116" s="469"/>
      <c r="F1116" s="469"/>
      <c r="G1116" s="469"/>
      <c r="H1116" s="469"/>
      <c r="I1116" s="469"/>
      <c r="J1116" s="469"/>
      <c r="K1116" s="657"/>
      <c r="L1116" s="469"/>
      <c r="M1116" s="652"/>
    </row>
    <row r="1117" spans="2:13" s="619" customFormat="1">
      <c r="B1117" s="454"/>
      <c r="C1117" s="454"/>
      <c r="D1117" s="469"/>
      <c r="E1117" s="469"/>
      <c r="F1117" s="469"/>
      <c r="G1117" s="469"/>
      <c r="H1117" s="469"/>
      <c r="I1117" s="469"/>
      <c r="J1117" s="469"/>
      <c r="K1117" s="657"/>
      <c r="L1117" s="469"/>
      <c r="M1117" s="652"/>
    </row>
    <row r="1118" spans="2:13" s="619" customFormat="1">
      <c r="B1118" s="454"/>
      <c r="C1118" s="454"/>
      <c r="D1118" s="469"/>
      <c r="E1118" s="469"/>
      <c r="F1118" s="469"/>
      <c r="G1118" s="469"/>
      <c r="H1118" s="469"/>
      <c r="I1118" s="469"/>
      <c r="J1118" s="469"/>
      <c r="K1118" s="657"/>
      <c r="L1118" s="469"/>
      <c r="M1118" s="652"/>
    </row>
    <row r="1119" spans="2:13" s="619" customFormat="1">
      <c r="B1119" s="454"/>
      <c r="C1119" s="454"/>
      <c r="D1119" s="469"/>
      <c r="E1119" s="469"/>
      <c r="F1119" s="469"/>
      <c r="G1119" s="469"/>
      <c r="H1119" s="469"/>
      <c r="I1119" s="469"/>
      <c r="J1119" s="469"/>
      <c r="K1119" s="657"/>
      <c r="L1119" s="469"/>
      <c r="M1119" s="652"/>
    </row>
    <row r="1120" spans="2:13" s="619" customFormat="1">
      <c r="B1120" s="454"/>
      <c r="C1120" s="454"/>
      <c r="D1120" s="469"/>
      <c r="E1120" s="469"/>
      <c r="F1120" s="469"/>
      <c r="G1120" s="469"/>
      <c r="H1120" s="469"/>
      <c r="I1120" s="469"/>
      <c r="J1120" s="469"/>
      <c r="K1120" s="657"/>
      <c r="L1120" s="469"/>
      <c r="M1120" s="652"/>
    </row>
    <row r="1121" spans="2:13" s="619" customFormat="1">
      <c r="B1121" s="454"/>
      <c r="C1121" s="454"/>
      <c r="D1121" s="469"/>
      <c r="E1121" s="469"/>
      <c r="F1121" s="469"/>
      <c r="G1121" s="469"/>
      <c r="H1121" s="469"/>
      <c r="I1121" s="469"/>
      <c r="J1121" s="469"/>
      <c r="K1121" s="657"/>
      <c r="L1121" s="469"/>
      <c r="M1121" s="652"/>
    </row>
    <row r="1122" spans="2:13" s="619" customFormat="1">
      <c r="B1122" s="454"/>
      <c r="C1122" s="454"/>
      <c r="D1122" s="469"/>
      <c r="E1122" s="469"/>
      <c r="F1122" s="469"/>
      <c r="G1122" s="469"/>
      <c r="H1122" s="469"/>
      <c r="I1122" s="469"/>
      <c r="J1122" s="469"/>
      <c r="K1122" s="657"/>
      <c r="L1122" s="469"/>
      <c r="M1122" s="652"/>
    </row>
    <row r="1123" spans="2:13" s="619" customFormat="1">
      <c r="B1123" s="454"/>
      <c r="C1123" s="454"/>
      <c r="D1123" s="469"/>
      <c r="E1123" s="469"/>
      <c r="F1123" s="469"/>
      <c r="G1123" s="469"/>
      <c r="H1123" s="469"/>
      <c r="I1123" s="469"/>
      <c r="J1123" s="469"/>
      <c r="K1123" s="657"/>
      <c r="L1123" s="469"/>
      <c r="M1123" s="652"/>
    </row>
    <row r="1124" spans="2:13" s="619" customFormat="1">
      <c r="B1124" s="454"/>
      <c r="C1124" s="454"/>
      <c r="D1124" s="469"/>
      <c r="E1124" s="469"/>
      <c r="F1124" s="469"/>
      <c r="G1124" s="469"/>
      <c r="H1124" s="469"/>
      <c r="I1124" s="469"/>
      <c r="J1124" s="469"/>
      <c r="K1124" s="657"/>
      <c r="L1124" s="469"/>
      <c r="M1124" s="652"/>
    </row>
    <row r="1125" spans="2:13" s="619" customFormat="1">
      <c r="B1125" s="454"/>
      <c r="C1125" s="454"/>
      <c r="D1125" s="469"/>
      <c r="E1125" s="469"/>
      <c r="F1125" s="469"/>
      <c r="G1125" s="469"/>
      <c r="H1125" s="469"/>
      <c r="I1125" s="469"/>
      <c r="J1125" s="469"/>
      <c r="K1125" s="657"/>
      <c r="L1125" s="469"/>
      <c r="M1125" s="652"/>
    </row>
    <row r="1126" spans="2:13" s="619" customFormat="1">
      <c r="B1126" s="454"/>
      <c r="C1126" s="454"/>
      <c r="D1126" s="469"/>
      <c r="E1126" s="469"/>
      <c r="F1126" s="469"/>
      <c r="G1126" s="469"/>
      <c r="H1126" s="469"/>
      <c r="I1126" s="469"/>
      <c r="J1126" s="469"/>
      <c r="K1126" s="657"/>
      <c r="L1126" s="469"/>
      <c r="M1126" s="652"/>
    </row>
    <row r="1127" spans="2:13" s="619" customFormat="1">
      <c r="B1127" s="454"/>
      <c r="C1127" s="454"/>
      <c r="D1127" s="469"/>
      <c r="E1127" s="469"/>
      <c r="F1127" s="469"/>
      <c r="G1127" s="469"/>
      <c r="H1127" s="469"/>
      <c r="I1127" s="469"/>
      <c r="J1127" s="469"/>
      <c r="K1127" s="657"/>
      <c r="L1127" s="469"/>
      <c r="M1127" s="652"/>
    </row>
    <row r="1128" spans="2:13" s="619" customFormat="1">
      <c r="B1128" s="454"/>
      <c r="C1128" s="454"/>
      <c r="D1128" s="469"/>
      <c r="E1128" s="469"/>
      <c r="F1128" s="469"/>
      <c r="G1128" s="469"/>
      <c r="H1128" s="469"/>
      <c r="I1128" s="469"/>
      <c r="J1128" s="469"/>
      <c r="K1128" s="657"/>
      <c r="L1128" s="469"/>
      <c r="M1128" s="652"/>
    </row>
    <row r="1129" spans="2:13" s="619" customFormat="1">
      <c r="B1129" s="454"/>
      <c r="C1129" s="454"/>
      <c r="D1129" s="469"/>
      <c r="E1129" s="469"/>
      <c r="F1129" s="469"/>
      <c r="G1129" s="469"/>
      <c r="H1129" s="469"/>
      <c r="I1129" s="469"/>
      <c r="J1129" s="469"/>
      <c r="K1129" s="657"/>
      <c r="L1129" s="469"/>
      <c r="M1129" s="652"/>
    </row>
    <row r="1130" spans="2:13" s="619" customFormat="1">
      <c r="B1130" s="454"/>
      <c r="C1130" s="454"/>
      <c r="D1130" s="469"/>
      <c r="E1130" s="469"/>
      <c r="F1130" s="469"/>
      <c r="G1130" s="469"/>
      <c r="H1130" s="469"/>
      <c r="I1130" s="469"/>
      <c r="J1130" s="469"/>
      <c r="K1130" s="657"/>
      <c r="L1130" s="469"/>
      <c r="M1130" s="652"/>
    </row>
    <row r="1131" spans="2:13" s="619" customFormat="1">
      <c r="B1131" s="454"/>
      <c r="C1131" s="454"/>
      <c r="D1131" s="469"/>
      <c r="E1131" s="469"/>
      <c r="F1131" s="469"/>
      <c r="G1131" s="469"/>
      <c r="H1131" s="469"/>
      <c r="I1131" s="469"/>
      <c r="J1131" s="469"/>
      <c r="K1131" s="657"/>
      <c r="L1131" s="469"/>
      <c r="M1131" s="652"/>
    </row>
    <row r="1132" spans="2:13" s="619" customFormat="1">
      <c r="B1132" s="454"/>
      <c r="C1132" s="454"/>
      <c r="D1132" s="469"/>
      <c r="E1132" s="469"/>
      <c r="F1132" s="469"/>
      <c r="G1132" s="469"/>
      <c r="H1132" s="469"/>
      <c r="I1132" s="469"/>
      <c r="J1132" s="469"/>
      <c r="K1132" s="657"/>
      <c r="L1132" s="469"/>
      <c r="M1132" s="652"/>
    </row>
    <row r="1133" spans="2:13" s="619" customFormat="1">
      <c r="B1133" s="454"/>
      <c r="C1133" s="454"/>
      <c r="D1133" s="469"/>
      <c r="E1133" s="469"/>
      <c r="F1133" s="469"/>
      <c r="G1133" s="469"/>
      <c r="H1133" s="469"/>
      <c r="I1133" s="469"/>
      <c r="J1133" s="469"/>
      <c r="K1133" s="657"/>
      <c r="L1133" s="469"/>
      <c r="M1133" s="652"/>
    </row>
    <row r="1134" spans="2:13" s="619" customFormat="1">
      <c r="B1134" s="454"/>
      <c r="C1134" s="454"/>
      <c r="D1134" s="469"/>
      <c r="E1134" s="469"/>
      <c r="F1134" s="469"/>
      <c r="G1134" s="469"/>
      <c r="H1134" s="469"/>
      <c r="I1134" s="469"/>
      <c r="J1134" s="469"/>
      <c r="K1134" s="657"/>
      <c r="L1134" s="469"/>
      <c r="M1134" s="652"/>
    </row>
    <row r="1135" spans="2:13" s="619" customFormat="1">
      <c r="B1135" s="454"/>
      <c r="C1135" s="454"/>
      <c r="D1135" s="469"/>
      <c r="E1135" s="469"/>
      <c r="F1135" s="469"/>
      <c r="G1135" s="469"/>
      <c r="H1135" s="469"/>
      <c r="I1135" s="469"/>
      <c r="J1135" s="469"/>
      <c r="K1135" s="657"/>
      <c r="L1135" s="469"/>
      <c r="M1135" s="652"/>
    </row>
    <row r="1136" spans="2:13" s="619" customFormat="1">
      <c r="B1136" s="454"/>
      <c r="C1136" s="454"/>
      <c r="D1136" s="469"/>
      <c r="E1136" s="469"/>
      <c r="F1136" s="469"/>
      <c r="G1136" s="469"/>
      <c r="H1136" s="469"/>
      <c r="I1136" s="469"/>
      <c r="J1136" s="469"/>
      <c r="K1136" s="657"/>
      <c r="L1136" s="469"/>
      <c r="M1136" s="652"/>
    </row>
    <row r="1137" spans="2:13" s="619" customFormat="1">
      <c r="B1137" s="454"/>
      <c r="C1137" s="454"/>
      <c r="D1137" s="469"/>
      <c r="E1137" s="469"/>
      <c r="F1137" s="469"/>
      <c r="G1137" s="469"/>
      <c r="H1137" s="469"/>
      <c r="I1137" s="469"/>
      <c r="J1137" s="469"/>
      <c r="K1137" s="657"/>
      <c r="L1137" s="469"/>
      <c r="M1137" s="652"/>
    </row>
    <row r="1138" spans="2:13" s="619" customFormat="1">
      <c r="B1138" s="454"/>
      <c r="C1138" s="454"/>
      <c r="D1138" s="469"/>
      <c r="E1138" s="469"/>
      <c r="F1138" s="469"/>
      <c r="G1138" s="469"/>
      <c r="H1138" s="469"/>
      <c r="I1138" s="469"/>
      <c r="J1138" s="469"/>
      <c r="K1138" s="657"/>
      <c r="L1138" s="469"/>
      <c r="M1138" s="652"/>
    </row>
    <row r="1139" spans="2:13" s="619" customFormat="1">
      <c r="B1139" s="454"/>
      <c r="C1139" s="454"/>
      <c r="D1139" s="469"/>
      <c r="E1139" s="469"/>
      <c r="F1139" s="469"/>
      <c r="G1139" s="469"/>
      <c r="H1139" s="469"/>
      <c r="I1139" s="469"/>
      <c r="J1139" s="469"/>
      <c r="K1139" s="657"/>
      <c r="L1139" s="469"/>
      <c r="M1139" s="652"/>
    </row>
    <row r="1140" spans="2:13" s="619" customFormat="1">
      <c r="B1140" s="454"/>
      <c r="C1140" s="454"/>
      <c r="D1140" s="469"/>
      <c r="E1140" s="469"/>
      <c r="F1140" s="469"/>
      <c r="G1140" s="469"/>
      <c r="H1140" s="469"/>
      <c r="I1140" s="469"/>
      <c r="J1140" s="469"/>
      <c r="K1140" s="657"/>
      <c r="L1140" s="469"/>
      <c r="M1140" s="652"/>
    </row>
    <row r="1141" spans="2:13" s="619" customFormat="1">
      <c r="B1141" s="454"/>
      <c r="C1141" s="454"/>
      <c r="D1141" s="469"/>
      <c r="E1141" s="469"/>
      <c r="F1141" s="469"/>
      <c r="G1141" s="469"/>
      <c r="H1141" s="469"/>
      <c r="I1141" s="469"/>
      <c r="J1141" s="469"/>
      <c r="K1141" s="657"/>
      <c r="L1141" s="469"/>
      <c r="M1141" s="652"/>
    </row>
    <row r="1142" spans="2:13" s="619" customFormat="1">
      <c r="B1142" s="454"/>
      <c r="C1142" s="454"/>
      <c r="D1142" s="469"/>
      <c r="E1142" s="469"/>
      <c r="F1142" s="469"/>
      <c r="G1142" s="469"/>
      <c r="H1142" s="469"/>
      <c r="I1142" s="469"/>
      <c r="J1142" s="469"/>
      <c r="K1142" s="657"/>
      <c r="L1142" s="469"/>
      <c r="M1142" s="652"/>
    </row>
    <row r="1143" spans="2:13" s="619" customFormat="1">
      <c r="B1143" s="454"/>
      <c r="C1143" s="454"/>
      <c r="D1143" s="469"/>
      <c r="E1143" s="469"/>
      <c r="F1143" s="469"/>
      <c r="G1143" s="469"/>
      <c r="H1143" s="469"/>
      <c r="I1143" s="469"/>
      <c r="J1143" s="469"/>
      <c r="K1143" s="657"/>
      <c r="L1143" s="469"/>
      <c r="M1143" s="652"/>
    </row>
    <row r="1144" spans="2:13" s="619" customFormat="1">
      <c r="B1144" s="454"/>
      <c r="C1144" s="454"/>
      <c r="D1144" s="469"/>
      <c r="E1144" s="469"/>
      <c r="F1144" s="469"/>
      <c r="G1144" s="469"/>
      <c r="H1144" s="469"/>
      <c r="I1144" s="469"/>
      <c r="J1144" s="469"/>
      <c r="K1144" s="657"/>
      <c r="L1144" s="469"/>
      <c r="M1144" s="652"/>
    </row>
    <row r="1145" spans="2:13" s="619" customFormat="1">
      <c r="B1145" s="454"/>
      <c r="C1145" s="454"/>
      <c r="D1145" s="469"/>
      <c r="E1145" s="469"/>
      <c r="F1145" s="469"/>
      <c r="G1145" s="469"/>
      <c r="H1145" s="469"/>
      <c r="I1145" s="469"/>
      <c r="J1145" s="469"/>
      <c r="K1145" s="657"/>
      <c r="L1145" s="469"/>
      <c r="M1145" s="652"/>
    </row>
    <row r="1146" spans="2:13" s="619" customFormat="1">
      <c r="B1146" s="454"/>
      <c r="C1146" s="454"/>
      <c r="D1146" s="469"/>
      <c r="E1146" s="469"/>
      <c r="F1146" s="469"/>
      <c r="G1146" s="469"/>
      <c r="H1146" s="469"/>
      <c r="I1146" s="469"/>
      <c r="J1146" s="469"/>
      <c r="K1146" s="657"/>
      <c r="L1146" s="469"/>
      <c r="M1146" s="652"/>
    </row>
    <row r="1147" spans="2:13" s="619" customFormat="1">
      <c r="B1147" s="454"/>
      <c r="C1147" s="454"/>
      <c r="D1147" s="469"/>
      <c r="E1147" s="469"/>
      <c r="F1147" s="469"/>
      <c r="G1147" s="469"/>
      <c r="H1147" s="469"/>
      <c r="I1147" s="469"/>
      <c r="J1147" s="469"/>
      <c r="K1147" s="657"/>
      <c r="L1147" s="469"/>
      <c r="M1147" s="652"/>
    </row>
    <row r="1148" spans="2:13" s="619" customFormat="1">
      <c r="B1148" s="454"/>
      <c r="C1148" s="454"/>
      <c r="D1148" s="469"/>
      <c r="E1148" s="469"/>
      <c r="F1148" s="469"/>
      <c r="G1148" s="469"/>
      <c r="H1148" s="469"/>
      <c r="I1148" s="469"/>
      <c r="J1148" s="469"/>
      <c r="K1148" s="657"/>
      <c r="L1148" s="469"/>
      <c r="M1148" s="652"/>
    </row>
    <row r="1149" spans="2:13" s="619" customFormat="1">
      <c r="B1149" s="454"/>
      <c r="C1149" s="454"/>
      <c r="D1149" s="469"/>
      <c r="E1149" s="469"/>
      <c r="F1149" s="469"/>
      <c r="G1149" s="469"/>
      <c r="H1149" s="469"/>
      <c r="I1149" s="469"/>
      <c r="J1149" s="469"/>
      <c r="K1149" s="657"/>
      <c r="L1149" s="469"/>
      <c r="M1149" s="652"/>
    </row>
    <row r="1150" spans="2:13" s="619" customFormat="1">
      <c r="B1150" s="454"/>
      <c r="C1150" s="454"/>
      <c r="D1150" s="469"/>
      <c r="E1150" s="469"/>
      <c r="F1150" s="469"/>
      <c r="G1150" s="469"/>
      <c r="H1150" s="469"/>
      <c r="I1150" s="469"/>
      <c r="J1150" s="469"/>
      <c r="K1150" s="657"/>
      <c r="L1150" s="469"/>
      <c r="M1150" s="652"/>
    </row>
    <row r="1151" spans="2:13" s="619" customFormat="1">
      <c r="B1151" s="454"/>
      <c r="C1151" s="454"/>
      <c r="D1151" s="469"/>
      <c r="E1151" s="469"/>
      <c r="F1151" s="469"/>
      <c r="G1151" s="469"/>
      <c r="H1151" s="469"/>
      <c r="I1151" s="469"/>
      <c r="J1151" s="469"/>
      <c r="K1151" s="657"/>
      <c r="L1151" s="469"/>
      <c r="M1151" s="652"/>
    </row>
    <row r="1152" spans="2:13" s="619" customFormat="1">
      <c r="B1152" s="454"/>
      <c r="C1152" s="454"/>
      <c r="D1152" s="469"/>
      <c r="E1152" s="469"/>
      <c r="F1152" s="469"/>
      <c r="G1152" s="469"/>
      <c r="H1152" s="469"/>
      <c r="I1152" s="469"/>
      <c r="J1152" s="469"/>
      <c r="K1152" s="657"/>
      <c r="L1152" s="469"/>
      <c r="M1152" s="652"/>
    </row>
    <row r="1153" spans="2:13" s="619" customFormat="1">
      <c r="B1153" s="454"/>
      <c r="C1153" s="454"/>
      <c r="D1153" s="469"/>
      <c r="E1153" s="469"/>
      <c r="F1153" s="469"/>
      <c r="G1153" s="469"/>
      <c r="H1153" s="469"/>
      <c r="I1153" s="469"/>
      <c r="J1153" s="469"/>
      <c r="K1153" s="657"/>
      <c r="L1153" s="469"/>
      <c r="M1153" s="652"/>
    </row>
    <row r="1154" spans="2:13" s="619" customFormat="1">
      <c r="B1154" s="454"/>
      <c r="C1154" s="454"/>
      <c r="D1154" s="469"/>
      <c r="E1154" s="469"/>
      <c r="F1154" s="469"/>
      <c r="G1154" s="469"/>
      <c r="H1154" s="469"/>
      <c r="I1154" s="469"/>
      <c r="J1154" s="469"/>
      <c r="K1154" s="657"/>
      <c r="L1154" s="469"/>
      <c r="M1154" s="652"/>
    </row>
    <row r="1155" spans="2:13" s="619" customFormat="1">
      <c r="B1155" s="454"/>
      <c r="C1155" s="454"/>
      <c r="D1155" s="469"/>
      <c r="E1155" s="469"/>
      <c r="F1155" s="469"/>
      <c r="G1155" s="469"/>
      <c r="H1155" s="469"/>
      <c r="I1155" s="469"/>
      <c r="J1155" s="469"/>
      <c r="K1155" s="657"/>
      <c r="L1155" s="469"/>
      <c r="M1155" s="652"/>
    </row>
    <row r="1156" spans="2:13" s="619" customFormat="1">
      <c r="B1156" s="454"/>
      <c r="C1156" s="454"/>
      <c r="D1156" s="469"/>
      <c r="E1156" s="469"/>
      <c r="F1156" s="469"/>
      <c r="G1156" s="469"/>
      <c r="H1156" s="469"/>
      <c r="I1156" s="469"/>
      <c r="J1156" s="469"/>
      <c r="K1156" s="657"/>
      <c r="L1156" s="469"/>
      <c r="M1156" s="652"/>
    </row>
    <row r="1157" spans="2:13" s="619" customFormat="1">
      <c r="B1157" s="454"/>
      <c r="C1157" s="454"/>
      <c r="D1157" s="469"/>
      <c r="E1157" s="469"/>
      <c r="F1157" s="469"/>
      <c r="G1157" s="469"/>
      <c r="H1157" s="469"/>
      <c r="I1157" s="469"/>
      <c r="J1157" s="469"/>
      <c r="K1157" s="657"/>
      <c r="L1157" s="469"/>
      <c r="M1157" s="652"/>
    </row>
    <row r="1158" spans="2:13" s="619" customFormat="1">
      <c r="B1158" s="454"/>
      <c r="C1158" s="454"/>
      <c r="D1158" s="469"/>
      <c r="E1158" s="469"/>
      <c r="F1158" s="469"/>
      <c r="G1158" s="469"/>
      <c r="H1158" s="469"/>
      <c r="I1158" s="469"/>
      <c r="J1158" s="469"/>
      <c r="K1158" s="657"/>
      <c r="L1158" s="469"/>
      <c r="M1158" s="652"/>
    </row>
    <row r="1159" spans="2:13" s="619" customFormat="1">
      <c r="B1159" s="454"/>
      <c r="C1159" s="454"/>
      <c r="D1159" s="469"/>
      <c r="E1159" s="469"/>
      <c r="F1159" s="469"/>
      <c r="G1159" s="469"/>
      <c r="H1159" s="469"/>
      <c r="I1159" s="469"/>
      <c r="J1159" s="469"/>
      <c r="K1159" s="657"/>
      <c r="L1159" s="469"/>
      <c r="M1159" s="652"/>
    </row>
    <row r="1160" spans="2:13" s="619" customFormat="1">
      <c r="B1160" s="454"/>
      <c r="C1160" s="454"/>
      <c r="D1160" s="469"/>
      <c r="E1160" s="469"/>
      <c r="F1160" s="469"/>
      <c r="G1160" s="469"/>
      <c r="H1160" s="469"/>
      <c r="I1160" s="469"/>
      <c r="J1160" s="469"/>
      <c r="K1160" s="657"/>
      <c r="L1160" s="469"/>
      <c r="M1160" s="652"/>
    </row>
    <row r="1161" spans="2:13" s="619" customFormat="1">
      <c r="B1161" s="454"/>
      <c r="C1161" s="454"/>
      <c r="D1161" s="469"/>
      <c r="E1161" s="469"/>
      <c r="F1161" s="469"/>
      <c r="G1161" s="469"/>
      <c r="H1161" s="469"/>
      <c r="I1161" s="469"/>
      <c r="J1161" s="469"/>
      <c r="K1161" s="657"/>
      <c r="L1161" s="469"/>
      <c r="M1161" s="652"/>
    </row>
    <row r="1162" spans="2:13" s="619" customFormat="1">
      <c r="B1162" s="454"/>
      <c r="C1162" s="454"/>
      <c r="D1162" s="469"/>
      <c r="E1162" s="469"/>
      <c r="F1162" s="469"/>
      <c r="G1162" s="469"/>
      <c r="H1162" s="469"/>
      <c r="I1162" s="469"/>
      <c r="J1162" s="469"/>
      <c r="K1162" s="657"/>
      <c r="L1162" s="469"/>
      <c r="M1162" s="652"/>
    </row>
    <row r="1163" spans="2:13" s="619" customFormat="1">
      <c r="B1163" s="454"/>
      <c r="C1163" s="454"/>
      <c r="D1163" s="469"/>
      <c r="E1163" s="469"/>
      <c r="F1163" s="469"/>
      <c r="G1163" s="469"/>
      <c r="H1163" s="469"/>
      <c r="I1163" s="469"/>
      <c r="J1163" s="469"/>
      <c r="K1163" s="657"/>
      <c r="L1163" s="469"/>
      <c r="M1163" s="652"/>
    </row>
    <row r="1164" spans="2:13" s="619" customFormat="1">
      <c r="B1164" s="454"/>
      <c r="C1164" s="454"/>
      <c r="D1164" s="469"/>
      <c r="E1164" s="469"/>
      <c r="F1164" s="469"/>
      <c r="G1164" s="469"/>
      <c r="H1164" s="469"/>
      <c r="I1164" s="469"/>
      <c r="J1164" s="469"/>
      <c r="K1164" s="657"/>
      <c r="L1164" s="469"/>
      <c r="M1164" s="652"/>
    </row>
    <row r="1165" spans="2:13" s="619" customFormat="1">
      <c r="B1165" s="454"/>
      <c r="C1165" s="454"/>
      <c r="D1165" s="469"/>
      <c r="E1165" s="469"/>
      <c r="F1165" s="469"/>
      <c r="G1165" s="469"/>
      <c r="H1165" s="469"/>
      <c r="I1165" s="469"/>
      <c r="J1165" s="469"/>
      <c r="K1165" s="657"/>
      <c r="L1165" s="469"/>
      <c r="M1165" s="652"/>
    </row>
    <row r="1166" spans="2:13" s="619" customFormat="1">
      <c r="B1166" s="454"/>
      <c r="C1166" s="454"/>
      <c r="D1166" s="469"/>
      <c r="E1166" s="469"/>
      <c r="F1166" s="469"/>
      <c r="G1166" s="469"/>
      <c r="H1166" s="469"/>
      <c r="I1166" s="469"/>
      <c r="J1166" s="469"/>
      <c r="K1166" s="657"/>
      <c r="L1166" s="469"/>
      <c r="M1166" s="652"/>
    </row>
    <row r="1167" spans="2:13" s="619" customFormat="1">
      <c r="B1167" s="454"/>
      <c r="C1167" s="454"/>
      <c r="D1167" s="469"/>
      <c r="E1167" s="469"/>
      <c r="F1167" s="469"/>
      <c r="G1167" s="469"/>
      <c r="H1167" s="469"/>
      <c r="I1167" s="469"/>
      <c r="J1167" s="469"/>
      <c r="K1167" s="657"/>
      <c r="L1167" s="469"/>
      <c r="M1167" s="652"/>
    </row>
    <row r="1168" spans="2:13" s="619" customFormat="1">
      <c r="B1168" s="454"/>
      <c r="C1168" s="454"/>
      <c r="D1168" s="469"/>
      <c r="E1168" s="469"/>
      <c r="F1168" s="469"/>
      <c r="G1168" s="469"/>
      <c r="H1168" s="469"/>
      <c r="I1168" s="469"/>
      <c r="J1168" s="469"/>
      <c r="K1168" s="657"/>
      <c r="L1168" s="469"/>
      <c r="M1168" s="652"/>
    </row>
    <row r="1169" spans="2:13" s="619" customFormat="1">
      <c r="B1169" s="454"/>
      <c r="C1169" s="454"/>
      <c r="D1169" s="469"/>
      <c r="E1169" s="469"/>
      <c r="F1169" s="469"/>
      <c r="G1169" s="469"/>
      <c r="H1169" s="469"/>
      <c r="I1169" s="469"/>
      <c r="J1169" s="469"/>
      <c r="K1169" s="657"/>
      <c r="L1169" s="469"/>
      <c r="M1169" s="652"/>
    </row>
    <row r="1170" spans="2:13" s="619" customFormat="1">
      <c r="B1170" s="454"/>
      <c r="C1170" s="454"/>
      <c r="D1170" s="469"/>
      <c r="E1170" s="469"/>
      <c r="F1170" s="469"/>
      <c r="G1170" s="469"/>
      <c r="H1170" s="469"/>
      <c r="I1170" s="469"/>
      <c r="J1170" s="469"/>
      <c r="K1170" s="657"/>
      <c r="L1170" s="469"/>
      <c r="M1170" s="652"/>
    </row>
    <row r="1171" spans="2:13" s="619" customFormat="1">
      <c r="B1171" s="454"/>
      <c r="C1171" s="454"/>
      <c r="D1171" s="469"/>
      <c r="E1171" s="469"/>
      <c r="F1171" s="469"/>
      <c r="G1171" s="469"/>
      <c r="H1171" s="469"/>
      <c r="I1171" s="469"/>
      <c r="J1171" s="469"/>
      <c r="K1171" s="657"/>
      <c r="L1171" s="469"/>
      <c r="M1171" s="652"/>
    </row>
    <row r="1172" spans="2:13" s="619" customFormat="1">
      <c r="B1172" s="454"/>
      <c r="C1172" s="454"/>
      <c r="D1172" s="469"/>
      <c r="E1172" s="469"/>
      <c r="F1172" s="469"/>
      <c r="G1172" s="469"/>
      <c r="H1172" s="469"/>
      <c r="I1172" s="469"/>
      <c r="J1172" s="469"/>
      <c r="K1172" s="657"/>
      <c r="L1172" s="469"/>
      <c r="M1172" s="652"/>
    </row>
    <row r="1173" spans="2:13" s="619" customFormat="1">
      <c r="B1173" s="454"/>
      <c r="C1173" s="454"/>
      <c r="D1173" s="469"/>
      <c r="E1173" s="469"/>
      <c r="F1173" s="469"/>
      <c r="G1173" s="469"/>
      <c r="H1173" s="469"/>
      <c r="I1173" s="469"/>
      <c r="J1173" s="469"/>
      <c r="K1173" s="657"/>
      <c r="L1173" s="469"/>
      <c r="M1173" s="652"/>
    </row>
    <row r="1174" spans="2:13" s="619" customFormat="1">
      <c r="B1174" s="454"/>
      <c r="C1174" s="454"/>
      <c r="D1174" s="469"/>
      <c r="E1174" s="469"/>
      <c r="F1174" s="469"/>
      <c r="G1174" s="469"/>
      <c r="H1174" s="469"/>
      <c r="I1174" s="469"/>
      <c r="J1174" s="469"/>
      <c r="K1174" s="657"/>
      <c r="L1174" s="469"/>
      <c r="M1174" s="652"/>
    </row>
    <row r="1175" spans="2:13" s="619" customFormat="1">
      <c r="B1175" s="454"/>
      <c r="C1175" s="454"/>
      <c r="D1175" s="469"/>
      <c r="E1175" s="469"/>
      <c r="F1175" s="469"/>
      <c r="G1175" s="469"/>
      <c r="H1175" s="469"/>
      <c r="I1175" s="469"/>
      <c r="J1175" s="469"/>
      <c r="K1175" s="657"/>
      <c r="L1175" s="469"/>
      <c r="M1175" s="652"/>
    </row>
    <row r="1176" spans="2:13" s="619" customFormat="1">
      <c r="B1176" s="454"/>
      <c r="C1176" s="454"/>
      <c r="D1176" s="469"/>
      <c r="E1176" s="469"/>
      <c r="F1176" s="469"/>
      <c r="G1176" s="469"/>
      <c r="H1176" s="469"/>
      <c r="I1176" s="469"/>
      <c r="J1176" s="469"/>
      <c r="K1176" s="657"/>
      <c r="L1176" s="469"/>
      <c r="M1176" s="652"/>
    </row>
    <row r="1177" spans="2:13" s="619" customFormat="1">
      <c r="B1177" s="454"/>
      <c r="C1177" s="454"/>
      <c r="D1177" s="469"/>
      <c r="E1177" s="469"/>
      <c r="F1177" s="469"/>
      <c r="G1177" s="469"/>
      <c r="H1177" s="469"/>
      <c r="I1177" s="469"/>
      <c r="J1177" s="469"/>
      <c r="K1177" s="657"/>
      <c r="L1177" s="469"/>
      <c r="M1177" s="652"/>
    </row>
    <row r="1178" spans="2:13" s="619" customFormat="1">
      <c r="B1178" s="454"/>
      <c r="C1178" s="454"/>
      <c r="D1178" s="469"/>
      <c r="E1178" s="469"/>
      <c r="F1178" s="469"/>
      <c r="G1178" s="469"/>
      <c r="H1178" s="469"/>
      <c r="I1178" s="469"/>
      <c r="J1178" s="469"/>
      <c r="K1178" s="657"/>
      <c r="L1178" s="469"/>
      <c r="M1178" s="652"/>
    </row>
    <row r="1179" spans="2:13" s="619" customFormat="1">
      <c r="B1179" s="454"/>
      <c r="C1179" s="454"/>
      <c r="D1179" s="469"/>
      <c r="E1179" s="469"/>
      <c r="F1179" s="469"/>
      <c r="G1179" s="469"/>
      <c r="H1179" s="469"/>
      <c r="I1179" s="469"/>
      <c r="J1179" s="469"/>
      <c r="K1179" s="657"/>
      <c r="L1179" s="469"/>
      <c r="M1179" s="652"/>
    </row>
    <row r="1180" spans="2:13" s="619" customFormat="1">
      <c r="B1180" s="454"/>
      <c r="C1180" s="454"/>
      <c r="D1180" s="469"/>
      <c r="E1180" s="469"/>
      <c r="F1180" s="469"/>
      <c r="G1180" s="469"/>
      <c r="H1180" s="469"/>
      <c r="I1180" s="469"/>
      <c r="J1180" s="469"/>
      <c r="K1180" s="657"/>
      <c r="L1180" s="469"/>
      <c r="M1180" s="652"/>
    </row>
    <row r="1181" spans="2:13" s="619" customFormat="1">
      <c r="B1181" s="454"/>
      <c r="C1181" s="454"/>
      <c r="D1181" s="469"/>
      <c r="E1181" s="469"/>
      <c r="F1181" s="469"/>
      <c r="G1181" s="469"/>
      <c r="H1181" s="469"/>
      <c r="I1181" s="469"/>
      <c r="J1181" s="469"/>
      <c r="K1181" s="657"/>
      <c r="L1181" s="469"/>
      <c r="M1181" s="652"/>
    </row>
    <row r="1182" spans="2:13" s="619" customFormat="1">
      <c r="B1182" s="454"/>
      <c r="C1182" s="454"/>
      <c r="D1182" s="469"/>
      <c r="E1182" s="469"/>
      <c r="F1182" s="469"/>
      <c r="G1182" s="469"/>
      <c r="H1182" s="469"/>
      <c r="I1182" s="469"/>
      <c r="J1182" s="469"/>
      <c r="K1182" s="657"/>
      <c r="L1182" s="469"/>
      <c r="M1182" s="652"/>
    </row>
    <row r="1183" spans="2:13" s="619" customFormat="1">
      <c r="B1183" s="454"/>
      <c r="C1183" s="454"/>
      <c r="D1183" s="469"/>
      <c r="E1183" s="469"/>
      <c r="F1183" s="469"/>
      <c r="G1183" s="469"/>
      <c r="H1183" s="469"/>
      <c r="I1183" s="469"/>
      <c r="J1183" s="469"/>
      <c r="K1183" s="657"/>
      <c r="L1183" s="469"/>
      <c r="M1183" s="652"/>
    </row>
    <row r="1184" spans="2:13" s="619" customFormat="1">
      <c r="B1184" s="454"/>
      <c r="C1184" s="454"/>
      <c r="D1184" s="469"/>
      <c r="E1184" s="469"/>
      <c r="F1184" s="469"/>
      <c r="G1184" s="469"/>
      <c r="H1184" s="469"/>
      <c r="I1184" s="469"/>
      <c r="J1184" s="469"/>
      <c r="K1184" s="657"/>
      <c r="L1184" s="469"/>
      <c r="M1184" s="652"/>
    </row>
    <row r="1185" spans="2:13" s="619" customFormat="1">
      <c r="B1185" s="454"/>
      <c r="C1185" s="454"/>
      <c r="D1185" s="469"/>
      <c r="E1185" s="469"/>
      <c r="F1185" s="469"/>
      <c r="G1185" s="469"/>
      <c r="H1185" s="469"/>
      <c r="I1185" s="469"/>
      <c r="J1185" s="469"/>
      <c r="K1185" s="657"/>
      <c r="L1185" s="469"/>
      <c r="M1185" s="652"/>
    </row>
    <row r="1186" spans="2:13" s="619" customFormat="1">
      <c r="B1186" s="454"/>
      <c r="C1186" s="454"/>
      <c r="D1186" s="469"/>
      <c r="E1186" s="469"/>
      <c r="F1186" s="469"/>
      <c r="G1186" s="469"/>
      <c r="H1186" s="469"/>
      <c r="I1186" s="469"/>
      <c r="J1186" s="469"/>
      <c r="K1186" s="657"/>
      <c r="L1186" s="469"/>
      <c r="M1186" s="652"/>
    </row>
    <row r="1187" spans="2:13" s="619" customFormat="1">
      <c r="B1187" s="454"/>
      <c r="C1187" s="454"/>
      <c r="D1187" s="469"/>
      <c r="E1187" s="469"/>
      <c r="F1187" s="469"/>
      <c r="G1187" s="469"/>
      <c r="H1187" s="469"/>
      <c r="I1187" s="469"/>
      <c r="J1187" s="469"/>
      <c r="K1187" s="657"/>
      <c r="L1187" s="469"/>
      <c r="M1187" s="652"/>
    </row>
    <row r="1188" spans="2:13" s="619" customFormat="1">
      <c r="B1188" s="454"/>
      <c r="C1188" s="454"/>
      <c r="D1188" s="469"/>
      <c r="E1188" s="469"/>
      <c r="F1188" s="469"/>
      <c r="G1188" s="469"/>
      <c r="H1188" s="469"/>
      <c r="I1188" s="469"/>
      <c r="J1188" s="469"/>
      <c r="K1188" s="657"/>
      <c r="L1188" s="469"/>
      <c r="M1188" s="652"/>
    </row>
    <row r="1189" spans="2:13" s="619" customFormat="1">
      <c r="B1189" s="454"/>
      <c r="C1189" s="454"/>
      <c r="D1189" s="469"/>
      <c r="E1189" s="469"/>
      <c r="F1189" s="469"/>
      <c r="G1189" s="469"/>
      <c r="H1189" s="469"/>
      <c r="I1189" s="469"/>
      <c r="J1189" s="469"/>
      <c r="K1189" s="657"/>
      <c r="L1189" s="469"/>
      <c r="M1189" s="652"/>
    </row>
    <row r="1190" spans="2:13" s="619" customFormat="1">
      <c r="B1190" s="454"/>
      <c r="C1190" s="454"/>
      <c r="D1190" s="469"/>
      <c r="E1190" s="469"/>
      <c r="F1190" s="469"/>
      <c r="G1190" s="469"/>
      <c r="H1190" s="469"/>
      <c r="I1190" s="469"/>
      <c r="J1190" s="469"/>
      <c r="K1190" s="657"/>
      <c r="L1190" s="469"/>
      <c r="M1190" s="652"/>
    </row>
    <row r="1191" spans="2:13" s="619" customFormat="1">
      <c r="B1191" s="454"/>
      <c r="C1191" s="454"/>
      <c r="D1191" s="469"/>
      <c r="E1191" s="469"/>
      <c r="F1191" s="469"/>
      <c r="G1191" s="469"/>
      <c r="H1191" s="469"/>
      <c r="I1191" s="469"/>
      <c r="J1191" s="469"/>
      <c r="K1191" s="657"/>
      <c r="L1191" s="469"/>
      <c r="M1191" s="652"/>
    </row>
    <row r="1192" spans="2:13" s="619" customFormat="1">
      <c r="B1192" s="454"/>
      <c r="C1192" s="454"/>
      <c r="D1192" s="469"/>
      <c r="E1192" s="469"/>
      <c r="F1192" s="469"/>
      <c r="G1192" s="469"/>
      <c r="H1192" s="469"/>
      <c r="I1192" s="469"/>
      <c r="J1192" s="469"/>
      <c r="K1192" s="657"/>
      <c r="L1192" s="469"/>
      <c r="M1192" s="652"/>
    </row>
    <row r="1193" spans="2:13" s="619" customFormat="1">
      <c r="B1193" s="454"/>
      <c r="C1193" s="454"/>
      <c r="D1193" s="469"/>
      <c r="E1193" s="469"/>
      <c r="F1193" s="469"/>
      <c r="G1193" s="469"/>
      <c r="H1193" s="469"/>
      <c r="I1193" s="469"/>
      <c r="J1193" s="469"/>
      <c r="K1193" s="657"/>
      <c r="L1193" s="469"/>
      <c r="M1193" s="652"/>
    </row>
    <row r="1194" spans="2:13" s="619" customFormat="1">
      <c r="B1194" s="454"/>
      <c r="C1194" s="454"/>
      <c r="D1194" s="469"/>
      <c r="E1194" s="469"/>
      <c r="F1194" s="469"/>
      <c r="G1194" s="469"/>
      <c r="H1194" s="469"/>
      <c r="I1194" s="469"/>
      <c r="J1194" s="469"/>
      <c r="K1194" s="657"/>
      <c r="L1194" s="469"/>
      <c r="M1194" s="652"/>
    </row>
    <row r="1195" spans="2:13" s="619" customFormat="1">
      <c r="B1195" s="454"/>
      <c r="C1195" s="454"/>
      <c r="D1195" s="469"/>
      <c r="E1195" s="469"/>
      <c r="F1195" s="469"/>
      <c r="G1195" s="469"/>
      <c r="H1195" s="469"/>
      <c r="I1195" s="469"/>
      <c r="J1195" s="469"/>
      <c r="K1195" s="657"/>
      <c r="L1195" s="469"/>
      <c r="M1195" s="652"/>
    </row>
    <row r="1196" spans="2:13" s="619" customFormat="1">
      <c r="B1196" s="454"/>
      <c r="C1196" s="454"/>
      <c r="D1196" s="469"/>
      <c r="E1196" s="469"/>
      <c r="F1196" s="469"/>
      <c r="G1196" s="469"/>
      <c r="H1196" s="469"/>
      <c r="I1196" s="469"/>
      <c r="J1196" s="469"/>
      <c r="K1196" s="657"/>
      <c r="L1196" s="469"/>
      <c r="M1196" s="652"/>
    </row>
    <row r="1197" spans="2:13" s="619" customFormat="1">
      <c r="B1197" s="454"/>
      <c r="C1197" s="454"/>
      <c r="D1197" s="469"/>
      <c r="E1197" s="469"/>
      <c r="F1197" s="469"/>
      <c r="G1197" s="469"/>
      <c r="H1197" s="469"/>
      <c r="I1197" s="469"/>
      <c r="J1197" s="469"/>
      <c r="K1197" s="657"/>
      <c r="L1197" s="469"/>
      <c r="M1197" s="652"/>
    </row>
    <row r="1198" spans="2:13" s="619" customFormat="1">
      <c r="B1198" s="454"/>
      <c r="C1198" s="454"/>
      <c r="D1198" s="469"/>
      <c r="E1198" s="469"/>
      <c r="F1198" s="469"/>
      <c r="G1198" s="469"/>
      <c r="H1198" s="469"/>
      <c r="I1198" s="469"/>
      <c r="J1198" s="469"/>
      <c r="K1198" s="657"/>
      <c r="L1198" s="469"/>
      <c r="M1198" s="652"/>
    </row>
    <row r="1199" spans="2:13" s="619" customFormat="1">
      <c r="B1199" s="454"/>
      <c r="C1199" s="454"/>
      <c r="D1199" s="469"/>
      <c r="E1199" s="469"/>
      <c r="F1199" s="469"/>
      <c r="G1199" s="469"/>
      <c r="H1199" s="469"/>
      <c r="I1199" s="469"/>
      <c r="J1199" s="469"/>
      <c r="K1199" s="657"/>
      <c r="L1199" s="469"/>
      <c r="M1199" s="652"/>
    </row>
    <row r="1200" spans="2:13" s="619" customFormat="1">
      <c r="B1200" s="454"/>
      <c r="C1200" s="454"/>
      <c r="D1200" s="469"/>
      <c r="E1200" s="469"/>
      <c r="F1200" s="469"/>
      <c r="G1200" s="469"/>
      <c r="H1200" s="469"/>
      <c r="I1200" s="469"/>
      <c r="J1200" s="469"/>
      <c r="K1200" s="657"/>
      <c r="L1200" s="469"/>
      <c r="M1200" s="652"/>
    </row>
    <row r="1201" spans="2:13" s="619" customFormat="1">
      <c r="B1201" s="454"/>
      <c r="C1201" s="454"/>
      <c r="D1201" s="469"/>
      <c r="E1201" s="469"/>
      <c r="F1201" s="469"/>
      <c r="G1201" s="469"/>
      <c r="H1201" s="469"/>
      <c r="I1201" s="469"/>
      <c r="J1201" s="469"/>
      <c r="K1201" s="657"/>
      <c r="L1201" s="469"/>
      <c r="M1201" s="652"/>
    </row>
    <row r="1202" spans="2:13" s="619" customFormat="1">
      <c r="B1202" s="454"/>
      <c r="C1202" s="454"/>
      <c r="D1202" s="469"/>
      <c r="E1202" s="469"/>
      <c r="F1202" s="469"/>
      <c r="G1202" s="469"/>
      <c r="H1202" s="469"/>
      <c r="I1202" s="469"/>
      <c r="J1202" s="469"/>
      <c r="K1202" s="657"/>
      <c r="L1202" s="469"/>
      <c r="M1202" s="652"/>
    </row>
    <row r="1203" spans="2:13" s="619" customFormat="1">
      <c r="B1203" s="454"/>
      <c r="C1203" s="454"/>
      <c r="D1203" s="469"/>
      <c r="E1203" s="469"/>
      <c r="F1203" s="469"/>
      <c r="G1203" s="469"/>
      <c r="H1203" s="469"/>
      <c r="I1203" s="469"/>
      <c r="J1203" s="469"/>
      <c r="K1203" s="657"/>
      <c r="L1203" s="469"/>
      <c r="M1203" s="652"/>
    </row>
    <row r="1204" spans="2:13" s="619" customFormat="1">
      <c r="B1204" s="454"/>
      <c r="C1204" s="454"/>
      <c r="D1204" s="469"/>
      <c r="E1204" s="469"/>
      <c r="F1204" s="469"/>
      <c r="G1204" s="469"/>
      <c r="H1204" s="469"/>
      <c r="I1204" s="469"/>
      <c r="J1204" s="469"/>
      <c r="K1204" s="657"/>
      <c r="L1204" s="469"/>
      <c r="M1204" s="652"/>
    </row>
    <row r="1205" spans="2:13" s="619" customFormat="1">
      <c r="B1205" s="454"/>
      <c r="C1205" s="454"/>
      <c r="D1205" s="469"/>
      <c r="E1205" s="469"/>
      <c r="F1205" s="469"/>
      <c r="G1205" s="469"/>
      <c r="H1205" s="469"/>
      <c r="I1205" s="469"/>
      <c r="J1205" s="469"/>
      <c r="K1205" s="657"/>
      <c r="L1205" s="469"/>
      <c r="M1205" s="652"/>
    </row>
    <row r="1206" spans="2:13" s="619" customFormat="1">
      <c r="B1206" s="454"/>
      <c r="C1206" s="454"/>
      <c r="D1206" s="469"/>
      <c r="E1206" s="469"/>
      <c r="F1206" s="469"/>
      <c r="G1206" s="469"/>
      <c r="H1206" s="469"/>
      <c r="I1206" s="469"/>
      <c r="J1206" s="469"/>
      <c r="K1206" s="657"/>
      <c r="L1206" s="469"/>
      <c r="M1206" s="652"/>
    </row>
    <row r="1207" spans="2:13" s="619" customFormat="1">
      <c r="B1207" s="454"/>
      <c r="C1207" s="454"/>
      <c r="D1207" s="469"/>
      <c r="E1207" s="469"/>
      <c r="F1207" s="469"/>
      <c r="G1207" s="469"/>
      <c r="H1207" s="469"/>
      <c r="I1207" s="469"/>
      <c r="J1207" s="469"/>
      <c r="K1207" s="657"/>
      <c r="L1207" s="469"/>
      <c r="M1207" s="652"/>
    </row>
    <row r="1208" spans="2:13" s="619" customFormat="1">
      <c r="B1208" s="454"/>
      <c r="C1208" s="454"/>
      <c r="D1208" s="469"/>
      <c r="E1208" s="469"/>
      <c r="F1208" s="469"/>
      <c r="G1208" s="469"/>
      <c r="H1208" s="469"/>
      <c r="I1208" s="469"/>
      <c r="J1208" s="469"/>
      <c r="K1208" s="657"/>
      <c r="L1208" s="469"/>
      <c r="M1208" s="652"/>
    </row>
    <row r="1209" spans="2:13" s="619" customFormat="1">
      <c r="B1209" s="454"/>
      <c r="C1209" s="454"/>
      <c r="D1209" s="469"/>
      <c r="E1209" s="469"/>
      <c r="F1209" s="469"/>
      <c r="G1209" s="469"/>
      <c r="H1209" s="469"/>
      <c r="I1209" s="469"/>
      <c r="J1209" s="469"/>
      <c r="K1209" s="657"/>
      <c r="L1209" s="469"/>
      <c r="M1209" s="652"/>
    </row>
    <row r="1210" spans="2:13" s="619" customFormat="1">
      <c r="B1210" s="454"/>
      <c r="C1210" s="454"/>
      <c r="D1210" s="469"/>
      <c r="E1210" s="469"/>
      <c r="F1210" s="469"/>
      <c r="G1210" s="469"/>
      <c r="H1210" s="469"/>
      <c r="I1210" s="469"/>
      <c r="J1210" s="469"/>
      <c r="K1210" s="657"/>
      <c r="L1210" s="469"/>
      <c r="M1210" s="652"/>
    </row>
    <row r="1211" spans="2:13" s="619" customFormat="1">
      <c r="B1211" s="454"/>
      <c r="C1211" s="454"/>
      <c r="D1211" s="469"/>
      <c r="E1211" s="469"/>
      <c r="F1211" s="469"/>
      <c r="G1211" s="469"/>
      <c r="H1211" s="469"/>
      <c r="I1211" s="469"/>
      <c r="J1211" s="469"/>
      <c r="K1211" s="657"/>
      <c r="L1211" s="469"/>
      <c r="M1211" s="652"/>
    </row>
    <row r="1212" spans="2:13" s="619" customFormat="1">
      <c r="B1212" s="454"/>
      <c r="C1212" s="454"/>
      <c r="D1212" s="469"/>
      <c r="E1212" s="469"/>
      <c r="F1212" s="469"/>
      <c r="G1212" s="469"/>
      <c r="H1212" s="469"/>
      <c r="I1212" s="469"/>
      <c r="J1212" s="469"/>
      <c r="K1212" s="657"/>
      <c r="L1212" s="469"/>
      <c r="M1212" s="652"/>
    </row>
    <row r="1213" spans="2:13" s="619" customFormat="1">
      <c r="B1213" s="454"/>
      <c r="C1213" s="454"/>
      <c r="D1213" s="469"/>
      <c r="E1213" s="469"/>
      <c r="F1213" s="469"/>
      <c r="G1213" s="469"/>
      <c r="H1213" s="469"/>
      <c r="I1213" s="469"/>
      <c r="J1213" s="469"/>
      <c r="K1213" s="657"/>
      <c r="L1213" s="469"/>
      <c r="M1213" s="652"/>
    </row>
    <row r="1214" spans="2:13" s="619" customFormat="1">
      <c r="B1214" s="454"/>
      <c r="C1214" s="454"/>
      <c r="D1214" s="469"/>
      <c r="E1214" s="469"/>
      <c r="F1214" s="469"/>
      <c r="G1214" s="469"/>
      <c r="H1214" s="469"/>
      <c r="I1214" s="469"/>
      <c r="J1214" s="469"/>
      <c r="K1214" s="657"/>
      <c r="L1214" s="469"/>
      <c r="M1214" s="652"/>
    </row>
    <row r="1215" spans="2:13" s="619" customFormat="1">
      <c r="B1215" s="454"/>
      <c r="C1215" s="454"/>
      <c r="D1215" s="469"/>
      <c r="E1215" s="469"/>
      <c r="F1215" s="469"/>
      <c r="G1215" s="469"/>
      <c r="H1215" s="469"/>
      <c r="I1215" s="469"/>
      <c r="J1215" s="469"/>
      <c r="K1215" s="657"/>
      <c r="L1215" s="469"/>
      <c r="M1215" s="652"/>
    </row>
    <row r="1216" spans="2:13" s="619" customFormat="1">
      <c r="B1216" s="454"/>
      <c r="C1216" s="454"/>
      <c r="D1216" s="469"/>
      <c r="E1216" s="469"/>
      <c r="F1216" s="469"/>
      <c r="G1216" s="469"/>
      <c r="H1216" s="469"/>
      <c r="I1216" s="469"/>
      <c r="J1216" s="469"/>
      <c r="K1216" s="657"/>
      <c r="L1216" s="469"/>
      <c r="M1216" s="652"/>
    </row>
    <row r="1217" spans="2:13" s="619" customFormat="1">
      <c r="B1217" s="454"/>
      <c r="C1217" s="454"/>
      <c r="D1217" s="469"/>
      <c r="E1217" s="469"/>
      <c r="F1217" s="469"/>
      <c r="G1217" s="469"/>
      <c r="H1217" s="469"/>
      <c r="I1217" s="469"/>
      <c r="J1217" s="469"/>
      <c r="K1217" s="657"/>
      <c r="L1217" s="469"/>
      <c r="M1217" s="652"/>
    </row>
    <row r="1218" spans="2:13" s="619" customFormat="1">
      <c r="B1218" s="454"/>
      <c r="C1218" s="454"/>
      <c r="D1218" s="469"/>
      <c r="E1218" s="469"/>
      <c r="F1218" s="469"/>
      <c r="G1218" s="469"/>
      <c r="H1218" s="469"/>
      <c r="I1218" s="469"/>
      <c r="J1218" s="469"/>
      <c r="K1218" s="657"/>
      <c r="L1218" s="469"/>
      <c r="M1218" s="652"/>
    </row>
    <row r="1219" spans="2:13" s="619" customFormat="1">
      <c r="B1219" s="454"/>
      <c r="C1219" s="454"/>
      <c r="D1219" s="469"/>
      <c r="E1219" s="469"/>
      <c r="F1219" s="469"/>
      <c r="G1219" s="469"/>
      <c r="H1219" s="469"/>
      <c r="I1219" s="469"/>
      <c r="J1219" s="469"/>
      <c r="K1219" s="657"/>
      <c r="L1219" s="469"/>
      <c r="M1219" s="652"/>
    </row>
    <row r="1220" spans="2:13" s="619" customFormat="1">
      <c r="B1220" s="454"/>
      <c r="C1220" s="454"/>
      <c r="D1220" s="469"/>
      <c r="E1220" s="469"/>
      <c r="F1220" s="469"/>
      <c r="G1220" s="469"/>
      <c r="H1220" s="469"/>
      <c r="I1220" s="469"/>
      <c r="J1220" s="469"/>
      <c r="K1220" s="657"/>
      <c r="L1220" s="469"/>
      <c r="M1220" s="652"/>
    </row>
    <row r="1221" spans="2:13" s="619" customFormat="1">
      <c r="B1221" s="454"/>
      <c r="C1221" s="454"/>
      <c r="D1221" s="469"/>
      <c r="E1221" s="469"/>
      <c r="F1221" s="469"/>
      <c r="G1221" s="469"/>
      <c r="H1221" s="469"/>
      <c r="I1221" s="469"/>
      <c r="J1221" s="469"/>
      <c r="K1221" s="657"/>
      <c r="L1221" s="469"/>
      <c r="M1221" s="652"/>
    </row>
    <row r="1222" spans="2:13" s="619" customFormat="1">
      <c r="B1222" s="454"/>
      <c r="C1222" s="454"/>
      <c r="D1222" s="469"/>
      <c r="E1222" s="469"/>
      <c r="F1222" s="469"/>
      <c r="G1222" s="469"/>
      <c r="H1222" s="469"/>
      <c r="I1222" s="469"/>
      <c r="J1222" s="469"/>
      <c r="K1222" s="657"/>
      <c r="L1222" s="469"/>
      <c r="M1222" s="652"/>
    </row>
    <row r="1223" spans="2:13" s="619" customFormat="1">
      <c r="B1223" s="454"/>
      <c r="C1223" s="454"/>
      <c r="D1223" s="469"/>
      <c r="E1223" s="469"/>
      <c r="F1223" s="469"/>
      <c r="G1223" s="469"/>
      <c r="H1223" s="469"/>
      <c r="I1223" s="469"/>
      <c r="J1223" s="469"/>
      <c r="K1223" s="657"/>
      <c r="L1223" s="469"/>
      <c r="M1223" s="652"/>
    </row>
    <row r="1224" spans="2:13" s="619" customFormat="1">
      <c r="B1224" s="454"/>
      <c r="C1224" s="454"/>
      <c r="D1224" s="469"/>
      <c r="E1224" s="469"/>
      <c r="F1224" s="469"/>
      <c r="G1224" s="469"/>
      <c r="H1224" s="469"/>
      <c r="I1224" s="469"/>
      <c r="J1224" s="469"/>
      <c r="K1224" s="657"/>
      <c r="L1224" s="469"/>
      <c r="M1224" s="652"/>
    </row>
    <row r="1225" spans="2:13" s="619" customFormat="1">
      <c r="B1225" s="454"/>
      <c r="C1225" s="454"/>
      <c r="D1225" s="469"/>
      <c r="E1225" s="469"/>
      <c r="F1225" s="469"/>
      <c r="G1225" s="469"/>
      <c r="H1225" s="469"/>
      <c r="I1225" s="469"/>
      <c r="J1225" s="469"/>
      <c r="K1225" s="657"/>
      <c r="L1225" s="469"/>
      <c r="M1225" s="652"/>
    </row>
    <row r="1226" spans="2:13" s="619" customFormat="1">
      <c r="B1226" s="454"/>
      <c r="C1226" s="454"/>
      <c r="D1226" s="469"/>
      <c r="E1226" s="469"/>
      <c r="F1226" s="469"/>
      <c r="G1226" s="469"/>
      <c r="H1226" s="469"/>
      <c r="I1226" s="469"/>
      <c r="J1226" s="469"/>
      <c r="K1226" s="657"/>
      <c r="L1226" s="469"/>
      <c r="M1226" s="652"/>
    </row>
    <row r="1227" spans="2:13" s="619" customFormat="1">
      <c r="B1227" s="454"/>
      <c r="C1227" s="454"/>
      <c r="D1227" s="469"/>
      <c r="E1227" s="469"/>
      <c r="F1227" s="469"/>
      <c r="G1227" s="469"/>
      <c r="H1227" s="469"/>
      <c r="I1227" s="469"/>
      <c r="J1227" s="469"/>
      <c r="K1227" s="657"/>
      <c r="L1227" s="469"/>
      <c r="M1227" s="652"/>
    </row>
    <row r="1228" spans="2:13" s="619" customFormat="1">
      <c r="B1228" s="454"/>
      <c r="C1228" s="454"/>
      <c r="D1228" s="469"/>
      <c r="E1228" s="469"/>
      <c r="F1228" s="469"/>
      <c r="G1228" s="469"/>
      <c r="H1228" s="469"/>
      <c r="I1228" s="469"/>
      <c r="J1228" s="469"/>
      <c r="K1228" s="657"/>
      <c r="L1228" s="469"/>
      <c r="M1228" s="652"/>
    </row>
    <row r="1229" spans="2:13" s="619" customFormat="1">
      <c r="B1229" s="454"/>
      <c r="C1229" s="454"/>
      <c r="D1229" s="469"/>
      <c r="E1229" s="469"/>
      <c r="F1229" s="469"/>
      <c r="G1229" s="469"/>
      <c r="H1229" s="469"/>
      <c r="I1229" s="469"/>
      <c r="J1229" s="469"/>
      <c r="K1229" s="657"/>
      <c r="L1229" s="469"/>
      <c r="M1229" s="652"/>
    </row>
    <row r="1230" spans="2:13" s="619" customFormat="1">
      <c r="B1230" s="454"/>
      <c r="C1230" s="454"/>
      <c r="D1230" s="469"/>
      <c r="E1230" s="469"/>
      <c r="F1230" s="469"/>
      <c r="G1230" s="469"/>
      <c r="H1230" s="469"/>
      <c r="I1230" s="469"/>
      <c r="J1230" s="469"/>
      <c r="K1230" s="657"/>
      <c r="L1230" s="469"/>
      <c r="M1230" s="652"/>
    </row>
    <row r="1231" spans="2:13" s="619" customFormat="1">
      <c r="B1231" s="454"/>
      <c r="C1231" s="454"/>
      <c r="D1231" s="469"/>
      <c r="E1231" s="469"/>
      <c r="F1231" s="469"/>
      <c r="G1231" s="469"/>
      <c r="H1231" s="469"/>
      <c r="I1231" s="469"/>
      <c r="J1231" s="469"/>
      <c r="K1231" s="657"/>
      <c r="L1231" s="469"/>
      <c r="M1231" s="652"/>
    </row>
    <row r="1232" spans="2:13" s="619" customFormat="1">
      <c r="B1232" s="454"/>
      <c r="C1232" s="454"/>
      <c r="D1232" s="469"/>
      <c r="E1232" s="469"/>
      <c r="F1232" s="469"/>
      <c r="G1232" s="469"/>
      <c r="H1232" s="469"/>
      <c r="I1232" s="469"/>
      <c r="J1232" s="469"/>
      <c r="K1232" s="657"/>
      <c r="L1232" s="469"/>
      <c r="M1232" s="652"/>
    </row>
    <row r="1233" spans="2:13" s="619" customFormat="1">
      <c r="B1233" s="454"/>
      <c r="C1233" s="454"/>
      <c r="D1233" s="469"/>
      <c r="E1233" s="469"/>
      <c r="F1233" s="469"/>
      <c r="G1233" s="469"/>
      <c r="H1233" s="469"/>
      <c r="I1233" s="469"/>
      <c r="J1233" s="469"/>
      <c r="K1233" s="657"/>
      <c r="L1233" s="469"/>
      <c r="M1233" s="652"/>
    </row>
    <row r="1234" spans="2:13" s="619" customFormat="1">
      <c r="B1234" s="454"/>
      <c r="C1234" s="454"/>
      <c r="D1234" s="469"/>
      <c r="E1234" s="469"/>
      <c r="F1234" s="469"/>
      <c r="G1234" s="469"/>
      <c r="H1234" s="469"/>
      <c r="I1234" s="469"/>
      <c r="J1234" s="469"/>
      <c r="K1234" s="657"/>
      <c r="L1234" s="469"/>
      <c r="M1234" s="652"/>
    </row>
    <row r="1235" spans="2:13" s="619" customFormat="1">
      <c r="B1235" s="454"/>
      <c r="C1235" s="454"/>
      <c r="D1235" s="469"/>
      <c r="E1235" s="469"/>
      <c r="F1235" s="469"/>
      <c r="G1235" s="469"/>
      <c r="H1235" s="469"/>
      <c r="I1235" s="469"/>
      <c r="J1235" s="469"/>
      <c r="K1235" s="657"/>
      <c r="L1235" s="469"/>
      <c r="M1235" s="652"/>
    </row>
    <row r="1236" spans="2:13" s="619" customFormat="1">
      <c r="B1236" s="454"/>
      <c r="C1236" s="454"/>
      <c r="D1236" s="469"/>
      <c r="E1236" s="469"/>
      <c r="F1236" s="469"/>
      <c r="G1236" s="469"/>
      <c r="H1236" s="469"/>
      <c r="I1236" s="469"/>
      <c r="J1236" s="469"/>
      <c r="K1236" s="657"/>
      <c r="L1236" s="469"/>
      <c r="M1236" s="652"/>
    </row>
    <row r="1237" spans="2:13" s="619" customFormat="1">
      <c r="B1237" s="454"/>
      <c r="C1237" s="454"/>
      <c r="D1237" s="469"/>
      <c r="E1237" s="469"/>
      <c r="F1237" s="469"/>
      <c r="G1237" s="469"/>
      <c r="H1237" s="469"/>
      <c r="I1237" s="469"/>
      <c r="J1237" s="469"/>
      <c r="K1237" s="657"/>
      <c r="L1237" s="469"/>
      <c r="M1237" s="652"/>
    </row>
    <row r="1238" spans="2:13" s="619" customFormat="1">
      <c r="B1238" s="454"/>
      <c r="C1238" s="454"/>
      <c r="D1238" s="469"/>
      <c r="E1238" s="469"/>
      <c r="F1238" s="469"/>
      <c r="G1238" s="469"/>
      <c r="H1238" s="469"/>
      <c r="I1238" s="469"/>
      <c r="J1238" s="469"/>
      <c r="K1238" s="657"/>
      <c r="L1238" s="469"/>
      <c r="M1238" s="652"/>
    </row>
    <row r="1239" spans="2:13" s="619" customFormat="1">
      <c r="B1239" s="454"/>
      <c r="C1239" s="454"/>
      <c r="D1239" s="469"/>
      <c r="E1239" s="469"/>
      <c r="F1239" s="469"/>
      <c r="G1239" s="469"/>
      <c r="H1239" s="469"/>
      <c r="I1239" s="469"/>
      <c r="J1239" s="469"/>
      <c r="K1239" s="657"/>
      <c r="L1239" s="469"/>
      <c r="M1239" s="652"/>
    </row>
    <row r="1240" spans="2:13" s="619" customFormat="1">
      <c r="B1240" s="454"/>
      <c r="C1240" s="454"/>
      <c r="D1240" s="469"/>
      <c r="E1240" s="469"/>
      <c r="F1240" s="469"/>
      <c r="G1240" s="469"/>
      <c r="H1240" s="469"/>
      <c r="I1240" s="469"/>
      <c r="J1240" s="469"/>
      <c r="K1240" s="657"/>
      <c r="L1240" s="469"/>
      <c r="M1240" s="652"/>
    </row>
    <row r="1241" spans="2:13" s="619" customFormat="1">
      <c r="B1241" s="454"/>
      <c r="C1241" s="454"/>
      <c r="D1241" s="469"/>
      <c r="E1241" s="469"/>
      <c r="F1241" s="469"/>
      <c r="G1241" s="469"/>
      <c r="H1241" s="469"/>
      <c r="I1241" s="469"/>
      <c r="J1241" s="469"/>
      <c r="K1241" s="657"/>
      <c r="L1241" s="469"/>
      <c r="M1241" s="652"/>
    </row>
    <row r="1242" spans="2:13" s="619" customFormat="1">
      <c r="B1242" s="454"/>
      <c r="C1242" s="454"/>
      <c r="D1242" s="469"/>
      <c r="E1242" s="469"/>
      <c r="F1242" s="469"/>
      <c r="G1242" s="469"/>
      <c r="H1242" s="469"/>
      <c r="I1242" s="469"/>
      <c r="J1242" s="469"/>
      <c r="K1242" s="657"/>
      <c r="L1242" s="469"/>
      <c r="M1242" s="652"/>
    </row>
    <row r="1243" spans="2:13" s="619" customFormat="1">
      <c r="B1243" s="454"/>
      <c r="C1243" s="454"/>
      <c r="D1243" s="469"/>
      <c r="E1243" s="469"/>
      <c r="F1243" s="469"/>
      <c r="G1243" s="469"/>
      <c r="H1243" s="469"/>
      <c r="I1243" s="469"/>
      <c r="J1243" s="469"/>
      <c r="K1243" s="657"/>
      <c r="L1243" s="469"/>
      <c r="M1243" s="652"/>
    </row>
    <row r="1244" spans="2:13" s="619" customFormat="1">
      <c r="B1244" s="454"/>
      <c r="C1244" s="454"/>
      <c r="D1244" s="469"/>
      <c r="E1244" s="469"/>
      <c r="F1244" s="469"/>
      <c r="G1244" s="469"/>
      <c r="H1244" s="469"/>
      <c r="I1244" s="469"/>
      <c r="J1244" s="469"/>
      <c r="K1244" s="657"/>
      <c r="L1244" s="469"/>
      <c r="M1244" s="652"/>
    </row>
    <row r="1245" spans="2:13" s="619" customFormat="1">
      <c r="B1245" s="454"/>
      <c r="C1245" s="454"/>
      <c r="D1245" s="469"/>
      <c r="E1245" s="469"/>
      <c r="F1245" s="469"/>
      <c r="G1245" s="469"/>
      <c r="H1245" s="469"/>
      <c r="I1245" s="469"/>
      <c r="J1245" s="469"/>
      <c r="K1245" s="657"/>
      <c r="L1245" s="469"/>
      <c r="M1245" s="652"/>
    </row>
    <row r="1246" spans="2:13" s="619" customFormat="1">
      <c r="B1246" s="454"/>
      <c r="C1246" s="454"/>
      <c r="D1246" s="469"/>
      <c r="E1246" s="469"/>
      <c r="F1246" s="469"/>
      <c r="G1246" s="469"/>
      <c r="H1246" s="469"/>
      <c r="I1246" s="469"/>
      <c r="J1246" s="469"/>
      <c r="K1246" s="657"/>
      <c r="L1246" s="469"/>
      <c r="M1246" s="652"/>
    </row>
    <row r="1247" spans="2:13" s="619" customFormat="1">
      <c r="B1247" s="454"/>
      <c r="C1247" s="454"/>
      <c r="D1247" s="469"/>
      <c r="E1247" s="469"/>
      <c r="F1247" s="469"/>
      <c r="G1247" s="469"/>
      <c r="H1247" s="469"/>
      <c r="I1247" s="469"/>
      <c r="J1247" s="469"/>
      <c r="K1247" s="657"/>
      <c r="L1247" s="469"/>
      <c r="M1247" s="652"/>
    </row>
    <row r="1248" spans="2:13" s="619" customFormat="1">
      <c r="B1248" s="454"/>
      <c r="C1248" s="454"/>
      <c r="D1248" s="469"/>
      <c r="E1248" s="469"/>
      <c r="F1248" s="469"/>
      <c r="G1248" s="469"/>
      <c r="H1248" s="469"/>
      <c r="I1248" s="469"/>
      <c r="J1248" s="469"/>
      <c r="K1248" s="657"/>
      <c r="L1248" s="469"/>
      <c r="M1248" s="652"/>
    </row>
    <row r="1249" spans="2:13" s="619" customFormat="1">
      <c r="B1249" s="454"/>
      <c r="C1249" s="454"/>
      <c r="D1249" s="469"/>
      <c r="E1249" s="469"/>
      <c r="F1249" s="469"/>
      <c r="G1249" s="469"/>
      <c r="H1249" s="469"/>
      <c r="I1249" s="469"/>
      <c r="J1249" s="469"/>
      <c r="K1249" s="657"/>
      <c r="L1249" s="469"/>
      <c r="M1249" s="652"/>
    </row>
    <row r="1250" spans="2:13" s="619" customFormat="1">
      <c r="B1250" s="454"/>
      <c r="C1250" s="454"/>
      <c r="D1250" s="469"/>
      <c r="E1250" s="469"/>
      <c r="F1250" s="469"/>
      <c r="G1250" s="469"/>
      <c r="H1250" s="469"/>
      <c r="I1250" s="469"/>
      <c r="J1250" s="469"/>
      <c r="K1250" s="657"/>
      <c r="L1250" s="469"/>
      <c r="M1250" s="652"/>
    </row>
    <row r="1251" spans="2:13" s="619" customFormat="1">
      <c r="B1251" s="454"/>
      <c r="C1251" s="454"/>
      <c r="D1251" s="469"/>
      <c r="E1251" s="469"/>
      <c r="F1251" s="469"/>
      <c r="G1251" s="469"/>
      <c r="H1251" s="469"/>
      <c r="I1251" s="469"/>
      <c r="J1251" s="469"/>
      <c r="K1251" s="657"/>
      <c r="L1251" s="469"/>
      <c r="M1251" s="652"/>
    </row>
    <row r="1252" spans="2:13" s="619" customFormat="1">
      <c r="B1252" s="454"/>
      <c r="C1252" s="454"/>
      <c r="D1252" s="469"/>
      <c r="E1252" s="469"/>
      <c r="F1252" s="469"/>
      <c r="G1252" s="469"/>
      <c r="H1252" s="469"/>
      <c r="I1252" s="469"/>
      <c r="J1252" s="469"/>
      <c r="K1252" s="657"/>
      <c r="L1252" s="469"/>
      <c r="M1252" s="652"/>
    </row>
    <row r="1253" spans="2:13" s="619" customFormat="1">
      <c r="B1253" s="454"/>
      <c r="C1253" s="454"/>
      <c r="D1253" s="469"/>
      <c r="E1253" s="469"/>
      <c r="F1253" s="469"/>
      <c r="G1253" s="469"/>
      <c r="H1253" s="469"/>
      <c r="I1253" s="469"/>
      <c r="J1253" s="469"/>
      <c r="K1253" s="657"/>
      <c r="L1253" s="469"/>
      <c r="M1253" s="652"/>
    </row>
    <row r="1254" spans="2:13" s="619" customFormat="1">
      <c r="B1254" s="454"/>
      <c r="C1254" s="454"/>
      <c r="D1254" s="469"/>
      <c r="E1254" s="469"/>
      <c r="F1254" s="469"/>
      <c r="G1254" s="469"/>
      <c r="H1254" s="469"/>
      <c r="I1254" s="469"/>
      <c r="J1254" s="469"/>
      <c r="K1254" s="657"/>
      <c r="L1254" s="469"/>
      <c r="M1254" s="652"/>
    </row>
    <row r="1255" spans="2:13" s="619" customFormat="1">
      <c r="B1255" s="454"/>
      <c r="C1255" s="454"/>
      <c r="D1255" s="469"/>
      <c r="E1255" s="469"/>
      <c r="F1255" s="469"/>
      <c r="G1255" s="469"/>
      <c r="H1255" s="469"/>
      <c r="I1255" s="469"/>
      <c r="J1255" s="469"/>
      <c r="K1255" s="657"/>
      <c r="L1255" s="469"/>
      <c r="M1255" s="652"/>
    </row>
    <row r="1256" spans="2:13" s="619" customFormat="1">
      <c r="B1256" s="454"/>
      <c r="C1256" s="454"/>
      <c r="D1256" s="469"/>
      <c r="E1256" s="469"/>
      <c r="F1256" s="469"/>
      <c r="G1256" s="469"/>
      <c r="H1256" s="469"/>
      <c r="I1256" s="469"/>
      <c r="J1256" s="469"/>
      <c r="K1256" s="657"/>
      <c r="L1256" s="469"/>
      <c r="M1256" s="652"/>
    </row>
    <row r="1257" spans="2:13" s="619" customFormat="1">
      <c r="B1257" s="454"/>
      <c r="C1257" s="454"/>
      <c r="D1257" s="469"/>
      <c r="E1257" s="469"/>
      <c r="F1257" s="469"/>
      <c r="G1257" s="469"/>
      <c r="H1257" s="469"/>
      <c r="I1257" s="469"/>
      <c r="J1257" s="469"/>
      <c r="K1257" s="657"/>
      <c r="L1257" s="469"/>
      <c r="M1257" s="652"/>
    </row>
    <row r="1258" spans="2:13" s="619" customFormat="1">
      <c r="B1258" s="454"/>
      <c r="C1258" s="454"/>
      <c r="D1258" s="469"/>
      <c r="E1258" s="469"/>
      <c r="F1258" s="469"/>
      <c r="G1258" s="469"/>
      <c r="H1258" s="469"/>
      <c r="I1258" s="469"/>
      <c r="J1258" s="469"/>
      <c r="K1258" s="657"/>
      <c r="L1258" s="469"/>
      <c r="M1258" s="652"/>
    </row>
    <row r="1259" spans="2:13" s="619" customFormat="1">
      <c r="B1259" s="454"/>
      <c r="C1259" s="454"/>
      <c r="D1259" s="469"/>
      <c r="E1259" s="469"/>
      <c r="F1259" s="469"/>
      <c r="G1259" s="469"/>
      <c r="H1259" s="469"/>
      <c r="I1259" s="469"/>
      <c r="J1259" s="469"/>
      <c r="K1259" s="657"/>
      <c r="L1259" s="469"/>
      <c r="M1259" s="652"/>
    </row>
    <row r="1260" spans="2:13" s="619" customFormat="1">
      <c r="B1260" s="454"/>
      <c r="C1260" s="454"/>
      <c r="D1260" s="469"/>
      <c r="E1260" s="469"/>
      <c r="F1260" s="469"/>
      <c r="G1260" s="469"/>
      <c r="H1260" s="469"/>
      <c r="I1260" s="469"/>
      <c r="J1260" s="469"/>
      <c r="K1260" s="657"/>
      <c r="L1260" s="469"/>
      <c r="M1260" s="652"/>
    </row>
    <row r="1261" spans="2:13" s="619" customFormat="1">
      <c r="B1261" s="454"/>
      <c r="C1261" s="454"/>
      <c r="D1261" s="469"/>
      <c r="E1261" s="469"/>
      <c r="F1261" s="469"/>
      <c r="G1261" s="469"/>
      <c r="H1261" s="469"/>
      <c r="I1261" s="469"/>
      <c r="J1261" s="469"/>
      <c r="K1261" s="657"/>
      <c r="L1261" s="469"/>
      <c r="M1261" s="652"/>
    </row>
    <row r="1262" spans="2:13" s="619" customFormat="1">
      <c r="B1262" s="454"/>
      <c r="C1262" s="454"/>
      <c r="D1262" s="469"/>
      <c r="E1262" s="469"/>
      <c r="F1262" s="469"/>
      <c r="G1262" s="469"/>
      <c r="H1262" s="469"/>
      <c r="I1262" s="469"/>
      <c r="J1262" s="469"/>
      <c r="K1262" s="657"/>
      <c r="L1262" s="469"/>
      <c r="M1262" s="652"/>
    </row>
    <row r="1263" spans="2:13" s="619" customFormat="1">
      <c r="B1263" s="454"/>
      <c r="C1263" s="454"/>
      <c r="D1263" s="469"/>
      <c r="E1263" s="469"/>
      <c r="F1263" s="469"/>
      <c r="G1263" s="469"/>
      <c r="H1263" s="469"/>
      <c r="I1263" s="469"/>
      <c r="J1263" s="469"/>
      <c r="K1263" s="657"/>
      <c r="L1263" s="469"/>
      <c r="M1263" s="652"/>
    </row>
    <row r="1264" spans="2:13" s="619" customFormat="1">
      <c r="B1264" s="454"/>
      <c r="C1264" s="454"/>
      <c r="D1264" s="469"/>
      <c r="E1264" s="469"/>
      <c r="F1264" s="469"/>
      <c r="G1264" s="469"/>
      <c r="H1264" s="469"/>
      <c r="I1264" s="469"/>
      <c r="J1264" s="469"/>
      <c r="K1264" s="657"/>
      <c r="L1264" s="469"/>
      <c r="M1264" s="652"/>
    </row>
    <row r="1265" spans="2:13" s="619" customFormat="1">
      <c r="B1265" s="454"/>
      <c r="C1265" s="454"/>
      <c r="D1265" s="469"/>
      <c r="E1265" s="469"/>
      <c r="F1265" s="469"/>
      <c r="G1265" s="469"/>
      <c r="H1265" s="469"/>
      <c r="I1265" s="469"/>
      <c r="J1265" s="469"/>
      <c r="K1265" s="657"/>
      <c r="L1265" s="469"/>
      <c r="M1265" s="652"/>
    </row>
    <row r="1266" spans="2:13" s="619" customFormat="1">
      <c r="B1266" s="454"/>
      <c r="C1266" s="454"/>
      <c r="D1266" s="469"/>
      <c r="E1266" s="469"/>
      <c r="F1266" s="469"/>
      <c r="G1266" s="469"/>
      <c r="H1266" s="469"/>
      <c r="I1266" s="469"/>
      <c r="J1266" s="469"/>
      <c r="K1266" s="657"/>
      <c r="L1266" s="469"/>
      <c r="M1266" s="652"/>
    </row>
    <row r="1267" spans="2:13" s="619" customFormat="1">
      <c r="B1267" s="454"/>
      <c r="C1267" s="454"/>
      <c r="D1267" s="469"/>
      <c r="E1267" s="469"/>
      <c r="F1267" s="469"/>
      <c r="G1267" s="469"/>
      <c r="H1267" s="469"/>
      <c r="I1267" s="469"/>
      <c r="J1267" s="469"/>
      <c r="K1267" s="657"/>
      <c r="L1267" s="469"/>
      <c r="M1267" s="652"/>
    </row>
    <row r="1268" spans="2:13" s="619" customFormat="1">
      <c r="B1268" s="454"/>
      <c r="C1268" s="454"/>
      <c r="D1268" s="469"/>
      <c r="E1268" s="469"/>
      <c r="F1268" s="469"/>
      <c r="G1268" s="469"/>
      <c r="H1268" s="469"/>
      <c r="I1268" s="469"/>
      <c r="J1268" s="469"/>
      <c r="K1268" s="657"/>
      <c r="L1268" s="469"/>
      <c r="M1268" s="652"/>
    </row>
    <row r="1269" spans="2:13" s="619" customFormat="1">
      <c r="B1269" s="454"/>
      <c r="C1269" s="454"/>
      <c r="D1269" s="469"/>
      <c r="E1269" s="469"/>
      <c r="F1269" s="469"/>
      <c r="G1269" s="469"/>
      <c r="H1269" s="469"/>
      <c r="I1269" s="469"/>
      <c r="J1269" s="469"/>
      <c r="K1269" s="657"/>
      <c r="L1269" s="469"/>
      <c r="M1269" s="652"/>
    </row>
    <row r="1270" spans="2:13" s="619" customFormat="1">
      <c r="B1270" s="454"/>
      <c r="C1270" s="454"/>
      <c r="D1270" s="469"/>
      <c r="E1270" s="469"/>
      <c r="F1270" s="469"/>
      <c r="G1270" s="469"/>
      <c r="H1270" s="469"/>
      <c r="I1270" s="469"/>
      <c r="J1270" s="469"/>
      <c r="K1270" s="657"/>
      <c r="L1270" s="469"/>
      <c r="M1270" s="652"/>
    </row>
    <row r="1271" spans="2:13" s="619" customFormat="1">
      <c r="B1271" s="454"/>
      <c r="C1271" s="454"/>
      <c r="D1271" s="469"/>
      <c r="E1271" s="469"/>
      <c r="F1271" s="469"/>
      <c r="G1271" s="469"/>
      <c r="H1271" s="469"/>
      <c r="I1271" s="469"/>
      <c r="J1271" s="469"/>
      <c r="K1271" s="657"/>
      <c r="L1271" s="469"/>
      <c r="M1271" s="652"/>
    </row>
    <row r="1272" spans="2:13" s="619" customFormat="1">
      <c r="B1272" s="454"/>
      <c r="C1272" s="454"/>
      <c r="D1272" s="469"/>
      <c r="E1272" s="469"/>
      <c r="F1272" s="469"/>
      <c r="G1272" s="469"/>
      <c r="H1272" s="469"/>
      <c r="I1272" s="469"/>
      <c r="J1272" s="469"/>
      <c r="K1272" s="657"/>
      <c r="L1272" s="469"/>
      <c r="M1272" s="652"/>
    </row>
    <row r="1273" spans="2:13" s="619" customFormat="1">
      <c r="B1273" s="454"/>
      <c r="C1273" s="454"/>
      <c r="D1273" s="469"/>
      <c r="E1273" s="469"/>
      <c r="F1273" s="469"/>
      <c r="G1273" s="469"/>
      <c r="H1273" s="469"/>
      <c r="I1273" s="469"/>
      <c r="J1273" s="469"/>
      <c r="K1273" s="657"/>
      <c r="L1273" s="469"/>
      <c r="M1273" s="652"/>
    </row>
    <row r="1274" spans="2:13" s="619" customFormat="1">
      <c r="B1274" s="454"/>
      <c r="C1274" s="454"/>
      <c r="D1274" s="469"/>
      <c r="E1274" s="469"/>
      <c r="F1274" s="469"/>
      <c r="G1274" s="469"/>
      <c r="H1274" s="469"/>
      <c r="I1274" s="469"/>
      <c r="J1274" s="469"/>
      <c r="K1274" s="657"/>
      <c r="L1274" s="469"/>
      <c r="M1274" s="652"/>
    </row>
    <row r="1275" spans="2:13" s="619" customFormat="1">
      <c r="B1275" s="454"/>
      <c r="C1275" s="454"/>
      <c r="D1275" s="469"/>
      <c r="E1275" s="469"/>
      <c r="F1275" s="469"/>
      <c r="G1275" s="469"/>
      <c r="H1275" s="469"/>
      <c r="I1275" s="469"/>
      <c r="J1275" s="469"/>
      <c r="K1275" s="657"/>
      <c r="L1275" s="469"/>
      <c r="M1275" s="652"/>
    </row>
    <row r="1276" spans="2:13" s="619" customFormat="1">
      <c r="B1276" s="454"/>
      <c r="C1276" s="454"/>
      <c r="D1276" s="469"/>
      <c r="E1276" s="469"/>
      <c r="F1276" s="469"/>
      <c r="G1276" s="469"/>
      <c r="H1276" s="469"/>
      <c r="I1276" s="469"/>
      <c r="J1276" s="469"/>
      <c r="K1276" s="657"/>
      <c r="L1276" s="469"/>
      <c r="M1276" s="652"/>
    </row>
    <row r="1277" spans="2:13" s="619" customFormat="1">
      <c r="B1277" s="454"/>
      <c r="C1277" s="454"/>
      <c r="D1277" s="469"/>
      <c r="E1277" s="469"/>
      <c r="F1277" s="469"/>
      <c r="G1277" s="469"/>
      <c r="H1277" s="469"/>
      <c r="I1277" s="469"/>
      <c r="J1277" s="469"/>
      <c r="K1277" s="657"/>
      <c r="L1277" s="469"/>
      <c r="M1277" s="652"/>
    </row>
    <row r="1278" spans="2:13" s="619" customFormat="1">
      <c r="B1278" s="454"/>
      <c r="C1278" s="454"/>
      <c r="D1278" s="469"/>
      <c r="E1278" s="469"/>
      <c r="F1278" s="469"/>
      <c r="G1278" s="469"/>
      <c r="H1278" s="469"/>
      <c r="I1278" s="469"/>
      <c r="J1278" s="469"/>
      <c r="K1278" s="657"/>
      <c r="L1278" s="469"/>
      <c r="M1278" s="652"/>
    </row>
    <row r="1279" spans="2:13" s="619" customFormat="1">
      <c r="B1279" s="454"/>
      <c r="C1279" s="454"/>
      <c r="D1279" s="469"/>
      <c r="E1279" s="469"/>
      <c r="F1279" s="469"/>
      <c r="G1279" s="469"/>
      <c r="H1279" s="469"/>
      <c r="I1279" s="469"/>
      <c r="J1279" s="469"/>
      <c r="K1279" s="657"/>
      <c r="L1279" s="469"/>
      <c r="M1279" s="652"/>
    </row>
    <row r="1280" spans="2:13" s="619" customFormat="1">
      <c r="B1280" s="454"/>
      <c r="C1280" s="454"/>
      <c r="D1280" s="469"/>
      <c r="E1280" s="469"/>
      <c r="F1280" s="469"/>
      <c r="G1280" s="469"/>
      <c r="H1280" s="469"/>
      <c r="I1280" s="469"/>
      <c r="J1280" s="469"/>
      <c r="K1280" s="657"/>
      <c r="L1280" s="469"/>
      <c r="M1280" s="652"/>
    </row>
    <row r="1281" spans="2:13" s="619" customFormat="1">
      <c r="B1281" s="454"/>
      <c r="C1281" s="454"/>
      <c r="D1281" s="469"/>
      <c r="E1281" s="469"/>
      <c r="F1281" s="469"/>
      <c r="G1281" s="469"/>
      <c r="H1281" s="469"/>
      <c r="I1281" s="469"/>
      <c r="J1281" s="469"/>
      <c r="K1281" s="657"/>
      <c r="L1281" s="469"/>
      <c r="M1281" s="652"/>
    </row>
    <row r="1282" spans="2:13" s="619" customFormat="1">
      <c r="B1282" s="454"/>
      <c r="C1282" s="454"/>
      <c r="D1282" s="469"/>
      <c r="E1282" s="469"/>
      <c r="F1282" s="469"/>
      <c r="G1282" s="469"/>
      <c r="H1282" s="469"/>
      <c r="I1282" s="469"/>
      <c r="J1282" s="469"/>
      <c r="K1282" s="657"/>
      <c r="L1282" s="469"/>
      <c r="M1282" s="652"/>
    </row>
    <row r="1283" spans="2:13" s="619" customFormat="1">
      <c r="B1283" s="454"/>
      <c r="C1283" s="454"/>
      <c r="D1283" s="469"/>
      <c r="E1283" s="469"/>
      <c r="F1283" s="469"/>
      <c r="G1283" s="469"/>
      <c r="H1283" s="469"/>
      <c r="I1283" s="469"/>
      <c r="J1283" s="469"/>
      <c r="K1283" s="657"/>
      <c r="L1283" s="469"/>
      <c r="M1283" s="652"/>
    </row>
    <row r="1284" spans="2:13" s="619" customFormat="1">
      <c r="B1284" s="454"/>
      <c r="C1284" s="454"/>
      <c r="D1284" s="469"/>
      <c r="E1284" s="469"/>
      <c r="F1284" s="469"/>
      <c r="G1284" s="469"/>
      <c r="H1284" s="469"/>
      <c r="I1284" s="469"/>
      <c r="J1284" s="469"/>
      <c r="K1284" s="657"/>
      <c r="L1284" s="469"/>
      <c r="M1284" s="652"/>
    </row>
    <row r="1285" spans="2:13" s="619" customFormat="1">
      <c r="B1285" s="454"/>
      <c r="C1285" s="454"/>
      <c r="D1285" s="469"/>
      <c r="E1285" s="469"/>
      <c r="F1285" s="469"/>
      <c r="G1285" s="469"/>
      <c r="H1285" s="469"/>
      <c r="I1285" s="469"/>
      <c r="J1285" s="469"/>
      <c r="K1285" s="657"/>
      <c r="L1285" s="469"/>
      <c r="M1285" s="652"/>
    </row>
    <row r="1286" spans="2:13" s="619" customFormat="1">
      <c r="B1286" s="454"/>
      <c r="C1286" s="454"/>
      <c r="D1286" s="469"/>
      <c r="E1286" s="469"/>
      <c r="F1286" s="469"/>
      <c r="G1286" s="469"/>
      <c r="H1286" s="469"/>
      <c r="I1286" s="469"/>
      <c r="J1286" s="469"/>
      <c r="K1286" s="657"/>
      <c r="L1286" s="469"/>
      <c r="M1286" s="652"/>
    </row>
    <row r="1287" spans="2:13" s="619" customFormat="1">
      <c r="B1287" s="454"/>
      <c r="C1287" s="454"/>
      <c r="D1287" s="469"/>
      <c r="E1287" s="469"/>
      <c r="F1287" s="469"/>
      <c r="G1287" s="469"/>
      <c r="H1287" s="469"/>
      <c r="I1287" s="469"/>
      <c r="J1287" s="469"/>
      <c r="K1287" s="657"/>
      <c r="L1287" s="469"/>
      <c r="M1287" s="652"/>
    </row>
    <row r="1288" spans="2:13" s="619" customFormat="1">
      <c r="B1288" s="454"/>
      <c r="C1288" s="454"/>
      <c r="D1288" s="469"/>
      <c r="E1288" s="469"/>
      <c r="F1288" s="469"/>
      <c r="G1288" s="469"/>
      <c r="H1288" s="469"/>
      <c r="I1288" s="469"/>
      <c r="J1288" s="469"/>
      <c r="K1288" s="657"/>
      <c r="L1288" s="469"/>
      <c r="M1288" s="652"/>
    </row>
    <row r="1289" spans="2:13" s="619" customFormat="1">
      <c r="B1289" s="454"/>
      <c r="C1289" s="454"/>
      <c r="D1289" s="469"/>
      <c r="E1289" s="469"/>
      <c r="F1289" s="469"/>
      <c r="G1289" s="469"/>
      <c r="H1289" s="469"/>
      <c r="I1289" s="469"/>
      <c r="J1289" s="469"/>
      <c r="K1289" s="657"/>
      <c r="L1289" s="469"/>
      <c r="M1289" s="652"/>
    </row>
    <row r="1290" spans="2:13" s="619" customFormat="1">
      <c r="B1290" s="454"/>
      <c r="C1290" s="454"/>
      <c r="D1290" s="469"/>
      <c r="E1290" s="469"/>
      <c r="F1290" s="469"/>
      <c r="G1290" s="469"/>
      <c r="H1290" s="469"/>
      <c r="I1290" s="469"/>
      <c r="J1290" s="469"/>
      <c r="K1290" s="657"/>
      <c r="L1290" s="469"/>
      <c r="M1290" s="652"/>
    </row>
    <row r="1291" spans="2:13" s="619" customFormat="1">
      <c r="B1291" s="454"/>
      <c r="C1291" s="454"/>
      <c r="D1291" s="469"/>
      <c r="E1291" s="469"/>
      <c r="F1291" s="469"/>
      <c r="G1291" s="469"/>
      <c r="H1291" s="469"/>
      <c r="I1291" s="469"/>
      <c r="J1291" s="469"/>
      <c r="K1291" s="657"/>
      <c r="L1291" s="469"/>
      <c r="M1291" s="652"/>
    </row>
    <row r="1292" spans="2:13" s="619" customFormat="1">
      <c r="B1292" s="454"/>
      <c r="C1292" s="454"/>
      <c r="D1292" s="469"/>
      <c r="E1292" s="469"/>
      <c r="F1292" s="469"/>
      <c r="G1292" s="469"/>
      <c r="H1292" s="469"/>
      <c r="I1292" s="469"/>
      <c r="J1292" s="469"/>
      <c r="K1292" s="657"/>
      <c r="L1292" s="469"/>
      <c r="M1292" s="652"/>
    </row>
    <row r="1293" spans="2:13" s="619" customFormat="1">
      <c r="B1293" s="454"/>
      <c r="C1293" s="454"/>
      <c r="D1293" s="469"/>
      <c r="E1293" s="469"/>
      <c r="F1293" s="469"/>
      <c r="G1293" s="469"/>
      <c r="H1293" s="469"/>
      <c r="I1293" s="469"/>
      <c r="J1293" s="469"/>
      <c r="K1293" s="657"/>
      <c r="L1293" s="469"/>
      <c r="M1293" s="652"/>
    </row>
    <row r="1294" spans="2:13" s="619" customFormat="1">
      <c r="B1294" s="454"/>
      <c r="C1294" s="454"/>
      <c r="D1294" s="469"/>
      <c r="E1294" s="469"/>
      <c r="F1294" s="469"/>
      <c r="G1294" s="469"/>
      <c r="H1294" s="469"/>
      <c r="I1294" s="469"/>
      <c r="J1294" s="469"/>
      <c r="K1294" s="657"/>
      <c r="L1294" s="469"/>
      <c r="M1294" s="652"/>
    </row>
    <row r="1295" spans="2:13" s="619" customFormat="1">
      <c r="B1295" s="454"/>
      <c r="C1295" s="454"/>
      <c r="D1295" s="469"/>
      <c r="E1295" s="469"/>
      <c r="F1295" s="469"/>
      <c r="G1295" s="469"/>
      <c r="H1295" s="469"/>
      <c r="I1295" s="469"/>
      <c r="J1295" s="469"/>
      <c r="K1295" s="657"/>
      <c r="L1295" s="469"/>
      <c r="M1295" s="652"/>
    </row>
    <row r="1296" spans="2:13" s="619" customFormat="1">
      <c r="B1296" s="454"/>
      <c r="C1296" s="454"/>
      <c r="D1296" s="469"/>
      <c r="E1296" s="469"/>
      <c r="F1296" s="469"/>
      <c r="G1296" s="469"/>
      <c r="H1296" s="469"/>
      <c r="I1296" s="469"/>
      <c r="J1296" s="469"/>
      <c r="K1296" s="657"/>
      <c r="L1296" s="469"/>
      <c r="M1296" s="652"/>
    </row>
    <row r="1297" spans="2:13" s="619" customFormat="1">
      <c r="B1297" s="454"/>
      <c r="C1297" s="454"/>
      <c r="D1297" s="469"/>
      <c r="E1297" s="469"/>
      <c r="F1297" s="469"/>
      <c r="G1297" s="469"/>
      <c r="H1297" s="469"/>
      <c r="I1297" s="469"/>
      <c r="J1297" s="469"/>
      <c r="K1297" s="657"/>
      <c r="L1297" s="469"/>
      <c r="M1297" s="652"/>
    </row>
    <row r="1298" spans="2:13" s="619" customFormat="1">
      <c r="B1298" s="454"/>
      <c r="C1298" s="454"/>
      <c r="D1298" s="469"/>
      <c r="E1298" s="469"/>
      <c r="F1298" s="469"/>
      <c r="G1298" s="469"/>
      <c r="H1298" s="469"/>
      <c r="I1298" s="469"/>
      <c r="J1298" s="469"/>
      <c r="K1298" s="657"/>
      <c r="L1298" s="469"/>
      <c r="M1298" s="652"/>
    </row>
    <row r="1299" spans="2:13" s="619" customFormat="1">
      <c r="B1299" s="454"/>
      <c r="C1299" s="454"/>
      <c r="D1299" s="469"/>
      <c r="E1299" s="469"/>
      <c r="F1299" s="469"/>
      <c r="G1299" s="469"/>
      <c r="H1299" s="469"/>
      <c r="I1299" s="469"/>
      <c r="J1299" s="469"/>
      <c r="K1299" s="657"/>
      <c r="L1299" s="469"/>
      <c r="M1299" s="652"/>
    </row>
    <row r="1300" spans="2:13" s="619" customFormat="1">
      <c r="B1300" s="454"/>
      <c r="C1300" s="454"/>
      <c r="D1300" s="469"/>
      <c r="E1300" s="469"/>
      <c r="F1300" s="469"/>
      <c r="G1300" s="469"/>
      <c r="H1300" s="469"/>
      <c r="I1300" s="469"/>
      <c r="J1300" s="469"/>
      <c r="K1300" s="657"/>
      <c r="L1300" s="469"/>
      <c r="M1300" s="652"/>
    </row>
    <row r="1301" spans="2:13" s="619" customFormat="1">
      <c r="B1301" s="454"/>
      <c r="C1301" s="454"/>
      <c r="D1301" s="469"/>
      <c r="E1301" s="469"/>
      <c r="F1301" s="469"/>
      <c r="G1301" s="469"/>
      <c r="H1301" s="469"/>
      <c r="I1301" s="469"/>
      <c r="J1301" s="469"/>
      <c r="K1301" s="657"/>
      <c r="L1301" s="469"/>
      <c r="M1301" s="652"/>
    </row>
    <row r="1302" spans="2:13" s="619" customFormat="1">
      <c r="B1302" s="454"/>
      <c r="C1302" s="454"/>
      <c r="D1302" s="469"/>
      <c r="E1302" s="469"/>
      <c r="F1302" s="469"/>
      <c r="G1302" s="469"/>
      <c r="H1302" s="469"/>
      <c r="I1302" s="469"/>
      <c r="J1302" s="469"/>
      <c r="K1302" s="657"/>
      <c r="L1302" s="469"/>
      <c r="M1302" s="652"/>
    </row>
    <row r="1303" spans="2:13" s="619" customFormat="1">
      <c r="B1303" s="454"/>
      <c r="C1303" s="454"/>
      <c r="D1303" s="469"/>
      <c r="E1303" s="469"/>
      <c r="F1303" s="469"/>
      <c r="G1303" s="469"/>
      <c r="H1303" s="469"/>
      <c r="I1303" s="469"/>
      <c r="J1303" s="469"/>
      <c r="K1303" s="657"/>
      <c r="L1303" s="469"/>
      <c r="M1303" s="652"/>
    </row>
    <row r="1304" spans="2:13" s="619" customFormat="1">
      <c r="B1304" s="454"/>
      <c r="C1304" s="454"/>
      <c r="D1304" s="469"/>
      <c r="E1304" s="469"/>
      <c r="F1304" s="469"/>
      <c r="G1304" s="469"/>
      <c r="H1304" s="469"/>
      <c r="I1304" s="469"/>
      <c r="J1304" s="469"/>
      <c r="K1304" s="657"/>
      <c r="L1304" s="469"/>
      <c r="M1304" s="652"/>
    </row>
    <row r="1305" spans="2:13" s="619" customFormat="1">
      <c r="B1305" s="454"/>
      <c r="C1305" s="454"/>
      <c r="D1305" s="469"/>
      <c r="E1305" s="469"/>
      <c r="F1305" s="469"/>
      <c r="G1305" s="469"/>
      <c r="H1305" s="469"/>
      <c r="I1305" s="469"/>
      <c r="J1305" s="469"/>
      <c r="K1305" s="657"/>
      <c r="L1305" s="469"/>
      <c r="M1305" s="652"/>
    </row>
    <row r="1306" spans="2:13" s="619" customFormat="1">
      <c r="B1306" s="454"/>
      <c r="C1306" s="454"/>
      <c r="D1306" s="469"/>
      <c r="E1306" s="469"/>
      <c r="F1306" s="469"/>
      <c r="G1306" s="469"/>
      <c r="H1306" s="469"/>
      <c r="I1306" s="469"/>
      <c r="J1306" s="469"/>
      <c r="K1306" s="657"/>
      <c r="L1306" s="469"/>
      <c r="M1306" s="652"/>
    </row>
    <row r="1307" spans="2:13" s="619" customFormat="1">
      <c r="B1307" s="454"/>
      <c r="C1307" s="454"/>
      <c r="D1307" s="469"/>
      <c r="E1307" s="469"/>
      <c r="F1307" s="469"/>
      <c r="G1307" s="469"/>
      <c r="H1307" s="469"/>
      <c r="I1307" s="469"/>
      <c r="J1307" s="469"/>
      <c r="K1307" s="657"/>
      <c r="L1307" s="469"/>
      <c r="M1307" s="652"/>
    </row>
    <row r="1308" spans="2:13" s="619" customFormat="1">
      <c r="B1308" s="454"/>
      <c r="C1308" s="454"/>
      <c r="D1308" s="469"/>
      <c r="E1308" s="469"/>
      <c r="F1308" s="469"/>
      <c r="G1308" s="469"/>
      <c r="H1308" s="469"/>
      <c r="I1308" s="469"/>
      <c r="J1308" s="469"/>
      <c r="K1308" s="657"/>
      <c r="L1308" s="469"/>
      <c r="M1308" s="652"/>
    </row>
    <row r="1309" spans="2:13" s="619" customFormat="1">
      <c r="B1309" s="454"/>
      <c r="C1309" s="454"/>
      <c r="D1309" s="469"/>
      <c r="E1309" s="469"/>
      <c r="F1309" s="469"/>
      <c r="G1309" s="469"/>
      <c r="H1309" s="469"/>
      <c r="I1309" s="469"/>
      <c r="J1309" s="469"/>
      <c r="K1309" s="657"/>
      <c r="L1309" s="469"/>
      <c r="M1309" s="652"/>
    </row>
    <row r="1310" spans="2:13" s="619" customFormat="1">
      <c r="B1310" s="454"/>
      <c r="C1310" s="454"/>
      <c r="D1310" s="469"/>
      <c r="E1310" s="469"/>
      <c r="F1310" s="469"/>
      <c r="G1310" s="469"/>
      <c r="H1310" s="469"/>
      <c r="I1310" s="469"/>
      <c r="J1310" s="469"/>
      <c r="K1310" s="657"/>
      <c r="L1310" s="469"/>
      <c r="M1310" s="652"/>
    </row>
    <row r="1311" spans="2:13" s="619" customFormat="1">
      <c r="B1311" s="454"/>
      <c r="C1311" s="454"/>
      <c r="D1311" s="469"/>
      <c r="E1311" s="469"/>
      <c r="F1311" s="469"/>
      <c r="G1311" s="469"/>
      <c r="H1311" s="469"/>
      <c r="I1311" s="469"/>
      <c r="J1311" s="469"/>
      <c r="K1311" s="657"/>
      <c r="L1311" s="469"/>
      <c r="M1311" s="652"/>
    </row>
    <row r="1312" spans="2:13" s="619" customFormat="1">
      <c r="B1312" s="454"/>
      <c r="C1312" s="454"/>
      <c r="D1312" s="469"/>
      <c r="E1312" s="469"/>
      <c r="F1312" s="469"/>
      <c r="G1312" s="469"/>
      <c r="H1312" s="469"/>
      <c r="I1312" s="469"/>
      <c r="J1312" s="469"/>
      <c r="K1312" s="657"/>
      <c r="L1312" s="469"/>
      <c r="M1312" s="652"/>
    </row>
    <row r="1313" spans="2:13" s="619" customFormat="1">
      <c r="B1313" s="454"/>
      <c r="C1313" s="454"/>
      <c r="D1313" s="469"/>
      <c r="E1313" s="469"/>
      <c r="F1313" s="469"/>
      <c r="G1313" s="469"/>
      <c r="H1313" s="469"/>
      <c r="I1313" s="469"/>
      <c r="J1313" s="469"/>
      <c r="K1313" s="657"/>
      <c r="L1313" s="469"/>
      <c r="M1313" s="652"/>
    </row>
    <row r="1314" spans="2:13" s="619" customFormat="1">
      <c r="B1314" s="454"/>
      <c r="C1314" s="454"/>
      <c r="D1314" s="469"/>
      <c r="E1314" s="469"/>
      <c r="F1314" s="469"/>
      <c r="G1314" s="469"/>
      <c r="H1314" s="469"/>
      <c r="I1314" s="469"/>
      <c r="J1314" s="469"/>
      <c r="K1314" s="657"/>
      <c r="L1314" s="469"/>
      <c r="M1314" s="652"/>
    </row>
    <row r="1315" spans="2:13" s="619" customFormat="1">
      <c r="B1315" s="454"/>
      <c r="C1315" s="454"/>
      <c r="D1315" s="469"/>
      <c r="E1315" s="469"/>
      <c r="F1315" s="469"/>
      <c r="G1315" s="469"/>
      <c r="H1315" s="469"/>
      <c r="I1315" s="469"/>
      <c r="J1315" s="469"/>
      <c r="K1315" s="657"/>
      <c r="L1315" s="469"/>
      <c r="M1315" s="652"/>
    </row>
    <row r="1316" spans="2:13" s="619" customFormat="1">
      <c r="B1316" s="454"/>
      <c r="C1316" s="454"/>
      <c r="D1316" s="469"/>
      <c r="E1316" s="469"/>
      <c r="F1316" s="469"/>
      <c r="G1316" s="469"/>
      <c r="H1316" s="469"/>
      <c r="I1316" s="469"/>
      <c r="J1316" s="469"/>
      <c r="K1316" s="657"/>
      <c r="L1316" s="469"/>
      <c r="M1316" s="652"/>
    </row>
    <row r="1317" spans="2:13" s="619" customFormat="1">
      <c r="B1317" s="454"/>
      <c r="C1317" s="454"/>
      <c r="D1317" s="469"/>
      <c r="E1317" s="469"/>
      <c r="F1317" s="469"/>
      <c r="G1317" s="469"/>
      <c r="H1317" s="469"/>
      <c r="I1317" s="469"/>
      <c r="J1317" s="469"/>
      <c r="K1317" s="657"/>
      <c r="L1317" s="469"/>
      <c r="M1317" s="652"/>
    </row>
    <row r="1318" spans="2:13" s="619" customFormat="1">
      <c r="B1318" s="454"/>
      <c r="C1318" s="454"/>
      <c r="D1318" s="469"/>
      <c r="E1318" s="469"/>
      <c r="F1318" s="469"/>
      <c r="G1318" s="469"/>
      <c r="H1318" s="469"/>
      <c r="I1318" s="469"/>
      <c r="J1318" s="469"/>
      <c r="K1318" s="657"/>
      <c r="L1318" s="469"/>
      <c r="M1318" s="652"/>
    </row>
    <row r="1319" spans="2:13" s="619" customFormat="1">
      <c r="B1319" s="454"/>
      <c r="C1319" s="454"/>
      <c r="D1319" s="469"/>
      <c r="E1319" s="469"/>
      <c r="F1319" s="469"/>
      <c r="G1319" s="469"/>
      <c r="H1319" s="469"/>
      <c r="I1319" s="469"/>
      <c r="J1319" s="469"/>
      <c r="K1319" s="657"/>
      <c r="L1319" s="469"/>
      <c r="M1319" s="652"/>
    </row>
    <row r="1320" spans="2:13" s="619" customFormat="1">
      <c r="B1320" s="454"/>
      <c r="C1320" s="454"/>
      <c r="D1320" s="469"/>
      <c r="E1320" s="469"/>
      <c r="F1320" s="469"/>
      <c r="G1320" s="469"/>
      <c r="H1320" s="469"/>
      <c r="I1320" s="469"/>
      <c r="J1320" s="469"/>
      <c r="K1320" s="657"/>
      <c r="L1320" s="469"/>
      <c r="M1320" s="652"/>
    </row>
    <row r="1321" spans="2:13" s="619" customFormat="1">
      <c r="B1321" s="454"/>
      <c r="C1321" s="454"/>
      <c r="D1321" s="469"/>
      <c r="E1321" s="469"/>
      <c r="F1321" s="469"/>
      <c r="G1321" s="469"/>
      <c r="H1321" s="469"/>
      <c r="I1321" s="469"/>
      <c r="J1321" s="469"/>
      <c r="K1321" s="657"/>
      <c r="L1321" s="469"/>
      <c r="M1321" s="652"/>
    </row>
    <row r="1322" spans="2:13" s="619" customFormat="1">
      <c r="B1322" s="454"/>
      <c r="C1322" s="454"/>
      <c r="D1322" s="469"/>
      <c r="E1322" s="469"/>
      <c r="F1322" s="469"/>
      <c r="G1322" s="469"/>
      <c r="H1322" s="469"/>
      <c r="I1322" s="469"/>
      <c r="J1322" s="469"/>
      <c r="K1322" s="657"/>
      <c r="L1322" s="469"/>
      <c r="M1322" s="652"/>
    </row>
    <row r="1323" spans="2:13" s="619" customFormat="1">
      <c r="B1323" s="454"/>
      <c r="C1323" s="454"/>
      <c r="D1323" s="469"/>
      <c r="E1323" s="469"/>
      <c r="F1323" s="469"/>
      <c r="G1323" s="469"/>
      <c r="H1323" s="469"/>
      <c r="I1323" s="469"/>
      <c r="J1323" s="469"/>
      <c r="K1323" s="657"/>
      <c r="L1323" s="469"/>
      <c r="M1323" s="652"/>
    </row>
    <row r="1324" spans="2:13" s="619" customFormat="1">
      <c r="B1324" s="454"/>
      <c r="C1324" s="454"/>
      <c r="D1324" s="469"/>
      <c r="E1324" s="469"/>
      <c r="F1324" s="469"/>
      <c r="G1324" s="469"/>
      <c r="H1324" s="469"/>
      <c r="I1324" s="469"/>
      <c r="J1324" s="469"/>
      <c r="K1324" s="657"/>
      <c r="L1324" s="469"/>
      <c r="M1324" s="652"/>
    </row>
    <row r="1325" spans="2:13" s="619" customFormat="1">
      <c r="B1325" s="454"/>
      <c r="C1325" s="454"/>
      <c r="D1325" s="469"/>
      <c r="E1325" s="469"/>
      <c r="F1325" s="469"/>
      <c r="G1325" s="469"/>
      <c r="H1325" s="469"/>
      <c r="I1325" s="469"/>
      <c r="J1325" s="469"/>
      <c r="K1325" s="657"/>
      <c r="L1325" s="469"/>
      <c r="M1325" s="652"/>
    </row>
    <row r="1326" spans="2:13" s="619" customFormat="1">
      <c r="B1326" s="454"/>
      <c r="C1326" s="454"/>
      <c r="D1326" s="469"/>
      <c r="E1326" s="469"/>
      <c r="F1326" s="469"/>
      <c r="G1326" s="469"/>
      <c r="H1326" s="469"/>
      <c r="I1326" s="469"/>
      <c r="J1326" s="469"/>
      <c r="K1326" s="657"/>
      <c r="L1326" s="469"/>
      <c r="M1326" s="652"/>
    </row>
    <row r="1327" spans="2:13" s="619" customFormat="1">
      <c r="B1327" s="454"/>
      <c r="C1327" s="454"/>
      <c r="D1327" s="469"/>
      <c r="E1327" s="469"/>
      <c r="F1327" s="469"/>
      <c r="G1327" s="469"/>
      <c r="H1327" s="469"/>
      <c r="I1327" s="469"/>
      <c r="J1327" s="469"/>
      <c r="K1327" s="657"/>
      <c r="L1327" s="469"/>
      <c r="M1327" s="652"/>
    </row>
    <row r="1328" spans="2:13" s="619" customFormat="1">
      <c r="B1328" s="454"/>
      <c r="C1328" s="454"/>
      <c r="D1328" s="469"/>
      <c r="E1328" s="469"/>
      <c r="F1328" s="469"/>
      <c r="G1328" s="469"/>
      <c r="H1328" s="469"/>
      <c r="I1328" s="469"/>
      <c r="J1328" s="469"/>
      <c r="K1328" s="657"/>
      <c r="L1328" s="469"/>
      <c r="M1328" s="652"/>
    </row>
    <row r="1329" spans="2:13" s="619" customFormat="1">
      <c r="B1329" s="454"/>
      <c r="C1329" s="454"/>
      <c r="D1329" s="469"/>
      <c r="E1329" s="469"/>
      <c r="F1329" s="469"/>
      <c r="G1329" s="469"/>
      <c r="H1329" s="469"/>
      <c r="I1329" s="469"/>
      <c r="J1329" s="469"/>
      <c r="K1329" s="657"/>
      <c r="L1329" s="469"/>
      <c r="M1329" s="652"/>
    </row>
    <row r="1330" spans="2:13" s="619" customFormat="1">
      <c r="B1330" s="454"/>
      <c r="C1330" s="454"/>
      <c r="D1330" s="469"/>
      <c r="E1330" s="469"/>
      <c r="F1330" s="469"/>
      <c r="G1330" s="469"/>
      <c r="H1330" s="469"/>
      <c r="I1330" s="469"/>
      <c r="J1330" s="469"/>
      <c r="K1330" s="657"/>
      <c r="L1330" s="469"/>
      <c r="M1330" s="652"/>
    </row>
    <row r="1331" spans="2:13" s="619" customFormat="1">
      <c r="B1331" s="454"/>
      <c r="C1331" s="454"/>
      <c r="D1331" s="469"/>
      <c r="E1331" s="469"/>
      <c r="F1331" s="469"/>
      <c r="G1331" s="469"/>
      <c r="H1331" s="469"/>
      <c r="I1331" s="469"/>
      <c r="J1331" s="469"/>
      <c r="K1331" s="657"/>
      <c r="L1331" s="469"/>
      <c r="M1331" s="652"/>
    </row>
    <row r="1332" spans="2:13" s="619" customFormat="1">
      <c r="B1332" s="454"/>
      <c r="C1332" s="454"/>
      <c r="D1332" s="469"/>
      <c r="E1332" s="469"/>
      <c r="F1332" s="469"/>
      <c r="G1332" s="469"/>
      <c r="H1332" s="469"/>
      <c r="I1332" s="469"/>
      <c r="J1332" s="469"/>
      <c r="K1332" s="657"/>
      <c r="L1332" s="469"/>
      <c r="M1332" s="652"/>
    </row>
    <row r="1333" spans="2:13" s="619" customFormat="1">
      <c r="B1333" s="454"/>
      <c r="C1333" s="454"/>
      <c r="D1333" s="469"/>
      <c r="E1333" s="469"/>
      <c r="F1333" s="469"/>
      <c r="G1333" s="469"/>
      <c r="H1333" s="469"/>
      <c r="I1333" s="469"/>
      <c r="J1333" s="469"/>
      <c r="K1333" s="657"/>
      <c r="L1333" s="469"/>
      <c r="M1333" s="652"/>
    </row>
    <row r="1334" spans="2:13" s="619" customFormat="1">
      <c r="B1334" s="454"/>
      <c r="C1334" s="454"/>
      <c r="D1334" s="469"/>
      <c r="E1334" s="469"/>
      <c r="F1334" s="469"/>
      <c r="G1334" s="469"/>
      <c r="H1334" s="469"/>
      <c r="I1334" s="469"/>
      <c r="J1334" s="469"/>
      <c r="K1334" s="657"/>
      <c r="L1334" s="469"/>
      <c r="M1334" s="652"/>
    </row>
    <row r="1335" spans="2:13" s="619" customFormat="1">
      <c r="B1335" s="454"/>
      <c r="C1335" s="454"/>
      <c r="D1335" s="469"/>
      <c r="E1335" s="469"/>
      <c r="F1335" s="469"/>
      <c r="G1335" s="469"/>
      <c r="H1335" s="469"/>
      <c r="I1335" s="469"/>
      <c r="J1335" s="469"/>
      <c r="K1335" s="657"/>
      <c r="L1335" s="469"/>
      <c r="M1335" s="652"/>
    </row>
    <row r="1336" spans="2:13" s="619" customFormat="1">
      <c r="B1336" s="454"/>
      <c r="C1336" s="454"/>
      <c r="D1336" s="469"/>
      <c r="E1336" s="469"/>
      <c r="F1336" s="469"/>
      <c r="G1336" s="469"/>
      <c r="H1336" s="469"/>
      <c r="I1336" s="469"/>
      <c r="J1336" s="469"/>
      <c r="K1336" s="657"/>
      <c r="L1336" s="469"/>
      <c r="M1336" s="652"/>
    </row>
    <row r="1337" spans="2:13" s="619" customFormat="1">
      <c r="B1337" s="454"/>
      <c r="C1337" s="454"/>
      <c r="D1337" s="469"/>
      <c r="E1337" s="469"/>
      <c r="F1337" s="469"/>
      <c r="G1337" s="469"/>
      <c r="H1337" s="469"/>
      <c r="I1337" s="469"/>
      <c r="J1337" s="469"/>
      <c r="K1337" s="657"/>
      <c r="L1337" s="469"/>
      <c r="M1337" s="652"/>
    </row>
    <row r="1338" spans="2:13" s="619" customFormat="1">
      <c r="B1338" s="454"/>
      <c r="C1338" s="454"/>
      <c r="D1338" s="469"/>
      <c r="E1338" s="469"/>
      <c r="F1338" s="469"/>
      <c r="G1338" s="469"/>
      <c r="H1338" s="469"/>
      <c r="I1338" s="469"/>
      <c r="J1338" s="469"/>
      <c r="K1338" s="657"/>
      <c r="L1338" s="469"/>
      <c r="M1338" s="652"/>
    </row>
    <row r="1339" spans="2:13" s="619" customFormat="1">
      <c r="B1339" s="454"/>
      <c r="C1339" s="454"/>
      <c r="D1339" s="469"/>
      <c r="E1339" s="469"/>
      <c r="F1339" s="469"/>
      <c r="G1339" s="469"/>
      <c r="H1339" s="469"/>
      <c r="I1339" s="469"/>
      <c r="J1339" s="469"/>
      <c r="K1339" s="657"/>
      <c r="L1339" s="469"/>
      <c r="M1339" s="652"/>
    </row>
    <row r="1340" spans="2:13" s="619" customFormat="1">
      <c r="B1340" s="454"/>
      <c r="C1340" s="454"/>
      <c r="D1340" s="469"/>
      <c r="E1340" s="469"/>
      <c r="F1340" s="469"/>
      <c r="G1340" s="469"/>
      <c r="H1340" s="469"/>
      <c r="I1340" s="469"/>
      <c r="J1340" s="469"/>
      <c r="K1340" s="657"/>
      <c r="L1340" s="469"/>
      <c r="M1340" s="652"/>
    </row>
    <row r="1341" spans="2:13" s="619" customFormat="1">
      <c r="B1341" s="454"/>
      <c r="C1341" s="454"/>
      <c r="D1341" s="469"/>
      <c r="E1341" s="469"/>
      <c r="F1341" s="469"/>
      <c r="G1341" s="469"/>
      <c r="H1341" s="469"/>
      <c r="I1341" s="469"/>
      <c r="J1341" s="469"/>
      <c r="K1341" s="657"/>
      <c r="L1341" s="469"/>
      <c r="M1341" s="652"/>
    </row>
    <row r="1342" spans="2:13" s="619" customFormat="1">
      <c r="B1342" s="454"/>
      <c r="C1342" s="454"/>
      <c r="D1342" s="469"/>
      <c r="E1342" s="469"/>
      <c r="F1342" s="469"/>
      <c r="G1342" s="469"/>
      <c r="H1342" s="469"/>
      <c r="I1342" s="469"/>
      <c r="J1342" s="469"/>
      <c r="K1342" s="657"/>
      <c r="L1342" s="469"/>
      <c r="M1342" s="652"/>
    </row>
    <row r="1343" spans="2:13" s="619" customFormat="1">
      <c r="B1343" s="454"/>
      <c r="C1343" s="454"/>
      <c r="D1343" s="469"/>
      <c r="E1343" s="469"/>
      <c r="F1343" s="469"/>
      <c r="G1343" s="469"/>
      <c r="H1343" s="469"/>
      <c r="I1343" s="469"/>
      <c r="J1343" s="469"/>
      <c r="K1343" s="657"/>
      <c r="L1343" s="469"/>
      <c r="M1343" s="652"/>
    </row>
    <row r="1344" spans="2:13" s="619" customFormat="1">
      <c r="B1344" s="454"/>
      <c r="C1344" s="454"/>
      <c r="D1344" s="469"/>
      <c r="E1344" s="469"/>
      <c r="F1344" s="469"/>
      <c r="G1344" s="469"/>
      <c r="H1344" s="469"/>
      <c r="I1344" s="469"/>
      <c r="J1344" s="469"/>
      <c r="K1344" s="657"/>
      <c r="L1344" s="469"/>
      <c r="M1344" s="652"/>
    </row>
    <row r="1345" spans="2:13" s="619" customFormat="1">
      <c r="B1345" s="454"/>
      <c r="C1345" s="454"/>
      <c r="D1345" s="469"/>
      <c r="E1345" s="469"/>
      <c r="F1345" s="469"/>
      <c r="G1345" s="469"/>
      <c r="H1345" s="469"/>
      <c r="I1345" s="469"/>
      <c r="J1345" s="469"/>
      <c r="K1345" s="657"/>
      <c r="L1345" s="469"/>
      <c r="M1345" s="652"/>
    </row>
    <row r="1346" spans="2:13" s="619" customFormat="1">
      <c r="B1346" s="454"/>
      <c r="C1346" s="454"/>
      <c r="D1346" s="469"/>
      <c r="E1346" s="469"/>
      <c r="F1346" s="469"/>
      <c r="G1346" s="469"/>
      <c r="H1346" s="469"/>
      <c r="I1346" s="469"/>
      <c r="J1346" s="469"/>
      <c r="K1346" s="657"/>
      <c r="L1346" s="469"/>
      <c r="M1346" s="652"/>
    </row>
    <row r="1347" spans="2:13" s="619" customFormat="1">
      <c r="B1347" s="454"/>
      <c r="C1347" s="454"/>
      <c r="D1347" s="469"/>
      <c r="E1347" s="469"/>
      <c r="F1347" s="469"/>
      <c r="G1347" s="469"/>
      <c r="H1347" s="469"/>
      <c r="I1347" s="469"/>
      <c r="J1347" s="469"/>
      <c r="K1347" s="657"/>
      <c r="L1347" s="469"/>
      <c r="M1347" s="652"/>
    </row>
    <row r="1348" spans="2:13" s="619" customFormat="1">
      <c r="B1348" s="454"/>
      <c r="C1348" s="454"/>
      <c r="D1348" s="469"/>
      <c r="E1348" s="469"/>
      <c r="F1348" s="469"/>
      <c r="G1348" s="469"/>
      <c r="H1348" s="469"/>
      <c r="I1348" s="469"/>
      <c r="J1348" s="469"/>
      <c r="K1348" s="657"/>
      <c r="L1348" s="469"/>
      <c r="M1348" s="652"/>
    </row>
    <row r="1349" spans="2:13" s="619" customFormat="1">
      <c r="B1349" s="454"/>
      <c r="C1349" s="454"/>
      <c r="D1349" s="469"/>
      <c r="E1349" s="469"/>
      <c r="F1349" s="469"/>
      <c r="G1349" s="469"/>
      <c r="H1349" s="469"/>
      <c r="I1349" s="469"/>
      <c r="J1349" s="469"/>
      <c r="K1349" s="657"/>
      <c r="L1349" s="469"/>
      <c r="M1349" s="652"/>
    </row>
    <row r="1350" spans="2:13" s="619" customFormat="1">
      <c r="B1350" s="454"/>
      <c r="C1350" s="454"/>
      <c r="D1350" s="469"/>
      <c r="E1350" s="469"/>
      <c r="F1350" s="469"/>
      <c r="G1350" s="469"/>
      <c r="H1350" s="469"/>
      <c r="I1350" s="469"/>
      <c r="J1350" s="469"/>
      <c r="K1350" s="657"/>
      <c r="L1350" s="469"/>
      <c r="M1350" s="652"/>
    </row>
    <row r="1351" spans="2:13" s="619" customFormat="1">
      <c r="B1351" s="454"/>
      <c r="C1351" s="454"/>
      <c r="D1351" s="469"/>
      <c r="E1351" s="469"/>
      <c r="F1351" s="469"/>
      <c r="G1351" s="469"/>
      <c r="H1351" s="469"/>
      <c r="I1351" s="469"/>
      <c r="J1351" s="469"/>
      <c r="K1351" s="657"/>
      <c r="L1351" s="469"/>
      <c r="M1351" s="652"/>
    </row>
    <row r="1352" spans="2:13" s="619" customFormat="1">
      <c r="B1352" s="454"/>
      <c r="C1352" s="454"/>
      <c r="D1352" s="469"/>
      <c r="E1352" s="469"/>
      <c r="F1352" s="469"/>
      <c r="G1352" s="469"/>
      <c r="H1352" s="469"/>
      <c r="I1352" s="469"/>
      <c r="J1352" s="469"/>
      <c r="K1352" s="657"/>
      <c r="L1352" s="469"/>
      <c r="M1352" s="652"/>
    </row>
    <row r="1353" spans="2:13" s="619" customFormat="1">
      <c r="B1353" s="454"/>
      <c r="C1353" s="454"/>
      <c r="D1353" s="469"/>
      <c r="E1353" s="469"/>
      <c r="F1353" s="469"/>
      <c r="G1353" s="469"/>
      <c r="H1353" s="469"/>
      <c r="I1353" s="469"/>
      <c r="J1353" s="469"/>
      <c r="K1353" s="657"/>
      <c r="L1353" s="469"/>
      <c r="M1353" s="652"/>
    </row>
    <row r="1354" spans="2:13" s="619" customFormat="1">
      <c r="B1354" s="454"/>
      <c r="C1354" s="454"/>
      <c r="D1354" s="469"/>
      <c r="E1354" s="469"/>
      <c r="F1354" s="469"/>
      <c r="G1354" s="469"/>
      <c r="H1354" s="469"/>
      <c r="I1354" s="469"/>
      <c r="J1354" s="469"/>
      <c r="K1354" s="657"/>
      <c r="L1354" s="469"/>
      <c r="M1354" s="652"/>
    </row>
    <row r="1355" spans="2:13" s="619" customFormat="1">
      <c r="B1355" s="454"/>
      <c r="C1355" s="454"/>
      <c r="D1355" s="469"/>
      <c r="E1355" s="469"/>
      <c r="F1355" s="469"/>
      <c r="G1355" s="469"/>
      <c r="H1355" s="469"/>
      <c r="I1355" s="469"/>
      <c r="J1355" s="469"/>
      <c r="K1355" s="657"/>
      <c r="L1355" s="469"/>
      <c r="M1355" s="652"/>
    </row>
    <row r="1356" spans="2:13" s="619" customFormat="1">
      <c r="B1356" s="454"/>
      <c r="C1356" s="454"/>
      <c r="D1356" s="469"/>
      <c r="E1356" s="469"/>
      <c r="F1356" s="469"/>
      <c r="G1356" s="469"/>
      <c r="H1356" s="469"/>
      <c r="I1356" s="469"/>
      <c r="J1356" s="469"/>
      <c r="K1356" s="657"/>
      <c r="L1356" s="469"/>
      <c r="M1356" s="652"/>
    </row>
    <row r="1357" spans="2:13" s="619" customFormat="1">
      <c r="B1357" s="454"/>
      <c r="C1357" s="454"/>
      <c r="D1357" s="469"/>
      <c r="E1357" s="469"/>
      <c r="F1357" s="469"/>
      <c r="G1357" s="469"/>
      <c r="H1357" s="469"/>
      <c r="I1357" s="469"/>
      <c r="J1357" s="469"/>
      <c r="K1357" s="657"/>
      <c r="L1357" s="469"/>
      <c r="M1357" s="652"/>
    </row>
    <row r="1358" spans="2:13" s="619" customFormat="1">
      <c r="B1358" s="454"/>
      <c r="C1358" s="454"/>
      <c r="D1358" s="469"/>
      <c r="E1358" s="469"/>
      <c r="F1358" s="469"/>
      <c r="G1358" s="469"/>
      <c r="H1358" s="469"/>
      <c r="I1358" s="469"/>
      <c r="J1358" s="469"/>
      <c r="K1358" s="657"/>
      <c r="L1358" s="469"/>
      <c r="M1358" s="652"/>
    </row>
    <row r="1359" spans="2:13" s="619" customFormat="1">
      <c r="B1359" s="454"/>
      <c r="C1359" s="454"/>
      <c r="D1359" s="469"/>
      <c r="E1359" s="469"/>
      <c r="F1359" s="469"/>
      <c r="G1359" s="469"/>
      <c r="H1359" s="469"/>
      <c r="I1359" s="469"/>
      <c r="J1359" s="469"/>
      <c r="K1359" s="657"/>
      <c r="L1359" s="469"/>
      <c r="M1359" s="652"/>
    </row>
    <row r="1360" spans="2:13" s="619" customFormat="1">
      <c r="B1360" s="454"/>
      <c r="C1360" s="454"/>
      <c r="D1360" s="469"/>
      <c r="E1360" s="469"/>
      <c r="F1360" s="469"/>
      <c r="G1360" s="469"/>
      <c r="H1360" s="469"/>
      <c r="I1360" s="469"/>
      <c r="J1360" s="469"/>
      <c r="K1360" s="657"/>
      <c r="L1360" s="469"/>
      <c r="M1360" s="652"/>
    </row>
    <row r="1361" spans="2:13" s="619" customFormat="1">
      <c r="B1361" s="454"/>
      <c r="C1361" s="454"/>
      <c r="D1361" s="469"/>
      <c r="E1361" s="469"/>
      <c r="F1361" s="469"/>
      <c r="G1361" s="469"/>
      <c r="H1361" s="469"/>
      <c r="I1361" s="469"/>
      <c r="J1361" s="469"/>
      <c r="K1361" s="657"/>
      <c r="L1361" s="469"/>
      <c r="M1361" s="652"/>
    </row>
    <row r="1362" spans="2:13" s="619" customFormat="1">
      <c r="B1362" s="454"/>
      <c r="C1362" s="454"/>
      <c r="D1362" s="469"/>
      <c r="E1362" s="469"/>
      <c r="F1362" s="469"/>
      <c r="G1362" s="469"/>
      <c r="H1362" s="469"/>
      <c r="I1362" s="469"/>
      <c r="J1362" s="469"/>
      <c r="K1362" s="657"/>
      <c r="L1362" s="469"/>
      <c r="M1362" s="652"/>
    </row>
    <row r="1363" spans="2:13" s="619" customFormat="1">
      <c r="B1363" s="454"/>
      <c r="C1363" s="454"/>
      <c r="D1363" s="469"/>
      <c r="E1363" s="469"/>
      <c r="F1363" s="469"/>
      <c r="G1363" s="469"/>
      <c r="H1363" s="469"/>
      <c r="I1363" s="469"/>
      <c r="J1363" s="469"/>
      <c r="K1363" s="657"/>
      <c r="L1363" s="469"/>
      <c r="M1363" s="652"/>
    </row>
    <row r="1364" spans="2:13" s="619" customFormat="1">
      <c r="B1364" s="454"/>
      <c r="C1364" s="454"/>
      <c r="D1364" s="469"/>
      <c r="E1364" s="469"/>
      <c r="F1364" s="469"/>
      <c r="G1364" s="469"/>
      <c r="H1364" s="469"/>
      <c r="I1364" s="469"/>
      <c r="J1364" s="469"/>
      <c r="K1364" s="657"/>
      <c r="L1364" s="469"/>
      <c r="M1364" s="652"/>
    </row>
    <row r="1365" spans="2:13" s="619" customFormat="1">
      <c r="B1365" s="454"/>
      <c r="C1365" s="454"/>
      <c r="D1365" s="469"/>
      <c r="E1365" s="469"/>
      <c r="F1365" s="469"/>
      <c r="G1365" s="469"/>
      <c r="H1365" s="469"/>
      <c r="I1365" s="469"/>
      <c r="J1365" s="469"/>
      <c r="K1365" s="657"/>
      <c r="L1365" s="469"/>
      <c r="M1365" s="652"/>
    </row>
    <row r="1366" spans="2:13" s="619" customFormat="1">
      <c r="B1366" s="454"/>
      <c r="C1366" s="454"/>
      <c r="D1366" s="469"/>
      <c r="E1366" s="469"/>
      <c r="F1366" s="469"/>
      <c r="G1366" s="469"/>
      <c r="H1366" s="469"/>
      <c r="I1366" s="469"/>
      <c r="J1366" s="469"/>
      <c r="K1366" s="657"/>
      <c r="L1366" s="469"/>
      <c r="M1366" s="652"/>
    </row>
    <row r="1367" spans="2:13" s="619" customFormat="1">
      <c r="B1367" s="454"/>
      <c r="C1367" s="454"/>
      <c r="D1367" s="469"/>
      <c r="E1367" s="469"/>
      <c r="F1367" s="469"/>
      <c r="G1367" s="469"/>
      <c r="H1367" s="469"/>
      <c r="I1367" s="469"/>
      <c r="J1367" s="469"/>
      <c r="K1367" s="657"/>
      <c r="L1367" s="469"/>
      <c r="M1367" s="652"/>
    </row>
    <row r="1368" spans="2:13" s="619" customFormat="1">
      <c r="B1368" s="454"/>
      <c r="C1368" s="454"/>
      <c r="D1368" s="469"/>
      <c r="E1368" s="469"/>
      <c r="F1368" s="469"/>
      <c r="G1368" s="469"/>
      <c r="H1368" s="469"/>
      <c r="I1368" s="469"/>
      <c r="J1368" s="469"/>
      <c r="K1368" s="657"/>
      <c r="L1368" s="469"/>
      <c r="M1368" s="652"/>
    </row>
    <row r="1369" spans="2:13" s="619" customFormat="1">
      <c r="B1369" s="454"/>
      <c r="C1369" s="454"/>
      <c r="D1369" s="469"/>
      <c r="E1369" s="469"/>
      <c r="F1369" s="469"/>
      <c r="G1369" s="469"/>
      <c r="H1369" s="469"/>
      <c r="I1369" s="469"/>
      <c r="J1369" s="469"/>
      <c r="K1369" s="657"/>
      <c r="L1369" s="469"/>
      <c r="M1369" s="652"/>
    </row>
    <row r="1370" spans="2:13" s="619" customFormat="1">
      <c r="B1370" s="454"/>
      <c r="C1370" s="454"/>
      <c r="D1370" s="469"/>
      <c r="E1370" s="469"/>
      <c r="F1370" s="469"/>
      <c r="G1370" s="469"/>
      <c r="H1370" s="469"/>
      <c r="I1370" s="469"/>
      <c r="J1370" s="469"/>
      <c r="K1370" s="657"/>
      <c r="L1370" s="469"/>
      <c r="M1370" s="652"/>
    </row>
    <row r="1371" spans="2:13" s="619" customFormat="1">
      <c r="B1371" s="454"/>
      <c r="C1371" s="454"/>
      <c r="D1371" s="469"/>
      <c r="E1371" s="469"/>
      <c r="F1371" s="469"/>
      <c r="G1371" s="469"/>
      <c r="H1371" s="469"/>
      <c r="I1371" s="469"/>
      <c r="J1371" s="469"/>
      <c r="K1371" s="657"/>
      <c r="L1371" s="469"/>
      <c r="M1371" s="652"/>
    </row>
    <row r="1372" spans="2:13" s="619" customFormat="1">
      <c r="B1372" s="454"/>
      <c r="C1372" s="454"/>
      <c r="D1372" s="469"/>
      <c r="E1372" s="469"/>
      <c r="F1372" s="469"/>
      <c r="G1372" s="469"/>
      <c r="H1372" s="469"/>
      <c r="I1372" s="469"/>
      <c r="J1372" s="469"/>
      <c r="K1372" s="657"/>
      <c r="L1372" s="469"/>
      <c r="M1372" s="652"/>
    </row>
    <row r="1373" spans="2:13" s="619" customFormat="1">
      <c r="B1373" s="454"/>
      <c r="C1373" s="454"/>
      <c r="D1373" s="469"/>
      <c r="E1373" s="469"/>
      <c r="F1373" s="469"/>
      <c r="G1373" s="469"/>
      <c r="H1373" s="469"/>
      <c r="I1373" s="469"/>
      <c r="J1373" s="469"/>
      <c r="K1373" s="657"/>
      <c r="L1373" s="469"/>
      <c r="M1373" s="652"/>
    </row>
    <row r="1374" spans="2:13" s="619" customFormat="1">
      <c r="B1374" s="454"/>
      <c r="C1374" s="454"/>
      <c r="D1374" s="469"/>
      <c r="E1374" s="469"/>
      <c r="F1374" s="469"/>
      <c r="G1374" s="469"/>
      <c r="H1374" s="469"/>
      <c r="I1374" s="469"/>
      <c r="J1374" s="469"/>
      <c r="K1374" s="657"/>
      <c r="L1374" s="469"/>
      <c r="M1374" s="652"/>
    </row>
    <row r="1375" spans="2:13" s="619" customFormat="1">
      <c r="B1375" s="454"/>
      <c r="C1375" s="454"/>
      <c r="D1375" s="469"/>
      <c r="E1375" s="469"/>
      <c r="F1375" s="469"/>
      <c r="G1375" s="469"/>
      <c r="H1375" s="469"/>
      <c r="I1375" s="469"/>
      <c r="J1375" s="469"/>
      <c r="K1375" s="657"/>
      <c r="L1375" s="469"/>
      <c r="M1375" s="652"/>
    </row>
    <row r="1376" spans="2:13" s="619" customFormat="1">
      <c r="B1376" s="454"/>
      <c r="C1376" s="454"/>
      <c r="D1376" s="469"/>
      <c r="E1376" s="469"/>
      <c r="F1376" s="469"/>
      <c r="G1376" s="469"/>
      <c r="H1376" s="469"/>
      <c r="I1376" s="469"/>
      <c r="J1376" s="469"/>
      <c r="K1376" s="657"/>
      <c r="L1376" s="469"/>
      <c r="M1376" s="652"/>
    </row>
    <row r="1377" spans="2:13" s="619" customFormat="1">
      <c r="B1377" s="454"/>
      <c r="C1377" s="454"/>
      <c r="D1377" s="469"/>
      <c r="E1377" s="469"/>
      <c r="F1377" s="469"/>
      <c r="G1377" s="469"/>
      <c r="H1377" s="469"/>
      <c r="I1377" s="469"/>
      <c r="J1377" s="469"/>
      <c r="K1377" s="657"/>
      <c r="L1377" s="469"/>
      <c r="M1377" s="652"/>
    </row>
    <row r="1378" spans="2:13" s="619" customFormat="1">
      <c r="B1378" s="454"/>
      <c r="C1378" s="454"/>
      <c r="D1378" s="469"/>
      <c r="E1378" s="469"/>
      <c r="F1378" s="469"/>
      <c r="G1378" s="469"/>
      <c r="H1378" s="469"/>
      <c r="I1378" s="469"/>
      <c r="J1378" s="469"/>
      <c r="K1378" s="657"/>
      <c r="L1378" s="469"/>
      <c r="M1378" s="652"/>
    </row>
    <row r="1379" spans="2:13" s="619" customFormat="1">
      <c r="B1379" s="454"/>
      <c r="C1379" s="454"/>
      <c r="D1379" s="469"/>
      <c r="E1379" s="469"/>
      <c r="F1379" s="469"/>
      <c r="G1379" s="469"/>
      <c r="H1379" s="469"/>
      <c r="I1379" s="469"/>
      <c r="J1379" s="469"/>
      <c r="K1379" s="657"/>
      <c r="L1379" s="469"/>
      <c r="M1379" s="652"/>
    </row>
    <row r="1380" spans="2:13" s="619" customFormat="1">
      <c r="B1380" s="454"/>
      <c r="C1380" s="454"/>
      <c r="D1380" s="469"/>
      <c r="E1380" s="469"/>
      <c r="F1380" s="469"/>
      <c r="G1380" s="469"/>
      <c r="H1380" s="469"/>
      <c r="I1380" s="469"/>
      <c r="J1380" s="469"/>
      <c r="K1380" s="657"/>
      <c r="L1380" s="469"/>
      <c r="M1380" s="652"/>
    </row>
    <row r="1381" spans="2:13" s="619" customFormat="1">
      <c r="B1381" s="454"/>
      <c r="C1381" s="454"/>
      <c r="D1381" s="469"/>
      <c r="E1381" s="469"/>
      <c r="F1381" s="469"/>
      <c r="G1381" s="469"/>
      <c r="H1381" s="469"/>
      <c r="I1381" s="469"/>
      <c r="J1381" s="469"/>
      <c r="K1381" s="657"/>
      <c r="L1381" s="469"/>
      <c r="M1381" s="652"/>
    </row>
    <row r="1382" spans="2:13" s="619" customFormat="1">
      <c r="B1382" s="454"/>
      <c r="C1382" s="454"/>
      <c r="D1382" s="469"/>
      <c r="E1382" s="469"/>
      <c r="F1382" s="469"/>
      <c r="G1382" s="469"/>
      <c r="H1382" s="469"/>
      <c r="I1382" s="469"/>
      <c r="J1382" s="469"/>
      <c r="K1382" s="657"/>
      <c r="L1382" s="469"/>
      <c r="M1382" s="652"/>
    </row>
    <row r="1383" spans="2:13" s="619" customFormat="1">
      <c r="B1383" s="454"/>
      <c r="C1383" s="454"/>
      <c r="D1383" s="469"/>
      <c r="E1383" s="469"/>
      <c r="F1383" s="469"/>
      <c r="G1383" s="469"/>
      <c r="H1383" s="469"/>
      <c r="I1383" s="469"/>
      <c r="J1383" s="469"/>
      <c r="K1383" s="657"/>
      <c r="L1383" s="469"/>
      <c r="M1383" s="652"/>
    </row>
    <row r="1384" spans="2:13" s="619" customFormat="1">
      <c r="B1384" s="454"/>
      <c r="C1384" s="454"/>
      <c r="D1384" s="469"/>
      <c r="E1384" s="469"/>
      <c r="F1384" s="469"/>
      <c r="G1384" s="469"/>
      <c r="H1384" s="469"/>
      <c r="I1384" s="469"/>
      <c r="J1384" s="469"/>
      <c r="K1384" s="657"/>
      <c r="L1384" s="469"/>
      <c r="M1384" s="652"/>
    </row>
    <row r="1385" spans="2:13" s="619" customFormat="1">
      <c r="B1385" s="454"/>
      <c r="C1385" s="454"/>
      <c r="D1385" s="469"/>
      <c r="E1385" s="469"/>
      <c r="F1385" s="469"/>
      <c r="G1385" s="469"/>
      <c r="H1385" s="469"/>
      <c r="I1385" s="469"/>
      <c r="J1385" s="469"/>
      <c r="K1385" s="657"/>
      <c r="L1385" s="469"/>
      <c r="M1385" s="652"/>
    </row>
    <row r="1386" spans="2:13" s="619" customFormat="1">
      <c r="B1386" s="454"/>
      <c r="C1386" s="454"/>
      <c r="D1386" s="469"/>
      <c r="E1386" s="469"/>
      <c r="F1386" s="469"/>
      <c r="G1386" s="469"/>
      <c r="H1386" s="469"/>
      <c r="I1386" s="469"/>
      <c r="J1386" s="469"/>
      <c r="K1386" s="657"/>
      <c r="L1386" s="469"/>
      <c r="M1386" s="652"/>
    </row>
    <row r="1387" spans="2:13" s="619" customFormat="1">
      <c r="B1387" s="454"/>
      <c r="C1387" s="454"/>
      <c r="D1387" s="469"/>
      <c r="E1387" s="469"/>
      <c r="F1387" s="469"/>
      <c r="G1387" s="469"/>
      <c r="H1387" s="469"/>
      <c r="I1387" s="469"/>
      <c r="J1387" s="469"/>
      <c r="K1387" s="657"/>
      <c r="L1387" s="469"/>
      <c r="M1387" s="652"/>
    </row>
    <row r="1388" spans="2:13" s="619" customFormat="1">
      <c r="B1388" s="454"/>
      <c r="C1388" s="454"/>
      <c r="D1388" s="469"/>
      <c r="E1388" s="469"/>
      <c r="F1388" s="469"/>
      <c r="G1388" s="469"/>
      <c r="H1388" s="469"/>
      <c r="I1388" s="469"/>
      <c r="J1388" s="469"/>
      <c r="K1388" s="657"/>
      <c r="L1388" s="469"/>
      <c r="M1388" s="652"/>
    </row>
    <row r="1389" spans="2:13" s="619" customFormat="1">
      <c r="B1389" s="454"/>
      <c r="C1389" s="454"/>
      <c r="D1389" s="469"/>
      <c r="E1389" s="469"/>
      <c r="F1389" s="469"/>
      <c r="G1389" s="469"/>
      <c r="H1389" s="469"/>
      <c r="I1389" s="469"/>
      <c r="J1389" s="469"/>
      <c r="K1389" s="657"/>
      <c r="L1389" s="469"/>
      <c r="M1389" s="652"/>
    </row>
    <row r="1390" spans="2:13" s="619" customFormat="1">
      <c r="B1390" s="454"/>
      <c r="C1390" s="454"/>
      <c r="D1390" s="469"/>
      <c r="E1390" s="469"/>
      <c r="F1390" s="469"/>
      <c r="G1390" s="469"/>
      <c r="H1390" s="469"/>
      <c r="I1390" s="469"/>
      <c r="J1390" s="469"/>
      <c r="K1390" s="657"/>
      <c r="L1390" s="469"/>
      <c r="M1390" s="652"/>
    </row>
    <row r="1391" spans="2:13" s="619" customFormat="1">
      <c r="B1391" s="454"/>
      <c r="C1391" s="454"/>
      <c r="D1391" s="469"/>
      <c r="E1391" s="469"/>
      <c r="F1391" s="469"/>
      <c r="G1391" s="469"/>
      <c r="H1391" s="469"/>
      <c r="I1391" s="469"/>
      <c r="J1391" s="469"/>
      <c r="K1391" s="657"/>
      <c r="L1391" s="469"/>
      <c r="M1391" s="652"/>
    </row>
    <row r="1392" spans="2:13" s="619" customFormat="1">
      <c r="B1392" s="454"/>
      <c r="C1392" s="454"/>
      <c r="D1392" s="469"/>
      <c r="E1392" s="469"/>
      <c r="F1392" s="469"/>
      <c r="G1392" s="469"/>
      <c r="H1392" s="469"/>
      <c r="I1392" s="469"/>
      <c r="J1392" s="469"/>
      <c r="K1392" s="657"/>
      <c r="L1392" s="469"/>
      <c r="M1392" s="652"/>
    </row>
    <row r="1393" spans="2:13" s="619" customFormat="1">
      <c r="B1393" s="454"/>
      <c r="C1393" s="454"/>
      <c r="D1393" s="469"/>
      <c r="E1393" s="469"/>
      <c r="F1393" s="469"/>
      <c r="G1393" s="469"/>
      <c r="H1393" s="469"/>
      <c r="I1393" s="469"/>
      <c r="J1393" s="469"/>
      <c r="K1393" s="657"/>
      <c r="L1393" s="469"/>
      <c r="M1393" s="652"/>
    </row>
    <row r="1394" spans="2:13" s="619" customFormat="1">
      <c r="B1394" s="454"/>
      <c r="C1394" s="454"/>
      <c r="D1394" s="469"/>
      <c r="E1394" s="469"/>
      <c r="F1394" s="469"/>
      <c r="G1394" s="469"/>
      <c r="H1394" s="469"/>
      <c r="I1394" s="469"/>
      <c r="J1394" s="469"/>
      <c r="K1394" s="657"/>
      <c r="L1394" s="469"/>
      <c r="M1394" s="652"/>
    </row>
    <row r="1395" spans="2:13" s="619" customFormat="1">
      <c r="B1395" s="454"/>
      <c r="C1395" s="454"/>
      <c r="D1395" s="469"/>
      <c r="E1395" s="469"/>
      <c r="F1395" s="469"/>
      <c r="G1395" s="469"/>
      <c r="H1395" s="469"/>
      <c r="I1395" s="469"/>
      <c r="J1395" s="469"/>
      <c r="K1395" s="657"/>
      <c r="L1395" s="469"/>
      <c r="M1395" s="652"/>
    </row>
    <row r="1396" spans="2:13" s="619" customFormat="1">
      <c r="B1396" s="454"/>
      <c r="C1396" s="454"/>
      <c r="D1396" s="469"/>
      <c r="E1396" s="469"/>
      <c r="F1396" s="469"/>
      <c r="G1396" s="469"/>
      <c r="H1396" s="469"/>
      <c r="I1396" s="469"/>
      <c r="J1396" s="469"/>
      <c r="K1396" s="657"/>
      <c r="L1396" s="469"/>
      <c r="M1396" s="652"/>
    </row>
    <row r="1397" spans="2:13" s="619" customFormat="1">
      <c r="B1397" s="454"/>
      <c r="C1397" s="454"/>
      <c r="D1397" s="469"/>
      <c r="E1397" s="469"/>
      <c r="F1397" s="469"/>
      <c r="G1397" s="469"/>
      <c r="H1397" s="469"/>
      <c r="I1397" s="469"/>
      <c r="J1397" s="469"/>
      <c r="K1397" s="657"/>
      <c r="L1397" s="469"/>
      <c r="M1397" s="652"/>
    </row>
    <row r="1398" spans="2:13" s="619" customFormat="1">
      <c r="B1398" s="454"/>
      <c r="C1398" s="454"/>
      <c r="D1398" s="469"/>
      <c r="E1398" s="469"/>
      <c r="F1398" s="469"/>
      <c r="G1398" s="469"/>
      <c r="H1398" s="469"/>
      <c r="I1398" s="469"/>
      <c r="J1398" s="469"/>
      <c r="K1398" s="657"/>
      <c r="L1398" s="469"/>
      <c r="M1398" s="652"/>
    </row>
    <row r="1399" spans="2:13" s="619" customFormat="1">
      <c r="B1399" s="454"/>
      <c r="C1399" s="454"/>
      <c r="D1399" s="469"/>
      <c r="E1399" s="469"/>
      <c r="F1399" s="469"/>
      <c r="G1399" s="469"/>
      <c r="H1399" s="469"/>
      <c r="I1399" s="469"/>
      <c r="J1399" s="469"/>
      <c r="K1399" s="657"/>
      <c r="L1399" s="469"/>
      <c r="M1399" s="652"/>
    </row>
    <row r="1400" spans="2:13" s="619" customFormat="1">
      <c r="B1400" s="454"/>
      <c r="C1400" s="454"/>
      <c r="D1400" s="469"/>
      <c r="E1400" s="469"/>
      <c r="F1400" s="469"/>
      <c r="G1400" s="469"/>
      <c r="H1400" s="469"/>
      <c r="I1400" s="469"/>
      <c r="J1400" s="469"/>
      <c r="K1400" s="657"/>
      <c r="L1400" s="469"/>
      <c r="M1400" s="652"/>
    </row>
    <row r="1401" spans="2:13" s="619" customFormat="1">
      <c r="B1401" s="454"/>
      <c r="C1401" s="454"/>
      <c r="D1401" s="469"/>
      <c r="E1401" s="469"/>
      <c r="F1401" s="469"/>
      <c r="G1401" s="469"/>
      <c r="H1401" s="469"/>
      <c r="I1401" s="469"/>
      <c r="J1401" s="469"/>
      <c r="K1401" s="657"/>
      <c r="L1401" s="469"/>
      <c r="M1401" s="652"/>
    </row>
    <row r="1402" spans="2:13" s="619" customFormat="1">
      <c r="B1402" s="454"/>
      <c r="C1402" s="454"/>
      <c r="D1402" s="469"/>
      <c r="E1402" s="469"/>
      <c r="F1402" s="469"/>
      <c r="G1402" s="469"/>
      <c r="H1402" s="469"/>
      <c r="I1402" s="469"/>
      <c r="J1402" s="469"/>
      <c r="K1402" s="657"/>
      <c r="L1402" s="469"/>
      <c r="M1402" s="652"/>
    </row>
    <row r="1403" spans="2:13" s="619" customFormat="1">
      <c r="B1403" s="454"/>
      <c r="C1403" s="454"/>
      <c r="D1403" s="469"/>
      <c r="E1403" s="469"/>
      <c r="F1403" s="469"/>
      <c r="G1403" s="469"/>
      <c r="H1403" s="469"/>
      <c r="I1403" s="469"/>
      <c r="J1403" s="469"/>
      <c r="K1403" s="657"/>
      <c r="L1403" s="469"/>
      <c r="M1403" s="652"/>
    </row>
    <row r="1404" spans="2:13" s="619" customFormat="1">
      <c r="B1404" s="454"/>
      <c r="C1404" s="454"/>
      <c r="D1404" s="469"/>
      <c r="E1404" s="469"/>
      <c r="F1404" s="469"/>
      <c r="G1404" s="469"/>
      <c r="H1404" s="469"/>
      <c r="I1404" s="469"/>
      <c r="J1404" s="469"/>
      <c r="K1404" s="657"/>
      <c r="L1404" s="469"/>
      <c r="M1404" s="652"/>
    </row>
    <row r="1405" spans="2:13" s="619" customFormat="1">
      <c r="B1405" s="454"/>
      <c r="C1405" s="454"/>
      <c r="D1405" s="469"/>
      <c r="E1405" s="469"/>
      <c r="F1405" s="469"/>
      <c r="G1405" s="469"/>
      <c r="H1405" s="469"/>
      <c r="I1405" s="469"/>
      <c r="J1405" s="469"/>
      <c r="K1405" s="657"/>
      <c r="L1405" s="469"/>
      <c r="M1405" s="652"/>
    </row>
    <row r="1406" spans="2:13" s="619" customFormat="1">
      <c r="B1406" s="454"/>
      <c r="C1406" s="454"/>
      <c r="D1406" s="469"/>
      <c r="E1406" s="469"/>
      <c r="F1406" s="469"/>
      <c r="G1406" s="469"/>
      <c r="H1406" s="469"/>
      <c r="I1406" s="469"/>
      <c r="J1406" s="469"/>
      <c r="K1406" s="657"/>
      <c r="L1406" s="469"/>
      <c r="M1406" s="652"/>
    </row>
    <row r="1407" spans="2:13" s="619" customFormat="1">
      <c r="B1407" s="454"/>
      <c r="C1407" s="454"/>
      <c r="D1407" s="469"/>
      <c r="E1407" s="469"/>
      <c r="F1407" s="469"/>
      <c r="G1407" s="469"/>
      <c r="H1407" s="469"/>
      <c r="I1407" s="469"/>
      <c r="J1407" s="469"/>
      <c r="K1407" s="657"/>
      <c r="L1407" s="469"/>
      <c r="M1407" s="652"/>
    </row>
    <row r="1408" spans="2:13" s="619" customFormat="1">
      <c r="B1408" s="454"/>
      <c r="C1408" s="454"/>
      <c r="D1408" s="469"/>
      <c r="E1408" s="469"/>
      <c r="F1408" s="469"/>
      <c r="G1408" s="469"/>
      <c r="H1408" s="469"/>
      <c r="I1408" s="469"/>
      <c r="J1408" s="469"/>
      <c r="K1408" s="657"/>
      <c r="L1408" s="469"/>
      <c r="M1408" s="652"/>
    </row>
    <row r="1409" spans="2:13" s="619" customFormat="1">
      <c r="B1409" s="454"/>
      <c r="C1409" s="454"/>
      <c r="D1409" s="469"/>
      <c r="E1409" s="469"/>
      <c r="F1409" s="469"/>
      <c r="G1409" s="469"/>
      <c r="H1409" s="469"/>
      <c r="I1409" s="469"/>
      <c r="J1409" s="469"/>
      <c r="K1409" s="657"/>
      <c r="L1409" s="469"/>
      <c r="M1409" s="652"/>
    </row>
    <row r="1410" spans="2:13" s="619" customFormat="1">
      <c r="B1410" s="454"/>
      <c r="C1410" s="454"/>
      <c r="D1410" s="469"/>
      <c r="E1410" s="469"/>
      <c r="F1410" s="469"/>
      <c r="G1410" s="469"/>
      <c r="H1410" s="469"/>
      <c r="I1410" s="469"/>
      <c r="J1410" s="469"/>
      <c r="K1410" s="657"/>
      <c r="L1410" s="469"/>
      <c r="M1410" s="652"/>
    </row>
    <row r="1411" spans="2:13" s="619" customFormat="1">
      <c r="B1411" s="454"/>
      <c r="C1411" s="454"/>
      <c r="D1411" s="469"/>
      <c r="E1411" s="469"/>
      <c r="F1411" s="469"/>
      <c r="G1411" s="469"/>
      <c r="H1411" s="469"/>
      <c r="I1411" s="469"/>
      <c r="J1411" s="469"/>
      <c r="K1411" s="657"/>
      <c r="L1411" s="469"/>
      <c r="M1411" s="652"/>
    </row>
    <row r="1412" spans="2:13" s="619" customFormat="1">
      <c r="B1412" s="454"/>
      <c r="C1412" s="454"/>
      <c r="D1412" s="469"/>
      <c r="E1412" s="469"/>
      <c r="F1412" s="469"/>
      <c r="G1412" s="469"/>
      <c r="H1412" s="469"/>
      <c r="I1412" s="469"/>
      <c r="J1412" s="469"/>
      <c r="K1412" s="657"/>
      <c r="L1412" s="469"/>
      <c r="M1412" s="652"/>
    </row>
    <row r="1413" spans="2:13" s="619" customFormat="1">
      <c r="B1413" s="454"/>
      <c r="C1413" s="454"/>
      <c r="D1413" s="469"/>
      <c r="E1413" s="469"/>
      <c r="F1413" s="469"/>
      <c r="G1413" s="469"/>
      <c r="H1413" s="469"/>
      <c r="I1413" s="469"/>
      <c r="J1413" s="469"/>
      <c r="K1413" s="657"/>
      <c r="L1413" s="469"/>
      <c r="M1413" s="652"/>
    </row>
    <row r="1414" spans="2:13" s="619" customFormat="1">
      <c r="B1414" s="454"/>
      <c r="C1414" s="454"/>
      <c r="D1414" s="469"/>
      <c r="E1414" s="469"/>
      <c r="F1414" s="469"/>
      <c r="G1414" s="469"/>
      <c r="H1414" s="469"/>
      <c r="I1414" s="469"/>
      <c r="J1414" s="469"/>
      <c r="K1414" s="657"/>
      <c r="L1414" s="469"/>
      <c r="M1414" s="652"/>
    </row>
    <row r="1415" spans="2:13" s="619" customFormat="1">
      <c r="B1415" s="454"/>
      <c r="C1415" s="454"/>
      <c r="D1415" s="469"/>
      <c r="E1415" s="469"/>
      <c r="F1415" s="469"/>
      <c r="G1415" s="469"/>
      <c r="H1415" s="469"/>
      <c r="I1415" s="469"/>
      <c r="J1415" s="469"/>
      <c r="K1415" s="657"/>
      <c r="L1415" s="469"/>
      <c r="M1415" s="652"/>
    </row>
    <row r="1416" spans="2:13" s="619" customFormat="1">
      <c r="B1416" s="454"/>
      <c r="C1416" s="454"/>
      <c r="D1416" s="469"/>
      <c r="E1416" s="469"/>
      <c r="F1416" s="469"/>
      <c r="G1416" s="469"/>
      <c r="H1416" s="469"/>
      <c r="I1416" s="469"/>
      <c r="J1416" s="469"/>
      <c r="K1416" s="657"/>
      <c r="L1416" s="469"/>
      <c r="M1416" s="652"/>
    </row>
    <row r="1417" spans="2:13" s="619" customFormat="1">
      <c r="B1417" s="454"/>
      <c r="C1417" s="454"/>
      <c r="D1417" s="469"/>
      <c r="E1417" s="469"/>
      <c r="F1417" s="469"/>
      <c r="G1417" s="469"/>
      <c r="H1417" s="469"/>
      <c r="I1417" s="469"/>
      <c r="J1417" s="469"/>
      <c r="K1417" s="657"/>
      <c r="L1417" s="469"/>
      <c r="M1417" s="652"/>
    </row>
    <row r="1418" spans="2:13" s="619" customFormat="1">
      <c r="B1418" s="454"/>
      <c r="C1418" s="454"/>
      <c r="D1418" s="469"/>
      <c r="E1418" s="469"/>
      <c r="F1418" s="469"/>
      <c r="G1418" s="469"/>
      <c r="H1418" s="469"/>
      <c r="I1418" s="469"/>
      <c r="J1418" s="469"/>
      <c r="K1418" s="657"/>
      <c r="L1418" s="469"/>
      <c r="M1418" s="652"/>
    </row>
    <row r="1419" spans="2:13" s="619" customFormat="1">
      <c r="B1419" s="454"/>
      <c r="C1419" s="454"/>
      <c r="D1419" s="469"/>
      <c r="E1419" s="469"/>
      <c r="F1419" s="469"/>
      <c r="G1419" s="469"/>
      <c r="H1419" s="469"/>
      <c r="I1419" s="469"/>
      <c r="J1419" s="469"/>
      <c r="K1419" s="657"/>
      <c r="L1419" s="469"/>
      <c r="M1419" s="652"/>
    </row>
    <row r="1420" spans="2:13" s="619" customFormat="1">
      <c r="B1420" s="454"/>
      <c r="C1420" s="454"/>
      <c r="D1420" s="469"/>
      <c r="E1420" s="469"/>
      <c r="F1420" s="469"/>
      <c r="G1420" s="469"/>
      <c r="H1420" s="469"/>
      <c r="I1420" s="469"/>
      <c r="J1420" s="469"/>
      <c r="K1420" s="657"/>
      <c r="L1420" s="469"/>
      <c r="M1420" s="652"/>
    </row>
    <row r="1421" spans="2:13" s="619" customFormat="1">
      <c r="B1421" s="454"/>
      <c r="C1421" s="454"/>
      <c r="D1421" s="469"/>
      <c r="E1421" s="469"/>
      <c r="F1421" s="469"/>
      <c r="G1421" s="469"/>
      <c r="H1421" s="469"/>
      <c r="I1421" s="469"/>
      <c r="J1421" s="469"/>
      <c r="K1421" s="657"/>
      <c r="L1421" s="469"/>
      <c r="M1421" s="652"/>
    </row>
    <row r="1422" spans="2:13" s="619" customFormat="1">
      <c r="B1422" s="454"/>
      <c r="C1422" s="454"/>
      <c r="D1422" s="469"/>
      <c r="E1422" s="469"/>
      <c r="F1422" s="469"/>
      <c r="G1422" s="469"/>
      <c r="H1422" s="469"/>
      <c r="I1422" s="469"/>
      <c r="J1422" s="469"/>
      <c r="K1422" s="657"/>
      <c r="L1422" s="469"/>
      <c r="M1422" s="652"/>
    </row>
    <row r="1423" spans="2:13" s="619" customFormat="1">
      <c r="B1423" s="454"/>
      <c r="C1423" s="454"/>
      <c r="D1423" s="469"/>
      <c r="E1423" s="469"/>
      <c r="F1423" s="469"/>
      <c r="G1423" s="469"/>
      <c r="H1423" s="469"/>
      <c r="I1423" s="469"/>
      <c r="J1423" s="469"/>
      <c r="K1423" s="657"/>
      <c r="L1423" s="469"/>
      <c r="M1423" s="652"/>
    </row>
    <row r="1424" spans="2:13" s="619" customFormat="1">
      <c r="B1424" s="454"/>
      <c r="C1424" s="454"/>
      <c r="D1424" s="469"/>
      <c r="E1424" s="469"/>
      <c r="F1424" s="469"/>
      <c r="G1424" s="469"/>
      <c r="H1424" s="469"/>
      <c r="I1424" s="469"/>
      <c r="J1424" s="469"/>
      <c r="K1424" s="657"/>
      <c r="L1424" s="469"/>
      <c r="M1424" s="652"/>
    </row>
    <row r="1425" spans="2:13" s="619" customFormat="1">
      <c r="B1425" s="454"/>
      <c r="C1425" s="454"/>
      <c r="D1425" s="469"/>
      <c r="E1425" s="469"/>
      <c r="F1425" s="469"/>
      <c r="G1425" s="469"/>
      <c r="H1425" s="469"/>
      <c r="I1425" s="469"/>
      <c r="J1425" s="469"/>
      <c r="K1425" s="657"/>
      <c r="L1425" s="469"/>
      <c r="M1425" s="652"/>
    </row>
    <row r="1426" spans="2:13" s="619" customFormat="1">
      <c r="B1426" s="454"/>
      <c r="C1426" s="454"/>
      <c r="D1426" s="469"/>
      <c r="E1426" s="469"/>
      <c r="F1426" s="469"/>
      <c r="G1426" s="469"/>
      <c r="H1426" s="469"/>
      <c r="I1426" s="469"/>
      <c r="J1426" s="469"/>
      <c r="K1426" s="657"/>
      <c r="L1426" s="469"/>
      <c r="M1426" s="652"/>
    </row>
    <row r="1427" spans="2:13" s="619" customFormat="1">
      <c r="B1427" s="454"/>
      <c r="C1427" s="454"/>
      <c r="D1427" s="469"/>
      <c r="E1427" s="469"/>
      <c r="F1427" s="469"/>
      <c r="G1427" s="469"/>
      <c r="H1427" s="469"/>
      <c r="I1427" s="469"/>
      <c r="J1427" s="469"/>
      <c r="K1427" s="657"/>
      <c r="L1427" s="469"/>
      <c r="M1427" s="652"/>
    </row>
    <row r="1428" spans="2:13" s="619" customFormat="1">
      <c r="B1428" s="454"/>
      <c r="C1428" s="454"/>
      <c r="D1428" s="469"/>
      <c r="E1428" s="469"/>
      <c r="F1428" s="469"/>
      <c r="G1428" s="469"/>
      <c r="H1428" s="469"/>
      <c r="I1428" s="469"/>
      <c r="J1428" s="469"/>
      <c r="K1428" s="657"/>
      <c r="L1428" s="469"/>
      <c r="M1428" s="652"/>
    </row>
    <row r="1429" spans="2:13" s="619" customFormat="1">
      <c r="B1429" s="454"/>
      <c r="C1429" s="454"/>
      <c r="D1429" s="469"/>
      <c r="E1429" s="469"/>
      <c r="F1429" s="469"/>
      <c r="G1429" s="469"/>
      <c r="H1429" s="469"/>
      <c r="I1429" s="469"/>
      <c r="J1429" s="469"/>
      <c r="K1429" s="657"/>
      <c r="L1429" s="469"/>
      <c r="M1429" s="652"/>
    </row>
    <row r="1430" spans="2:13" s="619" customFormat="1">
      <c r="B1430" s="454"/>
      <c r="C1430" s="454"/>
      <c r="D1430" s="469"/>
      <c r="E1430" s="469"/>
      <c r="F1430" s="469"/>
      <c r="G1430" s="469"/>
      <c r="H1430" s="469"/>
      <c r="I1430" s="469"/>
      <c r="J1430" s="469"/>
      <c r="K1430" s="657"/>
      <c r="L1430" s="469"/>
      <c r="M1430" s="652"/>
    </row>
    <row r="1431" spans="2:13" s="619" customFormat="1">
      <c r="B1431" s="454"/>
      <c r="C1431" s="454"/>
      <c r="D1431" s="469"/>
      <c r="E1431" s="469"/>
      <c r="F1431" s="469"/>
      <c r="G1431" s="469"/>
      <c r="H1431" s="469"/>
      <c r="I1431" s="469"/>
      <c r="J1431" s="469"/>
      <c r="K1431" s="657"/>
      <c r="L1431" s="469"/>
      <c r="M1431" s="652"/>
    </row>
    <row r="1432" spans="2:13" s="619" customFormat="1">
      <c r="B1432" s="454"/>
      <c r="C1432" s="454"/>
      <c r="D1432" s="469"/>
      <c r="E1432" s="469"/>
      <c r="F1432" s="469"/>
      <c r="G1432" s="469"/>
      <c r="H1432" s="469"/>
      <c r="I1432" s="469"/>
      <c r="J1432" s="469"/>
      <c r="K1432" s="657"/>
      <c r="L1432" s="469"/>
      <c r="M1432" s="652"/>
    </row>
    <row r="1433" spans="2:13" s="619" customFormat="1">
      <c r="B1433" s="454"/>
      <c r="C1433" s="454"/>
      <c r="D1433" s="469"/>
      <c r="E1433" s="469"/>
      <c r="F1433" s="469"/>
      <c r="G1433" s="469"/>
      <c r="H1433" s="469"/>
      <c r="I1433" s="469"/>
      <c r="J1433" s="469"/>
      <c r="K1433" s="657"/>
      <c r="L1433" s="469"/>
      <c r="M1433" s="652"/>
    </row>
    <row r="1434" spans="2:13" s="619" customFormat="1">
      <c r="B1434" s="454"/>
      <c r="C1434" s="454"/>
      <c r="D1434" s="469"/>
      <c r="E1434" s="469"/>
      <c r="F1434" s="469"/>
      <c r="G1434" s="469"/>
      <c r="H1434" s="469"/>
      <c r="I1434" s="469"/>
      <c r="J1434" s="469"/>
      <c r="K1434" s="657"/>
      <c r="L1434" s="469"/>
      <c r="M1434" s="652"/>
    </row>
    <row r="1435" spans="2:13" s="619" customFormat="1">
      <c r="B1435" s="454"/>
      <c r="C1435" s="454"/>
      <c r="D1435" s="469"/>
      <c r="E1435" s="469"/>
      <c r="F1435" s="469"/>
      <c r="G1435" s="469"/>
      <c r="H1435" s="469"/>
      <c r="I1435" s="469"/>
      <c r="J1435" s="469"/>
      <c r="K1435" s="657"/>
      <c r="L1435" s="469"/>
      <c r="M1435" s="652"/>
    </row>
    <row r="1436" spans="2:13" s="619" customFormat="1">
      <c r="B1436" s="454"/>
      <c r="C1436" s="454"/>
      <c r="D1436" s="469"/>
      <c r="E1436" s="469"/>
      <c r="F1436" s="469"/>
      <c r="G1436" s="469"/>
      <c r="H1436" s="469"/>
      <c r="I1436" s="469"/>
      <c r="J1436" s="469"/>
      <c r="K1436" s="657"/>
      <c r="L1436" s="469"/>
      <c r="M1436" s="652"/>
    </row>
    <row r="1437" spans="2:13" s="619" customFormat="1">
      <c r="B1437" s="454"/>
      <c r="C1437" s="454"/>
      <c r="D1437" s="469"/>
      <c r="E1437" s="469"/>
      <c r="F1437" s="469"/>
      <c r="G1437" s="469"/>
      <c r="H1437" s="469"/>
      <c r="I1437" s="469"/>
      <c r="J1437" s="469"/>
      <c r="K1437" s="657"/>
      <c r="L1437" s="469"/>
      <c r="M1437" s="652"/>
    </row>
    <row r="1438" spans="2:13" s="619" customFormat="1">
      <c r="B1438" s="454"/>
      <c r="C1438" s="454"/>
      <c r="D1438" s="469"/>
      <c r="E1438" s="469"/>
      <c r="F1438" s="469"/>
      <c r="G1438" s="469"/>
      <c r="H1438" s="469"/>
      <c r="I1438" s="469"/>
      <c r="J1438" s="469"/>
      <c r="K1438" s="657"/>
      <c r="L1438" s="469"/>
      <c r="M1438" s="652"/>
    </row>
    <row r="1439" spans="2:13" s="619" customFormat="1">
      <c r="B1439" s="454"/>
      <c r="C1439" s="454"/>
      <c r="D1439" s="469"/>
      <c r="E1439" s="469"/>
      <c r="F1439" s="469"/>
      <c r="G1439" s="469"/>
      <c r="H1439" s="469"/>
      <c r="I1439" s="469"/>
      <c r="J1439" s="469"/>
      <c r="K1439" s="657"/>
      <c r="L1439" s="469"/>
      <c r="M1439" s="652"/>
    </row>
    <row r="1440" spans="2:13" s="619" customFormat="1">
      <c r="B1440" s="454"/>
      <c r="C1440" s="454"/>
      <c r="D1440" s="469"/>
      <c r="E1440" s="469"/>
      <c r="F1440" s="469"/>
      <c r="G1440" s="469"/>
      <c r="H1440" s="469"/>
      <c r="I1440" s="469"/>
      <c r="J1440" s="469"/>
      <c r="K1440" s="657"/>
      <c r="L1440" s="469"/>
      <c r="M1440" s="652"/>
    </row>
    <row r="1441" spans="2:13" s="619" customFormat="1">
      <c r="B1441" s="454"/>
      <c r="C1441" s="454"/>
      <c r="D1441" s="469"/>
      <c r="E1441" s="469"/>
      <c r="F1441" s="469"/>
      <c r="G1441" s="469"/>
      <c r="H1441" s="469"/>
      <c r="I1441" s="469"/>
      <c r="J1441" s="469"/>
      <c r="K1441" s="657"/>
      <c r="L1441" s="469"/>
      <c r="M1441" s="652"/>
    </row>
    <row r="1442" spans="2:13" s="619" customFormat="1">
      <c r="B1442" s="454"/>
      <c r="C1442" s="454"/>
      <c r="D1442" s="469"/>
      <c r="E1442" s="469"/>
      <c r="F1442" s="469"/>
      <c r="G1442" s="469"/>
      <c r="H1442" s="469"/>
      <c r="I1442" s="469"/>
      <c r="J1442" s="469"/>
      <c r="K1442" s="657"/>
      <c r="L1442" s="469"/>
      <c r="M1442" s="652"/>
    </row>
    <row r="1443" spans="2:13" s="619" customFormat="1">
      <c r="B1443" s="454"/>
      <c r="C1443" s="454"/>
      <c r="D1443" s="469"/>
      <c r="E1443" s="469"/>
      <c r="F1443" s="469"/>
      <c r="G1443" s="469"/>
      <c r="H1443" s="469"/>
      <c r="I1443" s="469"/>
      <c r="J1443" s="469"/>
      <c r="K1443" s="657"/>
      <c r="L1443" s="469"/>
      <c r="M1443" s="652"/>
    </row>
    <row r="1444" spans="2:13" s="619" customFormat="1">
      <c r="B1444" s="454"/>
      <c r="C1444" s="454"/>
      <c r="D1444" s="469"/>
      <c r="E1444" s="469"/>
      <c r="F1444" s="469"/>
      <c r="G1444" s="469"/>
      <c r="H1444" s="469"/>
      <c r="I1444" s="469"/>
      <c r="J1444" s="469"/>
      <c r="K1444" s="657"/>
      <c r="L1444" s="469"/>
      <c r="M1444" s="652"/>
    </row>
    <row r="1445" spans="2:13" s="619" customFormat="1">
      <c r="B1445" s="454"/>
      <c r="C1445" s="454"/>
      <c r="D1445" s="469"/>
      <c r="E1445" s="469"/>
      <c r="F1445" s="469"/>
      <c r="G1445" s="469"/>
      <c r="H1445" s="469"/>
      <c r="I1445" s="469"/>
      <c r="J1445" s="469"/>
      <c r="K1445" s="657"/>
      <c r="L1445" s="469"/>
      <c r="M1445" s="652"/>
    </row>
    <row r="1446" spans="2:13" s="619" customFormat="1">
      <c r="B1446" s="454"/>
      <c r="C1446" s="454"/>
      <c r="D1446" s="469"/>
      <c r="E1446" s="469"/>
      <c r="F1446" s="469"/>
      <c r="G1446" s="469"/>
      <c r="H1446" s="469"/>
      <c r="I1446" s="469"/>
      <c r="J1446" s="469"/>
      <c r="K1446" s="657"/>
      <c r="L1446" s="469"/>
      <c r="M1446" s="652"/>
    </row>
    <row r="1447" spans="2:13" s="619" customFormat="1">
      <c r="B1447" s="454"/>
      <c r="C1447" s="454"/>
      <c r="D1447" s="469"/>
      <c r="E1447" s="469"/>
      <c r="F1447" s="469"/>
      <c r="G1447" s="469"/>
      <c r="H1447" s="469"/>
      <c r="I1447" s="469"/>
      <c r="J1447" s="469"/>
      <c r="K1447" s="657"/>
      <c r="L1447" s="469"/>
      <c r="M1447" s="652"/>
    </row>
    <row r="1448" spans="2:13" s="619" customFormat="1">
      <c r="B1448" s="454"/>
      <c r="C1448" s="454"/>
      <c r="D1448" s="469"/>
      <c r="E1448" s="469"/>
      <c r="F1448" s="469"/>
      <c r="G1448" s="469"/>
      <c r="H1448" s="469"/>
      <c r="I1448" s="469"/>
      <c r="J1448" s="469"/>
      <c r="K1448" s="657"/>
      <c r="L1448" s="469"/>
      <c r="M1448" s="652"/>
    </row>
    <row r="1449" spans="2:13" s="619" customFormat="1">
      <c r="B1449" s="454"/>
      <c r="C1449" s="454"/>
      <c r="D1449" s="469"/>
      <c r="E1449" s="469"/>
      <c r="F1449" s="469"/>
      <c r="G1449" s="469"/>
      <c r="H1449" s="469"/>
      <c r="I1449" s="469"/>
      <c r="J1449" s="469"/>
      <c r="K1449" s="657"/>
      <c r="L1449" s="469"/>
      <c r="M1449" s="652"/>
    </row>
    <row r="1450" spans="2:13" s="619" customFormat="1">
      <c r="B1450" s="454"/>
      <c r="C1450" s="454"/>
      <c r="D1450" s="469"/>
      <c r="E1450" s="469"/>
      <c r="F1450" s="469"/>
      <c r="G1450" s="469"/>
      <c r="H1450" s="469"/>
      <c r="I1450" s="469"/>
      <c r="J1450" s="469"/>
      <c r="K1450" s="657"/>
      <c r="L1450" s="469"/>
      <c r="M1450" s="652"/>
    </row>
    <row r="1451" spans="2:13" s="619" customFormat="1">
      <c r="B1451" s="454"/>
      <c r="C1451" s="454"/>
      <c r="D1451" s="469"/>
      <c r="E1451" s="469"/>
      <c r="F1451" s="469"/>
      <c r="G1451" s="469"/>
      <c r="H1451" s="469"/>
      <c r="I1451" s="469"/>
      <c r="J1451" s="469"/>
      <c r="K1451" s="657"/>
      <c r="L1451" s="469"/>
      <c r="M1451" s="652"/>
    </row>
    <row r="1452" spans="2:13" s="619" customFormat="1">
      <c r="B1452" s="454"/>
      <c r="C1452" s="454"/>
      <c r="D1452" s="469"/>
      <c r="E1452" s="469"/>
      <c r="F1452" s="469"/>
      <c r="G1452" s="469"/>
      <c r="H1452" s="469"/>
      <c r="I1452" s="469"/>
      <c r="J1452" s="469"/>
      <c r="K1452" s="657"/>
      <c r="L1452" s="469"/>
      <c r="M1452" s="652"/>
    </row>
    <row r="1453" spans="2:13" s="619" customFormat="1">
      <c r="B1453" s="454"/>
      <c r="C1453" s="454"/>
      <c r="D1453" s="469"/>
      <c r="E1453" s="469"/>
      <c r="F1453" s="469"/>
      <c r="G1453" s="469"/>
      <c r="H1453" s="469"/>
      <c r="I1453" s="469"/>
      <c r="J1453" s="469"/>
      <c r="K1453" s="657"/>
      <c r="L1453" s="469"/>
      <c r="M1453" s="652"/>
    </row>
    <row r="1454" spans="2:13" s="619" customFormat="1">
      <c r="B1454" s="454"/>
      <c r="C1454" s="454"/>
      <c r="D1454" s="469"/>
      <c r="E1454" s="469"/>
      <c r="F1454" s="469"/>
      <c r="G1454" s="469"/>
      <c r="H1454" s="469"/>
      <c r="I1454" s="469"/>
      <c r="J1454" s="469"/>
      <c r="K1454" s="657"/>
      <c r="L1454" s="469"/>
      <c r="M1454" s="652"/>
    </row>
    <row r="1455" spans="2:13" s="619" customFormat="1">
      <c r="B1455" s="454"/>
      <c r="C1455" s="454"/>
      <c r="D1455" s="469"/>
      <c r="E1455" s="469"/>
      <c r="F1455" s="469"/>
      <c r="G1455" s="469"/>
      <c r="H1455" s="469"/>
      <c r="I1455" s="469"/>
      <c r="J1455" s="469"/>
      <c r="K1455" s="657"/>
      <c r="L1455" s="469"/>
      <c r="M1455" s="652"/>
    </row>
    <row r="1456" spans="2:13" s="619" customFormat="1">
      <c r="B1456" s="454"/>
      <c r="C1456" s="454"/>
      <c r="D1456" s="469"/>
      <c r="E1456" s="469"/>
      <c r="F1456" s="469"/>
      <c r="G1456" s="469"/>
      <c r="H1456" s="469"/>
      <c r="I1456" s="469"/>
      <c r="J1456" s="469"/>
      <c r="K1456" s="657"/>
      <c r="L1456" s="469"/>
      <c r="M1456" s="652"/>
    </row>
    <row r="1457" spans="2:13" s="619" customFormat="1">
      <c r="B1457" s="454"/>
      <c r="C1457" s="454"/>
      <c r="D1457" s="469"/>
      <c r="E1457" s="469"/>
      <c r="F1457" s="469"/>
      <c r="G1457" s="469"/>
      <c r="H1457" s="469"/>
      <c r="I1457" s="469"/>
      <c r="J1457" s="469"/>
      <c r="K1457" s="657"/>
      <c r="L1457" s="469"/>
      <c r="M1457" s="652"/>
    </row>
    <row r="1458" spans="2:13" s="619" customFormat="1">
      <c r="B1458" s="454"/>
      <c r="C1458" s="454"/>
      <c r="D1458" s="469"/>
      <c r="E1458" s="469"/>
      <c r="F1458" s="469"/>
      <c r="G1458" s="469"/>
      <c r="H1458" s="469"/>
      <c r="I1458" s="469"/>
      <c r="J1458" s="469"/>
      <c r="K1458" s="657"/>
      <c r="L1458" s="469"/>
      <c r="M1458" s="652"/>
    </row>
    <row r="1459" spans="2:13" s="619" customFormat="1">
      <c r="B1459" s="454"/>
      <c r="C1459" s="454"/>
      <c r="D1459" s="469"/>
      <c r="E1459" s="469"/>
      <c r="F1459" s="469"/>
      <c r="G1459" s="469"/>
      <c r="H1459" s="469"/>
      <c r="I1459" s="469"/>
      <c r="J1459" s="469"/>
      <c r="K1459" s="657"/>
      <c r="L1459" s="469"/>
      <c r="M1459" s="652"/>
    </row>
    <row r="1460" spans="2:13" s="619" customFormat="1">
      <c r="B1460" s="454"/>
      <c r="C1460" s="454"/>
      <c r="D1460" s="469"/>
      <c r="E1460" s="469"/>
      <c r="F1460" s="469"/>
      <c r="G1460" s="469"/>
      <c r="H1460" s="469"/>
      <c r="I1460" s="469"/>
      <c r="J1460" s="469"/>
      <c r="K1460" s="657"/>
      <c r="L1460" s="469"/>
      <c r="M1460" s="652"/>
    </row>
    <row r="1461" spans="2:13" s="619" customFormat="1">
      <c r="B1461" s="454"/>
      <c r="C1461" s="454"/>
      <c r="D1461" s="469"/>
      <c r="E1461" s="469"/>
      <c r="F1461" s="469"/>
      <c r="G1461" s="469"/>
      <c r="H1461" s="469"/>
      <c r="I1461" s="469"/>
      <c r="J1461" s="469"/>
      <c r="K1461" s="657"/>
      <c r="L1461" s="469"/>
      <c r="M1461" s="652"/>
    </row>
    <row r="1462" spans="2:13" s="619" customFormat="1">
      <c r="B1462" s="454"/>
      <c r="C1462" s="454"/>
      <c r="D1462" s="469"/>
      <c r="E1462" s="469"/>
      <c r="F1462" s="469"/>
      <c r="G1462" s="469"/>
      <c r="H1462" s="469"/>
      <c r="I1462" s="469"/>
      <c r="J1462" s="469"/>
      <c r="K1462" s="657"/>
      <c r="L1462" s="469"/>
      <c r="M1462" s="652"/>
    </row>
    <row r="1463" spans="2:13" s="619" customFormat="1">
      <c r="B1463" s="454"/>
      <c r="C1463" s="454"/>
      <c r="D1463" s="469"/>
      <c r="E1463" s="469"/>
      <c r="F1463" s="469"/>
      <c r="G1463" s="469"/>
      <c r="H1463" s="469"/>
      <c r="I1463" s="469"/>
      <c r="J1463" s="469"/>
      <c r="K1463" s="657"/>
      <c r="L1463" s="469"/>
      <c r="M1463" s="652"/>
    </row>
    <row r="1464" spans="2:13" s="619" customFormat="1">
      <c r="B1464" s="454"/>
      <c r="C1464" s="454"/>
      <c r="D1464" s="469"/>
      <c r="E1464" s="469"/>
      <c r="F1464" s="469"/>
      <c r="G1464" s="469"/>
      <c r="H1464" s="469"/>
      <c r="I1464" s="469"/>
      <c r="J1464" s="469"/>
      <c r="K1464" s="657"/>
      <c r="L1464" s="469"/>
      <c r="M1464" s="652"/>
    </row>
    <row r="1465" spans="2:13" s="619" customFormat="1">
      <c r="B1465" s="454"/>
      <c r="C1465" s="454"/>
      <c r="D1465" s="469"/>
      <c r="E1465" s="469"/>
      <c r="F1465" s="469"/>
      <c r="G1465" s="469"/>
      <c r="H1465" s="469"/>
      <c r="I1465" s="469"/>
      <c r="J1465" s="469"/>
      <c r="K1465" s="657"/>
      <c r="L1465" s="469"/>
      <c r="M1465" s="652"/>
    </row>
    <row r="1466" spans="2:13" s="619" customFormat="1">
      <c r="B1466" s="454"/>
      <c r="C1466" s="454"/>
      <c r="D1466" s="469"/>
      <c r="E1466" s="469"/>
      <c r="F1466" s="469"/>
      <c r="G1466" s="469"/>
      <c r="H1466" s="469"/>
      <c r="I1466" s="469"/>
      <c r="J1466" s="469"/>
      <c r="K1466" s="657"/>
      <c r="L1466" s="469"/>
      <c r="M1466" s="652"/>
    </row>
    <row r="1467" spans="2:13" s="619" customFormat="1">
      <c r="B1467" s="454"/>
      <c r="C1467" s="454"/>
      <c r="D1467" s="469"/>
      <c r="E1467" s="469"/>
      <c r="F1467" s="469"/>
      <c r="G1467" s="469"/>
      <c r="H1467" s="469"/>
      <c r="I1467" s="469"/>
      <c r="J1467" s="469"/>
      <c r="K1467" s="657"/>
      <c r="L1467" s="469"/>
      <c r="M1467" s="652"/>
    </row>
    <row r="1468" spans="2:13" s="619" customFormat="1">
      <c r="B1468" s="454"/>
      <c r="C1468" s="454"/>
      <c r="D1468" s="469"/>
      <c r="E1468" s="469"/>
      <c r="F1468" s="469"/>
      <c r="G1468" s="469"/>
      <c r="H1468" s="469"/>
      <c r="I1468" s="469"/>
      <c r="J1468" s="469"/>
      <c r="K1468" s="657"/>
      <c r="L1468" s="469"/>
      <c r="M1468" s="652"/>
    </row>
    <row r="1469" spans="2:13" s="619" customFormat="1">
      <c r="B1469" s="454"/>
      <c r="C1469" s="454"/>
      <c r="D1469" s="469"/>
      <c r="E1469" s="469"/>
      <c r="F1469" s="469"/>
      <c r="G1469" s="469"/>
      <c r="H1469" s="469"/>
      <c r="I1469" s="469"/>
      <c r="J1469" s="469"/>
      <c r="K1469" s="657"/>
      <c r="L1469" s="469"/>
      <c r="M1469" s="652"/>
    </row>
    <row r="1470" spans="2:13" s="619" customFormat="1">
      <c r="B1470" s="454"/>
      <c r="C1470" s="454"/>
      <c r="D1470" s="469"/>
      <c r="E1470" s="469"/>
      <c r="F1470" s="469"/>
      <c r="G1470" s="469"/>
      <c r="H1470" s="469"/>
      <c r="I1470" s="469"/>
      <c r="J1470" s="469"/>
      <c r="K1470" s="657"/>
      <c r="L1470" s="469"/>
      <c r="M1470" s="652"/>
    </row>
    <row r="1471" spans="2:13" s="619" customFormat="1">
      <c r="B1471" s="454"/>
      <c r="C1471" s="454"/>
      <c r="D1471" s="469"/>
      <c r="E1471" s="469"/>
      <c r="F1471" s="469"/>
      <c r="G1471" s="469"/>
      <c r="H1471" s="469"/>
      <c r="I1471" s="469"/>
      <c r="J1471" s="469"/>
      <c r="K1471" s="657"/>
      <c r="L1471" s="469"/>
      <c r="M1471" s="652"/>
    </row>
    <row r="1472" spans="2:13" s="619" customFormat="1">
      <c r="B1472" s="454"/>
      <c r="C1472" s="454"/>
      <c r="D1472" s="469"/>
      <c r="E1472" s="469"/>
      <c r="F1472" s="469"/>
      <c r="G1472" s="469"/>
      <c r="H1472" s="469"/>
      <c r="I1472" s="469"/>
      <c r="J1472" s="469"/>
      <c r="K1472" s="657"/>
      <c r="L1472" s="469"/>
      <c r="M1472" s="652"/>
    </row>
    <row r="1473" spans="2:13" s="619" customFormat="1">
      <c r="B1473" s="454"/>
      <c r="C1473" s="454"/>
      <c r="D1473" s="469"/>
      <c r="E1473" s="469"/>
      <c r="F1473" s="469"/>
      <c r="G1473" s="469"/>
      <c r="H1473" s="469"/>
      <c r="I1473" s="469"/>
      <c r="J1473" s="469"/>
      <c r="K1473" s="657"/>
      <c r="L1473" s="469"/>
      <c r="M1473" s="652"/>
    </row>
    <row r="1474" spans="2:13" s="619" customFormat="1">
      <c r="B1474" s="454"/>
      <c r="C1474" s="454"/>
      <c r="D1474" s="469"/>
      <c r="E1474" s="469"/>
      <c r="F1474" s="469"/>
      <c r="G1474" s="469"/>
      <c r="H1474" s="469"/>
      <c r="I1474" s="469"/>
      <c r="J1474" s="469"/>
      <c r="K1474" s="657"/>
      <c r="L1474" s="469"/>
      <c r="M1474" s="652"/>
    </row>
    <row r="1475" spans="2:13" s="619" customFormat="1">
      <c r="B1475" s="454"/>
      <c r="C1475" s="454"/>
      <c r="D1475" s="469"/>
      <c r="E1475" s="469"/>
      <c r="F1475" s="469"/>
      <c r="G1475" s="469"/>
      <c r="H1475" s="469"/>
      <c r="I1475" s="469"/>
      <c r="J1475" s="469"/>
      <c r="K1475" s="657"/>
      <c r="L1475" s="469"/>
      <c r="M1475" s="652"/>
    </row>
    <row r="1476" spans="2:13" s="619" customFormat="1">
      <c r="B1476" s="454"/>
      <c r="C1476" s="454"/>
      <c r="D1476" s="469"/>
      <c r="E1476" s="469"/>
      <c r="F1476" s="469"/>
      <c r="G1476" s="469"/>
      <c r="H1476" s="469"/>
      <c r="I1476" s="469"/>
      <c r="J1476" s="469"/>
      <c r="K1476" s="657"/>
      <c r="L1476" s="469"/>
      <c r="M1476" s="652"/>
    </row>
    <row r="1477" spans="2:13" s="619" customFormat="1">
      <c r="B1477" s="454"/>
      <c r="C1477" s="454"/>
      <c r="D1477" s="469"/>
      <c r="E1477" s="469"/>
      <c r="F1477" s="469"/>
      <c r="G1477" s="469"/>
      <c r="H1477" s="469"/>
      <c r="I1477" s="469"/>
      <c r="J1477" s="469"/>
      <c r="K1477" s="657"/>
      <c r="L1477" s="469"/>
      <c r="M1477" s="652"/>
    </row>
    <row r="1478" spans="2:13" s="619" customFormat="1">
      <c r="B1478" s="454"/>
      <c r="C1478" s="454"/>
      <c r="D1478" s="469"/>
      <c r="E1478" s="469"/>
      <c r="F1478" s="469"/>
      <c r="G1478" s="469"/>
      <c r="H1478" s="469"/>
      <c r="I1478" s="469"/>
      <c r="J1478" s="469"/>
      <c r="K1478" s="657"/>
      <c r="L1478" s="469"/>
      <c r="M1478" s="652"/>
    </row>
    <row r="1479" spans="2:13" s="619" customFormat="1">
      <c r="B1479" s="454"/>
      <c r="C1479" s="454"/>
      <c r="D1479" s="469"/>
      <c r="E1479" s="469"/>
      <c r="F1479" s="469"/>
      <c r="G1479" s="469"/>
      <c r="H1479" s="469"/>
      <c r="I1479" s="469"/>
      <c r="J1479" s="469"/>
      <c r="K1479" s="657"/>
      <c r="L1479" s="469"/>
      <c r="M1479" s="652"/>
    </row>
    <row r="1480" spans="2:13" s="619" customFormat="1">
      <c r="B1480" s="454"/>
      <c r="C1480" s="454"/>
      <c r="D1480" s="469"/>
      <c r="E1480" s="469"/>
      <c r="F1480" s="469"/>
      <c r="G1480" s="469"/>
      <c r="H1480" s="469"/>
      <c r="I1480" s="469"/>
      <c r="J1480" s="469"/>
      <c r="K1480" s="657"/>
      <c r="L1480" s="469"/>
      <c r="M1480" s="652"/>
    </row>
    <row r="1481" spans="2:13" s="619" customFormat="1">
      <c r="B1481" s="454"/>
      <c r="C1481" s="454"/>
      <c r="D1481" s="469"/>
      <c r="E1481" s="469"/>
      <c r="F1481" s="469"/>
      <c r="G1481" s="469"/>
      <c r="H1481" s="469"/>
      <c r="I1481" s="469"/>
      <c r="J1481" s="469"/>
      <c r="K1481" s="657"/>
      <c r="L1481" s="469"/>
      <c r="M1481" s="652"/>
    </row>
    <row r="1482" spans="2:13" s="619" customFormat="1">
      <c r="B1482" s="454"/>
      <c r="C1482" s="454"/>
      <c r="D1482" s="469"/>
      <c r="E1482" s="469"/>
      <c r="F1482" s="469"/>
      <c r="G1482" s="469"/>
      <c r="H1482" s="469"/>
      <c r="I1482" s="469"/>
      <c r="J1482" s="469"/>
      <c r="K1482" s="657"/>
      <c r="L1482" s="469"/>
      <c r="M1482" s="652"/>
    </row>
    <row r="1483" spans="2:13" s="619" customFormat="1">
      <c r="B1483" s="454"/>
      <c r="C1483" s="454"/>
      <c r="D1483" s="469"/>
      <c r="E1483" s="469"/>
      <c r="F1483" s="469"/>
      <c r="G1483" s="469"/>
      <c r="H1483" s="469"/>
      <c r="I1483" s="469"/>
      <c r="J1483" s="469"/>
      <c r="K1483" s="657"/>
      <c r="L1483" s="469"/>
      <c r="M1483" s="652"/>
    </row>
    <row r="1484" spans="2:13" s="619" customFormat="1">
      <c r="B1484" s="454"/>
      <c r="C1484" s="454"/>
      <c r="D1484" s="469"/>
      <c r="E1484" s="469"/>
      <c r="F1484" s="469"/>
      <c r="G1484" s="469"/>
      <c r="H1484" s="469"/>
      <c r="I1484" s="469"/>
      <c r="J1484" s="469"/>
      <c r="K1484" s="657"/>
      <c r="L1484" s="469"/>
      <c r="M1484" s="652"/>
    </row>
    <row r="1485" spans="2:13" s="619" customFormat="1">
      <c r="B1485" s="454"/>
      <c r="C1485" s="454"/>
      <c r="D1485" s="469"/>
      <c r="E1485" s="469"/>
      <c r="F1485" s="469"/>
      <c r="G1485" s="469"/>
      <c r="H1485" s="469"/>
      <c r="I1485" s="469"/>
      <c r="J1485" s="469"/>
      <c r="K1485" s="657"/>
      <c r="L1485" s="469"/>
      <c r="M1485" s="652"/>
    </row>
    <row r="1486" spans="2:13" s="619" customFormat="1">
      <c r="B1486" s="454"/>
      <c r="C1486" s="454"/>
      <c r="D1486" s="469"/>
      <c r="E1486" s="469"/>
      <c r="F1486" s="469"/>
      <c r="G1486" s="469"/>
      <c r="H1486" s="469"/>
      <c r="I1486" s="469"/>
      <c r="J1486" s="469"/>
      <c r="K1486" s="657"/>
      <c r="L1486" s="469"/>
      <c r="M1486" s="652"/>
    </row>
    <row r="1487" spans="2:13" s="619" customFormat="1">
      <c r="B1487" s="454"/>
      <c r="C1487" s="454"/>
      <c r="D1487" s="469"/>
      <c r="E1487" s="469"/>
      <c r="F1487" s="469"/>
      <c r="G1487" s="469"/>
      <c r="H1487" s="469"/>
      <c r="I1487" s="469"/>
      <c r="J1487" s="469"/>
      <c r="K1487" s="657"/>
      <c r="L1487" s="469"/>
      <c r="M1487" s="652"/>
    </row>
    <row r="1488" spans="2:13" s="619" customFormat="1">
      <c r="B1488" s="454"/>
      <c r="C1488" s="454"/>
      <c r="D1488" s="469"/>
      <c r="E1488" s="469"/>
      <c r="F1488" s="469"/>
      <c r="G1488" s="469"/>
      <c r="H1488" s="469"/>
      <c r="I1488" s="469"/>
      <c r="J1488" s="469"/>
      <c r="K1488" s="657"/>
      <c r="L1488" s="469"/>
      <c r="M1488" s="652"/>
    </row>
    <row r="1489" spans="2:13" s="619" customFormat="1">
      <c r="B1489" s="454"/>
      <c r="C1489" s="454"/>
      <c r="D1489" s="469"/>
      <c r="E1489" s="469"/>
      <c r="F1489" s="469"/>
      <c r="G1489" s="469"/>
      <c r="H1489" s="469"/>
      <c r="I1489" s="469"/>
      <c r="J1489" s="469"/>
      <c r="K1489" s="657"/>
      <c r="L1489" s="469"/>
      <c r="M1489" s="652"/>
    </row>
    <row r="1490" spans="2:13" s="619" customFormat="1">
      <c r="B1490" s="454"/>
      <c r="C1490" s="454"/>
      <c r="D1490" s="469"/>
      <c r="E1490" s="469"/>
      <c r="F1490" s="469"/>
      <c r="G1490" s="469"/>
      <c r="H1490" s="469"/>
      <c r="I1490" s="469"/>
      <c r="J1490" s="469"/>
      <c r="K1490" s="657"/>
      <c r="L1490" s="469"/>
      <c r="M1490" s="652"/>
    </row>
    <row r="1491" spans="2:13" s="619" customFormat="1">
      <c r="B1491" s="454"/>
      <c r="C1491" s="454"/>
      <c r="D1491" s="469"/>
      <c r="E1491" s="469"/>
      <c r="F1491" s="469"/>
      <c r="G1491" s="469"/>
      <c r="H1491" s="469"/>
      <c r="I1491" s="469"/>
      <c r="J1491" s="469"/>
      <c r="K1491" s="657"/>
      <c r="L1491" s="469"/>
      <c r="M1491" s="652"/>
    </row>
    <row r="1492" spans="2:13" s="619" customFormat="1">
      <c r="B1492" s="454"/>
      <c r="C1492" s="454"/>
      <c r="D1492" s="469"/>
      <c r="E1492" s="469"/>
      <c r="F1492" s="469"/>
      <c r="G1492" s="469"/>
      <c r="H1492" s="469"/>
      <c r="I1492" s="469"/>
      <c r="J1492" s="469"/>
      <c r="K1492" s="657"/>
      <c r="L1492" s="469"/>
      <c r="M1492" s="652"/>
    </row>
    <row r="1493" spans="2:13" s="619" customFormat="1">
      <c r="B1493" s="454"/>
      <c r="C1493" s="454"/>
      <c r="D1493" s="469"/>
      <c r="E1493" s="469"/>
      <c r="F1493" s="469"/>
      <c r="G1493" s="469"/>
      <c r="H1493" s="469"/>
      <c r="I1493" s="469"/>
      <c r="J1493" s="469"/>
      <c r="K1493" s="657"/>
      <c r="L1493" s="469"/>
      <c r="M1493" s="652"/>
    </row>
    <row r="1494" spans="2:13" s="619" customFormat="1">
      <c r="B1494" s="454"/>
      <c r="C1494" s="454"/>
      <c r="D1494" s="469"/>
      <c r="E1494" s="469"/>
      <c r="F1494" s="469"/>
      <c r="G1494" s="469"/>
      <c r="H1494" s="469"/>
      <c r="I1494" s="469"/>
      <c r="J1494" s="469"/>
      <c r="K1494" s="657"/>
      <c r="L1494" s="469"/>
      <c r="M1494" s="652"/>
    </row>
    <row r="1495" spans="2:13" s="619" customFormat="1">
      <c r="B1495" s="454"/>
      <c r="C1495" s="454"/>
      <c r="D1495" s="469"/>
      <c r="E1495" s="469"/>
      <c r="F1495" s="469"/>
      <c r="G1495" s="469"/>
      <c r="H1495" s="469"/>
      <c r="I1495" s="469"/>
      <c r="J1495" s="469"/>
      <c r="K1495" s="657"/>
      <c r="L1495" s="469"/>
      <c r="M1495" s="652"/>
    </row>
    <row r="1496" spans="2:13" s="619" customFormat="1">
      <c r="B1496" s="454"/>
      <c r="C1496" s="454"/>
      <c r="D1496" s="469"/>
      <c r="E1496" s="469"/>
      <c r="F1496" s="469"/>
      <c r="G1496" s="469"/>
      <c r="H1496" s="469"/>
      <c r="I1496" s="469"/>
      <c r="J1496" s="469"/>
      <c r="K1496" s="657"/>
      <c r="L1496" s="469"/>
      <c r="M1496" s="652"/>
    </row>
    <row r="1497" spans="2:13" s="619" customFormat="1">
      <c r="B1497" s="454"/>
      <c r="C1497" s="454"/>
      <c r="D1497" s="469"/>
      <c r="E1497" s="469"/>
      <c r="F1497" s="469"/>
      <c r="G1497" s="469"/>
      <c r="H1497" s="469"/>
      <c r="I1497" s="469"/>
      <c r="J1497" s="469"/>
      <c r="K1497" s="657"/>
      <c r="L1497" s="469"/>
      <c r="M1497" s="652"/>
    </row>
    <row r="1498" spans="2:13" s="619" customFormat="1">
      <c r="B1498" s="454"/>
      <c r="C1498" s="454"/>
      <c r="D1498" s="469"/>
      <c r="E1498" s="469"/>
      <c r="F1498" s="469"/>
      <c r="G1498" s="469"/>
      <c r="H1498" s="469"/>
      <c r="I1498" s="469"/>
      <c r="J1498" s="469"/>
      <c r="K1498" s="657"/>
      <c r="L1498" s="469"/>
      <c r="M1498" s="652"/>
    </row>
    <row r="1499" spans="2:13" s="619" customFormat="1">
      <c r="B1499" s="454"/>
      <c r="C1499" s="454"/>
      <c r="D1499" s="469"/>
      <c r="E1499" s="469"/>
      <c r="F1499" s="469"/>
      <c r="G1499" s="469"/>
      <c r="H1499" s="469"/>
      <c r="I1499" s="469"/>
      <c r="J1499" s="469"/>
      <c r="K1499" s="657"/>
      <c r="L1499" s="469"/>
      <c r="M1499" s="652"/>
    </row>
    <row r="1500" spans="2:13" s="619" customFormat="1">
      <c r="B1500" s="454"/>
      <c r="C1500" s="454"/>
      <c r="D1500" s="469"/>
      <c r="E1500" s="469"/>
      <c r="F1500" s="469"/>
      <c r="G1500" s="469"/>
      <c r="H1500" s="469"/>
      <c r="I1500" s="469"/>
      <c r="J1500" s="469"/>
      <c r="K1500" s="657"/>
      <c r="L1500" s="469"/>
      <c r="M1500" s="652"/>
    </row>
    <row r="1501" spans="2:13" s="619" customFormat="1">
      <c r="B1501" s="454"/>
      <c r="C1501" s="454"/>
      <c r="D1501" s="469"/>
      <c r="E1501" s="469"/>
      <c r="F1501" s="469"/>
      <c r="G1501" s="469"/>
      <c r="H1501" s="469"/>
      <c r="I1501" s="469"/>
      <c r="J1501" s="469"/>
      <c r="K1501" s="657"/>
      <c r="L1501" s="469"/>
      <c r="M1501" s="652"/>
    </row>
    <row r="1502" spans="2:13" s="619" customFormat="1">
      <c r="B1502" s="454"/>
      <c r="C1502" s="454"/>
      <c r="D1502" s="469"/>
      <c r="E1502" s="469"/>
      <c r="F1502" s="469"/>
      <c r="G1502" s="469"/>
      <c r="H1502" s="469"/>
      <c r="I1502" s="469"/>
      <c r="J1502" s="469"/>
      <c r="K1502" s="657"/>
      <c r="L1502" s="469"/>
      <c r="M1502" s="652"/>
    </row>
    <row r="1503" spans="2:13" s="619" customFormat="1">
      <c r="B1503" s="454"/>
      <c r="C1503" s="454"/>
      <c r="D1503" s="469"/>
      <c r="E1503" s="469"/>
      <c r="F1503" s="469"/>
      <c r="G1503" s="469"/>
      <c r="H1503" s="469"/>
      <c r="I1503" s="469"/>
      <c r="J1503" s="469"/>
      <c r="K1503" s="657"/>
      <c r="L1503" s="469"/>
      <c r="M1503" s="652"/>
    </row>
    <row r="1504" spans="2:13" s="619" customFormat="1">
      <c r="B1504" s="454"/>
      <c r="C1504" s="454"/>
      <c r="D1504" s="469"/>
      <c r="E1504" s="469"/>
      <c r="F1504" s="469"/>
      <c r="G1504" s="469"/>
      <c r="H1504" s="469"/>
      <c r="I1504" s="469"/>
      <c r="J1504" s="469"/>
      <c r="K1504" s="657"/>
      <c r="L1504" s="469"/>
      <c r="M1504" s="652"/>
    </row>
    <row r="1505" spans="2:13" s="619" customFormat="1">
      <c r="B1505" s="454"/>
      <c r="C1505" s="454"/>
      <c r="D1505" s="469"/>
      <c r="E1505" s="469"/>
      <c r="F1505" s="469"/>
      <c r="G1505" s="469"/>
      <c r="H1505" s="469"/>
      <c r="I1505" s="469"/>
      <c r="J1505" s="469"/>
      <c r="K1505" s="657"/>
      <c r="L1505" s="469"/>
      <c r="M1505" s="652"/>
    </row>
    <row r="1506" spans="2:13" s="619" customFormat="1">
      <c r="B1506" s="454"/>
      <c r="C1506" s="454"/>
      <c r="D1506" s="469"/>
      <c r="E1506" s="469"/>
      <c r="F1506" s="469"/>
      <c r="G1506" s="469"/>
      <c r="H1506" s="469"/>
      <c r="I1506" s="469"/>
      <c r="J1506" s="469"/>
      <c r="K1506" s="657"/>
      <c r="L1506" s="469"/>
      <c r="M1506" s="652"/>
    </row>
    <row r="1507" spans="2:13" s="619" customFormat="1">
      <c r="B1507" s="454"/>
      <c r="C1507" s="454"/>
      <c r="D1507" s="469"/>
      <c r="E1507" s="469"/>
      <c r="F1507" s="469"/>
      <c r="G1507" s="469"/>
      <c r="H1507" s="469"/>
      <c r="I1507" s="469"/>
      <c r="J1507" s="469"/>
      <c r="K1507" s="657"/>
      <c r="L1507" s="469"/>
      <c r="M1507" s="652"/>
    </row>
    <row r="1508" spans="2:13" s="619" customFormat="1">
      <c r="B1508" s="454"/>
      <c r="C1508" s="454"/>
      <c r="D1508" s="469"/>
      <c r="E1508" s="469"/>
      <c r="F1508" s="469"/>
      <c r="G1508" s="469"/>
      <c r="H1508" s="469"/>
      <c r="I1508" s="469"/>
      <c r="J1508" s="469"/>
      <c r="K1508" s="657"/>
      <c r="L1508" s="469"/>
      <c r="M1508" s="652"/>
    </row>
    <row r="1509" spans="2:13" s="619" customFormat="1">
      <c r="B1509" s="454"/>
      <c r="C1509" s="454"/>
      <c r="D1509" s="469"/>
      <c r="E1509" s="469"/>
      <c r="F1509" s="469"/>
      <c r="G1509" s="469"/>
      <c r="H1509" s="469"/>
      <c r="I1509" s="469"/>
      <c r="J1509" s="469"/>
      <c r="K1509" s="657"/>
      <c r="L1509" s="469"/>
      <c r="M1509" s="652"/>
    </row>
    <row r="1510" spans="2:13" s="619" customFormat="1">
      <c r="B1510" s="454"/>
      <c r="C1510" s="454"/>
      <c r="D1510" s="469"/>
      <c r="E1510" s="469"/>
      <c r="F1510" s="469"/>
      <c r="G1510" s="469"/>
      <c r="H1510" s="469"/>
      <c r="I1510" s="469"/>
      <c r="J1510" s="469"/>
      <c r="K1510" s="657"/>
      <c r="L1510" s="469"/>
      <c r="M1510" s="652"/>
    </row>
    <row r="1511" spans="2:13" s="619" customFormat="1">
      <c r="B1511" s="454"/>
      <c r="C1511" s="454"/>
      <c r="D1511" s="469"/>
      <c r="E1511" s="469"/>
      <c r="F1511" s="469"/>
      <c r="G1511" s="469"/>
      <c r="H1511" s="469"/>
      <c r="I1511" s="469"/>
      <c r="J1511" s="469"/>
      <c r="K1511" s="657"/>
      <c r="L1511" s="469"/>
      <c r="M1511" s="652"/>
    </row>
    <row r="1512" spans="2:13" s="619" customFormat="1">
      <c r="B1512" s="454"/>
      <c r="C1512" s="454"/>
      <c r="D1512" s="469"/>
      <c r="E1512" s="469"/>
      <c r="F1512" s="469"/>
      <c r="G1512" s="469"/>
      <c r="H1512" s="469"/>
      <c r="I1512" s="469"/>
      <c r="J1512" s="469"/>
      <c r="K1512" s="657"/>
      <c r="L1512" s="469"/>
      <c r="M1512" s="652"/>
    </row>
    <row r="1513" spans="2:13" s="619" customFormat="1">
      <c r="B1513" s="454"/>
      <c r="C1513" s="454"/>
      <c r="D1513" s="469"/>
      <c r="E1513" s="469"/>
      <c r="F1513" s="469"/>
      <c r="G1513" s="469"/>
      <c r="H1513" s="469"/>
      <c r="I1513" s="469"/>
      <c r="J1513" s="469"/>
      <c r="K1513" s="657"/>
      <c r="L1513" s="469"/>
      <c r="M1513" s="652"/>
    </row>
    <row r="1514" spans="2:13" s="619" customFormat="1">
      <c r="B1514" s="454"/>
      <c r="C1514" s="454"/>
      <c r="D1514" s="469"/>
      <c r="E1514" s="469"/>
      <c r="F1514" s="469"/>
      <c r="G1514" s="469"/>
      <c r="H1514" s="469"/>
      <c r="I1514" s="469"/>
      <c r="J1514" s="469"/>
      <c r="K1514" s="657"/>
      <c r="L1514" s="469"/>
      <c r="M1514" s="652"/>
    </row>
    <row r="1515" spans="2:13" s="619" customFormat="1">
      <c r="B1515" s="454"/>
      <c r="C1515" s="454"/>
      <c r="D1515" s="469"/>
      <c r="E1515" s="469"/>
      <c r="F1515" s="469"/>
      <c r="G1515" s="469"/>
      <c r="H1515" s="469"/>
      <c r="I1515" s="469"/>
      <c r="J1515" s="469"/>
      <c r="K1515" s="657"/>
      <c r="L1515" s="469"/>
      <c r="M1515" s="652"/>
    </row>
    <row r="1516" spans="2:13" s="619" customFormat="1">
      <c r="B1516" s="454"/>
      <c r="C1516" s="454"/>
      <c r="D1516" s="469"/>
      <c r="E1516" s="469"/>
      <c r="F1516" s="469"/>
      <c r="G1516" s="469"/>
      <c r="H1516" s="469"/>
      <c r="I1516" s="469"/>
      <c r="J1516" s="469"/>
      <c r="K1516" s="657"/>
      <c r="L1516" s="469"/>
      <c r="M1516" s="652"/>
    </row>
    <row r="1517" spans="2:13" s="619" customFormat="1">
      <c r="B1517" s="454"/>
      <c r="C1517" s="454"/>
      <c r="D1517" s="469"/>
      <c r="E1517" s="469"/>
      <c r="F1517" s="469"/>
      <c r="G1517" s="469"/>
      <c r="H1517" s="469"/>
      <c r="I1517" s="469"/>
      <c r="J1517" s="469"/>
      <c r="K1517" s="657"/>
      <c r="L1517" s="469"/>
      <c r="M1517" s="652"/>
    </row>
    <row r="1518" spans="2:13" s="619" customFormat="1">
      <c r="B1518" s="454"/>
      <c r="C1518" s="454"/>
      <c r="D1518" s="469"/>
      <c r="E1518" s="469"/>
      <c r="F1518" s="469"/>
      <c r="G1518" s="469"/>
      <c r="H1518" s="469"/>
      <c r="I1518" s="469"/>
      <c r="J1518" s="469"/>
      <c r="K1518" s="657"/>
      <c r="L1518" s="469"/>
      <c r="M1518" s="652"/>
    </row>
    <row r="1519" spans="2:13" s="619" customFormat="1">
      <c r="B1519" s="454"/>
      <c r="C1519" s="454"/>
      <c r="D1519" s="469"/>
      <c r="E1519" s="469"/>
      <c r="F1519" s="469"/>
      <c r="G1519" s="469"/>
      <c r="H1519" s="469"/>
      <c r="I1519" s="469"/>
      <c r="J1519" s="469"/>
      <c r="K1519" s="657"/>
      <c r="L1519" s="469"/>
      <c r="M1519" s="652"/>
    </row>
    <row r="1520" spans="2:13" s="619" customFormat="1">
      <c r="B1520" s="454"/>
      <c r="C1520" s="454"/>
      <c r="D1520" s="469"/>
      <c r="E1520" s="469"/>
      <c r="F1520" s="469"/>
      <c r="G1520" s="469"/>
      <c r="H1520" s="469"/>
      <c r="I1520" s="469"/>
      <c r="J1520" s="469"/>
      <c r="K1520" s="657"/>
      <c r="L1520" s="469"/>
      <c r="M1520" s="652"/>
    </row>
    <row r="1521" spans="2:13" s="619" customFormat="1">
      <c r="B1521" s="454"/>
      <c r="C1521" s="454"/>
      <c r="D1521" s="469"/>
      <c r="E1521" s="469"/>
      <c r="F1521" s="469"/>
      <c r="G1521" s="469"/>
      <c r="H1521" s="469"/>
      <c r="I1521" s="469"/>
      <c r="J1521" s="469"/>
      <c r="K1521" s="657"/>
      <c r="L1521" s="469"/>
      <c r="M1521" s="652"/>
    </row>
    <row r="1522" spans="2:13" s="619" customFormat="1">
      <c r="B1522" s="454"/>
      <c r="C1522" s="454"/>
      <c r="D1522" s="469"/>
      <c r="E1522" s="469"/>
      <c r="F1522" s="469"/>
      <c r="G1522" s="469"/>
      <c r="H1522" s="469"/>
      <c r="I1522" s="469"/>
      <c r="J1522" s="469"/>
      <c r="K1522" s="657"/>
      <c r="L1522" s="469"/>
      <c r="M1522" s="652"/>
    </row>
    <row r="1523" spans="2:13" s="619" customFormat="1">
      <c r="B1523" s="454"/>
      <c r="C1523" s="454"/>
      <c r="D1523" s="469"/>
      <c r="E1523" s="469"/>
      <c r="F1523" s="469"/>
      <c r="G1523" s="469"/>
      <c r="H1523" s="469"/>
      <c r="I1523" s="469"/>
      <c r="J1523" s="469"/>
      <c r="K1523" s="657"/>
      <c r="L1523" s="469"/>
      <c r="M1523" s="652"/>
    </row>
    <row r="1524" spans="2:13" s="619" customFormat="1">
      <c r="B1524" s="454"/>
      <c r="C1524" s="454"/>
      <c r="D1524" s="469"/>
      <c r="E1524" s="469"/>
      <c r="F1524" s="469"/>
      <c r="G1524" s="469"/>
      <c r="H1524" s="469"/>
      <c r="I1524" s="469"/>
      <c r="J1524" s="469"/>
      <c r="K1524" s="657"/>
      <c r="L1524" s="469"/>
      <c r="M1524" s="652"/>
    </row>
    <row r="1525" spans="2:13" s="619" customFormat="1">
      <c r="B1525" s="454"/>
      <c r="C1525" s="454"/>
      <c r="D1525" s="469"/>
      <c r="E1525" s="469"/>
      <c r="F1525" s="469"/>
      <c r="G1525" s="469"/>
      <c r="H1525" s="469"/>
      <c r="I1525" s="469"/>
      <c r="J1525" s="469"/>
      <c r="K1525" s="657"/>
      <c r="L1525" s="469"/>
      <c r="M1525" s="652"/>
    </row>
    <row r="1526" spans="2:13" s="619" customFormat="1">
      <c r="B1526" s="454"/>
      <c r="C1526" s="454"/>
      <c r="D1526" s="469"/>
      <c r="E1526" s="469"/>
      <c r="F1526" s="469"/>
      <c r="G1526" s="469"/>
      <c r="H1526" s="469"/>
      <c r="I1526" s="469"/>
      <c r="J1526" s="469"/>
      <c r="K1526" s="657"/>
      <c r="L1526" s="469"/>
      <c r="M1526" s="652"/>
    </row>
    <row r="1527" spans="2:13" s="619" customFormat="1">
      <c r="B1527" s="454"/>
      <c r="C1527" s="454"/>
      <c r="D1527" s="469"/>
      <c r="E1527" s="469"/>
      <c r="F1527" s="469"/>
      <c r="G1527" s="469"/>
      <c r="H1527" s="469"/>
      <c r="I1527" s="469"/>
      <c r="J1527" s="469"/>
      <c r="K1527" s="657"/>
      <c r="L1527" s="469"/>
      <c r="M1527" s="652"/>
    </row>
    <row r="1528" spans="2:13" s="619" customFormat="1">
      <c r="B1528" s="454"/>
      <c r="C1528" s="454"/>
      <c r="D1528" s="469"/>
      <c r="E1528" s="469"/>
      <c r="F1528" s="469"/>
      <c r="G1528" s="469"/>
      <c r="H1528" s="469"/>
      <c r="I1528" s="469"/>
      <c r="J1528" s="469"/>
      <c r="K1528" s="657"/>
      <c r="L1528" s="469"/>
      <c r="M1528" s="652"/>
    </row>
    <row r="1529" spans="2:13" s="619" customFormat="1">
      <c r="B1529" s="454"/>
      <c r="C1529" s="454"/>
      <c r="D1529" s="469"/>
      <c r="E1529" s="469"/>
      <c r="F1529" s="469"/>
      <c r="G1529" s="469"/>
      <c r="H1529" s="469"/>
      <c r="I1529" s="469"/>
      <c r="J1529" s="469"/>
      <c r="K1529" s="657"/>
      <c r="L1529" s="469"/>
      <c r="M1529" s="652"/>
    </row>
    <row r="1530" spans="2:13" s="619" customFormat="1">
      <c r="B1530" s="454"/>
      <c r="C1530" s="454"/>
      <c r="D1530" s="469"/>
      <c r="E1530" s="469"/>
      <c r="F1530" s="469"/>
      <c r="G1530" s="469"/>
      <c r="H1530" s="469"/>
      <c r="I1530" s="469"/>
      <c r="J1530" s="469"/>
      <c r="K1530" s="657"/>
      <c r="L1530" s="469"/>
      <c r="M1530" s="652"/>
    </row>
    <row r="1531" spans="2:13" s="619" customFormat="1">
      <c r="B1531" s="454"/>
      <c r="C1531" s="454"/>
      <c r="D1531" s="469"/>
      <c r="E1531" s="469"/>
      <c r="F1531" s="469"/>
      <c r="G1531" s="469"/>
      <c r="H1531" s="469"/>
      <c r="I1531" s="469"/>
      <c r="J1531" s="469"/>
      <c r="K1531" s="657"/>
      <c r="L1531" s="469"/>
      <c r="M1531" s="652"/>
    </row>
    <row r="1532" spans="2:13" s="619" customFormat="1">
      <c r="B1532" s="454"/>
      <c r="C1532" s="454"/>
      <c r="D1532" s="469"/>
      <c r="E1532" s="469"/>
      <c r="F1532" s="469"/>
      <c r="G1532" s="469"/>
      <c r="H1532" s="469"/>
      <c r="I1532" s="469"/>
      <c r="J1532" s="469"/>
      <c r="K1532" s="657"/>
      <c r="L1532" s="469"/>
      <c r="M1532" s="652"/>
    </row>
    <row r="1533" spans="2:13" s="619" customFormat="1">
      <c r="B1533" s="454"/>
      <c r="C1533" s="454"/>
      <c r="D1533" s="469"/>
      <c r="E1533" s="469"/>
      <c r="F1533" s="469"/>
      <c r="G1533" s="469"/>
      <c r="H1533" s="469"/>
      <c r="I1533" s="469"/>
      <c r="J1533" s="469"/>
      <c r="K1533" s="657"/>
      <c r="L1533" s="469"/>
      <c r="M1533" s="652"/>
    </row>
    <row r="1534" spans="2:13" s="619" customFormat="1">
      <c r="B1534" s="454"/>
      <c r="C1534" s="454"/>
      <c r="D1534" s="469"/>
      <c r="E1534" s="469"/>
      <c r="F1534" s="469"/>
      <c r="G1534" s="469"/>
      <c r="H1534" s="469"/>
      <c r="I1534" s="469"/>
      <c r="J1534" s="469"/>
      <c r="K1534" s="657"/>
      <c r="L1534" s="469"/>
      <c r="M1534" s="652"/>
    </row>
    <row r="1535" spans="2:13" s="619" customFormat="1">
      <c r="B1535" s="454"/>
      <c r="C1535" s="454"/>
      <c r="D1535" s="469"/>
      <c r="E1535" s="469"/>
      <c r="F1535" s="469"/>
      <c r="G1535" s="469"/>
      <c r="H1535" s="469"/>
      <c r="I1535" s="469"/>
      <c r="J1535" s="469"/>
      <c r="K1535" s="657"/>
      <c r="L1535" s="469"/>
      <c r="M1535" s="652"/>
    </row>
    <row r="1536" spans="2:13" s="619" customFormat="1">
      <c r="B1536" s="454"/>
      <c r="C1536" s="454"/>
      <c r="D1536" s="469"/>
      <c r="E1536" s="469"/>
      <c r="F1536" s="469"/>
      <c r="G1536" s="469"/>
      <c r="H1536" s="469"/>
      <c r="I1536" s="469"/>
      <c r="J1536" s="469"/>
      <c r="K1536" s="657"/>
      <c r="L1536" s="469"/>
      <c r="M1536" s="652"/>
    </row>
    <row r="1537" spans="2:13" s="619" customFormat="1">
      <c r="B1537" s="454"/>
      <c r="C1537" s="454"/>
      <c r="D1537" s="469"/>
      <c r="E1537" s="469"/>
      <c r="F1537" s="469"/>
      <c r="G1537" s="469"/>
      <c r="H1537" s="469"/>
      <c r="I1537" s="469"/>
      <c r="J1537" s="469"/>
      <c r="K1537" s="657"/>
      <c r="L1537" s="469"/>
      <c r="M1537" s="652"/>
    </row>
    <row r="1538" spans="2:13" s="619" customFormat="1">
      <c r="B1538" s="454"/>
      <c r="C1538" s="454"/>
      <c r="D1538" s="469"/>
      <c r="E1538" s="469"/>
      <c r="F1538" s="469"/>
      <c r="G1538" s="469"/>
      <c r="H1538" s="469"/>
      <c r="I1538" s="469"/>
      <c r="J1538" s="469"/>
      <c r="K1538" s="657"/>
      <c r="L1538" s="469"/>
      <c r="M1538" s="652"/>
    </row>
    <row r="1539" spans="2:13" s="619" customFormat="1">
      <c r="B1539" s="454"/>
      <c r="C1539" s="454"/>
      <c r="D1539" s="469"/>
      <c r="E1539" s="469"/>
      <c r="F1539" s="469"/>
      <c r="G1539" s="469"/>
      <c r="H1539" s="469"/>
      <c r="I1539" s="469"/>
      <c r="J1539" s="469"/>
      <c r="K1539" s="657"/>
      <c r="L1539" s="469"/>
      <c r="M1539" s="652"/>
    </row>
    <row r="1540" spans="2:13" s="619" customFormat="1">
      <c r="B1540" s="454"/>
      <c r="C1540" s="454"/>
      <c r="D1540" s="469"/>
      <c r="E1540" s="469"/>
      <c r="F1540" s="469"/>
      <c r="G1540" s="469"/>
      <c r="H1540" s="469"/>
      <c r="I1540" s="469"/>
      <c r="J1540" s="469"/>
      <c r="K1540" s="657"/>
      <c r="L1540" s="469"/>
      <c r="M1540" s="652"/>
    </row>
    <row r="1541" spans="2:13" s="619" customFormat="1">
      <c r="B1541" s="454"/>
      <c r="C1541" s="454"/>
      <c r="D1541" s="469"/>
      <c r="E1541" s="469"/>
      <c r="F1541" s="469"/>
      <c r="G1541" s="469"/>
      <c r="H1541" s="469"/>
      <c r="I1541" s="469"/>
      <c r="J1541" s="469"/>
      <c r="K1541" s="657"/>
      <c r="L1541" s="469"/>
      <c r="M1541" s="652"/>
    </row>
    <row r="1542" spans="2:13" s="619" customFormat="1">
      <c r="B1542" s="454"/>
      <c r="C1542" s="454"/>
      <c r="D1542" s="469"/>
      <c r="E1542" s="469"/>
      <c r="F1542" s="469"/>
      <c r="G1542" s="469"/>
      <c r="H1542" s="469"/>
      <c r="I1542" s="469"/>
      <c r="J1542" s="469"/>
      <c r="K1542" s="657"/>
      <c r="L1542" s="469"/>
      <c r="M1542" s="652"/>
    </row>
    <row r="1543" spans="2:13" s="619" customFormat="1">
      <c r="B1543" s="454"/>
      <c r="C1543" s="454"/>
      <c r="D1543" s="469"/>
      <c r="E1543" s="469"/>
      <c r="F1543" s="469"/>
      <c r="G1543" s="469"/>
      <c r="H1543" s="469"/>
      <c r="I1543" s="469"/>
      <c r="J1543" s="469"/>
      <c r="K1543" s="657"/>
      <c r="L1543" s="469"/>
      <c r="M1543" s="652"/>
    </row>
    <row r="1544" spans="2:13" s="619" customFormat="1">
      <c r="B1544" s="454"/>
      <c r="C1544" s="454"/>
      <c r="D1544" s="469"/>
      <c r="E1544" s="469"/>
      <c r="F1544" s="469"/>
      <c r="G1544" s="469"/>
      <c r="H1544" s="469"/>
      <c r="I1544" s="469"/>
      <c r="J1544" s="469"/>
      <c r="K1544" s="657"/>
      <c r="L1544" s="469"/>
      <c r="M1544" s="652"/>
    </row>
    <row r="1545" spans="2:13" s="619" customFormat="1">
      <c r="B1545" s="454"/>
      <c r="C1545" s="454"/>
      <c r="D1545" s="469"/>
      <c r="E1545" s="469"/>
      <c r="F1545" s="469"/>
      <c r="G1545" s="469"/>
      <c r="H1545" s="469"/>
      <c r="I1545" s="469"/>
      <c r="J1545" s="469"/>
      <c r="K1545" s="657"/>
      <c r="L1545" s="469"/>
      <c r="M1545" s="652"/>
    </row>
    <row r="1546" spans="2:13" s="619" customFormat="1">
      <c r="B1546" s="454"/>
      <c r="C1546" s="454"/>
      <c r="D1546" s="469"/>
      <c r="E1546" s="469"/>
      <c r="F1546" s="469"/>
      <c r="G1546" s="469"/>
      <c r="H1546" s="469"/>
      <c r="I1546" s="469"/>
      <c r="J1546" s="469"/>
      <c r="K1546" s="657"/>
      <c r="L1546" s="469"/>
      <c r="M1546" s="652"/>
    </row>
    <row r="1547" spans="2:13" s="619" customFormat="1">
      <c r="B1547" s="454"/>
      <c r="C1547" s="454"/>
      <c r="D1547" s="469"/>
      <c r="E1547" s="469"/>
      <c r="F1547" s="469"/>
      <c r="G1547" s="469"/>
      <c r="H1547" s="469"/>
      <c r="I1547" s="469"/>
      <c r="J1547" s="469"/>
      <c r="K1547" s="657"/>
      <c r="L1547" s="469"/>
      <c r="M1547" s="652"/>
    </row>
    <row r="1548" spans="2:13" s="619" customFormat="1">
      <c r="B1548" s="454"/>
      <c r="C1548" s="454"/>
      <c r="D1548" s="469"/>
      <c r="E1548" s="469"/>
      <c r="F1548" s="469"/>
      <c r="G1548" s="469"/>
      <c r="H1548" s="469"/>
      <c r="I1548" s="469"/>
      <c r="J1548" s="469"/>
      <c r="K1548" s="657"/>
      <c r="L1548" s="469"/>
      <c r="M1548" s="652"/>
    </row>
    <row r="1549" spans="2:13" s="619" customFormat="1">
      <c r="B1549" s="454"/>
      <c r="C1549" s="454"/>
      <c r="D1549" s="469"/>
      <c r="E1549" s="469"/>
      <c r="F1549" s="469"/>
      <c r="G1549" s="469"/>
      <c r="H1549" s="469"/>
      <c r="I1549" s="469"/>
      <c r="J1549" s="469"/>
      <c r="K1549" s="657"/>
      <c r="L1549" s="469"/>
      <c r="M1549" s="652"/>
    </row>
    <row r="1550" spans="2:13" s="619" customFormat="1">
      <c r="B1550" s="454"/>
      <c r="C1550" s="454"/>
      <c r="D1550" s="469"/>
      <c r="E1550" s="469"/>
      <c r="F1550" s="469"/>
      <c r="G1550" s="469"/>
      <c r="H1550" s="469"/>
      <c r="I1550" s="469"/>
      <c r="J1550" s="469"/>
      <c r="K1550" s="657"/>
      <c r="L1550" s="469"/>
      <c r="M1550" s="652"/>
    </row>
    <row r="1551" spans="2:13" s="619" customFormat="1">
      <c r="B1551" s="454"/>
      <c r="C1551" s="454"/>
      <c r="D1551" s="469"/>
      <c r="E1551" s="469"/>
      <c r="F1551" s="469"/>
      <c r="G1551" s="469"/>
      <c r="H1551" s="469"/>
      <c r="I1551" s="469"/>
      <c r="J1551" s="469"/>
      <c r="K1551" s="657"/>
      <c r="L1551" s="469"/>
      <c r="M1551" s="652"/>
    </row>
    <row r="1552" spans="2:13" s="619" customFormat="1">
      <c r="B1552" s="454"/>
      <c r="C1552" s="454"/>
      <c r="D1552" s="469"/>
      <c r="E1552" s="469"/>
      <c r="F1552" s="469"/>
      <c r="G1552" s="469"/>
      <c r="H1552" s="469"/>
      <c r="I1552" s="469"/>
      <c r="J1552" s="469"/>
      <c r="K1552" s="657"/>
      <c r="L1552" s="469"/>
      <c r="M1552" s="652"/>
    </row>
    <row r="1553" spans="2:13" s="619" customFormat="1">
      <c r="B1553" s="454"/>
      <c r="C1553" s="454"/>
      <c r="D1553" s="469"/>
      <c r="E1553" s="469"/>
      <c r="F1553" s="469"/>
      <c r="G1553" s="469"/>
      <c r="H1553" s="469"/>
      <c r="I1553" s="469"/>
      <c r="J1553" s="469"/>
      <c r="K1553" s="657"/>
      <c r="L1553" s="469"/>
      <c r="M1553" s="652"/>
    </row>
    <row r="1554" spans="2:13" s="619" customFormat="1">
      <c r="B1554" s="454"/>
      <c r="C1554" s="454"/>
      <c r="D1554" s="469"/>
      <c r="E1554" s="469"/>
      <c r="F1554" s="469"/>
      <c r="G1554" s="469"/>
      <c r="H1554" s="469"/>
      <c r="I1554" s="469"/>
      <c r="J1554" s="469"/>
      <c r="K1554" s="657"/>
      <c r="L1554" s="469"/>
      <c r="M1554" s="652"/>
    </row>
    <row r="1555" spans="2:13" s="619" customFormat="1">
      <c r="B1555" s="454"/>
      <c r="C1555" s="454"/>
      <c r="D1555" s="469"/>
      <c r="E1555" s="469"/>
      <c r="F1555" s="469"/>
      <c r="G1555" s="469"/>
      <c r="H1555" s="469"/>
      <c r="I1555" s="469"/>
      <c r="J1555" s="469"/>
      <c r="K1555" s="657"/>
      <c r="L1555" s="469"/>
      <c r="M1555" s="652"/>
    </row>
    <row r="1556" spans="2:13" s="619" customFormat="1">
      <c r="B1556" s="454"/>
      <c r="C1556" s="454"/>
      <c r="D1556" s="469"/>
      <c r="E1556" s="469"/>
      <c r="F1556" s="469"/>
      <c r="G1556" s="469"/>
      <c r="H1556" s="469"/>
      <c r="I1556" s="469"/>
      <c r="J1556" s="469"/>
      <c r="K1556" s="657"/>
      <c r="L1556" s="469"/>
      <c r="M1556" s="652"/>
    </row>
    <row r="1557" spans="2:13" s="619" customFormat="1">
      <c r="B1557" s="454"/>
      <c r="C1557" s="454"/>
      <c r="D1557" s="469"/>
      <c r="E1557" s="469"/>
      <c r="F1557" s="469"/>
      <c r="G1557" s="469"/>
      <c r="H1557" s="469"/>
      <c r="I1557" s="469"/>
      <c r="J1557" s="469"/>
      <c r="K1557" s="657"/>
      <c r="L1557" s="469"/>
      <c r="M1557" s="652"/>
    </row>
    <row r="1558" spans="2:13" s="619" customFormat="1">
      <c r="B1558" s="454"/>
      <c r="C1558" s="454"/>
      <c r="D1558" s="469"/>
      <c r="E1558" s="469"/>
      <c r="F1558" s="469"/>
      <c r="G1558" s="469"/>
      <c r="H1558" s="469"/>
      <c r="I1558" s="469"/>
      <c r="J1558" s="469"/>
      <c r="K1558" s="657"/>
      <c r="L1558" s="469"/>
      <c r="M1558" s="652"/>
    </row>
    <row r="1559" spans="2:13" s="619" customFormat="1">
      <c r="B1559" s="454"/>
      <c r="C1559" s="454"/>
      <c r="D1559" s="469"/>
      <c r="E1559" s="469"/>
      <c r="F1559" s="469"/>
      <c r="G1559" s="469"/>
      <c r="H1559" s="469"/>
      <c r="I1559" s="469"/>
      <c r="J1559" s="469"/>
      <c r="K1559" s="657"/>
      <c r="L1559" s="469"/>
      <c r="M1559" s="652"/>
    </row>
    <row r="1560" spans="2:13" s="619" customFormat="1">
      <c r="B1560" s="454"/>
      <c r="C1560" s="454"/>
      <c r="D1560" s="469"/>
      <c r="E1560" s="469"/>
      <c r="F1560" s="469"/>
      <c r="G1560" s="469"/>
      <c r="H1560" s="469"/>
      <c r="I1560" s="469"/>
      <c r="J1560" s="469"/>
      <c r="K1560" s="657"/>
      <c r="L1560" s="469"/>
      <c r="M1560" s="652"/>
    </row>
    <row r="1561" spans="2:13" s="619" customFormat="1">
      <c r="B1561" s="454"/>
      <c r="C1561" s="454"/>
      <c r="D1561" s="469"/>
      <c r="E1561" s="469"/>
      <c r="F1561" s="469"/>
      <c r="G1561" s="469"/>
      <c r="H1561" s="469"/>
      <c r="I1561" s="469"/>
      <c r="J1561" s="469"/>
      <c r="K1561" s="657"/>
      <c r="L1561" s="469"/>
      <c r="M1561" s="652"/>
    </row>
    <row r="1562" spans="2:13" s="619" customFormat="1">
      <c r="B1562" s="454"/>
      <c r="C1562" s="454"/>
      <c r="D1562" s="469"/>
      <c r="E1562" s="469"/>
      <c r="F1562" s="469"/>
      <c r="G1562" s="469"/>
      <c r="H1562" s="469"/>
      <c r="I1562" s="469"/>
      <c r="J1562" s="469"/>
      <c r="K1562" s="657"/>
      <c r="L1562" s="469"/>
      <c r="M1562" s="652"/>
    </row>
    <row r="1563" spans="2:13" s="619" customFormat="1">
      <c r="B1563" s="454"/>
      <c r="C1563" s="454"/>
      <c r="D1563" s="469"/>
      <c r="E1563" s="469"/>
      <c r="F1563" s="469"/>
      <c r="G1563" s="469"/>
      <c r="H1563" s="469"/>
      <c r="I1563" s="469"/>
      <c r="J1563" s="469"/>
      <c r="K1563" s="657"/>
      <c r="L1563" s="469"/>
      <c r="M1563" s="652"/>
    </row>
    <row r="1564" spans="2:13" s="619" customFormat="1">
      <c r="B1564" s="454"/>
      <c r="C1564" s="454"/>
      <c r="D1564" s="469"/>
      <c r="E1564" s="469"/>
      <c r="F1564" s="469"/>
      <c r="G1564" s="469"/>
      <c r="H1564" s="469"/>
      <c r="I1564" s="469"/>
      <c r="J1564" s="469"/>
      <c r="K1564" s="657"/>
      <c r="L1564" s="469"/>
      <c r="M1564" s="652"/>
    </row>
    <row r="1565" spans="2:13" s="619" customFormat="1">
      <c r="B1565" s="454"/>
      <c r="C1565" s="454"/>
      <c r="D1565" s="469"/>
      <c r="E1565" s="469"/>
      <c r="F1565" s="469"/>
      <c r="G1565" s="469"/>
      <c r="H1565" s="469"/>
      <c r="I1565" s="469"/>
      <c r="J1565" s="469"/>
      <c r="K1565" s="657"/>
      <c r="L1565" s="469"/>
      <c r="M1565" s="652"/>
    </row>
    <row r="1566" spans="2:13" s="619" customFormat="1">
      <c r="B1566" s="454"/>
      <c r="C1566" s="454"/>
      <c r="D1566" s="469"/>
      <c r="E1566" s="469"/>
      <c r="F1566" s="469"/>
      <c r="G1566" s="469"/>
      <c r="H1566" s="469"/>
      <c r="I1566" s="469"/>
      <c r="J1566" s="469"/>
      <c r="K1566" s="657"/>
      <c r="L1566" s="469"/>
      <c r="M1566" s="652"/>
    </row>
    <row r="1567" spans="2:13" s="619" customFormat="1">
      <c r="B1567" s="454"/>
      <c r="C1567" s="454"/>
      <c r="D1567" s="469"/>
      <c r="E1567" s="469"/>
      <c r="F1567" s="469"/>
      <c r="G1567" s="469"/>
      <c r="H1567" s="469"/>
      <c r="I1567" s="469"/>
      <c r="J1567" s="469"/>
      <c r="K1567" s="657"/>
      <c r="L1567" s="469"/>
      <c r="M1567" s="652"/>
    </row>
    <row r="1568" spans="2:13" s="619" customFormat="1">
      <c r="B1568" s="454"/>
      <c r="C1568" s="454"/>
      <c r="D1568" s="469"/>
      <c r="E1568" s="469"/>
      <c r="F1568" s="469"/>
      <c r="G1568" s="469"/>
      <c r="H1568" s="469"/>
      <c r="I1568" s="469"/>
      <c r="J1568" s="469"/>
      <c r="K1568" s="657"/>
      <c r="L1568" s="469"/>
      <c r="M1568" s="652"/>
    </row>
    <row r="1569" spans="2:13" s="619" customFormat="1">
      <c r="B1569" s="454"/>
      <c r="C1569" s="454"/>
      <c r="D1569" s="469"/>
      <c r="E1569" s="469"/>
      <c r="F1569" s="469"/>
      <c r="G1569" s="469"/>
      <c r="H1569" s="469"/>
      <c r="I1569" s="469"/>
      <c r="J1569" s="469"/>
      <c r="K1569" s="657"/>
      <c r="L1569" s="469"/>
      <c r="M1569" s="652"/>
    </row>
    <row r="1570" spans="2:13" s="619" customFormat="1">
      <c r="B1570" s="454"/>
      <c r="C1570" s="454"/>
      <c r="D1570" s="469"/>
      <c r="E1570" s="469"/>
      <c r="F1570" s="469"/>
      <c r="G1570" s="469"/>
      <c r="H1570" s="469"/>
      <c r="I1570" s="469"/>
      <c r="J1570" s="469"/>
      <c r="K1570" s="657"/>
      <c r="L1570" s="469"/>
      <c r="M1570" s="652"/>
    </row>
    <row r="1571" spans="2:13" s="619" customFormat="1">
      <c r="B1571" s="454"/>
      <c r="C1571" s="454"/>
      <c r="D1571" s="469"/>
      <c r="E1571" s="469"/>
      <c r="F1571" s="469"/>
      <c r="G1571" s="469"/>
      <c r="H1571" s="469"/>
      <c r="I1571" s="469"/>
      <c r="J1571" s="469"/>
      <c r="K1571" s="657"/>
      <c r="L1571" s="469"/>
      <c r="M1571" s="652"/>
    </row>
    <row r="1572" spans="2:13" s="619" customFormat="1">
      <c r="B1572" s="454"/>
      <c r="C1572" s="454"/>
      <c r="D1572" s="469"/>
      <c r="E1572" s="469"/>
      <c r="F1572" s="469"/>
      <c r="G1572" s="469"/>
      <c r="H1572" s="469"/>
      <c r="I1572" s="469"/>
      <c r="J1572" s="469"/>
      <c r="K1572" s="657"/>
      <c r="L1572" s="469"/>
      <c r="M1572" s="652"/>
    </row>
    <row r="1573" spans="2:13" s="619" customFormat="1">
      <c r="B1573" s="454"/>
      <c r="C1573" s="454"/>
      <c r="D1573" s="469"/>
      <c r="E1573" s="469"/>
      <c r="F1573" s="469"/>
      <c r="G1573" s="469"/>
      <c r="H1573" s="469"/>
      <c r="I1573" s="469"/>
      <c r="J1573" s="469"/>
      <c r="K1573" s="657"/>
      <c r="L1573" s="469"/>
      <c r="M1573" s="652"/>
    </row>
    <row r="1574" spans="2:13" s="619" customFormat="1">
      <c r="B1574" s="454"/>
      <c r="C1574" s="454"/>
      <c r="D1574" s="469"/>
      <c r="E1574" s="469"/>
      <c r="F1574" s="469"/>
      <c r="G1574" s="469"/>
      <c r="H1574" s="469"/>
      <c r="I1574" s="469"/>
      <c r="J1574" s="469"/>
      <c r="K1574" s="657"/>
      <c r="L1574" s="469"/>
      <c r="M1574" s="652"/>
    </row>
    <row r="1575" spans="2:13" s="619" customFormat="1">
      <c r="B1575" s="454"/>
      <c r="C1575" s="454"/>
      <c r="D1575" s="469"/>
      <c r="E1575" s="469"/>
      <c r="F1575" s="469"/>
      <c r="G1575" s="469"/>
      <c r="H1575" s="469"/>
      <c r="I1575" s="469"/>
      <c r="J1575" s="469"/>
      <c r="K1575" s="657"/>
      <c r="L1575" s="469"/>
      <c r="M1575" s="652"/>
    </row>
    <row r="1576" spans="2:13" s="619" customFormat="1">
      <c r="B1576" s="454"/>
      <c r="C1576" s="454"/>
      <c r="D1576" s="469"/>
      <c r="E1576" s="469"/>
      <c r="F1576" s="469"/>
      <c r="G1576" s="469"/>
      <c r="H1576" s="469"/>
      <c r="I1576" s="469"/>
      <c r="J1576" s="469"/>
      <c r="K1576" s="657"/>
      <c r="L1576" s="469"/>
      <c r="M1576" s="652"/>
    </row>
    <row r="1577" spans="2:13" s="619" customFormat="1">
      <c r="B1577" s="454"/>
      <c r="C1577" s="454"/>
      <c r="D1577" s="469"/>
      <c r="E1577" s="469"/>
      <c r="F1577" s="469"/>
      <c r="G1577" s="469"/>
      <c r="H1577" s="469"/>
      <c r="I1577" s="469"/>
      <c r="J1577" s="469"/>
      <c r="K1577" s="657"/>
      <c r="L1577" s="469"/>
      <c r="M1577" s="652"/>
    </row>
    <row r="1578" spans="2:13" s="619" customFormat="1">
      <c r="B1578" s="454"/>
      <c r="C1578" s="454"/>
      <c r="D1578" s="469"/>
      <c r="E1578" s="469"/>
      <c r="F1578" s="469"/>
      <c r="G1578" s="469"/>
      <c r="H1578" s="469"/>
      <c r="I1578" s="469"/>
      <c r="J1578" s="469"/>
      <c r="K1578" s="657"/>
      <c r="L1578" s="469"/>
      <c r="M1578" s="652"/>
    </row>
    <row r="1579" spans="2:13" s="619" customFormat="1">
      <c r="B1579" s="454"/>
      <c r="C1579" s="454"/>
      <c r="D1579" s="469"/>
      <c r="E1579" s="469"/>
      <c r="F1579" s="469"/>
      <c r="G1579" s="469"/>
      <c r="H1579" s="469"/>
      <c r="I1579" s="469"/>
      <c r="J1579" s="469"/>
      <c r="K1579" s="657"/>
      <c r="L1579" s="469"/>
      <c r="M1579" s="652"/>
    </row>
    <row r="1580" spans="2:13" s="619" customFormat="1">
      <c r="B1580" s="454"/>
      <c r="C1580" s="454"/>
      <c r="D1580" s="469"/>
      <c r="E1580" s="469"/>
      <c r="F1580" s="469"/>
      <c r="G1580" s="469"/>
      <c r="H1580" s="469"/>
      <c r="I1580" s="469"/>
      <c r="J1580" s="469"/>
      <c r="K1580" s="657"/>
      <c r="L1580" s="469"/>
      <c r="M1580" s="652"/>
    </row>
    <row r="1581" spans="2:13" s="619" customFormat="1">
      <c r="B1581" s="454"/>
      <c r="C1581" s="454"/>
      <c r="D1581" s="469"/>
      <c r="E1581" s="469"/>
      <c r="F1581" s="469"/>
      <c r="G1581" s="469"/>
      <c r="H1581" s="469"/>
      <c r="I1581" s="469"/>
      <c r="J1581" s="469"/>
      <c r="K1581" s="657"/>
      <c r="L1581" s="469"/>
      <c r="M1581" s="652"/>
    </row>
    <row r="1582" spans="2:13" s="619" customFormat="1">
      <c r="B1582" s="454"/>
      <c r="C1582" s="454"/>
      <c r="D1582" s="469"/>
      <c r="E1582" s="469"/>
      <c r="F1582" s="469"/>
      <c r="G1582" s="469"/>
      <c r="H1582" s="469"/>
      <c r="I1582" s="469"/>
      <c r="J1582" s="469"/>
      <c r="K1582" s="657"/>
      <c r="L1582" s="469"/>
      <c r="M1582" s="652"/>
    </row>
    <row r="1583" spans="2:13" s="619" customFormat="1">
      <c r="B1583" s="454"/>
      <c r="C1583" s="454"/>
      <c r="D1583" s="469"/>
      <c r="E1583" s="469"/>
      <c r="F1583" s="469"/>
      <c r="G1583" s="469"/>
      <c r="H1583" s="469"/>
      <c r="I1583" s="469"/>
      <c r="J1583" s="469"/>
      <c r="K1583" s="657"/>
      <c r="L1583" s="469"/>
      <c r="M1583" s="652"/>
    </row>
    <row r="1584" spans="2:13" s="619" customFormat="1">
      <c r="B1584" s="454"/>
      <c r="C1584" s="454"/>
      <c r="D1584" s="469"/>
      <c r="E1584" s="469"/>
      <c r="F1584" s="469"/>
      <c r="G1584" s="469"/>
      <c r="H1584" s="469"/>
      <c r="I1584" s="469"/>
      <c r="J1584" s="469"/>
      <c r="K1584" s="657"/>
      <c r="L1584" s="469"/>
      <c r="M1584" s="652"/>
    </row>
    <row r="1585" spans="2:13" s="619" customFormat="1">
      <c r="B1585" s="454"/>
      <c r="C1585" s="454"/>
      <c r="D1585" s="469"/>
      <c r="E1585" s="469"/>
      <c r="F1585" s="469"/>
      <c r="G1585" s="469"/>
      <c r="H1585" s="469"/>
      <c r="I1585" s="469"/>
      <c r="J1585" s="469"/>
      <c r="K1585" s="657"/>
      <c r="L1585" s="469"/>
      <c r="M1585" s="652"/>
    </row>
    <row r="1586" spans="2:13" s="619" customFormat="1">
      <c r="B1586" s="454"/>
      <c r="C1586" s="454"/>
      <c r="D1586" s="469"/>
      <c r="E1586" s="469"/>
      <c r="F1586" s="469"/>
      <c r="G1586" s="469"/>
      <c r="H1586" s="469"/>
      <c r="I1586" s="469"/>
      <c r="J1586" s="469"/>
      <c r="K1586" s="657"/>
      <c r="L1586" s="469"/>
      <c r="M1586" s="652"/>
    </row>
    <row r="1587" spans="2:13" s="619" customFormat="1">
      <c r="B1587" s="454"/>
      <c r="C1587" s="454"/>
      <c r="D1587" s="469"/>
      <c r="E1587" s="469"/>
      <c r="F1587" s="469"/>
      <c r="G1587" s="469"/>
      <c r="H1587" s="469"/>
      <c r="I1587" s="469"/>
      <c r="J1587" s="469"/>
      <c r="K1587" s="657"/>
      <c r="L1587" s="469"/>
      <c r="M1587" s="652"/>
    </row>
    <row r="1588" spans="2:13" s="619" customFormat="1">
      <c r="B1588" s="454"/>
      <c r="C1588" s="454"/>
      <c r="D1588" s="469"/>
      <c r="E1588" s="469"/>
      <c r="F1588" s="469"/>
      <c r="G1588" s="469"/>
      <c r="H1588" s="469"/>
      <c r="I1588" s="469"/>
      <c r="J1588" s="469"/>
      <c r="K1588" s="657"/>
      <c r="L1588" s="469"/>
      <c r="M1588" s="652"/>
    </row>
    <row r="1589" spans="2:13" s="619" customFormat="1">
      <c r="B1589" s="454"/>
      <c r="C1589" s="454"/>
      <c r="D1589" s="469"/>
      <c r="E1589" s="469"/>
      <c r="F1589" s="469"/>
      <c r="G1589" s="469"/>
      <c r="H1589" s="469"/>
      <c r="I1589" s="469"/>
      <c r="J1589" s="469"/>
      <c r="K1589" s="657"/>
      <c r="L1589" s="469"/>
      <c r="M1589" s="652"/>
    </row>
    <row r="1590" spans="2:13" s="619" customFormat="1">
      <c r="B1590" s="454"/>
      <c r="C1590" s="454"/>
      <c r="D1590" s="469"/>
      <c r="E1590" s="469"/>
      <c r="F1590" s="469"/>
      <c r="G1590" s="469"/>
      <c r="H1590" s="469"/>
      <c r="I1590" s="469"/>
      <c r="J1590" s="469"/>
      <c r="K1590" s="657"/>
      <c r="L1590" s="469"/>
      <c r="M1590" s="652"/>
    </row>
    <row r="1591" spans="2:13" s="619" customFormat="1">
      <c r="B1591" s="454"/>
      <c r="C1591" s="454"/>
      <c r="D1591" s="469"/>
      <c r="E1591" s="469"/>
      <c r="F1591" s="469"/>
      <c r="G1591" s="469"/>
      <c r="H1591" s="469"/>
      <c r="I1591" s="469"/>
      <c r="J1591" s="469"/>
      <c r="K1591" s="657"/>
      <c r="L1591" s="469"/>
      <c r="M1591" s="652"/>
    </row>
    <row r="1592" spans="2:13" s="619" customFormat="1">
      <c r="B1592" s="454"/>
      <c r="C1592" s="454"/>
      <c r="D1592" s="469"/>
      <c r="E1592" s="469"/>
      <c r="F1592" s="469"/>
      <c r="G1592" s="469"/>
      <c r="H1592" s="469"/>
      <c r="I1592" s="469"/>
      <c r="J1592" s="469"/>
      <c r="K1592" s="657"/>
      <c r="L1592" s="469"/>
      <c r="M1592" s="652"/>
    </row>
    <row r="1593" spans="2:13" s="619" customFormat="1">
      <c r="B1593" s="454"/>
      <c r="C1593" s="454"/>
      <c r="D1593" s="469"/>
      <c r="E1593" s="469"/>
      <c r="F1593" s="469"/>
      <c r="G1593" s="469"/>
      <c r="H1593" s="469"/>
      <c r="I1593" s="469"/>
      <c r="J1593" s="469"/>
      <c r="K1593" s="657"/>
      <c r="L1593" s="469"/>
      <c r="M1593" s="652"/>
    </row>
    <row r="1594" spans="2:13" s="619" customFormat="1">
      <c r="B1594" s="454"/>
      <c r="C1594" s="454"/>
      <c r="D1594" s="469"/>
      <c r="E1594" s="469"/>
      <c r="F1594" s="469"/>
      <c r="G1594" s="469"/>
      <c r="H1594" s="469"/>
      <c r="I1594" s="469"/>
      <c r="J1594" s="469"/>
      <c r="K1594" s="657"/>
      <c r="L1594" s="469"/>
      <c r="M1594" s="652"/>
    </row>
    <row r="1595" spans="2:13" s="619" customFormat="1">
      <c r="B1595" s="454"/>
      <c r="C1595" s="454"/>
      <c r="D1595" s="469"/>
      <c r="E1595" s="469"/>
      <c r="F1595" s="469"/>
      <c r="G1595" s="469"/>
      <c r="H1595" s="469"/>
      <c r="I1595" s="469"/>
      <c r="J1595" s="469"/>
      <c r="K1595" s="657"/>
      <c r="L1595" s="469"/>
      <c r="M1595" s="652"/>
    </row>
    <row r="1596" spans="2:13" s="619" customFormat="1">
      <c r="B1596" s="454"/>
      <c r="C1596" s="454"/>
      <c r="D1596" s="469"/>
      <c r="E1596" s="469"/>
      <c r="F1596" s="469"/>
      <c r="G1596" s="469"/>
      <c r="H1596" s="469"/>
      <c r="I1596" s="469"/>
      <c r="J1596" s="469"/>
      <c r="K1596" s="657"/>
      <c r="L1596" s="469"/>
      <c r="M1596" s="652"/>
    </row>
    <row r="1597" spans="2:13" s="619" customFormat="1">
      <c r="B1597" s="454"/>
      <c r="C1597" s="454"/>
      <c r="D1597" s="469"/>
      <c r="E1597" s="469"/>
      <c r="F1597" s="469"/>
      <c r="G1597" s="469"/>
      <c r="H1597" s="469"/>
      <c r="I1597" s="469"/>
      <c r="J1597" s="469"/>
      <c r="K1597" s="657"/>
      <c r="L1597" s="469"/>
      <c r="M1597" s="652"/>
    </row>
    <row r="1598" spans="2:13" s="619" customFormat="1">
      <c r="B1598" s="454"/>
      <c r="C1598" s="454"/>
      <c r="D1598" s="469"/>
      <c r="E1598" s="469"/>
      <c r="F1598" s="469"/>
      <c r="G1598" s="469"/>
      <c r="H1598" s="469"/>
      <c r="I1598" s="469"/>
      <c r="J1598" s="469"/>
      <c r="K1598" s="657"/>
      <c r="L1598" s="469"/>
      <c r="M1598" s="652"/>
    </row>
    <row r="1599" spans="2:13" s="619" customFormat="1">
      <c r="B1599" s="454"/>
      <c r="C1599" s="454"/>
      <c r="D1599" s="469"/>
      <c r="E1599" s="469"/>
      <c r="F1599" s="469"/>
      <c r="G1599" s="469"/>
      <c r="H1599" s="469"/>
      <c r="I1599" s="469"/>
      <c r="J1599" s="469"/>
      <c r="K1599" s="657"/>
      <c r="L1599" s="469"/>
      <c r="M1599" s="652"/>
    </row>
    <row r="1600" spans="2:13" s="619" customFormat="1">
      <c r="B1600" s="454"/>
      <c r="C1600" s="454"/>
      <c r="D1600" s="469"/>
      <c r="E1600" s="469"/>
      <c r="F1600" s="469"/>
      <c r="G1600" s="469"/>
      <c r="H1600" s="469"/>
      <c r="I1600" s="469"/>
      <c r="J1600" s="469"/>
      <c r="K1600" s="657"/>
      <c r="L1600" s="469"/>
      <c r="M1600" s="652"/>
    </row>
    <row r="1601" spans="2:13" s="619" customFormat="1">
      <c r="B1601" s="454"/>
      <c r="C1601" s="454"/>
      <c r="D1601" s="469"/>
      <c r="E1601" s="469"/>
      <c r="F1601" s="469"/>
      <c r="G1601" s="469"/>
      <c r="H1601" s="469"/>
      <c r="I1601" s="469"/>
      <c r="J1601" s="469"/>
      <c r="K1601" s="657"/>
      <c r="L1601" s="469"/>
      <c r="M1601" s="652"/>
    </row>
    <row r="1602" spans="2:13" s="619" customFormat="1">
      <c r="B1602" s="454"/>
      <c r="C1602" s="454"/>
      <c r="D1602" s="469"/>
      <c r="E1602" s="469"/>
      <c r="F1602" s="469"/>
      <c r="G1602" s="469"/>
      <c r="H1602" s="469"/>
      <c r="I1602" s="469"/>
      <c r="J1602" s="469"/>
      <c r="K1602" s="657"/>
      <c r="L1602" s="469"/>
      <c r="M1602" s="652"/>
    </row>
    <row r="1603" spans="2:13" s="619" customFormat="1">
      <c r="B1603" s="454"/>
      <c r="C1603" s="454"/>
      <c r="D1603" s="469"/>
      <c r="E1603" s="469"/>
      <c r="F1603" s="469"/>
      <c r="G1603" s="469"/>
      <c r="H1603" s="469"/>
      <c r="I1603" s="469"/>
      <c r="J1603" s="469"/>
      <c r="K1603" s="657"/>
      <c r="L1603" s="469"/>
      <c r="M1603" s="652"/>
    </row>
    <row r="1604" spans="2:13" s="619" customFormat="1">
      <c r="B1604" s="454"/>
      <c r="C1604" s="454"/>
      <c r="D1604" s="469"/>
      <c r="E1604" s="469"/>
      <c r="F1604" s="469"/>
      <c r="G1604" s="469"/>
      <c r="H1604" s="469"/>
      <c r="I1604" s="469"/>
      <c r="J1604" s="469"/>
      <c r="K1604" s="657"/>
      <c r="L1604" s="469"/>
      <c r="M1604" s="652"/>
    </row>
    <row r="1605" spans="2:13" s="619" customFormat="1">
      <c r="B1605" s="454"/>
      <c r="C1605" s="454"/>
      <c r="D1605" s="469"/>
      <c r="E1605" s="469"/>
      <c r="F1605" s="469"/>
      <c r="G1605" s="469"/>
      <c r="H1605" s="469"/>
      <c r="I1605" s="469"/>
      <c r="J1605" s="469"/>
      <c r="K1605" s="657"/>
      <c r="L1605" s="469"/>
      <c r="M1605" s="652"/>
    </row>
    <row r="1606" spans="2:13" s="619" customFormat="1">
      <c r="B1606" s="454"/>
      <c r="C1606" s="454"/>
      <c r="D1606" s="469"/>
      <c r="E1606" s="469"/>
      <c r="F1606" s="469"/>
      <c r="G1606" s="469"/>
      <c r="H1606" s="469"/>
      <c r="I1606" s="469"/>
      <c r="J1606" s="469"/>
      <c r="K1606" s="657"/>
      <c r="L1606" s="469"/>
      <c r="M1606" s="652"/>
    </row>
    <row r="1607" spans="2:13" s="619" customFormat="1">
      <c r="B1607" s="454"/>
      <c r="C1607" s="454"/>
      <c r="D1607" s="469"/>
      <c r="E1607" s="469"/>
      <c r="F1607" s="469"/>
      <c r="G1607" s="469"/>
      <c r="H1607" s="469"/>
      <c r="I1607" s="469"/>
      <c r="J1607" s="469"/>
      <c r="K1607" s="657"/>
      <c r="L1607" s="469"/>
      <c r="M1607" s="652"/>
    </row>
    <row r="1608" spans="2:13" s="619" customFormat="1">
      <c r="B1608" s="454"/>
      <c r="C1608" s="454"/>
      <c r="D1608" s="469"/>
      <c r="E1608" s="469"/>
      <c r="F1608" s="469"/>
      <c r="G1608" s="469"/>
      <c r="H1608" s="469"/>
      <c r="I1608" s="469"/>
      <c r="J1608" s="469"/>
      <c r="K1608" s="657"/>
      <c r="L1608" s="469"/>
      <c r="M1608" s="652"/>
    </row>
    <row r="1609" spans="2:13" s="619" customFormat="1">
      <c r="B1609" s="454"/>
      <c r="C1609" s="454"/>
      <c r="D1609" s="469"/>
      <c r="E1609" s="469"/>
      <c r="F1609" s="469"/>
      <c r="G1609" s="469"/>
      <c r="H1609" s="469"/>
      <c r="I1609" s="469"/>
      <c r="J1609" s="469"/>
      <c r="K1609" s="657"/>
      <c r="L1609" s="469"/>
      <c r="M1609" s="652"/>
    </row>
    <row r="1610" spans="2:13" s="619" customFormat="1">
      <c r="B1610" s="454"/>
      <c r="C1610" s="454"/>
      <c r="D1610" s="469"/>
      <c r="E1610" s="469"/>
      <c r="F1610" s="469"/>
      <c r="G1610" s="469"/>
      <c r="H1610" s="469"/>
      <c r="I1610" s="469"/>
      <c r="J1610" s="469"/>
      <c r="K1610" s="657"/>
      <c r="L1610" s="469"/>
      <c r="M1610" s="652"/>
    </row>
    <row r="1611" spans="2:13" s="619" customFormat="1">
      <c r="B1611" s="454"/>
      <c r="C1611" s="454"/>
      <c r="D1611" s="469"/>
      <c r="E1611" s="469"/>
      <c r="F1611" s="469"/>
      <c r="G1611" s="469"/>
      <c r="H1611" s="469"/>
      <c r="I1611" s="469"/>
      <c r="J1611" s="469"/>
      <c r="K1611" s="657"/>
      <c r="L1611" s="469"/>
      <c r="M1611" s="652"/>
    </row>
    <row r="1612" spans="2:13" s="619" customFormat="1">
      <c r="B1612" s="454"/>
      <c r="C1612" s="454"/>
      <c r="D1612" s="469"/>
      <c r="E1612" s="469"/>
      <c r="F1612" s="469"/>
      <c r="G1612" s="469"/>
      <c r="H1612" s="469"/>
      <c r="I1612" s="469"/>
      <c r="J1612" s="469"/>
      <c r="K1612" s="657"/>
      <c r="L1612" s="469"/>
      <c r="M1612" s="652"/>
    </row>
    <row r="1613" spans="2:13" s="619" customFormat="1">
      <c r="B1613" s="454"/>
      <c r="C1613" s="454"/>
      <c r="D1613" s="469"/>
      <c r="E1613" s="469"/>
      <c r="F1613" s="469"/>
      <c r="G1613" s="469"/>
      <c r="H1613" s="469"/>
      <c r="I1613" s="469"/>
      <c r="J1613" s="469"/>
      <c r="K1613" s="657"/>
      <c r="L1613" s="469"/>
      <c r="M1613" s="652"/>
    </row>
    <row r="1614" spans="2:13" s="619" customFormat="1">
      <c r="B1614" s="454"/>
      <c r="C1614" s="454"/>
      <c r="D1614" s="469"/>
      <c r="E1614" s="469"/>
      <c r="F1614" s="469"/>
      <c r="G1614" s="469"/>
      <c r="H1614" s="469"/>
      <c r="I1614" s="469"/>
      <c r="J1614" s="469"/>
      <c r="K1614" s="657"/>
      <c r="L1614" s="469"/>
      <c r="M1614" s="652"/>
    </row>
    <row r="1615" spans="2:13" s="619" customFormat="1">
      <c r="B1615" s="454"/>
      <c r="C1615" s="454"/>
      <c r="D1615" s="469"/>
      <c r="E1615" s="469"/>
      <c r="F1615" s="469"/>
      <c r="G1615" s="469"/>
      <c r="H1615" s="469"/>
      <c r="I1615" s="469"/>
      <c r="J1615" s="469"/>
      <c r="K1615" s="657"/>
      <c r="L1615" s="469"/>
      <c r="M1615" s="652"/>
    </row>
    <row r="1616" spans="2:13" s="619" customFormat="1">
      <c r="B1616" s="454"/>
      <c r="C1616" s="454"/>
      <c r="D1616" s="469"/>
      <c r="E1616" s="469"/>
      <c r="F1616" s="469"/>
      <c r="G1616" s="469"/>
      <c r="H1616" s="469"/>
      <c r="I1616" s="469"/>
      <c r="J1616" s="469"/>
      <c r="K1616" s="657"/>
      <c r="L1616" s="469"/>
      <c r="M1616" s="652"/>
    </row>
    <row r="1617" spans="2:13" s="619" customFormat="1">
      <c r="B1617" s="454"/>
      <c r="C1617" s="454"/>
      <c r="D1617" s="469"/>
      <c r="E1617" s="469"/>
      <c r="F1617" s="469"/>
      <c r="G1617" s="469"/>
      <c r="H1617" s="469"/>
      <c r="I1617" s="469"/>
      <c r="J1617" s="469"/>
      <c r="K1617" s="657"/>
      <c r="L1617" s="469"/>
      <c r="M1617" s="652"/>
    </row>
    <row r="1618" spans="2:13" s="619" customFormat="1">
      <c r="B1618" s="454"/>
      <c r="C1618" s="454"/>
      <c r="D1618" s="469"/>
      <c r="E1618" s="469"/>
      <c r="F1618" s="469"/>
      <c r="G1618" s="469"/>
      <c r="H1618" s="469"/>
      <c r="I1618" s="469"/>
      <c r="J1618" s="469"/>
      <c r="K1618" s="657"/>
      <c r="L1618" s="469"/>
      <c r="M1618" s="652"/>
    </row>
    <row r="1619" spans="2:13" s="619" customFormat="1">
      <c r="B1619" s="454"/>
      <c r="C1619" s="454"/>
      <c r="D1619" s="469"/>
      <c r="E1619" s="469"/>
      <c r="F1619" s="469"/>
      <c r="G1619" s="469"/>
      <c r="H1619" s="469"/>
      <c r="I1619" s="469"/>
      <c r="J1619" s="469"/>
      <c r="K1619" s="657"/>
      <c r="L1619" s="469"/>
      <c r="M1619" s="652"/>
    </row>
    <row r="1620" spans="2:13" s="619" customFormat="1">
      <c r="B1620" s="454"/>
      <c r="C1620" s="454"/>
      <c r="D1620" s="469"/>
      <c r="E1620" s="469"/>
      <c r="F1620" s="469"/>
      <c r="G1620" s="469"/>
      <c r="H1620" s="469"/>
      <c r="I1620" s="469"/>
      <c r="J1620" s="469"/>
      <c r="K1620" s="657"/>
      <c r="L1620" s="469"/>
      <c r="M1620" s="652"/>
    </row>
    <row r="1621" spans="2:13" s="619" customFormat="1">
      <c r="B1621" s="454"/>
      <c r="C1621" s="454"/>
      <c r="D1621" s="469"/>
      <c r="E1621" s="469"/>
      <c r="F1621" s="469"/>
      <c r="G1621" s="469"/>
      <c r="H1621" s="469"/>
      <c r="I1621" s="469"/>
      <c r="J1621" s="469"/>
      <c r="K1621" s="657"/>
      <c r="L1621" s="469"/>
      <c r="M1621" s="652"/>
    </row>
    <row r="1622" spans="2:13" s="619" customFormat="1">
      <c r="B1622" s="454"/>
      <c r="C1622" s="454"/>
      <c r="D1622" s="469"/>
      <c r="E1622" s="469"/>
      <c r="F1622" s="469"/>
      <c r="G1622" s="469"/>
      <c r="H1622" s="469"/>
      <c r="I1622" s="469"/>
      <c r="J1622" s="469"/>
      <c r="K1622" s="657"/>
      <c r="L1622" s="469"/>
      <c r="M1622" s="652"/>
    </row>
    <row r="1623" spans="2:13" s="619" customFormat="1">
      <c r="B1623" s="454"/>
      <c r="C1623" s="454"/>
      <c r="D1623" s="469"/>
      <c r="E1623" s="469"/>
      <c r="F1623" s="469"/>
      <c r="G1623" s="469"/>
      <c r="H1623" s="469"/>
      <c r="I1623" s="469"/>
      <c r="J1623" s="469"/>
      <c r="K1623" s="657"/>
      <c r="L1623" s="469"/>
      <c r="M1623" s="652"/>
    </row>
    <row r="1624" spans="2:13" s="619" customFormat="1">
      <c r="B1624" s="454"/>
      <c r="C1624" s="454"/>
      <c r="D1624" s="469"/>
      <c r="E1624" s="469"/>
      <c r="F1624" s="469"/>
      <c r="G1624" s="469"/>
      <c r="H1624" s="469"/>
      <c r="I1624" s="469"/>
      <c r="J1624" s="469"/>
      <c r="K1624" s="657"/>
      <c r="L1624" s="469"/>
      <c r="M1624" s="652"/>
    </row>
    <row r="1625" spans="2:13" s="619" customFormat="1">
      <c r="B1625" s="454"/>
      <c r="C1625" s="454"/>
      <c r="D1625" s="469"/>
      <c r="E1625" s="469"/>
      <c r="F1625" s="469"/>
      <c r="G1625" s="469"/>
      <c r="H1625" s="469"/>
      <c r="I1625" s="469"/>
      <c r="J1625" s="469"/>
      <c r="K1625" s="657"/>
      <c r="L1625" s="469"/>
      <c r="M1625" s="652"/>
    </row>
    <row r="1626" spans="2:13" s="619" customFormat="1">
      <c r="B1626" s="454"/>
      <c r="C1626" s="454"/>
      <c r="D1626" s="469"/>
      <c r="E1626" s="469"/>
      <c r="F1626" s="469"/>
      <c r="G1626" s="469"/>
      <c r="H1626" s="469"/>
      <c r="I1626" s="469"/>
      <c r="J1626" s="469"/>
      <c r="K1626" s="657"/>
      <c r="L1626" s="469"/>
      <c r="M1626" s="652"/>
    </row>
    <row r="1627" spans="2:13" s="619" customFormat="1">
      <c r="B1627" s="454"/>
      <c r="C1627" s="454"/>
      <c r="D1627" s="469"/>
      <c r="E1627" s="469"/>
      <c r="F1627" s="469"/>
      <c r="G1627" s="469"/>
      <c r="H1627" s="469"/>
      <c r="I1627" s="469"/>
      <c r="J1627" s="469"/>
      <c r="K1627" s="657"/>
      <c r="L1627" s="469"/>
      <c r="M1627" s="652"/>
    </row>
    <row r="1628" spans="2:13" s="619" customFormat="1">
      <c r="B1628" s="454"/>
      <c r="C1628" s="454"/>
      <c r="D1628" s="469"/>
      <c r="E1628" s="469"/>
      <c r="F1628" s="469"/>
      <c r="G1628" s="469"/>
      <c r="H1628" s="469"/>
      <c r="I1628" s="469"/>
      <c r="J1628" s="469"/>
      <c r="K1628" s="657"/>
      <c r="L1628" s="469"/>
      <c r="M1628" s="652"/>
    </row>
    <row r="1629" spans="2:13" s="619" customFormat="1">
      <c r="B1629" s="454"/>
      <c r="C1629" s="454"/>
      <c r="D1629" s="469"/>
      <c r="E1629" s="469"/>
      <c r="F1629" s="469"/>
      <c r="G1629" s="469"/>
      <c r="H1629" s="469"/>
      <c r="I1629" s="469"/>
      <c r="J1629" s="469"/>
      <c r="K1629" s="657"/>
      <c r="L1629" s="469"/>
      <c r="M1629" s="652"/>
    </row>
    <row r="1630" spans="2:13" s="619" customFormat="1">
      <c r="B1630" s="454"/>
      <c r="C1630" s="454"/>
      <c r="D1630" s="469"/>
      <c r="E1630" s="469"/>
      <c r="F1630" s="469"/>
      <c r="G1630" s="469"/>
      <c r="H1630" s="469"/>
      <c r="I1630" s="469"/>
      <c r="J1630" s="469"/>
      <c r="K1630" s="657"/>
      <c r="L1630" s="469"/>
      <c r="M1630" s="652"/>
    </row>
    <row r="1631" spans="2:13" s="619" customFormat="1">
      <c r="B1631" s="454"/>
      <c r="C1631" s="454"/>
      <c r="D1631" s="469"/>
      <c r="E1631" s="469"/>
      <c r="F1631" s="469"/>
      <c r="G1631" s="469"/>
      <c r="H1631" s="469"/>
      <c r="I1631" s="469"/>
      <c r="J1631" s="469"/>
      <c r="K1631" s="657"/>
      <c r="L1631" s="469"/>
      <c r="M1631" s="652"/>
    </row>
    <row r="1632" spans="2:13" s="619" customFormat="1">
      <c r="B1632" s="454"/>
      <c r="C1632" s="454"/>
      <c r="D1632" s="469"/>
      <c r="E1632" s="469"/>
      <c r="F1632" s="469"/>
      <c r="G1632" s="469"/>
      <c r="H1632" s="469"/>
      <c r="I1632" s="469"/>
      <c r="J1632" s="469"/>
      <c r="K1632" s="657"/>
      <c r="L1632" s="469"/>
      <c r="M1632" s="652"/>
    </row>
    <row r="1633" spans="2:13" s="619" customFormat="1">
      <c r="B1633" s="454"/>
      <c r="C1633" s="454"/>
      <c r="D1633" s="469"/>
      <c r="E1633" s="469"/>
      <c r="F1633" s="469"/>
      <c r="G1633" s="469"/>
      <c r="H1633" s="469"/>
      <c r="I1633" s="469"/>
      <c r="J1633" s="469"/>
      <c r="K1633" s="657"/>
      <c r="L1633" s="469"/>
      <c r="M1633" s="652"/>
    </row>
    <row r="1634" spans="2:13" s="619" customFormat="1">
      <c r="B1634" s="454"/>
      <c r="C1634" s="454"/>
      <c r="D1634" s="469"/>
      <c r="E1634" s="469"/>
      <c r="F1634" s="469"/>
      <c r="G1634" s="469"/>
      <c r="H1634" s="469"/>
      <c r="I1634" s="469"/>
      <c r="J1634" s="469"/>
      <c r="K1634" s="657"/>
      <c r="L1634" s="469"/>
      <c r="M1634" s="652"/>
    </row>
    <row r="1635" spans="2:13" s="619" customFormat="1">
      <c r="B1635" s="454"/>
      <c r="C1635" s="454"/>
      <c r="D1635" s="469"/>
      <c r="E1635" s="469"/>
      <c r="F1635" s="469"/>
      <c r="G1635" s="469"/>
      <c r="H1635" s="469"/>
      <c r="I1635" s="469"/>
      <c r="J1635" s="469"/>
      <c r="K1635" s="657"/>
      <c r="L1635" s="469"/>
      <c r="M1635" s="652"/>
    </row>
    <row r="1636" spans="2:13" s="619" customFormat="1">
      <c r="B1636" s="454"/>
      <c r="C1636" s="454"/>
      <c r="D1636" s="469"/>
      <c r="E1636" s="469"/>
      <c r="F1636" s="469"/>
      <c r="G1636" s="469"/>
      <c r="H1636" s="469"/>
      <c r="I1636" s="469"/>
      <c r="J1636" s="469"/>
      <c r="K1636" s="657"/>
      <c r="L1636" s="469"/>
      <c r="M1636" s="652"/>
    </row>
    <row r="1637" spans="2:13" s="619" customFormat="1">
      <c r="B1637" s="454"/>
      <c r="C1637" s="454"/>
      <c r="D1637" s="469"/>
      <c r="E1637" s="469"/>
      <c r="F1637" s="469"/>
      <c r="G1637" s="469"/>
      <c r="H1637" s="469"/>
      <c r="I1637" s="469"/>
      <c r="J1637" s="469"/>
      <c r="K1637" s="657"/>
      <c r="L1637" s="469"/>
      <c r="M1637" s="652"/>
    </row>
    <row r="1638" spans="2:13" s="619" customFormat="1">
      <c r="B1638" s="454"/>
      <c r="C1638" s="454"/>
      <c r="D1638" s="469"/>
      <c r="E1638" s="469"/>
      <c r="F1638" s="469"/>
      <c r="G1638" s="469"/>
      <c r="H1638" s="469"/>
      <c r="I1638" s="469"/>
      <c r="J1638" s="469"/>
      <c r="K1638" s="657"/>
      <c r="L1638" s="469"/>
      <c r="M1638" s="652"/>
    </row>
    <row r="1639" spans="2:13" s="619" customFormat="1">
      <c r="B1639" s="454"/>
      <c r="C1639" s="454"/>
      <c r="D1639" s="469"/>
      <c r="E1639" s="469"/>
      <c r="F1639" s="469"/>
      <c r="G1639" s="469"/>
      <c r="H1639" s="469"/>
      <c r="I1639" s="469"/>
      <c r="J1639" s="469"/>
      <c r="K1639" s="657"/>
      <c r="L1639" s="469"/>
      <c r="M1639" s="652"/>
    </row>
    <row r="1640" spans="2:13" s="619" customFormat="1">
      <c r="B1640" s="454"/>
      <c r="C1640" s="454"/>
      <c r="D1640" s="469"/>
      <c r="E1640" s="469"/>
      <c r="F1640" s="469"/>
      <c r="G1640" s="469"/>
      <c r="H1640" s="469"/>
      <c r="I1640" s="469"/>
      <c r="J1640" s="469"/>
      <c r="K1640" s="657"/>
      <c r="L1640" s="469"/>
      <c r="M1640" s="652"/>
    </row>
    <row r="1641" spans="2:13" s="619" customFormat="1">
      <c r="B1641" s="454"/>
      <c r="C1641" s="454"/>
      <c r="D1641" s="469"/>
      <c r="E1641" s="469"/>
      <c r="F1641" s="469"/>
      <c r="G1641" s="469"/>
      <c r="H1641" s="469"/>
      <c r="I1641" s="469"/>
      <c r="J1641" s="469"/>
      <c r="K1641" s="657"/>
      <c r="L1641" s="469"/>
      <c r="M1641" s="652"/>
    </row>
    <row r="1642" spans="2:13" s="619" customFormat="1">
      <c r="B1642" s="454"/>
      <c r="C1642" s="454"/>
      <c r="D1642" s="469"/>
      <c r="E1642" s="469"/>
      <c r="F1642" s="469"/>
      <c r="G1642" s="469"/>
      <c r="H1642" s="469"/>
      <c r="I1642" s="469"/>
      <c r="J1642" s="469"/>
      <c r="K1642" s="657"/>
      <c r="L1642" s="469"/>
      <c r="M1642" s="652"/>
    </row>
    <row r="1643" spans="2:13" s="619" customFormat="1">
      <c r="B1643" s="454"/>
      <c r="C1643" s="454"/>
      <c r="D1643" s="469"/>
      <c r="E1643" s="469"/>
      <c r="F1643" s="469"/>
      <c r="G1643" s="469"/>
      <c r="H1643" s="469"/>
      <c r="I1643" s="469"/>
      <c r="J1643" s="469"/>
      <c r="K1643" s="657"/>
      <c r="L1643" s="469"/>
      <c r="M1643" s="652"/>
    </row>
    <row r="1644" spans="2:13" s="619" customFormat="1">
      <c r="B1644" s="454"/>
      <c r="C1644" s="454"/>
      <c r="D1644" s="469"/>
      <c r="E1644" s="469"/>
      <c r="F1644" s="469"/>
      <c r="G1644" s="469"/>
      <c r="H1644" s="469"/>
      <c r="I1644" s="469"/>
      <c r="J1644" s="469"/>
      <c r="K1644" s="657"/>
      <c r="L1644" s="469"/>
      <c r="M1644" s="652"/>
    </row>
    <row r="1645" spans="2:13" s="619" customFormat="1">
      <c r="B1645" s="454"/>
      <c r="C1645" s="454"/>
      <c r="D1645" s="469"/>
      <c r="E1645" s="469"/>
      <c r="F1645" s="469"/>
      <c r="G1645" s="469"/>
      <c r="H1645" s="469"/>
      <c r="I1645" s="469"/>
      <c r="J1645" s="469"/>
      <c r="K1645" s="657"/>
      <c r="L1645" s="469"/>
      <c r="M1645" s="652"/>
    </row>
    <row r="1646" spans="2:13" s="619" customFormat="1">
      <c r="B1646" s="454"/>
      <c r="C1646" s="454"/>
      <c r="D1646" s="469"/>
      <c r="E1646" s="469"/>
      <c r="F1646" s="469"/>
      <c r="G1646" s="469"/>
      <c r="H1646" s="469"/>
      <c r="I1646" s="469"/>
      <c r="J1646" s="469"/>
      <c r="K1646" s="657"/>
      <c r="L1646" s="469"/>
      <c r="M1646" s="652"/>
    </row>
    <row r="1647" spans="2:13" s="619" customFormat="1">
      <c r="B1647" s="454"/>
      <c r="C1647" s="454"/>
      <c r="D1647" s="469"/>
      <c r="E1647" s="469"/>
      <c r="F1647" s="469"/>
      <c r="G1647" s="469"/>
      <c r="H1647" s="469"/>
      <c r="I1647" s="469"/>
      <c r="J1647" s="469"/>
      <c r="K1647" s="657"/>
      <c r="L1647" s="469"/>
      <c r="M1647" s="652"/>
    </row>
    <row r="1648" spans="2:13" s="619" customFormat="1">
      <c r="B1648" s="454"/>
      <c r="C1648" s="454"/>
      <c r="D1648" s="469"/>
      <c r="E1648" s="469"/>
      <c r="F1648" s="469"/>
      <c r="G1648" s="469"/>
      <c r="H1648" s="469"/>
      <c r="I1648" s="469"/>
      <c r="J1648" s="469"/>
      <c r="K1648" s="657"/>
      <c r="L1648" s="469"/>
      <c r="M1648" s="652"/>
    </row>
    <row r="1649" spans="2:13" s="619" customFormat="1">
      <c r="B1649" s="454"/>
      <c r="C1649" s="454"/>
      <c r="D1649" s="469"/>
      <c r="E1649" s="469"/>
      <c r="F1649" s="469"/>
      <c r="G1649" s="469"/>
      <c r="H1649" s="469"/>
      <c r="I1649" s="469"/>
      <c r="J1649" s="469"/>
      <c r="K1649" s="657"/>
      <c r="L1649" s="469"/>
      <c r="M1649" s="652"/>
    </row>
    <row r="1650" spans="2:13" s="619" customFormat="1">
      <c r="B1650" s="454"/>
      <c r="C1650" s="454"/>
      <c r="D1650" s="469"/>
      <c r="E1650" s="469"/>
      <c r="F1650" s="469"/>
      <c r="G1650" s="469"/>
      <c r="H1650" s="469"/>
      <c r="I1650" s="469"/>
      <c r="J1650" s="469"/>
      <c r="K1650" s="657"/>
      <c r="L1650" s="469"/>
      <c r="M1650" s="652"/>
    </row>
    <row r="1651" spans="2:13" s="619" customFormat="1">
      <c r="B1651" s="454"/>
      <c r="C1651" s="454"/>
      <c r="D1651" s="469"/>
      <c r="E1651" s="469"/>
      <c r="F1651" s="469"/>
      <c r="G1651" s="469"/>
      <c r="H1651" s="469"/>
      <c r="I1651" s="469"/>
      <c r="J1651" s="469"/>
      <c r="K1651" s="657"/>
      <c r="L1651" s="469"/>
      <c r="M1651" s="652"/>
    </row>
    <row r="1652" spans="2:13" s="619" customFormat="1">
      <c r="B1652" s="454"/>
      <c r="C1652" s="454"/>
      <c r="D1652" s="469"/>
      <c r="E1652" s="469"/>
      <c r="F1652" s="469"/>
      <c r="G1652" s="469"/>
      <c r="H1652" s="469"/>
      <c r="I1652" s="469"/>
      <c r="J1652" s="469"/>
      <c r="K1652" s="657"/>
      <c r="L1652" s="469"/>
      <c r="M1652" s="652"/>
    </row>
    <row r="1653" spans="2:13" s="619" customFormat="1">
      <c r="B1653" s="454"/>
      <c r="C1653" s="454"/>
      <c r="D1653" s="469"/>
      <c r="E1653" s="469"/>
      <c r="F1653" s="469"/>
      <c r="G1653" s="469"/>
      <c r="H1653" s="469"/>
      <c r="I1653" s="469"/>
      <c r="J1653" s="469"/>
      <c r="K1653" s="657"/>
      <c r="L1653" s="469"/>
      <c r="M1653" s="652"/>
    </row>
    <row r="1654" spans="2:13" s="619" customFormat="1">
      <c r="B1654" s="454"/>
      <c r="C1654" s="454"/>
      <c r="D1654" s="469"/>
      <c r="E1654" s="469"/>
      <c r="F1654" s="469"/>
      <c r="G1654" s="469"/>
      <c r="H1654" s="469"/>
      <c r="I1654" s="469"/>
      <c r="J1654" s="469"/>
      <c r="K1654" s="657"/>
      <c r="L1654" s="469"/>
      <c r="M1654" s="652"/>
    </row>
    <row r="1655" spans="2:13" s="619" customFormat="1">
      <c r="B1655" s="454"/>
      <c r="C1655" s="454"/>
      <c r="D1655" s="469"/>
      <c r="E1655" s="469"/>
      <c r="F1655" s="469"/>
      <c r="G1655" s="469"/>
      <c r="H1655" s="469"/>
      <c r="I1655" s="469"/>
      <c r="J1655" s="469"/>
      <c r="K1655" s="657"/>
      <c r="L1655" s="469"/>
      <c r="M1655" s="652"/>
    </row>
    <row r="1656" spans="2:13" s="619" customFormat="1">
      <c r="B1656" s="454"/>
      <c r="C1656" s="454"/>
      <c r="D1656" s="469"/>
      <c r="E1656" s="469"/>
      <c r="F1656" s="469"/>
      <c r="G1656" s="469"/>
      <c r="H1656" s="469"/>
      <c r="I1656" s="469"/>
      <c r="J1656" s="469"/>
      <c r="K1656" s="657"/>
      <c r="L1656" s="469"/>
      <c r="M1656" s="652"/>
    </row>
    <row r="1657" spans="2:13" s="619" customFormat="1">
      <c r="B1657" s="454"/>
      <c r="C1657" s="454"/>
      <c r="D1657" s="469"/>
      <c r="E1657" s="469"/>
      <c r="F1657" s="469"/>
      <c r="G1657" s="469"/>
      <c r="H1657" s="469"/>
      <c r="I1657" s="469"/>
      <c r="J1657" s="469"/>
      <c r="K1657" s="657"/>
      <c r="L1657" s="469"/>
      <c r="M1657" s="652"/>
    </row>
    <row r="1658" spans="2:13" s="619" customFormat="1">
      <c r="B1658" s="454"/>
      <c r="C1658" s="454"/>
      <c r="D1658" s="469"/>
      <c r="E1658" s="469"/>
      <c r="F1658" s="469"/>
      <c r="G1658" s="469"/>
      <c r="H1658" s="469"/>
      <c r="I1658" s="469"/>
      <c r="J1658" s="469"/>
      <c r="K1658" s="657"/>
      <c r="L1658" s="469"/>
      <c r="M1658" s="652"/>
    </row>
    <row r="1659" spans="2:13" s="619" customFormat="1">
      <c r="B1659" s="454"/>
      <c r="C1659" s="454"/>
      <c r="D1659" s="469"/>
      <c r="E1659" s="469"/>
      <c r="F1659" s="469"/>
      <c r="G1659" s="469"/>
      <c r="H1659" s="469"/>
      <c r="I1659" s="469"/>
      <c r="J1659" s="469"/>
      <c r="K1659" s="657"/>
      <c r="L1659" s="469"/>
      <c r="M1659" s="652"/>
    </row>
    <row r="1660" spans="2:13" s="619" customFormat="1">
      <c r="B1660" s="454"/>
      <c r="C1660" s="454"/>
      <c r="D1660" s="469"/>
      <c r="E1660" s="469"/>
      <c r="F1660" s="469"/>
      <c r="G1660" s="469"/>
      <c r="H1660" s="469"/>
      <c r="I1660" s="469"/>
      <c r="J1660" s="469"/>
      <c r="K1660" s="657"/>
      <c r="L1660" s="469"/>
      <c r="M1660" s="652"/>
    </row>
    <row r="1661" spans="2:13" s="619" customFormat="1">
      <c r="B1661" s="454"/>
      <c r="C1661" s="454"/>
      <c r="D1661" s="469"/>
      <c r="E1661" s="469"/>
      <c r="F1661" s="469"/>
      <c r="G1661" s="469"/>
      <c r="H1661" s="469"/>
      <c r="I1661" s="469"/>
      <c r="J1661" s="469"/>
      <c r="K1661" s="657"/>
      <c r="L1661" s="469"/>
      <c r="M1661" s="652"/>
    </row>
    <row r="1662" spans="2:13" s="619" customFormat="1">
      <c r="B1662" s="454"/>
      <c r="C1662" s="454"/>
      <c r="D1662" s="469"/>
      <c r="E1662" s="469"/>
      <c r="F1662" s="469"/>
      <c r="G1662" s="469"/>
      <c r="H1662" s="469"/>
      <c r="I1662" s="469"/>
      <c r="J1662" s="469"/>
      <c r="K1662" s="657"/>
      <c r="L1662" s="469"/>
      <c r="M1662" s="652"/>
    </row>
    <row r="1663" spans="2:13" s="619" customFormat="1">
      <c r="B1663" s="454"/>
      <c r="C1663" s="454"/>
      <c r="D1663" s="469"/>
      <c r="E1663" s="469"/>
      <c r="F1663" s="469"/>
      <c r="G1663" s="469"/>
      <c r="H1663" s="469"/>
      <c r="I1663" s="469"/>
      <c r="J1663" s="469"/>
      <c r="K1663" s="657"/>
      <c r="L1663" s="469"/>
      <c r="M1663" s="652"/>
    </row>
    <row r="1664" spans="2:13" s="619" customFormat="1">
      <c r="B1664" s="454"/>
      <c r="C1664" s="454"/>
      <c r="D1664" s="469"/>
      <c r="E1664" s="469"/>
      <c r="F1664" s="469"/>
      <c r="G1664" s="469"/>
      <c r="H1664" s="469"/>
      <c r="I1664" s="469"/>
      <c r="J1664" s="469"/>
      <c r="K1664" s="657"/>
      <c r="L1664" s="469"/>
      <c r="M1664" s="652"/>
    </row>
    <row r="1665" spans="2:13" s="619" customFormat="1">
      <c r="B1665" s="454"/>
      <c r="C1665" s="454"/>
      <c r="D1665" s="469"/>
      <c r="E1665" s="469"/>
      <c r="F1665" s="469"/>
      <c r="G1665" s="469"/>
      <c r="H1665" s="469"/>
      <c r="I1665" s="469"/>
      <c r="J1665" s="469"/>
      <c r="K1665" s="657"/>
      <c r="L1665" s="469"/>
      <c r="M1665" s="652"/>
    </row>
    <row r="1666" spans="2:13" s="619" customFormat="1">
      <c r="B1666" s="454"/>
      <c r="C1666" s="454"/>
      <c r="D1666" s="469"/>
      <c r="E1666" s="469"/>
      <c r="F1666" s="469"/>
      <c r="G1666" s="469"/>
      <c r="H1666" s="469"/>
      <c r="I1666" s="469"/>
      <c r="J1666" s="469"/>
      <c r="K1666" s="657"/>
      <c r="L1666" s="469"/>
      <c r="M1666" s="652"/>
    </row>
    <row r="1667" spans="2:13" s="619" customFormat="1">
      <c r="B1667" s="454"/>
      <c r="C1667" s="454"/>
      <c r="D1667" s="469"/>
      <c r="E1667" s="469"/>
      <c r="F1667" s="469"/>
      <c r="G1667" s="469"/>
      <c r="H1667" s="469"/>
      <c r="I1667" s="469"/>
      <c r="J1667" s="469"/>
      <c r="K1667" s="657"/>
      <c r="L1667" s="469"/>
      <c r="M1667" s="652"/>
    </row>
    <row r="1668" spans="2:13" s="619" customFormat="1">
      <c r="B1668" s="454"/>
      <c r="C1668" s="454"/>
      <c r="D1668" s="469"/>
      <c r="E1668" s="469"/>
      <c r="F1668" s="469"/>
      <c r="G1668" s="469"/>
      <c r="H1668" s="469"/>
      <c r="I1668" s="469"/>
      <c r="J1668" s="469"/>
      <c r="K1668" s="657"/>
      <c r="L1668" s="469"/>
      <c r="M1668" s="652"/>
    </row>
    <row r="1669" spans="2:13" s="619" customFormat="1">
      <c r="B1669" s="454"/>
      <c r="C1669" s="454"/>
      <c r="D1669" s="469"/>
      <c r="E1669" s="469"/>
      <c r="F1669" s="469"/>
      <c r="G1669" s="469"/>
      <c r="H1669" s="469"/>
      <c r="I1669" s="469"/>
      <c r="J1669" s="469"/>
      <c r="K1669" s="657"/>
      <c r="L1669" s="469"/>
      <c r="M1669" s="652"/>
    </row>
    <row r="1670" spans="2:13" s="619" customFormat="1">
      <c r="B1670" s="454"/>
      <c r="C1670" s="454"/>
      <c r="D1670" s="469"/>
      <c r="E1670" s="469"/>
      <c r="F1670" s="469"/>
      <c r="G1670" s="469"/>
      <c r="H1670" s="469"/>
      <c r="I1670" s="469"/>
      <c r="J1670" s="469"/>
      <c r="K1670" s="657"/>
      <c r="L1670" s="469"/>
      <c r="M1670" s="652"/>
    </row>
    <row r="1671" spans="2:13" s="619" customFormat="1">
      <c r="B1671" s="454"/>
      <c r="C1671" s="454"/>
      <c r="D1671" s="469"/>
      <c r="E1671" s="469"/>
      <c r="F1671" s="469"/>
      <c r="G1671" s="469"/>
      <c r="H1671" s="469"/>
      <c r="I1671" s="469"/>
      <c r="J1671" s="469"/>
      <c r="K1671" s="657"/>
      <c r="L1671" s="469"/>
      <c r="M1671" s="652"/>
    </row>
    <row r="1672" spans="2:13" s="619" customFormat="1">
      <c r="B1672" s="454"/>
      <c r="C1672" s="454"/>
      <c r="D1672" s="469"/>
      <c r="E1672" s="469"/>
      <c r="F1672" s="469"/>
      <c r="G1672" s="469"/>
      <c r="H1672" s="469"/>
      <c r="I1672" s="469"/>
      <c r="J1672" s="469"/>
      <c r="K1672" s="657"/>
      <c r="L1672" s="469"/>
      <c r="M1672" s="652"/>
    </row>
    <row r="1673" spans="2:13" s="619" customFormat="1">
      <c r="B1673" s="454"/>
      <c r="C1673" s="454"/>
      <c r="D1673" s="469"/>
      <c r="E1673" s="469"/>
      <c r="F1673" s="469"/>
      <c r="G1673" s="469"/>
      <c r="H1673" s="469"/>
      <c r="I1673" s="469"/>
      <c r="J1673" s="469"/>
      <c r="K1673" s="657"/>
      <c r="L1673" s="469"/>
      <c r="M1673" s="652"/>
    </row>
    <row r="1674" spans="2:13" s="619" customFormat="1">
      <c r="B1674" s="454"/>
      <c r="C1674" s="454"/>
      <c r="D1674" s="469"/>
      <c r="E1674" s="469"/>
      <c r="F1674" s="469"/>
      <c r="G1674" s="469"/>
      <c r="H1674" s="469"/>
      <c r="I1674" s="469"/>
      <c r="J1674" s="469"/>
      <c r="K1674" s="657"/>
      <c r="L1674" s="469"/>
      <c r="M1674" s="652"/>
    </row>
    <row r="1675" spans="2:13" s="619" customFormat="1">
      <c r="B1675" s="454"/>
      <c r="C1675" s="454"/>
      <c r="D1675" s="469"/>
      <c r="E1675" s="469"/>
      <c r="F1675" s="469"/>
      <c r="G1675" s="469"/>
      <c r="H1675" s="469"/>
      <c r="I1675" s="469"/>
      <c r="J1675" s="469"/>
      <c r="K1675" s="657"/>
      <c r="L1675" s="469"/>
      <c r="M1675" s="652"/>
    </row>
    <row r="1676" spans="2:13" s="619" customFormat="1">
      <c r="B1676" s="454"/>
      <c r="C1676" s="454"/>
      <c r="D1676" s="469"/>
      <c r="E1676" s="469"/>
      <c r="F1676" s="469"/>
      <c r="G1676" s="469"/>
      <c r="H1676" s="469"/>
      <c r="I1676" s="469"/>
      <c r="J1676" s="469"/>
      <c r="K1676" s="657"/>
      <c r="L1676" s="469"/>
      <c r="M1676" s="652"/>
    </row>
    <row r="1677" spans="2:13" s="619" customFormat="1">
      <c r="B1677" s="454"/>
      <c r="C1677" s="454"/>
      <c r="D1677" s="469"/>
      <c r="E1677" s="469"/>
      <c r="F1677" s="469"/>
      <c r="G1677" s="469"/>
      <c r="H1677" s="469"/>
      <c r="I1677" s="469"/>
      <c r="J1677" s="469"/>
      <c r="K1677" s="657"/>
      <c r="L1677" s="469"/>
      <c r="M1677" s="652"/>
    </row>
    <row r="1678" spans="2:13" s="619" customFormat="1">
      <c r="B1678" s="454"/>
      <c r="C1678" s="454"/>
      <c r="D1678" s="469"/>
      <c r="E1678" s="469"/>
      <c r="F1678" s="469"/>
      <c r="G1678" s="469"/>
      <c r="H1678" s="469"/>
      <c r="I1678" s="469"/>
      <c r="J1678" s="469"/>
      <c r="K1678" s="657"/>
      <c r="L1678" s="469"/>
      <c r="M1678" s="652"/>
    </row>
    <row r="1679" spans="2:13" s="619" customFormat="1">
      <c r="B1679" s="454"/>
      <c r="C1679" s="454"/>
      <c r="D1679" s="469"/>
      <c r="E1679" s="469"/>
      <c r="F1679" s="469"/>
      <c r="G1679" s="469"/>
      <c r="H1679" s="469"/>
      <c r="I1679" s="469"/>
      <c r="J1679" s="469"/>
      <c r="K1679" s="657"/>
      <c r="L1679" s="469"/>
      <c r="M1679" s="652"/>
    </row>
    <row r="1680" spans="2:13" s="619" customFormat="1">
      <c r="B1680" s="454"/>
      <c r="C1680" s="454"/>
      <c r="D1680" s="469"/>
      <c r="E1680" s="469"/>
      <c r="F1680" s="469"/>
      <c r="G1680" s="469"/>
      <c r="H1680" s="469"/>
      <c r="I1680" s="469"/>
      <c r="J1680" s="469"/>
      <c r="K1680" s="657"/>
      <c r="L1680" s="469"/>
      <c r="M1680" s="652"/>
    </row>
    <row r="1681" spans="2:13" s="619" customFormat="1">
      <c r="B1681" s="454"/>
      <c r="C1681" s="454"/>
      <c r="D1681" s="469"/>
      <c r="E1681" s="469"/>
      <c r="F1681" s="469"/>
      <c r="G1681" s="469"/>
      <c r="H1681" s="469"/>
      <c r="I1681" s="469"/>
      <c r="J1681" s="469"/>
      <c r="K1681" s="657"/>
      <c r="L1681" s="469"/>
      <c r="M1681" s="652"/>
    </row>
    <row r="1682" spans="2:13" s="619" customFormat="1">
      <c r="B1682" s="454"/>
      <c r="C1682" s="454"/>
      <c r="D1682" s="469"/>
      <c r="E1682" s="469"/>
      <c r="F1682" s="469"/>
      <c r="G1682" s="469"/>
      <c r="H1682" s="469"/>
      <c r="I1682" s="469"/>
      <c r="J1682" s="469"/>
      <c r="K1682" s="657"/>
      <c r="L1682" s="469"/>
      <c r="M1682" s="652"/>
    </row>
    <row r="1683" spans="2:13" s="619" customFormat="1">
      <c r="B1683" s="454"/>
      <c r="C1683" s="454"/>
      <c r="D1683" s="469"/>
      <c r="E1683" s="469"/>
      <c r="F1683" s="469"/>
      <c r="G1683" s="469"/>
      <c r="H1683" s="469"/>
      <c r="I1683" s="469"/>
      <c r="J1683" s="469"/>
      <c r="K1683" s="657"/>
      <c r="L1683" s="469"/>
      <c r="M1683" s="652"/>
    </row>
    <row r="1684" spans="2:13" s="619" customFormat="1">
      <c r="B1684" s="454"/>
      <c r="C1684" s="454"/>
      <c r="D1684" s="469"/>
      <c r="E1684" s="469"/>
      <c r="F1684" s="469"/>
      <c r="G1684" s="469"/>
      <c r="H1684" s="469"/>
      <c r="I1684" s="469"/>
      <c r="J1684" s="469"/>
      <c r="K1684" s="657"/>
      <c r="L1684" s="469"/>
      <c r="M1684" s="652"/>
    </row>
    <row r="1685" spans="2:13" s="619" customFormat="1">
      <c r="B1685" s="454"/>
      <c r="C1685" s="454"/>
      <c r="D1685" s="469"/>
      <c r="E1685" s="469"/>
      <c r="F1685" s="469"/>
      <c r="G1685" s="469"/>
      <c r="H1685" s="469"/>
      <c r="I1685" s="469"/>
      <c r="J1685" s="469"/>
      <c r="K1685" s="657"/>
      <c r="L1685" s="469"/>
      <c r="M1685" s="652"/>
    </row>
    <row r="1686" spans="2:13" s="619" customFormat="1">
      <c r="B1686" s="454"/>
      <c r="C1686" s="454"/>
      <c r="D1686" s="469"/>
      <c r="E1686" s="469"/>
      <c r="F1686" s="469"/>
      <c r="G1686" s="469"/>
      <c r="H1686" s="469"/>
      <c r="I1686" s="469"/>
      <c r="J1686" s="469"/>
      <c r="K1686" s="657"/>
      <c r="L1686" s="469"/>
      <c r="M1686" s="652"/>
    </row>
    <row r="1687" spans="2:13" s="619" customFormat="1">
      <c r="B1687" s="454"/>
      <c r="C1687" s="454"/>
      <c r="D1687" s="469"/>
      <c r="E1687" s="469"/>
      <c r="F1687" s="469"/>
      <c r="G1687" s="469"/>
      <c r="H1687" s="469"/>
      <c r="I1687" s="469"/>
      <c r="J1687" s="469"/>
      <c r="K1687" s="657"/>
      <c r="L1687" s="469"/>
      <c r="M1687" s="652"/>
    </row>
    <row r="1688" spans="2:13" s="619" customFormat="1">
      <c r="B1688" s="454"/>
      <c r="C1688" s="454"/>
      <c r="D1688" s="469"/>
      <c r="E1688" s="469"/>
      <c r="F1688" s="469"/>
      <c r="G1688" s="469"/>
      <c r="H1688" s="469"/>
      <c r="I1688" s="469"/>
      <c r="J1688" s="469"/>
      <c r="K1688" s="657"/>
      <c r="L1688" s="469"/>
      <c r="M1688" s="652"/>
    </row>
    <row r="1689" spans="2:13" s="619" customFormat="1">
      <c r="B1689" s="454"/>
      <c r="C1689" s="454"/>
      <c r="D1689" s="469"/>
      <c r="E1689" s="469"/>
      <c r="F1689" s="469"/>
      <c r="G1689" s="469"/>
      <c r="H1689" s="469"/>
      <c r="I1689" s="469"/>
      <c r="J1689" s="469"/>
      <c r="K1689" s="657"/>
      <c r="L1689" s="469"/>
      <c r="M1689" s="652"/>
    </row>
    <row r="1690" spans="2:13" s="619" customFormat="1">
      <c r="B1690" s="454"/>
      <c r="C1690" s="454"/>
      <c r="D1690" s="469"/>
      <c r="E1690" s="469"/>
      <c r="F1690" s="469"/>
      <c r="G1690" s="469"/>
      <c r="H1690" s="469"/>
      <c r="I1690" s="469"/>
      <c r="J1690" s="469"/>
      <c r="K1690" s="657"/>
      <c r="L1690" s="469"/>
      <c r="M1690" s="652"/>
    </row>
    <row r="1691" spans="2:13" s="619" customFormat="1">
      <c r="B1691" s="454"/>
      <c r="C1691" s="454"/>
      <c r="D1691" s="469"/>
      <c r="E1691" s="469"/>
      <c r="F1691" s="469"/>
      <c r="G1691" s="469"/>
      <c r="H1691" s="469"/>
      <c r="I1691" s="469"/>
      <c r="J1691" s="469"/>
      <c r="K1691" s="657"/>
      <c r="L1691" s="469"/>
      <c r="M1691" s="652"/>
    </row>
    <row r="1692" spans="2:13" s="619" customFormat="1">
      <c r="B1692" s="454"/>
      <c r="C1692" s="454"/>
      <c r="D1692" s="469"/>
      <c r="E1692" s="469"/>
      <c r="F1692" s="469"/>
      <c r="G1692" s="469"/>
      <c r="H1692" s="469"/>
      <c r="I1692" s="469"/>
      <c r="J1692" s="469"/>
      <c r="K1692" s="657"/>
      <c r="L1692" s="469"/>
      <c r="M1692" s="652"/>
    </row>
    <row r="1693" spans="2:13" s="619" customFormat="1">
      <c r="B1693" s="454"/>
      <c r="C1693" s="454"/>
      <c r="D1693" s="469"/>
      <c r="E1693" s="469"/>
      <c r="F1693" s="469"/>
      <c r="G1693" s="469"/>
      <c r="H1693" s="469"/>
      <c r="I1693" s="469"/>
      <c r="J1693" s="469"/>
      <c r="K1693" s="657"/>
      <c r="L1693" s="469"/>
      <c r="M1693" s="652"/>
    </row>
    <row r="1694" spans="2:13" s="619" customFormat="1">
      <c r="B1694" s="454"/>
      <c r="C1694" s="454"/>
      <c r="D1694" s="469"/>
      <c r="E1694" s="469"/>
      <c r="F1694" s="469"/>
      <c r="G1694" s="469"/>
      <c r="H1694" s="469"/>
      <c r="I1694" s="469"/>
      <c r="J1694" s="469"/>
      <c r="K1694" s="657"/>
      <c r="L1694" s="469"/>
      <c r="M1694" s="652"/>
    </row>
    <row r="1695" spans="2:13" s="619" customFormat="1">
      <c r="B1695" s="454"/>
      <c r="C1695" s="454"/>
      <c r="D1695" s="469"/>
      <c r="E1695" s="469"/>
      <c r="F1695" s="469"/>
      <c r="G1695" s="469"/>
      <c r="H1695" s="469"/>
      <c r="I1695" s="469"/>
      <c r="J1695" s="469"/>
      <c r="K1695" s="657"/>
      <c r="L1695" s="469"/>
      <c r="M1695" s="652"/>
    </row>
    <row r="1696" spans="2:13" s="619" customFormat="1">
      <c r="B1696" s="454"/>
      <c r="C1696" s="454"/>
      <c r="D1696" s="469"/>
      <c r="E1696" s="469"/>
      <c r="F1696" s="469"/>
      <c r="G1696" s="469"/>
      <c r="H1696" s="469"/>
      <c r="I1696" s="469"/>
      <c r="J1696" s="469"/>
      <c r="K1696" s="657"/>
      <c r="L1696" s="469"/>
      <c r="M1696" s="652"/>
    </row>
    <row r="1697" spans="2:13" s="619" customFormat="1">
      <c r="B1697" s="454"/>
      <c r="C1697" s="454"/>
      <c r="D1697" s="469"/>
      <c r="E1697" s="469"/>
      <c r="F1697" s="469"/>
      <c r="G1697" s="469"/>
      <c r="H1697" s="469"/>
      <c r="I1697" s="469"/>
      <c r="J1697" s="469"/>
      <c r="K1697" s="657"/>
      <c r="L1697" s="469"/>
      <c r="M1697" s="652"/>
    </row>
    <row r="1698" spans="2:13" s="619" customFormat="1">
      <c r="B1698" s="454"/>
      <c r="C1698" s="454"/>
      <c r="D1698" s="469"/>
      <c r="E1698" s="469"/>
      <c r="F1698" s="469"/>
      <c r="G1698" s="469"/>
      <c r="H1698" s="469"/>
      <c r="I1698" s="469"/>
      <c r="J1698" s="469"/>
      <c r="K1698" s="657"/>
      <c r="L1698" s="469"/>
      <c r="M1698" s="652"/>
    </row>
    <row r="1699" spans="2:13" s="619" customFormat="1">
      <c r="B1699" s="454"/>
      <c r="C1699" s="454"/>
      <c r="D1699" s="469"/>
      <c r="E1699" s="469"/>
      <c r="F1699" s="469"/>
      <c r="G1699" s="469"/>
      <c r="H1699" s="469"/>
      <c r="I1699" s="469"/>
      <c r="J1699" s="469"/>
      <c r="K1699" s="657"/>
      <c r="L1699" s="469"/>
      <c r="M1699" s="652"/>
    </row>
    <row r="1700" spans="2:13" s="619" customFormat="1">
      <c r="B1700" s="454"/>
      <c r="C1700" s="454"/>
      <c r="D1700" s="469"/>
      <c r="E1700" s="469"/>
      <c r="F1700" s="469"/>
      <c r="G1700" s="469"/>
      <c r="H1700" s="469"/>
      <c r="I1700" s="469"/>
      <c r="J1700" s="469"/>
      <c r="K1700" s="657"/>
      <c r="L1700" s="469"/>
      <c r="M1700" s="652"/>
    </row>
    <row r="1701" spans="2:13" s="619" customFormat="1">
      <c r="B1701" s="454"/>
      <c r="C1701" s="454"/>
      <c r="D1701" s="469"/>
      <c r="E1701" s="469"/>
      <c r="F1701" s="469"/>
      <c r="G1701" s="469"/>
      <c r="H1701" s="469"/>
      <c r="I1701" s="469"/>
      <c r="J1701" s="469"/>
      <c r="K1701" s="657"/>
      <c r="L1701" s="469"/>
      <c r="M1701" s="652"/>
    </row>
    <row r="1702" spans="2:13" s="619" customFormat="1">
      <c r="B1702" s="454"/>
      <c r="C1702" s="454"/>
      <c r="D1702" s="469"/>
      <c r="E1702" s="469"/>
      <c r="F1702" s="469"/>
      <c r="G1702" s="469"/>
      <c r="H1702" s="469"/>
      <c r="I1702" s="469"/>
      <c r="J1702" s="469"/>
      <c r="K1702" s="657"/>
      <c r="L1702" s="469"/>
      <c r="M1702" s="652"/>
    </row>
    <row r="1703" spans="2:13" s="619" customFormat="1">
      <c r="B1703" s="454"/>
      <c r="C1703" s="454"/>
      <c r="D1703" s="469"/>
      <c r="E1703" s="469"/>
      <c r="F1703" s="469"/>
      <c r="G1703" s="469"/>
      <c r="H1703" s="469"/>
      <c r="I1703" s="469"/>
      <c r="J1703" s="469"/>
      <c r="K1703" s="657"/>
      <c r="L1703" s="469"/>
      <c r="M1703" s="652"/>
    </row>
    <row r="1704" spans="2:13" s="619" customFormat="1">
      <c r="B1704" s="454"/>
      <c r="C1704" s="454"/>
      <c r="D1704" s="469"/>
      <c r="E1704" s="469"/>
      <c r="F1704" s="469"/>
      <c r="G1704" s="469"/>
      <c r="H1704" s="469"/>
      <c r="I1704" s="469"/>
      <c r="J1704" s="469"/>
      <c r="K1704" s="657"/>
      <c r="L1704" s="469"/>
      <c r="M1704" s="652"/>
    </row>
    <row r="1705" spans="2:13" s="619" customFormat="1">
      <c r="B1705" s="454"/>
      <c r="C1705" s="454"/>
      <c r="D1705" s="469"/>
      <c r="E1705" s="469"/>
      <c r="F1705" s="469"/>
      <c r="G1705" s="469"/>
      <c r="H1705" s="469"/>
      <c r="I1705" s="469"/>
      <c r="J1705" s="469"/>
      <c r="K1705" s="657"/>
      <c r="L1705" s="469"/>
      <c r="M1705" s="652"/>
    </row>
    <row r="1706" spans="2:13" s="619" customFormat="1">
      <c r="B1706" s="454"/>
      <c r="C1706" s="454"/>
      <c r="D1706" s="469"/>
      <c r="E1706" s="469"/>
      <c r="F1706" s="469"/>
      <c r="G1706" s="469"/>
      <c r="H1706" s="469"/>
      <c r="I1706" s="469"/>
      <c r="J1706" s="469"/>
      <c r="K1706" s="657"/>
      <c r="L1706" s="469"/>
      <c r="M1706" s="652"/>
    </row>
    <row r="1707" spans="2:13" s="619" customFormat="1">
      <c r="B1707" s="454"/>
      <c r="C1707" s="454"/>
      <c r="D1707" s="469"/>
      <c r="E1707" s="469"/>
      <c r="F1707" s="469"/>
      <c r="G1707" s="469"/>
      <c r="H1707" s="469"/>
      <c r="I1707" s="469"/>
      <c r="J1707" s="469"/>
      <c r="K1707" s="657"/>
      <c r="L1707" s="469"/>
      <c r="M1707" s="652"/>
    </row>
    <row r="1708" spans="2:13" s="619" customFormat="1">
      <c r="B1708" s="454"/>
      <c r="C1708" s="454"/>
      <c r="D1708" s="469"/>
      <c r="E1708" s="469"/>
      <c r="F1708" s="469"/>
      <c r="G1708" s="469"/>
      <c r="H1708" s="469"/>
      <c r="I1708" s="469"/>
      <c r="J1708" s="469"/>
      <c r="K1708" s="657"/>
      <c r="L1708" s="469"/>
      <c r="M1708" s="652"/>
    </row>
    <row r="1709" spans="2:13" s="619" customFormat="1">
      <c r="B1709" s="454"/>
      <c r="C1709" s="454"/>
      <c r="D1709" s="469"/>
      <c r="E1709" s="469"/>
      <c r="F1709" s="469"/>
      <c r="G1709" s="469"/>
      <c r="H1709" s="469"/>
      <c r="I1709" s="469"/>
      <c r="J1709" s="469"/>
      <c r="K1709" s="657"/>
      <c r="L1709" s="469"/>
      <c r="M1709" s="652"/>
    </row>
    <row r="1710" spans="2:13" s="619" customFormat="1">
      <c r="B1710" s="454"/>
      <c r="C1710" s="454"/>
      <c r="D1710" s="469"/>
      <c r="E1710" s="469"/>
      <c r="F1710" s="469"/>
      <c r="G1710" s="469"/>
      <c r="H1710" s="469"/>
      <c r="I1710" s="469"/>
      <c r="J1710" s="469"/>
      <c r="K1710" s="657"/>
      <c r="L1710" s="469"/>
      <c r="M1710" s="652"/>
    </row>
    <row r="1711" spans="2:13" s="619" customFormat="1">
      <c r="B1711" s="454"/>
      <c r="C1711" s="454"/>
      <c r="D1711" s="469"/>
      <c r="E1711" s="469"/>
      <c r="F1711" s="469"/>
      <c r="G1711" s="469"/>
      <c r="H1711" s="469"/>
      <c r="I1711" s="469"/>
      <c r="J1711" s="469"/>
      <c r="K1711" s="657"/>
      <c r="L1711" s="469"/>
      <c r="M1711" s="652"/>
    </row>
    <row r="1712" spans="2:13" s="619" customFormat="1">
      <c r="B1712" s="454"/>
      <c r="C1712" s="454"/>
      <c r="D1712" s="469"/>
      <c r="E1712" s="469"/>
      <c r="F1712" s="469"/>
      <c r="G1712" s="469"/>
      <c r="H1712" s="469"/>
      <c r="I1712" s="469"/>
      <c r="J1712" s="469"/>
      <c r="K1712" s="657"/>
      <c r="L1712" s="469"/>
      <c r="M1712" s="652"/>
    </row>
    <row r="1713" spans="2:13" s="619" customFormat="1">
      <c r="B1713" s="454"/>
      <c r="C1713" s="454"/>
      <c r="D1713" s="469"/>
      <c r="E1713" s="469"/>
      <c r="F1713" s="469"/>
      <c r="G1713" s="469"/>
      <c r="H1713" s="469"/>
      <c r="I1713" s="469"/>
      <c r="J1713" s="469"/>
      <c r="K1713" s="657"/>
      <c r="L1713" s="469"/>
      <c r="M1713" s="652"/>
    </row>
    <row r="1714" spans="2:13" s="619" customFormat="1">
      <c r="B1714" s="454"/>
      <c r="C1714" s="454"/>
      <c r="D1714" s="469"/>
      <c r="E1714" s="469"/>
      <c r="F1714" s="469"/>
      <c r="G1714" s="469"/>
      <c r="H1714" s="469"/>
      <c r="I1714" s="469"/>
      <c r="J1714" s="469"/>
      <c r="K1714" s="657"/>
      <c r="L1714" s="469"/>
      <c r="M1714" s="652"/>
    </row>
    <row r="1715" spans="2:13" s="619" customFormat="1">
      <c r="B1715" s="454"/>
      <c r="C1715" s="454"/>
      <c r="D1715" s="469"/>
      <c r="E1715" s="469"/>
      <c r="F1715" s="469"/>
      <c r="G1715" s="469"/>
      <c r="H1715" s="469"/>
      <c r="I1715" s="469"/>
      <c r="J1715" s="469"/>
      <c r="K1715" s="657"/>
      <c r="L1715" s="469"/>
      <c r="M1715" s="652"/>
    </row>
    <row r="1716" spans="2:13" s="619" customFormat="1">
      <c r="B1716" s="454"/>
      <c r="C1716" s="454"/>
      <c r="D1716" s="469"/>
      <c r="E1716" s="469"/>
      <c r="F1716" s="469"/>
      <c r="G1716" s="469"/>
      <c r="H1716" s="469"/>
      <c r="I1716" s="469"/>
      <c r="J1716" s="469"/>
      <c r="K1716" s="657"/>
      <c r="L1716" s="469"/>
      <c r="M1716" s="652"/>
    </row>
    <row r="1717" spans="2:13" s="619" customFormat="1">
      <c r="B1717" s="454"/>
      <c r="C1717" s="454"/>
      <c r="D1717" s="469"/>
      <c r="E1717" s="469"/>
      <c r="F1717" s="469"/>
      <c r="G1717" s="469"/>
      <c r="H1717" s="469"/>
      <c r="I1717" s="469"/>
      <c r="J1717" s="469"/>
      <c r="K1717" s="657"/>
      <c r="L1717" s="469"/>
      <c r="M1717" s="652"/>
    </row>
    <row r="1718" spans="2:13" s="619" customFormat="1">
      <c r="B1718" s="454"/>
      <c r="C1718" s="454"/>
      <c r="D1718" s="469"/>
      <c r="E1718" s="469"/>
      <c r="F1718" s="469"/>
      <c r="G1718" s="469"/>
      <c r="H1718" s="469"/>
      <c r="I1718" s="469"/>
      <c r="J1718" s="469"/>
      <c r="K1718" s="657"/>
      <c r="L1718" s="469"/>
      <c r="M1718" s="652"/>
    </row>
    <row r="1719" spans="2:13" s="619" customFormat="1">
      <c r="B1719" s="454"/>
      <c r="C1719" s="454"/>
      <c r="D1719" s="469"/>
      <c r="E1719" s="469"/>
      <c r="F1719" s="469"/>
      <c r="G1719" s="469"/>
      <c r="H1719" s="469"/>
      <c r="I1719" s="469"/>
      <c r="J1719" s="469"/>
      <c r="K1719" s="657"/>
      <c r="L1719" s="469"/>
      <c r="M1719" s="652"/>
    </row>
    <row r="1720" spans="2:13" s="619" customFormat="1">
      <c r="B1720" s="454"/>
      <c r="C1720" s="454"/>
      <c r="D1720" s="469"/>
      <c r="E1720" s="469"/>
      <c r="F1720" s="469"/>
      <c r="G1720" s="469"/>
      <c r="H1720" s="469"/>
      <c r="I1720" s="469"/>
      <c r="J1720" s="469"/>
      <c r="K1720" s="657"/>
      <c r="L1720" s="469"/>
      <c r="M1720" s="652"/>
    </row>
    <row r="1721" spans="2:13" s="619" customFormat="1">
      <c r="B1721" s="454"/>
      <c r="C1721" s="454"/>
      <c r="D1721" s="469"/>
      <c r="E1721" s="469"/>
      <c r="F1721" s="469"/>
      <c r="G1721" s="469"/>
      <c r="H1721" s="469"/>
      <c r="I1721" s="469"/>
      <c r="J1721" s="469"/>
      <c r="K1721" s="657"/>
      <c r="L1721" s="469"/>
      <c r="M1721" s="652"/>
    </row>
    <row r="1722" spans="2:13" s="619" customFormat="1">
      <c r="B1722" s="454"/>
      <c r="C1722" s="454"/>
      <c r="D1722" s="469"/>
      <c r="E1722" s="469"/>
      <c r="F1722" s="469"/>
      <c r="G1722" s="469"/>
      <c r="H1722" s="469"/>
      <c r="I1722" s="469"/>
      <c r="J1722" s="469"/>
      <c r="K1722" s="657"/>
      <c r="L1722" s="469"/>
      <c r="M1722" s="652"/>
    </row>
    <row r="1723" spans="2:13" s="619" customFormat="1">
      <c r="B1723" s="454"/>
      <c r="C1723" s="454"/>
      <c r="D1723" s="469"/>
      <c r="E1723" s="469"/>
      <c r="F1723" s="469"/>
      <c r="G1723" s="469"/>
      <c r="H1723" s="469"/>
      <c r="I1723" s="469"/>
      <c r="J1723" s="469"/>
      <c r="K1723" s="657"/>
      <c r="L1723" s="469"/>
      <c r="M1723" s="652"/>
    </row>
    <row r="1724" spans="2:13" s="619" customFormat="1">
      <c r="B1724" s="454"/>
      <c r="C1724" s="454"/>
      <c r="D1724" s="469"/>
      <c r="E1724" s="469"/>
      <c r="F1724" s="469"/>
      <c r="G1724" s="469"/>
      <c r="H1724" s="469"/>
      <c r="I1724" s="469"/>
      <c r="J1724" s="469"/>
      <c r="K1724" s="657"/>
      <c r="L1724" s="469"/>
      <c r="M1724" s="652"/>
    </row>
    <row r="1725" spans="2:13" s="619" customFormat="1">
      <c r="B1725" s="454"/>
      <c r="C1725" s="454"/>
      <c r="D1725" s="469"/>
      <c r="E1725" s="469"/>
      <c r="F1725" s="469"/>
      <c r="G1725" s="469"/>
      <c r="H1725" s="469"/>
      <c r="I1725" s="469"/>
      <c r="J1725" s="469"/>
      <c r="K1725" s="657"/>
      <c r="L1725" s="469"/>
      <c r="M1725" s="652"/>
    </row>
    <row r="1726" spans="2:13" s="619" customFormat="1">
      <c r="B1726" s="454"/>
      <c r="C1726" s="454"/>
      <c r="D1726" s="469"/>
      <c r="E1726" s="469"/>
      <c r="F1726" s="469"/>
      <c r="G1726" s="469"/>
      <c r="H1726" s="469"/>
      <c r="I1726" s="469"/>
      <c r="J1726" s="469"/>
      <c r="K1726" s="657"/>
      <c r="L1726" s="469"/>
      <c r="M1726" s="652"/>
    </row>
    <row r="1727" spans="2:13" s="619" customFormat="1">
      <c r="B1727" s="454"/>
      <c r="C1727" s="454"/>
      <c r="D1727" s="469"/>
      <c r="E1727" s="469"/>
      <c r="F1727" s="469"/>
      <c r="G1727" s="469"/>
      <c r="H1727" s="469"/>
      <c r="I1727" s="469"/>
      <c r="J1727" s="469"/>
      <c r="K1727" s="657"/>
      <c r="L1727" s="469"/>
      <c r="M1727" s="652"/>
    </row>
    <row r="1728" spans="2:13" s="619" customFormat="1">
      <c r="B1728" s="454"/>
      <c r="C1728" s="454"/>
      <c r="D1728" s="469"/>
      <c r="E1728" s="469"/>
      <c r="F1728" s="469"/>
      <c r="G1728" s="469"/>
      <c r="H1728" s="469"/>
      <c r="I1728" s="469"/>
      <c r="J1728" s="469"/>
      <c r="K1728" s="657"/>
      <c r="L1728" s="469"/>
      <c r="M1728" s="652"/>
    </row>
    <row r="1729" spans="2:13" s="619" customFormat="1">
      <c r="B1729" s="454"/>
      <c r="C1729" s="454"/>
      <c r="D1729" s="469"/>
      <c r="E1729" s="469"/>
      <c r="F1729" s="469"/>
      <c r="G1729" s="469"/>
      <c r="H1729" s="469"/>
      <c r="I1729" s="469"/>
      <c r="J1729" s="469"/>
      <c r="K1729" s="657"/>
      <c r="L1729" s="469"/>
      <c r="M1729" s="652"/>
    </row>
    <row r="1730" spans="2:13" s="619" customFormat="1">
      <c r="B1730" s="454"/>
      <c r="C1730" s="454"/>
      <c r="D1730" s="469"/>
      <c r="E1730" s="469"/>
      <c r="F1730" s="469"/>
      <c r="G1730" s="469"/>
      <c r="H1730" s="469"/>
      <c r="I1730" s="469"/>
      <c r="J1730" s="469"/>
      <c r="K1730" s="657"/>
      <c r="L1730" s="469"/>
      <c r="M1730" s="652"/>
    </row>
    <row r="1731" spans="2:13" s="619" customFormat="1">
      <c r="B1731" s="454"/>
      <c r="C1731" s="454"/>
      <c r="D1731" s="469"/>
      <c r="E1731" s="469"/>
      <c r="F1731" s="469"/>
      <c r="G1731" s="469"/>
      <c r="H1731" s="469"/>
      <c r="I1731" s="469"/>
      <c r="J1731" s="469"/>
      <c r="K1731" s="657"/>
      <c r="L1731" s="469"/>
      <c r="M1731" s="652"/>
    </row>
    <row r="1732" spans="2:13" s="619" customFormat="1">
      <c r="B1732" s="454"/>
      <c r="C1732" s="454"/>
      <c r="D1732" s="469"/>
      <c r="E1732" s="469"/>
      <c r="F1732" s="469"/>
      <c r="G1732" s="469"/>
      <c r="H1732" s="469"/>
      <c r="I1732" s="469"/>
      <c r="J1732" s="469"/>
      <c r="K1732" s="657"/>
      <c r="L1732" s="469"/>
      <c r="M1732" s="652"/>
    </row>
    <row r="1733" spans="2:13" s="619" customFormat="1">
      <c r="B1733" s="454"/>
      <c r="C1733" s="454"/>
      <c r="D1733" s="469"/>
      <c r="E1733" s="469"/>
      <c r="F1733" s="469"/>
      <c r="G1733" s="469"/>
      <c r="H1733" s="469"/>
      <c r="I1733" s="469"/>
      <c r="J1733" s="469"/>
      <c r="K1733" s="657"/>
      <c r="L1733" s="469"/>
      <c r="M1733" s="652"/>
    </row>
    <row r="1734" spans="2:13" s="619" customFormat="1">
      <c r="B1734" s="454"/>
      <c r="C1734" s="454"/>
      <c r="D1734" s="469"/>
      <c r="E1734" s="469"/>
      <c r="F1734" s="469"/>
      <c r="G1734" s="469"/>
      <c r="H1734" s="469"/>
      <c r="I1734" s="469"/>
      <c r="J1734" s="469"/>
      <c r="K1734" s="657"/>
      <c r="L1734" s="469"/>
      <c r="M1734" s="652"/>
    </row>
    <row r="1735" spans="2:13" s="619" customFormat="1">
      <c r="B1735" s="454"/>
      <c r="C1735" s="454"/>
      <c r="D1735" s="469"/>
      <c r="E1735" s="469"/>
      <c r="F1735" s="469"/>
      <c r="G1735" s="469"/>
      <c r="H1735" s="469"/>
      <c r="I1735" s="469"/>
      <c r="J1735" s="469"/>
      <c r="K1735" s="657"/>
      <c r="L1735" s="469"/>
      <c r="M1735" s="652"/>
    </row>
    <row r="1736" spans="2:13" s="619" customFormat="1">
      <c r="B1736" s="454"/>
      <c r="C1736" s="454"/>
      <c r="D1736" s="469"/>
      <c r="E1736" s="469"/>
      <c r="F1736" s="469"/>
      <c r="G1736" s="469"/>
      <c r="H1736" s="469"/>
      <c r="I1736" s="469"/>
      <c r="J1736" s="469"/>
      <c r="K1736" s="657"/>
      <c r="L1736" s="469"/>
      <c r="M1736" s="652"/>
    </row>
    <row r="1737" spans="2:13" s="619" customFormat="1">
      <c r="B1737" s="454"/>
      <c r="C1737" s="454"/>
      <c r="D1737" s="469"/>
      <c r="E1737" s="469"/>
      <c r="F1737" s="469"/>
      <c r="G1737" s="469"/>
      <c r="H1737" s="469"/>
      <c r="I1737" s="469"/>
      <c r="J1737" s="469"/>
      <c r="K1737" s="657"/>
      <c r="L1737" s="469"/>
      <c r="M1737" s="652"/>
    </row>
    <row r="1738" spans="2:13" s="619" customFormat="1">
      <c r="B1738" s="454"/>
      <c r="C1738" s="454"/>
      <c r="D1738" s="469"/>
      <c r="E1738" s="469"/>
      <c r="F1738" s="469"/>
      <c r="G1738" s="469"/>
      <c r="H1738" s="469"/>
      <c r="I1738" s="469"/>
      <c r="J1738" s="469"/>
      <c r="K1738" s="657"/>
      <c r="L1738" s="469"/>
      <c r="M1738" s="652"/>
    </row>
    <row r="1739" spans="2:13" s="619" customFormat="1">
      <c r="B1739" s="454"/>
      <c r="C1739" s="454"/>
      <c r="D1739" s="469"/>
      <c r="E1739" s="469"/>
      <c r="F1739" s="469"/>
      <c r="G1739" s="469"/>
      <c r="H1739" s="469"/>
      <c r="I1739" s="469"/>
      <c r="J1739" s="469"/>
      <c r="K1739" s="657"/>
      <c r="L1739" s="469"/>
      <c r="M1739" s="652"/>
    </row>
    <row r="1740" spans="2:13" s="619" customFormat="1">
      <c r="B1740" s="454"/>
      <c r="C1740" s="454"/>
      <c r="D1740" s="469"/>
      <c r="E1740" s="469"/>
      <c r="F1740" s="469"/>
      <c r="G1740" s="469"/>
      <c r="H1740" s="469"/>
      <c r="I1740" s="469"/>
      <c r="J1740" s="469"/>
      <c r="K1740" s="657"/>
      <c r="L1740" s="469"/>
      <c r="M1740" s="652"/>
    </row>
    <row r="1741" spans="2:13" s="619" customFormat="1">
      <c r="B1741" s="454"/>
      <c r="C1741" s="454"/>
      <c r="D1741" s="469"/>
      <c r="E1741" s="469"/>
      <c r="F1741" s="469"/>
      <c r="G1741" s="469"/>
      <c r="H1741" s="469"/>
      <c r="I1741" s="469"/>
      <c r="J1741" s="469"/>
      <c r="K1741" s="657"/>
      <c r="L1741" s="469"/>
      <c r="M1741" s="652"/>
    </row>
    <row r="1742" spans="2:13" s="619" customFormat="1">
      <c r="B1742" s="454"/>
      <c r="C1742" s="454"/>
      <c r="D1742" s="469"/>
      <c r="E1742" s="469"/>
      <c r="F1742" s="469"/>
      <c r="G1742" s="469"/>
      <c r="H1742" s="469"/>
      <c r="I1742" s="469"/>
      <c r="J1742" s="469"/>
      <c r="K1742" s="657"/>
      <c r="L1742" s="469"/>
      <c r="M1742" s="652"/>
    </row>
    <row r="1743" spans="2:13" s="619" customFormat="1">
      <c r="B1743" s="454"/>
      <c r="C1743" s="454"/>
      <c r="D1743" s="469"/>
      <c r="E1743" s="469"/>
      <c r="F1743" s="469"/>
      <c r="G1743" s="469"/>
      <c r="H1743" s="469"/>
      <c r="I1743" s="469"/>
      <c r="J1743" s="469"/>
      <c r="K1743" s="657"/>
      <c r="L1743" s="469"/>
      <c r="M1743" s="652"/>
    </row>
    <row r="1744" spans="2:13" s="619" customFormat="1">
      <c r="B1744" s="454"/>
      <c r="C1744" s="454"/>
      <c r="D1744" s="469"/>
      <c r="E1744" s="469"/>
      <c r="F1744" s="469"/>
      <c r="G1744" s="469"/>
      <c r="H1744" s="469"/>
      <c r="I1744" s="469"/>
      <c r="J1744" s="469"/>
      <c r="K1744" s="657"/>
      <c r="L1744" s="469"/>
      <c r="M1744" s="652"/>
    </row>
    <row r="1745" spans="2:13" s="619" customFormat="1">
      <c r="B1745" s="454"/>
      <c r="C1745" s="454"/>
      <c r="D1745" s="469"/>
      <c r="E1745" s="469"/>
      <c r="F1745" s="469"/>
      <c r="G1745" s="469"/>
      <c r="H1745" s="469"/>
      <c r="I1745" s="469"/>
      <c r="J1745" s="469"/>
      <c r="K1745" s="657"/>
      <c r="L1745" s="469"/>
      <c r="M1745" s="652"/>
    </row>
    <row r="1746" spans="2:13" s="619" customFormat="1">
      <c r="B1746" s="454"/>
      <c r="C1746" s="454"/>
      <c r="D1746" s="469"/>
      <c r="E1746" s="469"/>
      <c r="F1746" s="469"/>
      <c r="G1746" s="469"/>
      <c r="H1746" s="469"/>
      <c r="I1746" s="469"/>
      <c r="J1746" s="469"/>
      <c r="K1746" s="657"/>
      <c r="L1746" s="469"/>
      <c r="M1746" s="652"/>
    </row>
    <row r="1747" spans="2:13" s="619" customFormat="1">
      <c r="B1747" s="454"/>
      <c r="C1747" s="454"/>
      <c r="D1747" s="469"/>
      <c r="E1747" s="469"/>
      <c r="F1747" s="469"/>
      <c r="G1747" s="469"/>
      <c r="H1747" s="469"/>
      <c r="I1747" s="469"/>
      <c r="J1747" s="469"/>
      <c r="K1747" s="657"/>
      <c r="L1747" s="469"/>
      <c r="M1747" s="652"/>
    </row>
    <row r="1748" spans="2:13" s="619" customFormat="1">
      <c r="B1748" s="454"/>
      <c r="C1748" s="454"/>
      <c r="D1748" s="469"/>
      <c r="E1748" s="469"/>
      <c r="F1748" s="469"/>
      <c r="G1748" s="469"/>
      <c r="H1748" s="469"/>
      <c r="I1748" s="469"/>
      <c r="J1748" s="469"/>
      <c r="K1748" s="657"/>
      <c r="L1748" s="469"/>
      <c r="M1748" s="652"/>
    </row>
    <row r="1749" spans="2:13" s="619" customFormat="1">
      <c r="B1749" s="454"/>
      <c r="C1749" s="454"/>
      <c r="D1749" s="469"/>
      <c r="E1749" s="469"/>
      <c r="F1749" s="469"/>
      <c r="G1749" s="469"/>
      <c r="H1749" s="469"/>
      <c r="I1749" s="469"/>
      <c r="J1749" s="469"/>
      <c r="K1749" s="657"/>
      <c r="L1749" s="469"/>
      <c r="M1749" s="652"/>
    </row>
    <row r="1750" spans="2:13" s="619" customFormat="1">
      <c r="B1750" s="454"/>
      <c r="C1750" s="454"/>
      <c r="D1750" s="469"/>
      <c r="E1750" s="469"/>
      <c r="F1750" s="469"/>
      <c r="G1750" s="469"/>
      <c r="H1750" s="469"/>
      <c r="I1750" s="469"/>
      <c r="J1750" s="469"/>
      <c r="K1750" s="657"/>
      <c r="L1750" s="469"/>
      <c r="M1750" s="652"/>
    </row>
    <row r="1751" spans="2:13" s="619" customFormat="1">
      <c r="B1751" s="454"/>
      <c r="C1751" s="454"/>
      <c r="D1751" s="469"/>
      <c r="E1751" s="469"/>
      <c r="F1751" s="469"/>
      <c r="G1751" s="469"/>
      <c r="H1751" s="469"/>
      <c r="I1751" s="469"/>
      <c r="J1751" s="469"/>
      <c r="K1751" s="657"/>
      <c r="L1751" s="469"/>
      <c r="M1751" s="652"/>
    </row>
    <row r="1752" spans="2:13" s="619" customFormat="1">
      <c r="B1752" s="454"/>
      <c r="C1752" s="454"/>
      <c r="D1752" s="469"/>
      <c r="E1752" s="469"/>
      <c r="F1752" s="469"/>
      <c r="G1752" s="469"/>
      <c r="H1752" s="469"/>
      <c r="I1752" s="469"/>
      <c r="J1752" s="469"/>
      <c r="K1752" s="657"/>
      <c r="L1752" s="469"/>
      <c r="M1752" s="652"/>
    </row>
    <row r="1753" spans="2:13" s="619" customFormat="1">
      <c r="B1753" s="454"/>
      <c r="C1753" s="454"/>
      <c r="D1753" s="469"/>
      <c r="E1753" s="469"/>
      <c r="F1753" s="469"/>
      <c r="G1753" s="469"/>
      <c r="H1753" s="469"/>
      <c r="I1753" s="469"/>
      <c r="J1753" s="469"/>
      <c r="K1753" s="657"/>
      <c r="L1753" s="469"/>
      <c r="M1753" s="652"/>
    </row>
    <row r="1754" spans="2:13" s="619" customFormat="1">
      <c r="B1754" s="454"/>
      <c r="C1754" s="454"/>
      <c r="D1754" s="469"/>
      <c r="E1754" s="469"/>
      <c r="F1754" s="469"/>
      <c r="G1754" s="469"/>
      <c r="H1754" s="469"/>
      <c r="I1754" s="469"/>
      <c r="J1754" s="469"/>
      <c r="K1754" s="657"/>
      <c r="L1754" s="469"/>
      <c r="M1754" s="652"/>
    </row>
    <row r="1755" spans="2:13" s="619" customFormat="1">
      <c r="B1755" s="454"/>
      <c r="C1755" s="454"/>
      <c r="D1755" s="469"/>
      <c r="E1755" s="469"/>
      <c r="F1755" s="469"/>
      <c r="G1755" s="469"/>
      <c r="H1755" s="469"/>
      <c r="I1755" s="469"/>
      <c r="J1755" s="469"/>
      <c r="K1755" s="657"/>
      <c r="L1755" s="469"/>
      <c r="M1755" s="652"/>
    </row>
    <row r="1756" spans="2:13" s="619" customFormat="1">
      <c r="B1756" s="454"/>
      <c r="C1756" s="454"/>
      <c r="D1756" s="469"/>
      <c r="E1756" s="469"/>
      <c r="F1756" s="469"/>
      <c r="G1756" s="469"/>
      <c r="H1756" s="469"/>
      <c r="I1756" s="469"/>
      <c r="J1756" s="469"/>
      <c r="K1756" s="657"/>
      <c r="L1756" s="469"/>
      <c r="M1756" s="652"/>
    </row>
    <row r="1757" spans="2:13" s="619" customFormat="1">
      <c r="B1757" s="454"/>
      <c r="C1757" s="454"/>
      <c r="D1757" s="469"/>
      <c r="E1757" s="469"/>
      <c r="F1757" s="469"/>
      <c r="G1757" s="469"/>
      <c r="H1757" s="469"/>
      <c r="I1757" s="469"/>
      <c r="J1757" s="469"/>
      <c r="K1757" s="657"/>
      <c r="L1757" s="469"/>
      <c r="M1757" s="652"/>
    </row>
    <row r="1758" spans="2:13" s="619" customFormat="1">
      <c r="B1758" s="454"/>
      <c r="C1758" s="454"/>
      <c r="D1758" s="469"/>
      <c r="E1758" s="469"/>
      <c r="F1758" s="469"/>
      <c r="G1758" s="469"/>
      <c r="H1758" s="469"/>
      <c r="I1758" s="469"/>
      <c r="J1758" s="469"/>
      <c r="K1758" s="657"/>
      <c r="L1758" s="469"/>
      <c r="M1758" s="652"/>
    </row>
    <row r="1759" spans="2:13" s="619" customFormat="1">
      <c r="B1759" s="454"/>
      <c r="C1759" s="454"/>
      <c r="D1759" s="469"/>
      <c r="E1759" s="469"/>
      <c r="F1759" s="469"/>
      <c r="G1759" s="469"/>
      <c r="H1759" s="469"/>
      <c r="I1759" s="469"/>
      <c r="J1759" s="469"/>
      <c r="K1759" s="657"/>
      <c r="L1759" s="469"/>
      <c r="M1759" s="652"/>
    </row>
    <row r="1760" spans="2:13" s="619" customFormat="1">
      <c r="B1760" s="454"/>
      <c r="C1760" s="454"/>
      <c r="D1760" s="469"/>
      <c r="E1760" s="469"/>
      <c r="F1760" s="469"/>
      <c r="G1760" s="469"/>
      <c r="H1760" s="469"/>
      <c r="I1760" s="469"/>
      <c r="J1760" s="469"/>
      <c r="K1760" s="657"/>
      <c r="L1760" s="469"/>
      <c r="M1760" s="652"/>
    </row>
    <row r="1761" spans="2:13" s="619" customFormat="1">
      <c r="B1761" s="454"/>
      <c r="C1761" s="454"/>
      <c r="D1761" s="469"/>
      <c r="E1761" s="469"/>
      <c r="F1761" s="469"/>
      <c r="G1761" s="469"/>
      <c r="H1761" s="469"/>
      <c r="I1761" s="469"/>
      <c r="J1761" s="469"/>
      <c r="K1761" s="657"/>
      <c r="L1761" s="469"/>
      <c r="M1761" s="652"/>
    </row>
    <row r="1762" spans="2:13" s="619" customFormat="1">
      <c r="B1762" s="454"/>
      <c r="C1762" s="454"/>
      <c r="D1762" s="469"/>
      <c r="E1762" s="469"/>
      <c r="F1762" s="469"/>
      <c r="G1762" s="469"/>
      <c r="H1762" s="469"/>
      <c r="I1762" s="469"/>
      <c r="J1762" s="469"/>
      <c r="K1762" s="657"/>
      <c r="L1762" s="469"/>
      <c r="M1762" s="652"/>
    </row>
    <row r="1763" spans="2:13" s="619" customFormat="1">
      <c r="B1763" s="454"/>
      <c r="C1763" s="454"/>
      <c r="D1763" s="469"/>
      <c r="E1763" s="469"/>
      <c r="F1763" s="469"/>
      <c r="G1763" s="469"/>
      <c r="H1763" s="469"/>
      <c r="I1763" s="469"/>
      <c r="J1763" s="469"/>
      <c r="K1763" s="657"/>
      <c r="L1763" s="469"/>
      <c r="M1763" s="652"/>
    </row>
    <row r="1764" spans="2:13" s="619" customFormat="1">
      <c r="B1764" s="454"/>
      <c r="C1764" s="454"/>
      <c r="D1764" s="469"/>
      <c r="E1764" s="469"/>
      <c r="F1764" s="469"/>
      <c r="G1764" s="469"/>
      <c r="H1764" s="469"/>
      <c r="I1764" s="469"/>
      <c r="J1764" s="469"/>
      <c r="K1764" s="657"/>
      <c r="L1764" s="469"/>
      <c r="M1764" s="652"/>
    </row>
    <row r="1765" spans="2:13" s="619" customFormat="1">
      <c r="B1765" s="454"/>
      <c r="C1765" s="454"/>
      <c r="D1765" s="469"/>
      <c r="E1765" s="469"/>
      <c r="F1765" s="469"/>
      <c r="G1765" s="469"/>
      <c r="H1765" s="469"/>
      <c r="I1765" s="469"/>
      <c r="J1765" s="469"/>
      <c r="K1765" s="657"/>
      <c r="L1765" s="469"/>
      <c r="M1765" s="652"/>
    </row>
    <row r="1766" spans="2:13" s="619" customFormat="1">
      <c r="B1766" s="454"/>
      <c r="C1766" s="454"/>
      <c r="D1766" s="469"/>
      <c r="E1766" s="469"/>
      <c r="F1766" s="469"/>
      <c r="G1766" s="469"/>
      <c r="H1766" s="469"/>
      <c r="I1766" s="469"/>
      <c r="J1766" s="469"/>
      <c r="K1766" s="657"/>
      <c r="L1766" s="469"/>
      <c r="M1766" s="652"/>
    </row>
    <row r="1767" spans="2:13" s="619" customFormat="1">
      <c r="B1767" s="454"/>
      <c r="C1767" s="454"/>
      <c r="D1767" s="469"/>
      <c r="E1767" s="469"/>
      <c r="F1767" s="469"/>
      <c r="G1767" s="469"/>
      <c r="H1767" s="469"/>
      <c r="I1767" s="469"/>
      <c r="J1767" s="469"/>
      <c r="K1767" s="657"/>
      <c r="L1767" s="469"/>
      <c r="M1767" s="652"/>
    </row>
    <row r="1768" spans="2:13" s="619" customFormat="1">
      <c r="B1768" s="454"/>
      <c r="C1768" s="454"/>
      <c r="D1768" s="469"/>
      <c r="E1768" s="469"/>
      <c r="F1768" s="469"/>
      <c r="G1768" s="469"/>
      <c r="H1768" s="469"/>
      <c r="I1768" s="469"/>
      <c r="J1768" s="469"/>
      <c r="K1768" s="657"/>
      <c r="L1768" s="469"/>
      <c r="M1768" s="652"/>
    </row>
    <row r="1769" spans="2:13" s="619" customFormat="1">
      <c r="B1769" s="454"/>
      <c r="C1769" s="454"/>
      <c r="D1769" s="469"/>
      <c r="E1769" s="469"/>
      <c r="F1769" s="469"/>
      <c r="G1769" s="469"/>
      <c r="H1769" s="469"/>
      <c r="I1769" s="469"/>
      <c r="J1769" s="469"/>
      <c r="K1769" s="657"/>
      <c r="L1769" s="469"/>
      <c r="M1769" s="652"/>
    </row>
    <row r="1770" spans="2:13" s="619" customFormat="1">
      <c r="B1770" s="454"/>
      <c r="C1770" s="454"/>
      <c r="D1770" s="469"/>
      <c r="E1770" s="469"/>
      <c r="F1770" s="469"/>
      <c r="G1770" s="469"/>
      <c r="H1770" s="469"/>
      <c r="I1770" s="469"/>
      <c r="J1770" s="469"/>
      <c r="K1770" s="657"/>
      <c r="L1770" s="469"/>
      <c r="M1770" s="652"/>
    </row>
    <row r="1771" spans="2:13" s="619" customFormat="1">
      <c r="B1771" s="454"/>
      <c r="C1771" s="454"/>
      <c r="D1771" s="469"/>
      <c r="E1771" s="469"/>
      <c r="F1771" s="469"/>
      <c r="G1771" s="469"/>
      <c r="H1771" s="469"/>
      <c r="I1771" s="469"/>
      <c r="J1771" s="469"/>
      <c r="K1771" s="657"/>
      <c r="L1771" s="469"/>
      <c r="M1771" s="652"/>
    </row>
    <row r="1772" spans="2:13" s="619" customFormat="1">
      <c r="B1772" s="454"/>
      <c r="C1772" s="454"/>
      <c r="D1772" s="469"/>
      <c r="E1772" s="469"/>
      <c r="F1772" s="469"/>
      <c r="G1772" s="469"/>
      <c r="H1772" s="469"/>
      <c r="I1772" s="469"/>
      <c r="J1772" s="469"/>
      <c r="K1772" s="657"/>
      <c r="L1772" s="469"/>
      <c r="M1772" s="652"/>
    </row>
    <row r="1773" spans="2:13" s="619" customFormat="1">
      <c r="B1773" s="454"/>
      <c r="C1773" s="454"/>
      <c r="D1773" s="469"/>
      <c r="E1773" s="469"/>
      <c r="F1773" s="469"/>
      <c r="G1773" s="469"/>
      <c r="H1773" s="469"/>
      <c r="I1773" s="469"/>
      <c r="J1773" s="469"/>
      <c r="K1773" s="657"/>
      <c r="L1773" s="469"/>
      <c r="M1773" s="652"/>
    </row>
    <row r="1774" spans="2:13" s="619" customFormat="1">
      <c r="B1774" s="454"/>
      <c r="C1774" s="454"/>
      <c r="D1774" s="469"/>
      <c r="E1774" s="469"/>
      <c r="F1774" s="469"/>
      <c r="G1774" s="469"/>
      <c r="H1774" s="469"/>
      <c r="I1774" s="469"/>
      <c r="J1774" s="469"/>
      <c r="K1774" s="657"/>
      <c r="L1774" s="469"/>
      <c r="M1774" s="652"/>
    </row>
    <row r="1775" spans="2:13" s="619" customFormat="1">
      <c r="B1775" s="454"/>
      <c r="C1775" s="454"/>
      <c r="D1775" s="469"/>
      <c r="E1775" s="469"/>
      <c r="F1775" s="469"/>
      <c r="G1775" s="469"/>
      <c r="H1775" s="469"/>
      <c r="I1775" s="469"/>
      <c r="J1775" s="469"/>
      <c r="K1775" s="657"/>
      <c r="L1775" s="469"/>
      <c r="M1775" s="652"/>
    </row>
    <row r="1776" spans="2:13" s="619" customFormat="1">
      <c r="B1776" s="454"/>
      <c r="C1776" s="454"/>
      <c r="D1776" s="469"/>
      <c r="E1776" s="469"/>
      <c r="F1776" s="469"/>
      <c r="G1776" s="469"/>
      <c r="H1776" s="469"/>
      <c r="I1776" s="469"/>
      <c r="J1776" s="469"/>
      <c r="K1776" s="657"/>
      <c r="L1776" s="469"/>
      <c r="M1776" s="652"/>
    </row>
    <row r="1777" spans="2:13" s="619" customFormat="1">
      <c r="B1777" s="454"/>
      <c r="C1777" s="454"/>
      <c r="D1777" s="469"/>
      <c r="E1777" s="469"/>
      <c r="F1777" s="469"/>
      <c r="G1777" s="469"/>
      <c r="H1777" s="469"/>
      <c r="I1777" s="469"/>
      <c r="J1777" s="469"/>
      <c r="K1777" s="657"/>
      <c r="L1777" s="469"/>
      <c r="M1777" s="652"/>
    </row>
    <row r="1778" spans="2:13" s="619" customFormat="1">
      <c r="B1778" s="454"/>
      <c r="C1778" s="454"/>
      <c r="D1778" s="469"/>
      <c r="E1778" s="469"/>
      <c r="F1778" s="469"/>
      <c r="G1778" s="469"/>
      <c r="H1778" s="469"/>
      <c r="I1778" s="469"/>
      <c r="J1778" s="469"/>
      <c r="K1778" s="657"/>
      <c r="L1778" s="469"/>
      <c r="M1778" s="652"/>
    </row>
    <row r="1779" spans="2:13" s="619" customFormat="1">
      <c r="B1779" s="454"/>
      <c r="C1779" s="454"/>
      <c r="D1779" s="469"/>
      <c r="E1779" s="469"/>
      <c r="F1779" s="469"/>
      <c r="G1779" s="469"/>
      <c r="H1779" s="469"/>
      <c r="I1779" s="469"/>
      <c r="J1779" s="469"/>
      <c r="K1779" s="657"/>
      <c r="L1779" s="469"/>
      <c r="M1779" s="652"/>
    </row>
    <row r="1780" spans="2:13" s="619" customFormat="1">
      <c r="B1780" s="454"/>
      <c r="C1780" s="454"/>
      <c r="D1780" s="469"/>
      <c r="E1780" s="469"/>
      <c r="F1780" s="469"/>
      <c r="G1780" s="469"/>
      <c r="H1780" s="469"/>
      <c r="I1780" s="469"/>
      <c r="J1780" s="469"/>
      <c r="K1780" s="657"/>
      <c r="L1780" s="469"/>
      <c r="M1780" s="652"/>
    </row>
    <row r="1781" spans="2:13" s="619" customFormat="1">
      <c r="B1781" s="454"/>
      <c r="C1781" s="454"/>
      <c r="D1781" s="469"/>
      <c r="E1781" s="469"/>
      <c r="F1781" s="469"/>
      <c r="G1781" s="469"/>
      <c r="H1781" s="469"/>
      <c r="I1781" s="469"/>
      <c r="J1781" s="469"/>
      <c r="K1781" s="657"/>
      <c r="L1781" s="469"/>
      <c r="M1781" s="652"/>
    </row>
    <row r="1782" spans="2:13" s="619" customFormat="1">
      <c r="B1782" s="454"/>
      <c r="C1782" s="454"/>
      <c r="D1782" s="469"/>
      <c r="E1782" s="469"/>
      <c r="F1782" s="469"/>
      <c r="G1782" s="469"/>
      <c r="H1782" s="469"/>
      <c r="I1782" s="469"/>
      <c r="J1782" s="469"/>
      <c r="K1782" s="657"/>
      <c r="L1782" s="469"/>
      <c r="M1782" s="652"/>
    </row>
    <row r="1783" spans="2:13" s="619" customFormat="1">
      <c r="B1783" s="454"/>
      <c r="C1783" s="454"/>
      <c r="D1783" s="469"/>
      <c r="E1783" s="469"/>
      <c r="F1783" s="469"/>
      <c r="G1783" s="469"/>
      <c r="H1783" s="469"/>
      <c r="I1783" s="469"/>
      <c r="J1783" s="469"/>
      <c r="K1783" s="657"/>
      <c r="L1783" s="469"/>
      <c r="M1783" s="652"/>
    </row>
    <row r="1784" spans="2:13" s="619" customFormat="1">
      <c r="B1784" s="454"/>
      <c r="C1784" s="454"/>
      <c r="D1784" s="469"/>
      <c r="E1784" s="469"/>
      <c r="F1784" s="469"/>
      <c r="G1784" s="469"/>
      <c r="H1784" s="469"/>
      <c r="I1784" s="469"/>
      <c r="J1784" s="469"/>
      <c r="K1784" s="657"/>
      <c r="L1784" s="469"/>
      <c r="M1784" s="652"/>
    </row>
    <row r="1785" spans="2:13" s="619" customFormat="1">
      <c r="B1785" s="454"/>
      <c r="C1785" s="454"/>
      <c r="D1785" s="469"/>
      <c r="E1785" s="469"/>
      <c r="F1785" s="469"/>
      <c r="G1785" s="469"/>
      <c r="H1785" s="469"/>
      <c r="I1785" s="469"/>
      <c r="J1785" s="469"/>
      <c r="K1785" s="657"/>
      <c r="L1785" s="469"/>
      <c r="M1785" s="652"/>
    </row>
    <row r="1786" spans="2:13" s="619" customFormat="1">
      <c r="B1786" s="454"/>
      <c r="C1786" s="454"/>
      <c r="D1786" s="469"/>
      <c r="E1786" s="469"/>
      <c r="F1786" s="469"/>
      <c r="G1786" s="469"/>
      <c r="H1786" s="469"/>
      <c r="I1786" s="469"/>
      <c r="J1786" s="469"/>
      <c r="K1786" s="657"/>
      <c r="L1786" s="469"/>
      <c r="M1786" s="652"/>
    </row>
    <row r="1787" spans="2:13" s="619" customFormat="1">
      <c r="B1787" s="454"/>
      <c r="C1787" s="454"/>
      <c r="D1787" s="469"/>
      <c r="E1787" s="469"/>
      <c r="F1787" s="469"/>
      <c r="G1787" s="469"/>
      <c r="H1787" s="469"/>
      <c r="I1787" s="469"/>
      <c r="J1787" s="469"/>
      <c r="K1787" s="657"/>
      <c r="L1787" s="469"/>
      <c r="M1787" s="652"/>
    </row>
    <row r="1788" spans="2:13" s="619" customFormat="1">
      <c r="B1788" s="454"/>
      <c r="C1788" s="454"/>
      <c r="D1788" s="469"/>
      <c r="E1788" s="469"/>
      <c r="F1788" s="469"/>
      <c r="G1788" s="469"/>
      <c r="H1788" s="469"/>
      <c r="I1788" s="469"/>
      <c r="J1788" s="469"/>
      <c r="K1788" s="657"/>
      <c r="L1788" s="469"/>
      <c r="M1788" s="652"/>
    </row>
    <row r="1789" spans="2:13" s="619" customFormat="1">
      <c r="B1789" s="454"/>
      <c r="C1789" s="454"/>
      <c r="D1789" s="469"/>
      <c r="E1789" s="469"/>
      <c r="F1789" s="469"/>
      <c r="G1789" s="469"/>
      <c r="H1789" s="469"/>
      <c r="I1789" s="469"/>
      <c r="J1789" s="469"/>
      <c r="K1789" s="657"/>
      <c r="L1789" s="469"/>
      <c r="M1789" s="652"/>
    </row>
    <row r="1790" spans="2:13" s="619" customFormat="1">
      <c r="B1790" s="454"/>
      <c r="C1790" s="454"/>
      <c r="D1790" s="469"/>
      <c r="E1790" s="469"/>
      <c r="F1790" s="469"/>
      <c r="G1790" s="469"/>
      <c r="H1790" s="469"/>
      <c r="I1790" s="469"/>
      <c r="J1790" s="469"/>
      <c r="K1790" s="657"/>
      <c r="L1790" s="469"/>
      <c r="M1790" s="652"/>
    </row>
    <row r="1791" spans="2:13" s="619" customFormat="1">
      <c r="B1791" s="454"/>
      <c r="C1791" s="454"/>
      <c r="D1791" s="469"/>
      <c r="E1791" s="469"/>
      <c r="F1791" s="469"/>
      <c r="G1791" s="469"/>
      <c r="H1791" s="469"/>
      <c r="I1791" s="469"/>
      <c r="J1791" s="469"/>
      <c r="K1791" s="657"/>
      <c r="L1791" s="469"/>
      <c r="M1791" s="652"/>
    </row>
    <row r="1792" spans="2:13" s="619" customFormat="1">
      <c r="B1792" s="454"/>
      <c r="C1792" s="454"/>
      <c r="D1792" s="469"/>
      <c r="E1792" s="469"/>
      <c r="F1792" s="469"/>
      <c r="G1792" s="469"/>
      <c r="H1792" s="469"/>
      <c r="I1792" s="469"/>
      <c r="J1792" s="469"/>
      <c r="K1792" s="657"/>
      <c r="L1792" s="469"/>
      <c r="M1792" s="652"/>
    </row>
    <row r="1793" spans="2:13" s="619" customFormat="1">
      <c r="B1793" s="454"/>
      <c r="C1793" s="454"/>
      <c r="D1793" s="469"/>
      <c r="E1793" s="469"/>
      <c r="F1793" s="469"/>
      <c r="G1793" s="469"/>
      <c r="H1793" s="469"/>
      <c r="I1793" s="469"/>
      <c r="J1793" s="469"/>
      <c r="K1793" s="657"/>
      <c r="L1793" s="469"/>
      <c r="M1793" s="652"/>
    </row>
    <row r="1794" spans="2:13" s="619" customFormat="1">
      <c r="B1794" s="454"/>
      <c r="C1794" s="454"/>
      <c r="D1794" s="469"/>
      <c r="E1794" s="469"/>
      <c r="F1794" s="469"/>
      <c r="G1794" s="469"/>
      <c r="H1794" s="469"/>
      <c r="I1794" s="469"/>
      <c r="J1794" s="469"/>
      <c r="K1794" s="657"/>
      <c r="L1794" s="469"/>
      <c r="M1794" s="652"/>
    </row>
    <row r="1795" spans="2:13" s="619" customFormat="1">
      <c r="B1795" s="454"/>
      <c r="C1795" s="454"/>
      <c r="D1795" s="469"/>
      <c r="E1795" s="469"/>
      <c r="F1795" s="469"/>
      <c r="G1795" s="469"/>
      <c r="H1795" s="469"/>
      <c r="I1795" s="469"/>
      <c r="J1795" s="469"/>
      <c r="K1795" s="657"/>
      <c r="L1795" s="469"/>
      <c r="M1795" s="652"/>
    </row>
    <row r="1796" spans="2:13" s="619" customFormat="1">
      <c r="B1796" s="454"/>
      <c r="C1796" s="454"/>
      <c r="D1796" s="469"/>
      <c r="E1796" s="469"/>
      <c r="F1796" s="469"/>
      <c r="G1796" s="469"/>
      <c r="H1796" s="469"/>
      <c r="I1796" s="469"/>
      <c r="J1796" s="469"/>
      <c r="K1796" s="657"/>
      <c r="L1796" s="469"/>
      <c r="M1796" s="652"/>
    </row>
    <row r="1797" spans="2:13" s="619" customFormat="1">
      <c r="B1797" s="454"/>
      <c r="C1797" s="454"/>
      <c r="D1797" s="469"/>
      <c r="E1797" s="469"/>
      <c r="F1797" s="469"/>
      <c r="G1797" s="469"/>
      <c r="H1797" s="469"/>
      <c r="I1797" s="469"/>
      <c r="J1797" s="469"/>
      <c r="K1797" s="657"/>
      <c r="L1797" s="469"/>
      <c r="M1797" s="652"/>
    </row>
    <row r="1798" spans="2:13" s="619" customFormat="1">
      <c r="B1798" s="454"/>
      <c r="C1798" s="454"/>
      <c r="D1798" s="469"/>
      <c r="E1798" s="469"/>
      <c r="F1798" s="469"/>
      <c r="G1798" s="469"/>
      <c r="H1798" s="469"/>
      <c r="I1798" s="469"/>
      <c r="J1798" s="469"/>
      <c r="K1798" s="657"/>
      <c r="L1798" s="469"/>
      <c r="M1798" s="652"/>
    </row>
    <row r="1799" spans="2:13" s="619" customFormat="1">
      <c r="B1799" s="454"/>
      <c r="C1799" s="454"/>
      <c r="D1799" s="469"/>
      <c r="E1799" s="469"/>
      <c r="F1799" s="469"/>
      <c r="G1799" s="469"/>
      <c r="H1799" s="469"/>
      <c r="I1799" s="469"/>
      <c r="J1799" s="469"/>
      <c r="K1799" s="657"/>
      <c r="L1799" s="469"/>
      <c r="M1799" s="652"/>
    </row>
    <row r="1800" spans="2:13" s="619" customFormat="1">
      <c r="B1800" s="454"/>
      <c r="C1800" s="454"/>
      <c r="D1800" s="469"/>
      <c r="E1800" s="469"/>
      <c r="F1800" s="469"/>
      <c r="G1800" s="469"/>
      <c r="H1800" s="469"/>
      <c r="I1800" s="469"/>
      <c r="J1800" s="469"/>
      <c r="K1800" s="657"/>
      <c r="L1800" s="469"/>
      <c r="M1800" s="652"/>
    </row>
    <row r="1801" spans="2:13" s="619" customFormat="1">
      <c r="B1801" s="454"/>
      <c r="C1801" s="454"/>
      <c r="D1801" s="469"/>
      <c r="E1801" s="469"/>
      <c r="F1801" s="469"/>
      <c r="G1801" s="469"/>
      <c r="H1801" s="469"/>
      <c r="I1801" s="469"/>
      <c r="J1801" s="469"/>
      <c r="K1801" s="657"/>
      <c r="L1801" s="469"/>
      <c r="M1801" s="652"/>
    </row>
    <row r="1802" spans="2:13" s="619" customFormat="1">
      <c r="B1802" s="454"/>
      <c r="C1802" s="454"/>
      <c r="D1802" s="469"/>
      <c r="E1802" s="469"/>
      <c r="F1802" s="469"/>
      <c r="G1802" s="469"/>
      <c r="H1802" s="469"/>
      <c r="I1802" s="469"/>
      <c r="J1802" s="469"/>
      <c r="K1802" s="657"/>
      <c r="L1802" s="469"/>
      <c r="M1802" s="652"/>
    </row>
    <row r="1803" spans="2:13" s="619" customFormat="1">
      <c r="B1803" s="454"/>
      <c r="C1803" s="454"/>
      <c r="D1803" s="469"/>
      <c r="E1803" s="469"/>
      <c r="F1803" s="469"/>
      <c r="G1803" s="469"/>
      <c r="H1803" s="469"/>
      <c r="I1803" s="469"/>
      <c r="J1803" s="469"/>
      <c r="K1803" s="657"/>
      <c r="L1803" s="469"/>
      <c r="M1803" s="652"/>
    </row>
    <row r="1804" spans="2:13" s="619" customFormat="1">
      <c r="B1804" s="454"/>
      <c r="C1804" s="454"/>
      <c r="D1804" s="469"/>
      <c r="E1804" s="469"/>
      <c r="F1804" s="469"/>
      <c r="G1804" s="469"/>
      <c r="H1804" s="469"/>
      <c r="I1804" s="469"/>
      <c r="J1804" s="469"/>
      <c r="K1804" s="657"/>
      <c r="L1804" s="469"/>
      <c r="M1804" s="652"/>
    </row>
    <row r="1805" spans="2:13" s="619" customFormat="1">
      <c r="B1805" s="454"/>
      <c r="C1805" s="454"/>
      <c r="D1805" s="469"/>
      <c r="E1805" s="469"/>
      <c r="F1805" s="469"/>
      <c r="G1805" s="469"/>
      <c r="H1805" s="469"/>
      <c r="I1805" s="469"/>
      <c r="J1805" s="469"/>
      <c r="K1805" s="657"/>
      <c r="L1805" s="469"/>
      <c r="M1805" s="652"/>
    </row>
    <row r="1806" spans="2:13" s="619" customFormat="1">
      <c r="B1806" s="454"/>
      <c r="C1806" s="454"/>
      <c r="D1806" s="469"/>
      <c r="E1806" s="469"/>
      <c r="F1806" s="469"/>
      <c r="G1806" s="469"/>
      <c r="H1806" s="469"/>
      <c r="I1806" s="469"/>
      <c r="J1806" s="469"/>
      <c r="K1806" s="657"/>
      <c r="L1806" s="469"/>
      <c r="M1806" s="652"/>
    </row>
    <row r="1807" spans="2:13" s="619" customFormat="1">
      <c r="B1807" s="454"/>
      <c r="C1807" s="454"/>
      <c r="D1807" s="469"/>
      <c r="E1807" s="469"/>
      <c r="F1807" s="469"/>
      <c r="G1807" s="469"/>
      <c r="H1807" s="469"/>
      <c r="I1807" s="469"/>
      <c r="J1807" s="469"/>
      <c r="K1807" s="657"/>
      <c r="L1807" s="469"/>
      <c r="M1807" s="652"/>
    </row>
    <row r="1808" spans="2:13" s="619" customFormat="1">
      <c r="B1808" s="454"/>
      <c r="C1808" s="454"/>
      <c r="D1808" s="469"/>
      <c r="E1808" s="469"/>
      <c r="F1808" s="469"/>
      <c r="G1808" s="469"/>
      <c r="H1808" s="469"/>
      <c r="I1808" s="469"/>
      <c r="J1808" s="469"/>
      <c r="K1808" s="657"/>
      <c r="L1808" s="469"/>
      <c r="M1808" s="652"/>
    </row>
    <row r="1809" spans="2:13" s="619" customFormat="1">
      <c r="B1809" s="454"/>
      <c r="C1809" s="454"/>
      <c r="D1809" s="469"/>
      <c r="E1809" s="469"/>
      <c r="F1809" s="469"/>
      <c r="G1809" s="469"/>
      <c r="H1809" s="469"/>
      <c r="I1809" s="469"/>
      <c r="J1809" s="469"/>
      <c r="K1809" s="657"/>
      <c r="L1809" s="469"/>
      <c r="M1809" s="652"/>
    </row>
    <row r="1810" spans="2:13" s="619" customFormat="1">
      <c r="B1810" s="454"/>
      <c r="C1810" s="454"/>
      <c r="D1810" s="469"/>
      <c r="E1810" s="469"/>
      <c r="F1810" s="469"/>
      <c r="G1810" s="469"/>
      <c r="H1810" s="469"/>
      <c r="I1810" s="469"/>
      <c r="J1810" s="469"/>
      <c r="K1810" s="657"/>
      <c r="L1810" s="469"/>
      <c r="M1810" s="652"/>
    </row>
    <row r="1811" spans="2:13" s="619" customFormat="1">
      <c r="B1811" s="454"/>
      <c r="C1811" s="454"/>
      <c r="D1811" s="469"/>
      <c r="E1811" s="469"/>
      <c r="F1811" s="469"/>
      <c r="G1811" s="469"/>
      <c r="H1811" s="469"/>
      <c r="I1811" s="469"/>
      <c r="J1811" s="469"/>
      <c r="K1811" s="657"/>
      <c r="L1811" s="469"/>
      <c r="M1811" s="652"/>
    </row>
    <row r="1812" spans="2:13" s="619" customFormat="1">
      <c r="B1812" s="454"/>
      <c r="C1812" s="454"/>
      <c r="D1812" s="469"/>
      <c r="E1812" s="469"/>
      <c r="F1812" s="469"/>
      <c r="G1812" s="469"/>
      <c r="H1812" s="469"/>
      <c r="I1812" s="469"/>
      <c r="J1812" s="469"/>
      <c r="K1812" s="657"/>
      <c r="L1812" s="469"/>
      <c r="M1812" s="652"/>
    </row>
    <row r="1813" spans="2:13" s="619" customFormat="1">
      <c r="B1813" s="454"/>
      <c r="C1813" s="454"/>
      <c r="D1813" s="469"/>
      <c r="E1813" s="469"/>
      <c r="F1813" s="469"/>
      <c r="G1813" s="469"/>
      <c r="H1813" s="469"/>
      <c r="I1813" s="469"/>
      <c r="J1813" s="469"/>
      <c r="K1813" s="657"/>
      <c r="L1813" s="469"/>
      <c r="M1813" s="652"/>
    </row>
    <row r="1814" spans="2:13" s="619" customFormat="1">
      <c r="B1814" s="454"/>
      <c r="C1814" s="454"/>
      <c r="D1814" s="469"/>
      <c r="E1814" s="469"/>
      <c r="F1814" s="469"/>
      <c r="G1814" s="469"/>
      <c r="H1814" s="469"/>
      <c r="I1814" s="469"/>
      <c r="J1814" s="469"/>
      <c r="K1814" s="657"/>
      <c r="L1814" s="469"/>
      <c r="M1814" s="652"/>
    </row>
    <row r="1815" spans="2:13" s="619" customFormat="1">
      <c r="B1815" s="454"/>
      <c r="C1815" s="454"/>
      <c r="D1815" s="469"/>
      <c r="E1815" s="469"/>
      <c r="F1815" s="469"/>
      <c r="G1815" s="469"/>
      <c r="H1815" s="469"/>
      <c r="I1815" s="469"/>
      <c r="J1815" s="469"/>
      <c r="K1815" s="657"/>
      <c r="L1815" s="469"/>
      <c r="M1815" s="652"/>
    </row>
    <row r="1816" spans="2:13" s="619" customFormat="1">
      <c r="B1816" s="454"/>
      <c r="C1816" s="454"/>
      <c r="D1816" s="469"/>
      <c r="E1816" s="469"/>
      <c r="F1816" s="469"/>
      <c r="G1816" s="469"/>
      <c r="H1816" s="469"/>
      <c r="I1816" s="469"/>
      <c r="J1816" s="469"/>
      <c r="K1816" s="657"/>
      <c r="L1816" s="469"/>
      <c r="M1816" s="652"/>
    </row>
    <row r="1817" spans="2:13" s="619" customFormat="1">
      <c r="B1817" s="454"/>
      <c r="C1817" s="454"/>
      <c r="D1817" s="469"/>
      <c r="E1817" s="469"/>
      <c r="F1817" s="469"/>
      <c r="G1817" s="469"/>
      <c r="H1817" s="469"/>
      <c r="I1817" s="469"/>
      <c r="J1817" s="469"/>
      <c r="K1817" s="657"/>
      <c r="L1817" s="469"/>
      <c r="M1817" s="652"/>
    </row>
    <row r="1818" spans="2:13" s="619" customFormat="1">
      <c r="B1818" s="454"/>
      <c r="C1818" s="454"/>
      <c r="D1818" s="469"/>
      <c r="E1818" s="469"/>
      <c r="F1818" s="469"/>
      <c r="G1818" s="469"/>
      <c r="H1818" s="469"/>
      <c r="I1818" s="469"/>
      <c r="J1818" s="469"/>
      <c r="K1818" s="657"/>
      <c r="L1818" s="469"/>
      <c r="M1818" s="652"/>
    </row>
    <row r="1819" spans="2:13" s="619" customFormat="1">
      <c r="B1819" s="454"/>
      <c r="C1819" s="454"/>
      <c r="D1819" s="469"/>
      <c r="E1819" s="469"/>
      <c r="F1819" s="469"/>
      <c r="G1819" s="469"/>
      <c r="H1819" s="469"/>
      <c r="I1819" s="469"/>
      <c r="J1819" s="469"/>
      <c r="K1819" s="657"/>
      <c r="L1819" s="469"/>
      <c r="M1819" s="652"/>
    </row>
    <row r="1820" spans="2:13" s="619" customFormat="1">
      <c r="B1820" s="454"/>
      <c r="C1820" s="454"/>
      <c r="D1820" s="469"/>
      <c r="E1820" s="469"/>
      <c r="F1820" s="469"/>
      <c r="G1820" s="469"/>
      <c r="H1820" s="469"/>
      <c r="I1820" s="469"/>
      <c r="J1820" s="469"/>
      <c r="K1820" s="657"/>
      <c r="L1820" s="469"/>
      <c r="M1820" s="652"/>
    </row>
    <row r="1821" spans="2:13" s="619" customFormat="1">
      <c r="B1821" s="454"/>
      <c r="C1821" s="454"/>
      <c r="D1821" s="469"/>
      <c r="E1821" s="469"/>
      <c r="F1821" s="469"/>
      <c r="G1821" s="469"/>
      <c r="H1821" s="469"/>
      <c r="I1821" s="469"/>
      <c r="J1821" s="469"/>
      <c r="K1821" s="657"/>
      <c r="L1821" s="469"/>
      <c r="M1821" s="652"/>
    </row>
    <row r="1822" spans="2:13" s="619" customFormat="1">
      <c r="B1822" s="454"/>
      <c r="C1822" s="454"/>
      <c r="D1822" s="469"/>
      <c r="E1822" s="469"/>
      <c r="F1822" s="469"/>
      <c r="G1822" s="469"/>
      <c r="H1822" s="469"/>
      <c r="I1822" s="469"/>
      <c r="J1822" s="469"/>
      <c r="K1822" s="657"/>
      <c r="L1822" s="469"/>
      <c r="M1822" s="652"/>
    </row>
    <row r="1823" spans="2:13" s="619" customFormat="1">
      <c r="B1823" s="454"/>
      <c r="C1823" s="454"/>
      <c r="D1823" s="469"/>
      <c r="E1823" s="469"/>
      <c r="F1823" s="469"/>
      <c r="G1823" s="469"/>
      <c r="H1823" s="469"/>
      <c r="I1823" s="469"/>
      <c r="J1823" s="469"/>
      <c r="K1823" s="657"/>
      <c r="L1823" s="469"/>
      <c r="M1823" s="652"/>
    </row>
    <row r="1824" spans="2:13" s="619" customFormat="1">
      <c r="B1824" s="454"/>
      <c r="C1824" s="454"/>
      <c r="D1824" s="469"/>
      <c r="E1824" s="469"/>
      <c r="F1824" s="469"/>
      <c r="G1824" s="469"/>
      <c r="H1824" s="469"/>
      <c r="I1824" s="469"/>
      <c r="J1824" s="469"/>
      <c r="K1824" s="657"/>
      <c r="L1824" s="469"/>
      <c r="M1824" s="652"/>
    </row>
    <row r="1825" spans="2:13" s="619" customFormat="1">
      <c r="B1825" s="454"/>
      <c r="C1825" s="454"/>
      <c r="D1825" s="469"/>
      <c r="E1825" s="469"/>
      <c r="F1825" s="469"/>
      <c r="G1825" s="469"/>
      <c r="H1825" s="469"/>
      <c r="I1825" s="469"/>
      <c r="J1825" s="469"/>
      <c r="K1825" s="657"/>
      <c r="L1825" s="469"/>
      <c r="M1825" s="652"/>
    </row>
    <row r="1826" spans="2:13" s="619" customFormat="1">
      <c r="B1826" s="454"/>
      <c r="C1826" s="454"/>
      <c r="D1826" s="469"/>
      <c r="E1826" s="469"/>
      <c r="F1826" s="469"/>
      <c r="G1826" s="469"/>
      <c r="H1826" s="469"/>
      <c r="I1826" s="469"/>
      <c r="J1826" s="469"/>
      <c r="K1826" s="657"/>
      <c r="L1826" s="469"/>
      <c r="M1826" s="652"/>
    </row>
    <row r="1827" spans="2:13" s="619" customFormat="1">
      <c r="B1827" s="454"/>
      <c r="C1827" s="454"/>
      <c r="D1827" s="469"/>
      <c r="E1827" s="469"/>
      <c r="F1827" s="469"/>
      <c r="G1827" s="469"/>
      <c r="H1827" s="469"/>
      <c r="I1827" s="469"/>
      <c r="J1827" s="469"/>
      <c r="K1827" s="657"/>
      <c r="L1827" s="469"/>
      <c r="M1827" s="652"/>
    </row>
    <row r="1828" spans="2:13" s="619" customFormat="1">
      <c r="B1828" s="454"/>
      <c r="C1828" s="454"/>
      <c r="D1828" s="469"/>
      <c r="E1828" s="469"/>
      <c r="F1828" s="469"/>
      <c r="G1828" s="469"/>
      <c r="H1828" s="469"/>
      <c r="I1828" s="469"/>
      <c r="J1828" s="469"/>
      <c r="K1828" s="657"/>
      <c r="L1828" s="469"/>
      <c r="M1828" s="652"/>
    </row>
    <row r="1829" spans="2:13" s="619" customFormat="1">
      <c r="B1829" s="454"/>
      <c r="C1829" s="454"/>
      <c r="D1829" s="469"/>
      <c r="E1829" s="469"/>
      <c r="F1829" s="469"/>
      <c r="G1829" s="469"/>
      <c r="H1829" s="469"/>
      <c r="I1829" s="469"/>
      <c r="J1829" s="469"/>
      <c r="K1829" s="657"/>
      <c r="L1829" s="469"/>
      <c r="M1829" s="652"/>
    </row>
    <row r="1830" spans="2:13" s="619" customFormat="1">
      <c r="B1830" s="454"/>
      <c r="C1830" s="454"/>
      <c r="D1830" s="469"/>
      <c r="E1830" s="469"/>
      <c r="F1830" s="469"/>
      <c r="G1830" s="469"/>
      <c r="H1830" s="469"/>
      <c r="I1830" s="469"/>
      <c r="J1830" s="469"/>
      <c r="K1830" s="657"/>
      <c r="L1830" s="469"/>
      <c r="M1830" s="652"/>
    </row>
    <row r="1831" spans="2:13" s="619" customFormat="1">
      <c r="B1831" s="454"/>
      <c r="C1831" s="454"/>
      <c r="D1831" s="469"/>
      <c r="E1831" s="469"/>
      <c r="F1831" s="469"/>
      <c r="G1831" s="469"/>
      <c r="H1831" s="469"/>
      <c r="I1831" s="469"/>
      <c r="J1831" s="469"/>
      <c r="K1831" s="657"/>
      <c r="L1831" s="469"/>
      <c r="M1831" s="652"/>
    </row>
    <row r="1832" spans="2:13" s="619" customFormat="1">
      <c r="B1832" s="454"/>
      <c r="C1832" s="454"/>
      <c r="D1832" s="469"/>
      <c r="E1832" s="469"/>
      <c r="F1832" s="469"/>
      <c r="G1832" s="469"/>
      <c r="H1832" s="469"/>
      <c r="I1832" s="469"/>
      <c r="J1832" s="469"/>
      <c r="K1832" s="657"/>
      <c r="L1832" s="469"/>
      <c r="M1832" s="652"/>
    </row>
    <row r="1833" spans="2:13" s="619" customFormat="1">
      <c r="B1833" s="454"/>
      <c r="C1833" s="454"/>
      <c r="D1833" s="469"/>
      <c r="E1833" s="469"/>
      <c r="F1833" s="469"/>
      <c r="G1833" s="469"/>
      <c r="H1833" s="469"/>
      <c r="I1833" s="469"/>
      <c r="J1833" s="469"/>
      <c r="K1833" s="657"/>
      <c r="L1833" s="469"/>
      <c r="M1833" s="652"/>
    </row>
    <row r="1834" spans="2:13" s="619" customFormat="1">
      <c r="B1834" s="454"/>
      <c r="C1834" s="454"/>
      <c r="D1834" s="469"/>
      <c r="E1834" s="469"/>
      <c r="F1834" s="469"/>
      <c r="G1834" s="469"/>
      <c r="H1834" s="469"/>
      <c r="I1834" s="469"/>
      <c r="J1834" s="469"/>
      <c r="K1834" s="657"/>
      <c r="L1834" s="469"/>
      <c r="M1834" s="652"/>
    </row>
    <row r="1835" spans="2:13" s="619" customFormat="1">
      <c r="B1835" s="454"/>
      <c r="C1835" s="454"/>
      <c r="D1835" s="469"/>
      <c r="E1835" s="469"/>
      <c r="F1835" s="469"/>
      <c r="G1835" s="469"/>
      <c r="H1835" s="469"/>
      <c r="I1835" s="469"/>
      <c r="J1835" s="469"/>
      <c r="K1835" s="657"/>
      <c r="L1835" s="469"/>
      <c r="M1835" s="652"/>
    </row>
    <row r="1836" spans="2:13" s="619" customFormat="1">
      <c r="B1836" s="454"/>
      <c r="C1836" s="454"/>
      <c r="D1836" s="469"/>
      <c r="E1836" s="469"/>
      <c r="F1836" s="469"/>
      <c r="G1836" s="469"/>
      <c r="H1836" s="469"/>
      <c r="I1836" s="469"/>
      <c r="J1836" s="469"/>
      <c r="K1836" s="657"/>
      <c r="L1836" s="469"/>
      <c r="M1836" s="652"/>
    </row>
    <row r="1837" spans="2:13" s="619" customFormat="1">
      <c r="B1837" s="454"/>
      <c r="C1837" s="454"/>
      <c r="D1837" s="469"/>
      <c r="E1837" s="469"/>
      <c r="F1837" s="469"/>
      <c r="G1837" s="469"/>
      <c r="H1837" s="469"/>
      <c r="I1837" s="469"/>
      <c r="J1837" s="469"/>
      <c r="K1837" s="657"/>
      <c r="L1837" s="469"/>
      <c r="M1837" s="652"/>
    </row>
    <row r="1838" spans="2:13" s="619" customFormat="1">
      <c r="B1838" s="454"/>
      <c r="C1838" s="454"/>
      <c r="D1838" s="469"/>
      <c r="E1838" s="469"/>
      <c r="F1838" s="469"/>
      <c r="G1838" s="469"/>
      <c r="H1838" s="469"/>
      <c r="I1838" s="469"/>
      <c r="J1838" s="469"/>
      <c r="K1838" s="657"/>
      <c r="L1838" s="469"/>
      <c r="M1838" s="652"/>
    </row>
    <row r="1839" spans="2:13" s="619" customFormat="1">
      <c r="B1839" s="454"/>
      <c r="C1839" s="454"/>
      <c r="D1839" s="469"/>
      <c r="E1839" s="469"/>
      <c r="F1839" s="469"/>
      <c r="G1839" s="469"/>
      <c r="H1839" s="469"/>
      <c r="I1839" s="469"/>
      <c r="J1839" s="469"/>
      <c r="K1839" s="657"/>
      <c r="L1839" s="469"/>
      <c r="M1839" s="652"/>
    </row>
    <row r="1840" spans="2:13" s="619" customFormat="1">
      <c r="B1840" s="454"/>
      <c r="C1840" s="454"/>
      <c r="D1840" s="469"/>
      <c r="E1840" s="469"/>
      <c r="F1840" s="469"/>
      <c r="G1840" s="469"/>
      <c r="H1840" s="469"/>
      <c r="I1840" s="469"/>
      <c r="J1840" s="469"/>
      <c r="K1840" s="657"/>
      <c r="L1840" s="469"/>
      <c r="M1840" s="652"/>
    </row>
    <row r="1841" spans="2:13" s="619" customFormat="1">
      <c r="B1841" s="454"/>
      <c r="C1841" s="454"/>
      <c r="D1841" s="469"/>
      <c r="E1841" s="469"/>
      <c r="F1841" s="469"/>
      <c r="G1841" s="469"/>
      <c r="H1841" s="469"/>
      <c r="I1841" s="469"/>
      <c r="J1841" s="469"/>
      <c r="K1841" s="657"/>
      <c r="L1841" s="469"/>
      <c r="M1841" s="652"/>
    </row>
    <row r="1842" spans="2:13" s="619" customFormat="1">
      <c r="B1842" s="454"/>
      <c r="C1842" s="454"/>
      <c r="D1842" s="469"/>
      <c r="E1842" s="469"/>
      <c r="F1842" s="469"/>
      <c r="G1842" s="469"/>
      <c r="H1842" s="469"/>
      <c r="I1842" s="469"/>
      <c r="J1842" s="469"/>
      <c r="K1842" s="657"/>
      <c r="L1842" s="469"/>
      <c r="M1842" s="652"/>
    </row>
    <row r="1843" spans="2:13" s="619" customFormat="1">
      <c r="B1843" s="454"/>
      <c r="C1843" s="454"/>
      <c r="D1843" s="469"/>
      <c r="E1843" s="469"/>
      <c r="F1843" s="469"/>
      <c r="G1843" s="469"/>
      <c r="H1843" s="469"/>
      <c r="I1843" s="469"/>
      <c r="J1843" s="469"/>
      <c r="K1843" s="657"/>
      <c r="L1843" s="469"/>
      <c r="M1843" s="652"/>
    </row>
    <row r="1844" spans="2:13" s="619" customFormat="1">
      <c r="B1844" s="454"/>
      <c r="C1844" s="454"/>
      <c r="D1844" s="469"/>
      <c r="E1844" s="469"/>
      <c r="F1844" s="469"/>
      <c r="G1844" s="469"/>
      <c r="H1844" s="469"/>
      <c r="I1844" s="469"/>
      <c r="J1844" s="469"/>
      <c r="K1844" s="657"/>
      <c r="L1844" s="469"/>
      <c r="M1844" s="652"/>
    </row>
    <row r="1845" spans="2:13" s="619" customFormat="1">
      <c r="B1845" s="454"/>
      <c r="C1845" s="454"/>
      <c r="D1845" s="469"/>
      <c r="E1845" s="469"/>
      <c r="F1845" s="469"/>
      <c r="G1845" s="469"/>
      <c r="H1845" s="469"/>
      <c r="I1845" s="469"/>
      <c r="J1845" s="469"/>
      <c r="K1845" s="657"/>
      <c r="L1845" s="469"/>
      <c r="M1845" s="652"/>
    </row>
    <row r="1846" spans="2:13" s="619" customFormat="1">
      <c r="B1846" s="454"/>
      <c r="C1846" s="454"/>
      <c r="D1846" s="469"/>
      <c r="E1846" s="469"/>
      <c r="F1846" s="469"/>
      <c r="G1846" s="469"/>
      <c r="H1846" s="469"/>
      <c r="I1846" s="469"/>
      <c r="J1846" s="469"/>
      <c r="K1846" s="657"/>
      <c r="L1846" s="469"/>
      <c r="M1846" s="652"/>
    </row>
    <row r="1847" spans="2:13" s="619" customFormat="1">
      <c r="B1847" s="454"/>
      <c r="C1847" s="454"/>
      <c r="D1847" s="469"/>
      <c r="E1847" s="469"/>
      <c r="F1847" s="469"/>
      <c r="G1847" s="469"/>
      <c r="H1847" s="469"/>
      <c r="I1847" s="469"/>
      <c r="J1847" s="469"/>
      <c r="K1847" s="657"/>
      <c r="L1847" s="469"/>
      <c r="M1847" s="652"/>
    </row>
    <row r="1848" spans="2:13" s="619" customFormat="1">
      <c r="B1848" s="454"/>
      <c r="C1848" s="454"/>
      <c r="D1848" s="469"/>
      <c r="E1848" s="469"/>
      <c r="F1848" s="469"/>
      <c r="G1848" s="469"/>
      <c r="H1848" s="469"/>
      <c r="I1848" s="469"/>
      <c r="J1848" s="469"/>
      <c r="K1848" s="657"/>
      <c r="L1848" s="469"/>
      <c r="M1848" s="652"/>
    </row>
    <row r="1849" spans="2:13" s="619" customFormat="1">
      <c r="B1849" s="454"/>
      <c r="C1849" s="454"/>
      <c r="D1849" s="469"/>
      <c r="E1849" s="469"/>
      <c r="F1849" s="469"/>
      <c r="G1849" s="469"/>
      <c r="H1849" s="469"/>
      <c r="I1849" s="469"/>
      <c r="J1849" s="469"/>
      <c r="K1849" s="657"/>
      <c r="L1849" s="469"/>
      <c r="M1849" s="652"/>
    </row>
    <row r="1850" spans="2:13" s="619" customFormat="1">
      <c r="B1850" s="454"/>
      <c r="C1850" s="454"/>
      <c r="D1850" s="469"/>
      <c r="E1850" s="469"/>
      <c r="F1850" s="469"/>
      <c r="G1850" s="469"/>
      <c r="H1850" s="469"/>
      <c r="I1850" s="469"/>
      <c r="J1850" s="469"/>
      <c r="K1850" s="657"/>
      <c r="L1850" s="469"/>
      <c r="M1850" s="652"/>
    </row>
    <row r="1851" spans="2:13" s="619" customFormat="1">
      <c r="B1851" s="454"/>
      <c r="C1851" s="454"/>
      <c r="D1851" s="469"/>
      <c r="E1851" s="469"/>
      <c r="F1851" s="469"/>
      <c r="G1851" s="469"/>
      <c r="H1851" s="469"/>
      <c r="I1851" s="469"/>
      <c r="J1851" s="469"/>
      <c r="K1851" s="657"/>
      <c r="L1851" s="469"/>
      <c r="M1851" s="652"/>
    </row>
    <row r="1852" spans="2:13" s="619" customFormat="1">
      <c r="B1852" s="454"/>
      <c r="C1852" s="454"/>
      <c r="D1852" s="469"/>
      <c r="E1852" s="469"/>
      <c r="F1852" s="469"/>
      <c r="G1852" s="469"/>
      <c r="H1852" s="469"/>
      <c r="I1852" s="469"/>
      <c r="J1852" s="469"/>
      <c r="K1852" s="657"/>
      <c r="L1852" s="469"/>
      <c r="M1852" s="652"/>
    </row>
    <row r="1853" spans="2:13" s="619" customFormat="1">
      <c r="B1853" s="454"/>
      <c r="C1853" s="454"/>
      <c r="D1853" s="469"/>
      <c r="E1853" s="469"/>
      <c r="F1853" s="469"/>
      <c r="G1853" s="469"/>
      <c r="H1853" s="469"/>
      <c r="I1853" s="469"/>
      <c r="J1853" s="469"/>
      <c r="K1853" s="657"/>
      <c r="L1853" s="469"/>
      <c r="M1853" s="652"/>
    </row>
    <row r="1854" spans="2:13" s="619" customFormat="1">
      <c r="B1854" s="454"/>
      <c r="C1854" s="454"/>
      <c r="D1854" s="469"/>
      <c r="E1854" s="469"/>
      <c r="F1854" s="469"/>
      <c r="G1854" s="469"/>
      <c r="H1854" s="469"/>
      <c r="I1854" s="469"/>
      <c r="J1854" s="469"/>
      <c r="K1854" s="657"/>
      <c r="L1854" s="469"/>
      <c r="M1854" s="652"/>
    </row>
    <row r="1855" spans="2:13" s="619" customFormat="1">
      <c r="B1855" s="454"/>
      <c r="C1855" s="454"/>
      <c r="D1855" s="469"/>
      <c r="E1855" s="469"/>
      <c r="F1855" s="469"/>
      <c r="G1855" s="469"/>
      <c r="H1855" s="469"/>
      <c r="I1855" s="469"/>
      <c r="J1855" s="469"/>
      <c r="K1855" s="657"/>
      <c r="L1855" s="469"/>
      <c r="M1855" s="652"/>
    </row>
    <row r="1856" spans="2:13" s="619" customFormat="1">
      <c r="B1856" s="454"/>
      <c r="C1856" s="454"/>
      <c r="D1856" s="469"/>
      <c r="E1856" s="469"/>
      <c r="F1856" s="469"/>
      <c r="G1856" s="469"/>
      <c r="H1856" s="469"/>
      <c r="I1856" s="469"/>
      <c r="J1856" s="469"/>
      <c r="K1856" s="657"/>
      <c r="L1856" s="469"/>
      <c r="M1856" s="652"/>
    </row>
    <row r="1857" spans="2:13" s="619" customFormat="1">
      <c r="B1857" s="454"/>
      <c r="C1857" s="454"/>
      <c r="D1857" s="469"/>
      <c r="E1857" s="469"/>
      <c r="F1857" s="469"/>
      <c r="G1857" s="469"/>
      <c r="H1857" s="469"/>
      <c r="I1857" s="469"/>
      <c r="J1857" s="469"/>
      <c r="K1857" s="657"/>
      <c r="L1857" s="469"/>
      <c r="M1857" s="652"/>
    </row>
    <row r="1858" spans="2:13" s="619" customFormat="1">
      <c r="B1858" s="454"/>
      <c r="C1858" s="454"/>
      <c r="D1858" s="469"/>
      <c r="E1858" s="469"/>
      <c r="F1858" s="469"/>
      <c r="G1858" s="469"/>
      <c r="H1858" s="469"/>
      <c r="I1858" s="469"/>
      <c r="J1858" s="469"/>
      <c r="K1858" s="657"/>
      <c r="L1858" s="469"/>
      <c r="M1858" s="652"/>
    </row>
    <row r="1859" spans="2:13" s="619" customFormat="1">
      <c r="B1859" s="454"/>
      <c r="C1859" s="454"/>
      <c r="D1859" s="469"/>
      <c r="E1859" s="469"/>
      <c r="F1859" s="469"/>
      <c r="G1859" s="469"/>
      <c r="H1859" s="469"/>
      <c r="I1859" s="469"/>
      <c r="J1859" s="469"/>
      <c r="K1859" s="657"/>
      <c r="L1859" s="469"/>
      <c r="M1859" s="652"/>
    </row>
    <row r="1860" spans="2:13" s="619" customFormat="1">
      <c r="B1860" s="454"/>
      <c r="C1860" s="454"/>
      <c r="D1860" s="469"/>
      <c r="E1860" s="469"/>
      <c r="F1860" s="469"/>
      <c r="G1860" s="469"/>
      <c r="H1860" s="469"/>
      <c r="I1860" s="469"/>
      <c r="J1860" s="469"/>
      <c r="K1860" s="657"/>
      <c r="L1860" s="469"/>
      <c r="M1860" s="652"/>
    </row>
    <row r="1861" spans="2:13" s="619" customFormat="1">
      <c r="B1861" s="454"/>
      <c r="C1861" s="454"/>
      <c r="D1861" s="469"/>
      <c r="E1861" s="469"/>
      <c r="F1861" s="469"/>
      <c r="G1861" s="469"/>
      <c r="H1861" s="469"/>
      <c r="I1861" s="469"/>
      <c r="J1861" s="469"/>
      <c r="K1861" s="657"/>
      <c r="L1861" s="469"/>
      <c r="M1861" s="652"/>
    </row>
    <row r="1862" spans="2:13" s="619" customFormat="1">
      <c r="B1862" s="454"/>
      <c r="C1862" s="454"/>
      <c r="D1862" s="469"/>
      <c r="E1862" s="469"/>
      <c r="F1862" s="469"/>
      <c r="G1862" s="469"/>
      <c r="H1862" s="469"/>
      <c r="I1862" s="469"/>
      <c r="J1862" s="469"/>
      <c r="K1862" s="657"/>
      <c r="L1862" s="469"/>
      <c r="M1862" s="652"/>
    </row>
    <row r="1863" spans="2:13" s="619" customFormat="1">
      <c r="B1863" s="454"/>
      <c r="C1863" s="454"/>
      <c r="D1863" s="469"/>
      <c r="E1863" s="469"/>
      <c r="F1863" s="469"/>
      <c r="G1863" s="469"/>
      <c r="H1863" s="469"/>
      <c r="I1863" s="469"/>
      <c r="J1863" s="469"/>
      <c r="K1863" s="657"/>
      <c r="L1863" s="469"/>
      <c r="M1863" s="652"/>
    </row>
    <row r="1864" spans="2:13" s="619" customFormat="1">
      <c r="B1864" s="454"/>
      <c r="C1864" s="454"/>
      <c r="D1864" s="469"/>
      <c r="E1864" s="469"/>
      <c r="F1864" s="469"/>
      <c r="G1864" s="469"/>
      <c r="H1864" s="469"/>
      <c r="I1864" s="469"/>
      <c r="J1864" s="469"/>
      <c r="K1864" s="657"/>
      <c r="L1864" s="469"/>
      <c r="M1864" s="652"/>
    </row>
    <row r="1865" spans="2:13" s="619" customFormat="1">
      <c r="B1865" s="454"/>
      <c r="C1865" s="454"/>
      <c r="D1865" s="469"/>
      <c r="E1865" s="469"/>
      <c r="F1865" s="469"/>
      <c r="G1865" s="469"/>
      <c r="H1865" s="469"/>
      <c r="I1865" s="469"/>
      <c r="J1865" s="469"/>
      <c r="K1865" s="657"/>
      <c r="L1865" s="469"/>
      <c r="M1865" s="652"/>
    </row>
    <row r="1866" spans="2:13" s="619" customFormat="1">
      <c r="B1866" s="454"/>
      <c r="C1866" s="454"/>
      <c r="D1866" s="469"/>
      <c r="E1866" s="469"/>
      <c r="F1866" s="469"/>
      <c r="G1866" s="469"/>
      <c r="H1866" s="469"/>
      <c r="I1866" s="469"/>
      <c r="J1866" s="469"/>
      <c r="K1866" s="657"/>
      <c r="L1866" s="469"/>
      <c r="M1866" s="652"/>
    </row>
    <row r="1867" spans="2:13" s="619" customFormat="1">
      <c r="B1867" s="454"/>
      <c r="C1867" s="454"/>
      <c r="D1867" s="469"/>
      <c r="E1867" s="469"/>
      <c r="F1867" s="469"/>
      <c r="G1867" s="469"/>
      <c r="H1867" s="469"/>
      <c r="I1867" s="469"/>
      <c r="J1867" s="469"/>
      <c r="K1867" s="657"/>
      <c r="L1867" s="469"/>
      <c r="M1867" s="652"/>
    </row>
    <row r="1868" spans="2:13" s="619" customFormat="1">
      <c r="B1868" s="454"/>
      <c r="C1868" s="454"/>
      <c r="D1868" s="469"/>
      <c r="E1868" s="469"/>
      <c r="F1868" s="469"/>
      <c r="G1868" s="469"/>
      <c r="H1868" s="469"/>
      <c r="I1868" s="469"/>
      <c r="J1868" s="469"/>
      <c r="K1868" s="657"/>
      <c r="L1868" s="469"/>
      <c r="M1868" s="652"/>
    </row>
    <row r="1869" spans="2:13" s="619" customFormat="1">
      <c r="B1869" s="454"/>
      <c r="C1869" s="454"/>
      <c r="D1869" s="469"/>
      <c r="E1869" s="469"/>
      <c r="F1869" s="469"/>
      <c r="G1869" s="469"/>
      <c r="H1869" s="469"/>
      <c r="I1869" s="469"/>
      <c r="J1869" s="469"/>
      <c r="K1869" s="657"/>
      <c r="L1869" s="469"/>
      <c r="M1869" s="652"/>
    </row>
    <row r="1870" spans="2:13" s="619" customFormat="1">
      <c r="B1870" s="454"/>
      <c r="C1870" s="454"/>
      <c r="D1870" s="469"/>
      <c r="E1870" s="469"/>
      <c r="F1870" s="469"/>
      <c r="G1870" s="469"/>
      <c r="H1870" s="469"/>
      <c r="I1870" s="469"/>
      <c r="J1870" s="469"/>
      <c r="K1870" s="657"/>
      <c r="L1870" s="469"/>
      <c r="M1870" s="652"/>
    </row>
    <row r="1871" spans="2:13" s="619" customFormat="1">
      <c r="B1871" s="454"/>
      <c r="C1871" s="454"/>
      <c r="D1871" s="469"/>
      <c r="E1871" s="469"/>
      <c r="F1871" s="469"/>
      <c r="G1871" s="469"/>
      <c r="H1871" s="469"/>
      <c r="I1871" s="469"/>
      <c r="J1871" s="469"/>
      <c r="K1871" s="657"/>
      <c r="L1871" s="469"/>
      <c r="M1871" s="652"/>
    </row>
    <row r="1872" spans="2:13" s="619" customFormat="1">
      <c r="B1872" s="454"/>
      <c r="C1872" s="454"/>
      <c r="D1872" s="469"/>
      <c r="E1872" s="469"/>
      <c r="F1872" s="469"/>
      <c r="G1872" s="469"/>
      <c r="H1872" s="469"/>
      <c r="I1872" s="469"/>
      <c r="J1872" s="469"/>
      <c r="K1872" s="657"/>
      <c r="L1872" s="469"/>
      <c r="M1872" s="652"/>
    </row>
    <row r="1873" spans="2:13" s="619" customFormat="1">
      <c r="B1873" s="454"/>
      <c r="C1873" s="454"/>
      <c r="D1873" s="469"/>
      <c r="E1873" s="469"/>
      <c r="F1873" s="469"/>
      <c r="G1873" s="469"/>
      <c r="H1873" s="469"/>
      <c r="I1873" s="469"/>
      <c r="J1873" s="469"/>
      <c r="K1873" s="657"/>
      <c r="L1873" s="469"/>
      <c r="M1873" s="652"/>
    </row>
    <row r="1874" spans="2:13" s="619" customFormat="1">
      <c r="B1874" s="454"/>
      <c r="C1874" s="454"/>
      <c r="D1874" s="469"/>
      <c r="E1874" s="469"/>
      <c r="F1874" s="469"/>
      <c r="G1874" s="469"/>
      <c r="H1874" s="469"/>
      <c r="I1874" s="469"/>
      <c r="J1874" s="469"/>
      <c r="K1874" s="657"/>
      <c r="L1874" s="469"/>
      <c r="M1874" s="652"/>
    </row>
    <row r="1875" spans="2:13" s="619" customFormat="1">
      <c r="B1875" s="454"/>
      <c r="C1875" s="454"/>
      <c r="D1875" s="469"/>
      <c r="E1875" s="469"/>
      <c r="F1875" s="469"/>
      <c r="G1875" s="469"/>
      <c r="H1875" s="469"/>
      <c r="I1875" s="469"/>
      <c r="J1875" s="469"/>
      <c r="K1875" s="657"/>
      <c r="L1875" s="469"/>
      <c r="M1875" s="652"/>
    </row>
    <row r="1876" spans="2:13" s="619" customFormat="1">
      <c r="B1876" s="454"/>
      <c r="C1876" s="454"/>
      <c r="D1876" s="469"/>
      <c r="E1876" s="469"/>
      <c r="F1876" s="469"/>
      <c r="G1876" s="469"/>
      <c r="H1876" s="469"/>
      <c r="I1876" s="469"/>
      <c r="J1876" s="469"/>
      <c r="K1876" s="657"/>
      <c r="L1876" s="469"/>
      <c r="M1876" s="652"/>
    </row>
    <row r="1877" spans="2:13" s="619" customFormat="1">
      <c r="B1877" s="454"/>
      <c r="C1877" s="454"/>
      <c r="D1877" s="469"/>
      <c r="E1877" s="469"/>
      <c r="F1877" s="469"/>
      <c r="G1877" s="469"/>
      <c r="H1877" s="469"/>
      <c r="I1877" s="469"/>
      <c r="J1877" s="469"/>
      <c r="K1877" s="657"/>
      <c r="L1877" s="469"/>
      <c r="M1877" s="652"/>
    </row>
    <row r="1878" spans="2:13" s="619" customFormat="1">
      <c r="B1878" s="454"/>
      <c r="C1878" s="454"/>
      <c r="D1878" s="469"/>
      <c r="E1878" s="469"/>
      <c r="F1878" s="469"/>
      <c r="G1878" s="469"/>
      <c r="H1878" s="469"/>
      <c r="I1878" s="469"/>
      <c r="J1878" s="469"/>
      <c r="K1878" s="657"/>
      <c r="L1878" s="469"/>
      <c r="M1878" s="652"/>
    </row>
    <row r="1879" spans="2:13" s="619" customFormat="1">
      <c r="B1879" s="454"/>
      <c r="C1879" s="454"/>
      <c r="D1879" s="469"/>
      <c r="E1879" s="469"/>
      <c r="F1879" s="469"/>
      <c r="G1879" s="469"/>
      <c r="H1879" s="469"/>
      <c r="I1879" s="469"/>
      <c r="J1879" s="469"/>
      <c r="K1879" s="657"/>
      <c r="L1879" s="469"/>
      <c r="M1879" s="652"/>
    </row>
    <row r="1880" spans="2:13" s="619" customFormat="1">
      <c r="B1880" s="454"/>
      <c r="C1880" s="454"/>
      <c r="D1880" s="469"/>
      <c r="E1880" s="469"/>
      <c r="F1880" s="469"/>
      <c r="G1880" s="469"/>
      <c r="H1880" s="469"/>
      <c r="I1880" s="469"/>
      <c r="J1880" s="469"/>
      <c r="K1880" s="657"/>
      <c r="L1880" s="469"/>
      <c r="M1880" s="652"/>
    </row>
    <row r="1881" spans="2:13" s="619" customFormat="1">
      <c r="B1881" s="454"/>
      <c r="C1881" s="454"/>
      <c r="D1881" s="469"/>
      <c r="E1881" s="469"/>
      <c r="F1881" s="469"/>
      <c r="G1881" s="469"/>
      <c r="H1881" s="469"/>
      <c r="I1881" s="469"/>
      <c r="J1881" s="469"/>
      <c r="K1881" s="657"/>
      <c r="L1881" s="469"/>
      <c r="M1881" s="652"/>
    </row>
    <row r="1882" spans="2:13" s="619" customFormat="1">
      <c r="B1882" s="454"/>
      <c r="C1882" s="454"/>
      <c r="D1882" s="469"/>
      <c r="E1882" s="469"/>
      <c r="F1882" s="469"/>
      <c r="G1882" s="469"/>
      <c r="H1882" s="469"/>
      <c r="I1882" s="469"/>
      <c r="J1882" s="469"/>
      <c r="K1882" s="657"/>
      <c r="L1882" s="469"/>
      <c r="M1882" s="652"/>
    </row>
    <row r="1883" spans="2:13" s="619" customFormat="1">
      <c r="B1883" s="454"/>
      <c r="C1883" s="454"/>
      <c r="D1883" s="469"/>
      <c r="E1883" s="469"/>
      <c r="F1883" s="469"/>
      <c r="G1883" s="469"/>
      <c r="H1883" s="469"/>
      <c r="I1883" s="469"/>
      <c r="J1883" s="469"/>
      <c r="K1883" s="657"/>
      <c r="L1883" s="469"/>
      <c r="M1883" s="652"/>
    </row>
    <row r="1884" spans="2:13" s="619" customFormat="1">
      <c r="B1884" s="454"/>
      <c r="C1884" s="454"/>
      <c r="D1884" s="469"/>
      <c r="E1884" s="469"/>
      <c r="F1884" s="469"/>
      <c r="G1884" s="469"/>
      <c r="H1884" s="469"/>
      <c r="I1884" s="469"/>
      <c r="J1884" s="469"/>
      <c r="K1884" s="657"/>
      <c r="L1884" s="469"/>
      <c r="M1884" s="652"/>
    </row>
    <row r="1885" spans="2:13" s="619" customFormat="1">
      <c r="B1885" s="454"/>
      <c r="C1885" s="454"/>
      <c r="D1885" s="469"/>
      <c r="E1885" s="469"/>
      <c r="F1885" s="469"/>
      <c r="G1885" s="469"/>
      <c r="H1885" s="469"/>
      <c r="I1885" s="469"/>
      <c r="J1885" s="469"/>
      <c r="K1885" s="657"/>
      <c r="L1885" s="469"/>
      <c r="M1885" s="652"/>
    </row>
    <row r="1886" spans="2:13" s="619" customFormat="1">
      <c r="B1886" s="454"/>
      <c r="C1886" s="454"/>
      <c r="D1886" s="469"/>
      <c r="E1886" s="469"/>
      <c r="F1886" s="469"/>
      <c r="G1886" s="469"/>
      <c r="H1886" s="469"/>
      <c r="I1886" s="469"/>
      <c r="J1886" s="469"/>
      <c r="K1886" s="657"/>
      <c r="L1886" s="469"/>
      <c r="M1886" s="652"/>
    </row>
    <row r="1887" spans="2:13" s="619" customFormat="1">
      <c r="B1887" s="454"/>
      <c r="C1887" s="454"/>
      <c r="D1887" s="469"/>
      <c r="E1887" s="469"/>
      <c r="F1887" s="469"/>
      <c r="G1887" s="469"/>
      <c r="H1887" s="469"/>
      <c r="I1887" s="469"/>
      <c r="J1887" s="469"/>
      <c r="K1887" s="657"/>
      <c r="L1887" s="469"/>
      <c r="M1887" s="652"/>
    </row>
    <row r="1888" spans="2:13" s="619" customFormat="1">
      <c r="B1888" s="454"/>
      <c r="C1888" s="454"/>
      <c r="D1888" s="469"/>
      <c r="E1888" s="469"/>
      <c r="F1888" s="469"/>
      <c r="G1888" s="469"/>
      <c r="H1888" s="469"/>
      <c r="I1888" s="469"/>
      <c r="J1888" s="469"/>
      <c r="K1888" s="657"/>
      <c r="L1888" s="469"/>
      <c r="M1888" s="652"/>
    </row>
    <row r="1889" spans="2:13" s="619" customFormat="1">
      <c r="B1889" s="454"/>
      <c r="C1889" s="454"/>
      <c r="D1889" s="469"/>
      <c r="E1889" s="469"/>
      <c r="F1889" s="469"/>
      <c r="G1889" s="469"/>
      <c r="H1889" s="469"/>
      <c r="I1889" s="469"/>
      <c r="J1889" s="469"/>
      <c r="K1889" s="657"/>
      <c r="L1889" s="469"/>
      <c r="M1889" s="652"/>
    </row>
    <row r="1890" spans="2:13" s="619" customFormat="1">
      <c r="B1890" s="454"/>
      <c r="C1890" s="454"/>
      <c r="D1890" s="469"/>
      <c r="E1890" s="469"/>
      <c r="F1890" s="469"/>
      <c r="G1890" s="469"/>
      <c r="H1890" s="469"/>
      <c r="I1890" s="469"/>
      <c r="J1890" s="469"/>
      <c r="K1890" s="657"/>
      <c r="L1890" s="469"/>
      <c r="M1890" s="652"/>
    </row>
    <row r="1891" spans="2:13" s="619" customFormat="1">
      <c r="B1891" s="454"/>
      <c r="C1891" s="454"/>
      <c r="D1891" s="469"/>
      <c r="E1891" s="469"/>
      <c r="F1891" s="469"/>
      <c r="G1891" s="469"/>
      <c r="H1891" s="469"/>
      <c r="I1891" s="469"/>
      <c r="J1891" s="469"/>
      <c r="K1891" s="657"/>
      <c r="L1891" s="469"/>
      <c r="M1891" s="652"/>
    </row>
    <row r="1892" spans="2:13" s="619" customFormat="1">
      <c r="B1892" s="454"/>
      <c r="C1892" s="454"/>
      <c r="D1892" s="469"/>
      <c r="E1892" s="469"/>
      <c r="F1892" s="469"/>
      <c r="G1892" s="469"/>
      <c r="H1892" s="469"/>
      <c r="I1892" s="469"/>
      <c r="J1892" s="469"/>
      <c r="K1892" s="657"/>
      <c r="L1892" s="469"/>
      <c r="M1892" s="652"/>
    </row>
    <row r="1893" spans="2:13" s="619" customFormat="1">
      <c r="B1893" s="454"/>
      <c r="C1893" s="454"/>
      <c r="D1893" s="469"/>
      <c r="E1893" s="469"/>
      <c r="F1893" s="469"/>
      <c r="G1893" s="469"/>
      <c r="H1893" s="469"/>
      <c r="I1893" s="469"/>
      <c r="J1893" s="469"/>
      <c r="K1893" s="657"/>
      <c r="L1893" s="469"/>
      <c r="M1893" s="652"/>
    </row>
    <row r="1894" spans="2:13" s="619" customFormat="1">
      <c r="B1894" s="454"/>
      <c r="C1894" s="454"/>
      <c r="D1894" s="469"/>
      <c r="E1894" s="469"/>
      <c r="F1894" s="469"/>
      <c r="G1894" s="469"/>
      <c r="H1894" s="469"/>
      <c r="I1894" s="469"/>
      <c r="J1894" s="469"/>
      <c r="K1894" s="657"/>
      <c r="L1894" s="469"/>
      <c r="M1894" s="652"/>
    </row>
    <row r="1895" spans="2:13" s="619" customFormat="1">
      <c r="B1895" s="454"/>
      <c r="C1895" s="454"/>
      <c r="D1895" s="469"/>
      <c r="E1895" s="469"/>
      <c r="F1895" s="469"/>
      <c r="G1895" s="469"/>
      <c r="H1895" s="469"/>
      <c r="I1895" s="469"/>
      <c r="J1895" s="469"/>
      <c r="K1895" s="657"/>
      <c r="L1895" s="469"/>
      <c r="M1895" s="652"/>
    </row>
    <row r="1896" spans="2:13" s="619" customFormat="1">
      <c r="B1896" s="454"/>
      <c r="C1896" s="454"/>
      <c r="D1896" s="469"/>
      <c r="E1896" s="469"/>
      <c r="F1896" s="469"/>
      <c r="G1896" s="469"/>
      <c r="H1896" s="469"/>
      <c r="I1896" s="469"/>
      <c r="J1896" s="469"/>
      <c r="K1896" s="657"/>
      <c r="L1896" s="469"/>
      <c r="M1896" s="652"/>
    </row>
    <row r="1897" spans="2:13" s="619" customFormat="1">
      <c r="B1897" s="454"/>
      <c r="C1897" s="454"/>
      <c r="D1897" s="469"/>
      <c r="E1897" s="469"/>
      <c r="F1897" s="469"/>
      <c r="G1897" s="469"/>
      <c r="H1897" s="469"/>
      <c r="I1897" s="469"/>
      <c r="J1897" s="469"/>
      <c r="K1897" s="657"/>
      <c r="L1897" s="469"/>
      <c r="M1897" s="652"/>
    </row>
    <row r="1898" spans="2:13" s="619" customFormat="1">
      <c r="B1898" s="454"/>
      <c r="C1898" s="454"/>
      <c r="D1898" s="469"/>
      <c r="E1898" s="469"/>
      <c r="F1898" s="469"/>
      <c r="G1898" s="469"/>
      <c r="H1898" s="469"/>
      <c r="I1898" s="469"/>
      <c r="J1898" s="469"/>
      <c r="K1898" s="657"/>
      <c r="L1898" s="469"/>
      <c r="M1898" s="652"/>
    </row>
    <row r="1899" spans="2:13" s="619" customFormat="1">
      <c r="B1899" s="454"/>
      <c r="C1899" s="454"/>
      <c r="D1899" s="469"/>
      <c r="E1899" s="469"/>
      <c r="F1899" s="469"/>
      <c r="G1899" s="469"/>
      <c r="H1899" s="469"/>
      <c r="I1899" s="469"/>
      <c r="J1899" s="469"/>
      <c r="K1899" s="657"/>
      <c r="L1899" s="469"/>
      <c r="M1899" s="652"/>
    </row>
    <row r="1900" spans="2:13" s="619" customFormat="1">
      <c r="B1900" s="454"/>
      <c r="C1900" s="454"/>
      <c r="D1900" s="469"/>
      <c r="E1900" s="469"/>
      <c r="F1900" s="469"/>
      <c r="G1900" s="469"/>
      <c r="H1900" s="469"/>
      <c r="I1900" s="469"/>
      <c r="J1900" s="469"/>
      <c r="K1900" s="657"/>
      <c r="L1900" s="469"/>
      <c r="M1900" s="652"/>
    </row>
    <row r="1901" spans="2:13" s="619" customFormat="1">
      <c r="B1901" s="454"/>
      <c r="C1901" s="454"/>
      <c r="D1901" s="469"/>
      <c r="E1901" s="469"/>
      <c r="F1901" s="469"/>
      <c r="G1901" s="469"/>
      <c r="H1901" s="469"/>
      <c r="I1901" s="469"/>
      <c r="J1901" s="469"/>
      <c r="K1901" s="657"/>
      <c r="L1901" s="469"/>
      <c r="M1901" s="652"/>
    </row>
    <row r="1902" spans="2:13" s="619" customFormat="1">
      <c r="B1902" s="454"/>
      <c r="C1902" s="454"/>
      <c r="D1902" s="469"/>
      <c r="E1902" s="469"/>
      <c r="F1902" s="469"/>
      <c r="G1902" s="469"/>
      <c r="H1902" s="469"/>
      <c r="I1902" s="469"/>
      <c r="J1902" s="469"/>
      <c r="K1902" s="657"/>
      <c r="L1902" s="469"/>
      <c r="M1902" s="652"/>
    </row>
    <row r="1903" spans="2:13" s="619" customFormat="1">
      <c r="B1903" s="454"/>
      <c r="C1903" s="454"/>
      <c r="D1903" s="469"/>
      <c r="E1903" s="469"/>
      <c r="F1903" s="469"/>
      <c r="G1903" s="469"/>
      <c r="H1903" s="469"/>
      <c r="I1903" s="469"/>
      <c r="J1903" s="469"/>
      <c r="K1903" s="657"/>
      <c r="L1903" s="469"/>
      <c r="M1903" s="652"/>
    </row>
    <row r="1904" spans="2:13" s="619" customFormat="1">
      <c r="B1904" s="454"/>
      <c r="C1904" s="454"/>
      <c r="D1904" s="469"/>
      <c r="E1904" s="469"/>
      <c r="F1904" s="469"/>
      <c r="G1904" s="469"/>
      <c r="H1904" s="469"/>
      <c r="I1904" s="469"/>
      <c r="J1904" s="469"/>
      <c r="K1904" s="657"/>
      <c r="L1904" s="469"/>
      <c r="M1904" s="652"/>
    </row>
    <row r="1905" spans="2:13" s="619" customFormat="1">
      <c r="B1905" s="454"/>
      <c r="C1905" s="454"/>
      <c r="D1905" s="469"/>
      <c r="E1905" s="469"/>
      <c r="F1905" s="469"/>
      <c r="G1905" s="469"/>
      <c r="H1905" s="469"/>
      <c r="I1905" s="469"/>
      <c r="J1905" s="469"/>
      <c r="K1905" s="657"/>
      <c r="L1905" s="469"/>
      <c r="M1905" s="652"/>
    </row>
    <row r="1906" spans="2:13" s="619" customFormat="1">
      <c r="B1906" s="454"/>
      <c r="C1906" s="454"/>
      <c r="D1906" s="469"/>
      <c r="E1906" s="469"/>
      <c r="F1906" s="469"/>
      <c r="G1906" s="469"/>
      <c r="H1906" s="469"/>
      <c r="I1906" s="469"/>
      <c r="J1906" s="469"/>
      <c r="K1906" s="657"/>
      <c r="L1906" s="469"/>
      <c r="M1906" s="652"/>
    </row>
    <row r="1907" spans="2:13" s="619" customFormat="1">
      <c r="B1907" s="454"/>
      <c r="C1907" s="454"/>
      <c r="D1907" s="469"/>
      <c r="E1907" s="469"/>
      <c r="F1907" s="469"/>
      <c r="G1907" s="469"/>
      <c r="H1907" s="469"/>
      <c r="I1907" s="469"/>
      <c r="J1907" s="469"/>
      <c r="K1907" s="657"/>
      <c r="L1907" s="469"/>
      <c r="M1907" s="652"/>
    </row>
    <row r="1908" spans="2:13" s="619" customFormat="1">
      <c r="B1908" s="454"/>
      <c r="C1908" s="454"/>
      <c r="D1908" s="469"/>
      <c r="E1908" s="469"/>
      <c r="F1908" s="469"/>
      <c r="G1908" s="469"/>
      <c r="H1908" s="469"/>
      <c r="I1908" s="469"/>
      <c r="J1908" s="469"/>
      <c r="K1908" s="657"/>
      <c r="L1908" s="469"/>
      <c r="M1908" s="652"/>
    </row>
    <row r="1909" spans="2:13" s="619" customFormat="1">
      <c r="B1909" s="454"/>
      <c r="C1909" s="454"/>
      <c r="D1909" s="469"/>
      <c r="E1909" s="469"/>
      <c r="F1909" s="469"/>
      <c r="G1909" s="469"/>
      <c r="H1909" s="469"/>
      <c r="I1909" s="469"/>
      <c r="J1909" s="469"/>
      <c r="K1909" s="657"/>
      <c r="L1909" s="469"/>
      <c r="M1909" s="652"/>
    </row>
    <row r="1910" spans="2:13" s="619" customFormat="1">
      <c r="B1910" s="454"/>
      <c r="C1910" s="454"/>
      <c r="D1910" s="469"/>
      <c r="E1910" s="469"/>
      <c r="F1910" s="469"/>
      <c r="G1910" s="469"/>
      <c r="H1910" s="469"/>
      <c r="I1910" s="469"/>
      <c r="J1910" s="469"/>
      <c r="K1910" s="657"/>
      <c r="L1910" s="469"/>
      <c r="M1910" s="652"/>
    </row>
    <row r="1911" spans="2:13" s="619" customFormat="1">
      <c r="B1911" s="454"/>
      <c r="C1911" s="454"/>
      <c r="D1911" s="469"/>
      <c r="E1911" s="469"/>
      <c r="F1911" s="469"/>
      <c r="G1911" s="469"/>
      <c r="H1911" s="469"/>
      <c r="I1911" s="469"/>
      <c r="J1911" s="469"/>
      <c r="K1911" s="657"/>
      <c r="L1911" s="469"/>
      <c r="M1911" s="652"/>
    </row>
    <row r="1912" spans="2:13" s="619" customFormat="1">
      <c r="B1912" s="454"/>
      <c r="C1912" s="454"/>
      <c r="D1912" s="469"/>
      <c r="E1912" s="469"/>
      <c r="F1912" s="469"/>
      <c r="G1912" s="469"/>
      <c r="H1912" s="469"/>
      <c r="I1912" s="469"/>
      <c r="J1912" s="469"/>
      <c r="K1912" s="657"/>
      <c r="L1912" s="469"/>
      <c r="M1912" s="652"/>
    </row>
    <row r="1913" spans="2:13" s="619" customFormat="1">
      <c r="B1913" s="454"/>
      <c r="C1913" s="454"/>
      <c r="D1913" s="469"/>
      <c r="E1913" s="469"/>
      <c r="F1913" s="469"/>
      <c r="G1913" s="469"/>
      <c r="H1913" s="469"/>
      <c r="I1913" s="469"/>
      <c r="J1913" s="469"/>
      <c r="K1913" s="657"/>
      <c r="L1913" s="469"/>
      <c r="M1913" s="652"/>
    </row>
    <row r="1914" spans="2:13" s="619" customFormat="1">
      <c r="B1914" s="454"/>
      <c r="C1914" s="454"/>
      <c r="D1914" s="469"/>
      <c r="E1914" s="469"/>
      <c r="F1914" s="469"/>
      <c r="G1914" s="469"/>
      <c r="H1914" s="469"/>
      <c r="I1914" s="469"/>
      <c r="J1914" s="469"/>
      <c r="K1914" s="657"/>
      <c r="L1914" s="469"/>
      <c r="M1914" s="652"/>
    </row>
    <row r="1915" spans="2:13" s="619" customFormat="1">
      <c r="B1915" s="454"/>
      <c r="C1915" s="454"/>
      <c r="D1915" s="469"/>
      <c r="E1915" s="469"/>
      <c r="F1915" s="469"/>
      <c r="G1915" s="469"/>
      <c r="H1915" s="469"/>
      <c r="I1915" s="469"/>
      <c r="J1915" s="469"/>
      <c r="K1915" s="657"/>
      <c r="L1915" s="469"/>
      <c r="M1915" s="652"/>
    </row>
    <row r="1916" spans="2:13" s="619" customFormat="1">
      <c r="B1916" s="454"/>
      <c r="C1916" s="454"/>
      <c r="D1916" s="469"/>
      <c r="E1916" s="469"/>
      <c r="F1916" s="469"/>
      <c r="G1916" s="469"/>
      <c r="H1916" s="469"/>
      <c r="I1916" s="469"/>
      <c r="J1916" s="469"/>
      <c r="K1916" s="657"/>
      <c r="L1916" s="469"/>
      <c r="M1916" s="652"/>
    </row>
    <row r="1917" spans="2:13" s="619" customFormat="1">
      <c r="B1917" s="454"/>
      <c r="C1917" s="454"/>
      <c r="D1917" s="469"/>
      <c r="E1917" s="469"/>
      <c r="F1917" s="469"/>
      <c r="G1917" s="469"/>
      <c r="H1917" s="469"/>
      <c r="I1917" s="469"/>
      <c r="J1917" s="469"/>
      <c r="K1917" s="657"/>
      <c r="L1917" s="469"/>
      <c r="M1917" s="652"/>
    </row>
    <row r="1918" spans="2:13" s="619" customFormat="1">
      <c r="B1918" s="454"/>
      <c r="C1918" s="454"/>
      <c r="D1918" s="469"/>
      <c r="E1918" s="469"/>
      <c r="F1918" s="469"/>
      <c r="G1918" s="469"/>
      <c r="H1918" s="469"/>
      <c r="I1918" s="469"/>
      <c r="J1918" s="469"/>
      <c r="K1918" s="657"/>
      <c r="L1918" s="469"/>
      <c r="M1918" s="652"/>
    </row>
    <row r="1919" spans="2:13" s="619" customFormat="1">
      <c r="B1919" s="454"/>
      <c r="C1919" s="454"/>
      <c r="D1919" s="469"/>
      <c r="E1919" s="469"/>
      <c r="F1919" s="469"/>
      <c r="G1919" s="469"/>
      <c r="H1919" s="469"/>
      <c r="I1919" s="469"/>
      <c r="J1919" s="469"/>
      <c r="K1919" s="657"/>
      <c r="L1919" s="469"/>
      <c r="M1919" s="652"/>
    </row>
    <row r="1920" spans="2:13" s="619" customFormat="1">
      <c r="B1920" s="454"/>
      <c r="C1920" s="454"/>
      <c r="D1920" s="469"/>
      <c r="E1920" s="469"/>
      <c r="F1920" s="469"/>
      <c r="G1920" s="469"/>
      <c r="H1920" s="469"/>
      <c r="I1920" s="469"/>
      <c r="J1920" s="469"/>
      <c r="K1920" s="657"/>
      <c r="L1920" s="469"/>
      <c r="M1920" s="652"/>
    </row>
    <row r="1921" spans="2:13" s="619" customFormat="1">
      <c r="B1921" s="454"/>
      <c r="C1921" s="454"/>
      <c r="D1921" s="469"/>
      <c r="E1921" s="469"/>
      <c r="F1921" s="469"/>
      <c r="G1921" s="469"/>
      <c r="H1921" s="469"/>
      <c r="I1921" s="469"/>
      <c r="J1921" s="469"/>
      <c r="K1921" s="657"/>
      <c r="L1921" s="469"/>
      <c r="M1921" s="652"/>
    </row>
    <row r="1922" spans="2:13" s="619" customFormat="1">
      <c r="B1922" s="454"/>
      <c r="C1922" s="454"/>
      <c r="D1922" s="469"/>
      <c r="E1922" s="469"/>
      <c r="F1922" s="469"/>
      <c r="G1922" s="469"/>
      <c r="H1922" s="469"/>
      <c r="I1922" s="469"/>
      <c r="J1922" s="469"/>
      <c r="K1922" s="657"/>
      <c r="L1922" s="469"/>
      <c r="M1922" s="652"/>
    </row>
    <row r="1923" spans="2:13" s="619" customFormat="1">
      <c r="B1923" s="454"/>
      <c r="C1923" s="454"/>
      <c r="D1923" s="469"/>
      <c r="E1923" s="469"/>
      <c r="F1923" s="469"/>
      <c r="G1923" s="469"/>
      <c r="H1923" s="469"/>
      <c r="I1923" s="469"/>
      <c r="J1923" s="469"/>
      <c r="K1923" s="657"/>
      <c r="L1923" s="469"/>
      <c r="M1923" s="652"/>
    </row>
    <row r="1924" spans="2:13" s="619" customFormat="1">
      <c r="B1924" s="454"/>
      <c r="C1924" s="454"/>
      <c r="D1924" s="469"/>
      <c r="E1924" s="469"/>
      <c r="F1924" s="469"/>
      <c r="G1924" s="469"/>
      <c r="H1924" s="469"/>
      <c r="I1924" s="469"/>
      <c r="J1924" s="469"/>
      <c r="K1924" s="657"/>
      <c r="L1924" s="469"/>
      <c r="M1924" s="652"/>
    </row>
    <row r="1925" spans="2:13" s="619" customFormat="1">
      <c r="B1925" s="454"/>
      <c r="C1925" s="454"/>
      <c r="D1925" s="469"/>
      <c r="E1925" s="469"/>
      <c r="F1925" s="469"/>
      <c r="G1925" s="469"/>
      <c r="H1925" s="469"/>
      <c r="I1925" s="469"/>
      <c r="J1925" s="469"/>
      <c r="K1925" s="657"/>
      <c r="L1925" s="469"/>
      <c r="M1925" s="652"/>
    </row>
    <row r="1926" spans="2:13" s="619" customFormat="1">
      <c r="B1926" s="454"/>
      <c r="C1926" s="454"/>
      <c r="D1926" s="469"/>
      <c r="E1926" s="469"/>
      <c r="F1926" s="469"/>
      <c r="G1926" s="469"/>
      <c r="H1926" s="469"/>
      <c r="I1926" s="469"/>
      <c r="J1926" s="469"/>
      <c r="K1926" s="657"/>
      <c r="L1926" s="469"/>
      <c r="M1926" s="652"/>
    </row>
    <row r="1927" spans="2:13" s="619" customFormat="1">
      <c r="B1927" s="454"/>
      <c r="C1927" s="454"/>
      <c r="D1927" s="469"/>
      <c r="E1927" s="469"/>
      <c r="F1927" s="469"/>
      <c r="G1927" s="469"/>
      <c r="H1927" s="469"/>
      <c r="I1927" s="469"/>
      <c r="J1927" s="469"/>
      <c r="K1927" s="657"/>
      <c r="L1927" s="469"/>
      <c r="M1927" s="652"/>
    </row>
    <row r="1928" spans="2:13" s="619" customFormat="1">
      <c r="B1928" s="454"/>
      <c r="C1928" s="454"/>
      <c r="D1928" s="469"/>
      <c r="E1928" s="469"/>
      <c r="F1928" s="469"/>
      <c r="G1928" s="469"/>
      <c r="H1928" s="469"/>
      <c r="I1928" s="469"/>
      <c r="J1928" s="469"/>
      <c r="K1928" s="657"/>
      <c r="L1928" s="469"/>
      <c r="M1928" s="652"/>
    </row>
    <row r="1929" spans="2:13" s="619" customFormat="1">
      <c r="B1929" s="454"/>
      <c r="C1929" s="454"/>
      <c r="D1929" s="469"/>
      <c r="E1929" s="469"/>
      <c r="F1929" s="469"/>
      <c r="G1929" s="469"/>
      <c r="H1929" s="469"/>
      <c r="I1929" s="469"/>
      <c r="J1929" s="469"/>
      <c r="K1929" s="657"/>
      <c r="L1929" s="469"/>
      <c r="M1929" s="652"/>
    </row>
    <row r="1930" spans="2:13" s="619" customFormat="1">
      <c r="B1930" s="454"/>
      <c r="C1930" s="454"/>
      <c r="D1930" s="469"/>
      <c r="E1930" s="469"/>
      <c r="F1930" s="469"/>
      <c r="G1930" s="469"/>
      <c r="H1930" s="469"/>
      <c r="I1930" s="469"/>
      <c r="J1930" s="469"/>
      <c r="K1930" s="657"/>
      <c r="L1930" s="469"/>
      <c r="M1930" s="652"/>
    </row>
    <row r="1931" spans="2:13" s="619" customFormat="1">
      <c r="B1931" s="454"/>
      <c r="C1931" s="454"/>
      <c r="D1931" s="469"/>
      <c r="E1931" s="469"/>
      <c r="F1931" s="469"/>
      <c r="G1931" s="469"/>
      <c r="H1931" s="469"/>
      <c r="I1931" s="469"/>
      <c r="J1931" s="469"/>
      <c r="K1931" s="657"/>
      <c r="L1931" s="469"/>
      <c r="M1931" s="652"/>
    </row>
    <row r="1932" spans="2:13" s="619" customFormat="1">
      <c r="B1932" s="454"/>
      <c r="C1932" s="454"/>
      <c r="D1932" s="469"/>
      <c r="E1932" s="469"/>
      <c r="F1932" s="469"/>
      <c r="G1932" s="469"/>
      <c r="H1932" s="469"/>
      <c r="I1932" s="469"/>
      <c r="J1932" s="469"/>
      <c r="K1932" s="657"/>
      <c r="L1932" s="469"/>
      <c r="M1932" s="652"/>
    </row>
    <row r="1933" spans="2:13" s="619" customFormat="1">
      <c r="B1933" s="454"/>
      <c r="C1933" s="454"/>
      <c r="D1933" s="469"/>
      <c r="E1933" s="469"/>
      <c r="F1933" s="469"/>
      <c r="G1933" s="469"/>
      <c r="H1933" s="469"/>
      <c r="I1933" s="469"/>
      <c r="J1933" s="469"/>
      <c r="K1933" s="657"/>
      <c r="L1933" s="469"/>
      <c r="M1933" s="652"/>
    </row>
    <row r="1934" spans="2:13" s="619" customFormat="1">
      <c r="B1934" s="454"/>
      <c r="C1934" s="454"/>
      <c r="D1934" s="469"/>
      <c r="E1934" s="469"/>
      <c r="F1934" s="469"/>
      <c r="G1934" s="469"/>
      <c r="H1934" s="469"/>
      <c r="I1934" s="469"/>
      <c r="J1934" s="469"/>
      <c r="K1934" s="657"/>
      <c r="L1934" s="469"/>
      <c r="M1934" s="652"/>
    </row>
    <row r="1935" spans="2:13" s="619" customFormat="1">
      <c r="B1935" s="454"/>
      <c r="C1935" s="454"/>
      <c r="D1935" s="469"/>
      <c r="E1935" s="469"/>
      <c r="F1935" s="469"/>
      <c r="G1935" s="469"/>
      <c r="H1935" s="469"/>
      <c r="I1935" s="469"/>
      <c r="J1935" s="469"/>
      <c r="K1935" s="657"/>
      <c r="L1935" s="469"/>
      <c r="M1935" s="652"/>
    </row>
    <row r="1936" spans="2:13" s="619" customFormat="1">
      <c r="B1936" s="454"/>
      <c r="C1936" s="454"/>
      <c r="D1936" s="469"/>
      <c r="E1936" s="469"/>
      <c r="F1936" s="469"/>
      <c r="G1936" s="469"/>
      <c r="H1936" s="469"/>
      <c r="I1936" s="469"/>
      <c r="J1936" s="469"/>
      <c r="K1936" s="657"/>
      <c r="L1936" s="469"/>
      <c r="M1936" s="652"/>
    </row>
    <row r="1937" spans="2:13" s="619" customFormat="1">
      <c r="B1937" s="454"/>
      <c r="C1937" s="454"/>
      <c r="D1937" s="469"/>
      <c r="E1937" s="469"/>
      <c r="F1937" s="469"/>
      <c r="G1937" s="469"/>
      <c r="H1937" s="469"/>
      <c r="I1937" s="469"/>
      <c r="J1937" s="469"/>
      <c r="K1937" s="657"/>
      <c r="L1937" s="469"/>
      <c r="M1937" s="652"/>
    </row>
    <row r="1938" spans="2:13" s="619" customFormat="1">
      <c r="B1938" s="454"/>
      <c r="C1938" s="454"/>
      <c r="D1938" s="469"/>
      <c r="E1938" s="469"/>
      <c r="F1938" s="469"/>
      <c r="G1938" s="469"/>
      <c r="H1938" s="469"/>
      <c r="I1938" s="469"/>
      <c r="J1938" s="469"/>
      <c r="K1938" s="657"/>
      <c r="L1938" s="469"/>
      <c r="M1938" s="652"/>
    </row>
    <row r="1939" spans="2:13" s="619" customFormat="1">
      <c r="B1939" s="454"/>
      <c r="C1939" s="454"/>
      <c r="D1939" s="469"/>
      <c r="E1939" s="469"/>
      <c r="F1939" s="469"/>
      <c r="G1939" s="469"/>
      <c r="H1939" s="469"/>
      <c r="I1939" s="469"/>
      <c r="J1939" s="469"/>
      <c r="K1939" s="657"/>
      <c r="L1939" s="469"/>
      <c r="M1939" s="652"/>
    </row>
    <row r="1940" spans="2:13" s="619" customFormat="1">
      <c r="B1940" s="454"/>
      <c r="C1940" s="454"/>
      <c r="D1940" s="469"/>
      <c r="E1940" s="469"/>
      <c r="F1940" s="469"/>
      <c r="G1940" s="469"/>
      <c r="H1940" s="469"/>
      <c r="I1940" s="469"/>
      <c r="J1940" s="469"/>
      <c r="K1940" s="657"/>
      <c r="L1940" s="469"/>
      <c r="M1940" s="652"/>
    </row>
    <row r="1941" spans="2:13" s="619" customFormat="1">
      <c r="B1941" s="454"/>
      <c r="C1941" s="454"/>
      <c r="D1941" s="469"/>
      <c r="E1941" s="469"/>
      <c r="F1941" s="469"/>
      <c r="G1941" s="469"/>
      <c r="H1941" s="469"/>
      <c r="I1941" s="469"/>
      <c r="J1941" s="469"/>
      <c r="K1941" s="657"/>
      <c r="L1941" s="469"/>
      <c r="M1941" s="652"/>
    </row>
    <row r="1942" spans="2:13" s="619" customFormat="1">
      <c r="B1942" s="454"/>
      <c r="C1942" s="454"/>
      <c r="D1942" s="469"/>
      <c r="E1942" s="469"/>
      <c r="F1942" s="469"/>
      <c r="G1942" s="469"/>
      <c r="H1942" s="469"/>
      <c r="I1942" s="469"/>
      <c r="J1942" s="469"/>
      <c r="K1942" s="657"/>
      <c r="L1942" s="469"/>
      <c r="M1942" s="652"/>
    </row>
    <row r="1943" spans="2:13" s="619" customFormat="1">
      <c r="B1943" s="454"/>
      <c r="C1943" s="454"/>
      <c r="D1943" s="469"/>
      <c r="E1943" s="469"/>
      <c r="F1943" s="469"/>
      <c r="G1943" s="469"/>
      <c r="H1943" s="469"/>
      <c r="I1943" s="469"/>
      <c r="J1943" s="469"/>
      <c r="K1943" s="657"/>
      <c r="L1943" s="469"/>
      <c r="M1943" s="652"/>
    </row>
    <row r="1944" spans="2:13" s="619" customFormat="1">
      <c r="B1944" s="454"/>
      <c r="C1944" s="454"/>
      <c r="D1944" s="469"/>
      <c r="E1944" s="469"/>
      <c r="F1944" s="469"/>
      <c r="G1944" s="469"/>
      <c r="H1944" s="469"/>
      <c r="I1944" s="469"/>
      <c r="J1944" s="469"/>
      <c r="K1944" s="657"/>
      <c r="L1944" s="469"/>
      <c r="M1944" s="652"/>
    </row>
    <row r="1945" spans="2:13" s="619" customFormat="1">
      <c r="B1945" s="454"/>
      <c r="C1945" s="454"/>
      <c r="D1945" s="469"/>
      <c r="E1945" s="469"/>
      <c r="F1945" s="469"/>
      <c r="G1945" s="469"/>
      <c r="H1945" s="469"/>
      <c r="I1945" s="469"/>
      <c r="J1945" s="469"/>
      <c r="K1945" s="657"/>
      <c r="L1945" s="469"/>
      <c r="M1945" s="652"/>
    </row>
    <row r="1946" spans="2:13" s="619" customFormat="1">
      <c r="B1946" s="454"/>
      <c r="C1946" s="454"/>
      <c r="D1946" s="469"/>
      <c r="E1946" s="469"/>
      <c r="F1946" s="469"/>
      <c r="G1946" s="469"/>
      <c r="H1946" s="469"/>
      <c r="I1946" s="469"/>
      <c r="J1946" s="469"/>
      <c r="K1946" s="657"/>
      <c r="L1946" s="469"/>
      <c r="M1946" s="652"/>
    </row>
    <row r="1947" spans="2:13" s="619" customFormat="1">
      <c r="B1947" s="454"/>
      <c r="C1947" s="454"/>
      <c r="D1947" s="469"/>
      <c r="E1947" s="469"/>
      <c r="F1947" s="469"/>
      <c r="G1947" s="469"/>
      <c r="H1947" s="469"/>
      <c r="I1947" s="469"/>
      <c r="J1947" s="469"/>
      <c r="K1947" s="657"/>
      <c r="L1947" s="469"/>
      <c r="M1947" s="652"/>
    </row>
    <row r="1948" spans="2:13" s="619" customFormat="1">
      <c r="B1948" s="454"/>
      <c r="C1948" s="454"/>
      <c r="D1948" s="469"/>
      <c r="E1948" s="469"/>
      <c r="F1948" s="469"/>
      <c r="G1948" s="469"/>
      <c r="H1948" s="469"/>
      <c r="I1948" s="469"/>
      <c r="J1948" s="469"/>
      <c r="K1948" s="657"/>
      <c r="L1948" s="469"/>
      <c r="M1948" s="652"/>
    </row>
    <row r="1949" spans="2:13" s="619" customFormat="1">
      <c r="B1949" s="454"/>
      <c r="C1949" s="454"/>
      <c r="D1949" s="469"/>
      <c r="E1949" s="469"/>
      <c r="F1949" s="469"/>
      <c r="G1949" s="469"/>
      <c r="H1949" s="469"/>
      <c r="I1949" s="469"/>
      <c r="J1949" s="469"/>
      <c r="K1949" s="657"/>
      <c r="L1949" s="469"/>
      <c r="M1949" s="652"/>
    </row>
    <row r="1950" spans="2:13" s="619" customFormat="1">
      <c r="B1950" s="454"/>
      <c r="C1950" s="454"/>
      <c r="D1950" s="469"/>
      <c r="E1950" s="469"/>
      <c r="F1950" s="469"/>
      <c r="G1950" s="469"/>
      <c r="H1950" s="469"/>
      <c r="I1950" s="469"/>
      <c r="J1950" s="469"/>
      <c r="K1950" s="657"/>
      <c r="L1950" s="469"/>
      <c r="M1950" s="652"/>
    </row>
    <row r="1951" spans="2:13" s="619" customFormat="1">
      <c r="B1951" s="454"/>
      <c r="C1951" s="454"/>
      <c r="D1951" s="469"/>
      <c r="E1951" s="469"/>
      <c r="F1951" s="469"/>
      <c r="G1951" s="469"/>
      <c r="H1951" s="469"/>
      <c r="I1951" s="469"/>
      <c r="J1951" s="469"/>
      <c r="K1951" s="657"/>
      <c r="L1951" s="469"/>
      <c r="M1951" s="652"/>
    </row>
    <row r="1952" spans="2:13" s="619" customFormat="1">
      <c r="B1952" s="454"/>
      <c r="C1952" s="454"/>
      <c r="D1952" s="469"/>
      <c r="E1952" s="469"/>
      <c r="F1952" s="469"/>
      <c r="G1952" s="469"/>
      <c r="H1952" s="469"/>
      <c r="I1952" s="469"/>
      <c r="J1952" s="469"/>
      <c r="K1952" s="657"/>
      <c r="L1952" s="469"/>
      <c r="M1952" s="652"/>
    </row>
    <row r="1953" spans="2:13" s="619" customFormat="1">
      <c r="B1953" s="454"/>
      <c r="C1953" s="454"/>
      <c r="D1953" s="469"/>
      <c r="E1953" s="469"/>
      <c r="F1953" s="469"/>
      <c r="G1953" s="469"/>
      <c r="H1953" s="469"/>
      <c r="I1953" s="469"/>
      <c r="J1953" s="469"/>
      <c r="K1953" s="657"/>
      <c r="L1953" s="469"/>
      <c r="M1953" s="652"/>
    </row>
    <row r="1954" spans="2:13" s="619" customFormat="1">
      <c r="B1954" s="454"/>
      <c r="C1954" s="454"/>
      <c r="D1954" s="469"/>
      <c r="E1954" s="469"/>
      <c r="F1954" s="469"/>
      <c r="G1954" s="469"/>
      <c r="H1954" s="469"/>
      <c r="I1954" s="469"/>
      <c r="J1954" s="469"/>
      <c r="K1954" s="657"/>
      <c r="L1954" s="469"/>
      <c r="M1954" s="652"/>
    </row>
    <row r="1955" spans="2:13" s="619" customFormat="1">
      <c r="B1955" s="454"/>
      <c r="C1955" s="454"/>
      <c r="D1955" s="469"/>
      <c r="E1955" s="469"/>
      <c r="F1955" s="469"/>
      <c r="G1955" s="469"/>
      <c r="H1955" s="469"/>
      <c r="I1955" s="469"/>
      <c r="J1955" s="469"/>
      <c r="K1955" s="657"/>
      <c r="L1955" s="469"/>
      <c r="M1955" s="652"/>
    </row>
    <row r="1956" spans="2:13" s="619" customFormat="1">
      <c r="B1956" s="454"/>
      <c r="C1956" s="454"/>
      <c r="D1956" s="469"/>
      <c r="E1956" s="469"/>
      <c r="F1956" s="469"/>
      <c r="G1956" s="469"/>
      <c r="H1956" s="469"/>
      <c r="I1956" s="469"/>
      <c r="J1956" s="469"/>
      <c r="K1956" s="657"/>
      <c r="L1956" s="469"/>
      <c r="M1956" s="652"/>
    </row>
    <row r="1957" spans="2:13" s="619" customFormat="1">
      <c r="B1957" s="454"/>
      <c r="C1957" s="454"/>
      <c r="D1957" s="469"/>
      <c r="E1957" s="469"/>
      <c r="F1957" s="469"/>
      <c r="G1957" s="469"/>
      <c r="H1957" s="469"/>
      <c r="I1957" s="469"/>
      <c r="J1957" s="469"/>
      <c r="K1957" s="657"/>
      <c r="L1957" s="469"/>
      <c r="M1957" s="652"/>
    </row>
    <row r="1958" spans="2:13" s="619" customFormat="1">
      <c r="B1958" s="454"/>
      <c r="C1958" s="454"/>
      <c r="D1958" s="469"/>
      <c r="E1958" s="469"/>
      <c r="F1958" s="469"/>
      <c r="G1958" s="469"/>
      <c r="H1958" s="469"/>
      <c r="I1958" s="469"/>
      <c r="J1958" s="469"/>
      <c r="K1958" s="657"/>
      <c r="L1958" s="469"/>
      <c r="M1958" s="652"/>
    </row>
    <row r="1959" spans="2:13" s="619" customFormat="1">
      <c r="B1959" s="454"/>
      <c r="C1959" s="454"/>
      <c r="D1959" s="469"/>
      <c r="E1959" s="469"/>
      <c r="F1959" s="469"/>
      <c r="G1959" s="469"/>
      <c r="H1959" s="469"/>
      <c r="I1959" s="469"/>
      <c r="J1959" s="469"/>
      <c r="K1959" s="657"/>
      <c r="L1959" s="469"/>
      <c r="M1959" s="652"/>
    </row>
    <row r="1960" spans="2:13" s="619" customFormat="1">
      <c r="B1960" s="454"/>
      <c r="C1960" s="454"/>
      <c r="D1960" s="469"/>
      <c r="E1960" s="469"/>
      <c r="F1960" s="469"/>
      <c r="G1960" s="469"/>
      <c r="H1960" s="469"/>
      <c r="I1960" s="469"/>
      <c r="J1960" s="469"/>
      <c r="K1960" s="657"/>
      <c r="L1960" s="469"/>
      <c r="M1960" s="652"/>
    </row>
    <row r="1961" spans="2:13" s="619" customFormat="1">
      <c r="B1961" s="454"/>
      <c r="C1961" s="454"/>
      <c r="D1961" s="469"/>
      <c r="E1961" s="469"/>
      <c r="F1961" s="469"/>
      <c r="G1961" s="469"/>
      <c r="H1961" s="469"/>
      <c r="I1961" s="469"/>
      <c r="J1961" s="469"/>
      <c r="K1961" s="657"/>
      <c r="L1961" s="469"/>
      <c r="M1961" s="652"/>
    </row>
    <row r="1962" spans="2:13" s="619" customFormat="1">
      <c r="B1962" s="454"/>
      <c r="C1962" s="454"/>
      <c r="D1962" s="469"/>
      <c r="E1962" s="469"/>
      <c r="F1962" s="469"/>
      <c r="G1962" s="469"/>
      <c r="H1962" s="469"/>
      <c r="I1962" s="469"/>
      <c r="J1962" s="469"/>
      <c r="K1962" s="657"/>
      <c r="L1962" s="469"/>
      <c r="M1962" s="652"/>
    </row>
    <row r="1963" spans="2:13" s="619" customFormat="1">
      <c r="B1963" s="454"/>
      <c r="C1963" s="454"/>
      <c r="D1963" s="469"/>
      <c r="E1963" s="469"/>
      <c r="F1963" s="469"/>
      <c r="G1963" s="469"/>
      <c r="H1963" s="469"/>
      <c r="I1963" s="469"/>
      <c r="J1963" s="469"/>
      <c r="K1963" s="657"/>
      <c r="L1963" s="469"/>
      <c r="M1963" s="652"/>
    </row>
    <row r="1964" spans="2:13" s="619" customFormat="1">
      <c r="B1964" s="454"/>
      <c r="C1964" s="454"/>
      <c r="D1964" s="469"/>
      <c r="E1964" s="469"/>
      <c r="F1964" s="469"/>
      <c r="G1964" s="469"/>
      <c r="H1964" s="469"/>
      <c r="I1964" s="469"/>
      <c r="J1964" s="469"/>
      <c r="K1964" s="657"/>
      <c r="L1964" s="469"/>
      <c r="M1964" s="652"/>
    </row>
    <row r="1965" spans="2:13" s="619" customFormat="1">
      <c r="B1965" s="454"/>
      <c r="C1965" s="454"/>
      <c r="D1965" s="469"/>
      <c r="E1965" s="469"/>
      <c r="F1965" s="469"/>
      <c r="G1965" s="469"/>
      <c r="H1965" s="469"/>
      <c r="I1965" s="469"/>
      <c r="J1965" s="469"/>
      <c r="K1965" s="657"/>
      <c r="L1965" s="469"/>
      <c r="M1965" s="652"/>
    </row>
    <row r="1966" spans="2:13" s="619" customFormat="1">
      <c r="B1966" s="454"/>
      <c r="C1966" s="454"/>
      <c r="D1966" s="469"/>
      <c r="E1966" s="469"/>
      <c r="F1966" s="469"/>
      <c r="G1966" s="469"/>
      <c r="H1966" s="469"/>
      <c r="I1966" s="469"/>
      <c r="J1966" s="469"/>
      <c r="K1966" s="657"/>
      <c r="L1966" s="469"/>
      <c r="M1966" s="652"/>
    </row>
    <row r="1967" spans="2:13" s="619" customFormat="1">
      <c r="B1967" s="454"/>
      <c r="C1967" s="454"/>
      <c r="D1967" s="469"/>
      <c r="E1967" s="469"/>
      <c r="F1967" s="469"/>
      <c r="G1967" s="469"/>
      <c r="H1967" s="469"/>
      <c r="I1967" s="469"/>
      <c r="J1967" s="469"/>
      <c r="K1967" s="657"/>
      <c r="L1967" s="469"/>
      <c r="M1967" s="652"/>
    </row>
    <row r="1968" spans="2:13" s="619" customFormat="1">
      <c r="B1968" s="454"/>
      <c r="C1968" s="454"/>
      <c r="D1968" s="469"/>
      <c r="E1968" s="469"/>
      <c r="F1968" s="469"/>
      <c r="G1968" s="469"/>
      <c r="H1968" s="469"/>
      <c r="I1968" s="469"/>
      <c r="J1968" s="469"/>
      <c r="K1968" s="657"/>
      <c r="L1968" s="469"/>
      <c r="M1968" s="652"/>
    </row>
    <row r="1969" spans="2:13" s="619" customFormat="1">
      <c r="B1969" s="454"/>
      <c r="C1969" s="454"/>
      <c r="D1969" s="469"/>
      <c r="E1969" s="469"/>
      <c r="F1969" s="469"/>
      <c r="G1969" s="469"/>
      <c r="H1969" s="469"/>
      <c r="I1969" s="469"/>
      <c r="J1969" s="469"/>
      <c r="K1969" s="657"/>
      <c r="L1969" s="469"/>
      <c r="M1969" s="652"/>
    </row>
    <row r="1970" spans="2:13" s="619" customFormat="1">
      <c r="B1970" s="454"/>
      <c r="C1970" s="454"/>
      <c r="D1970" s="469"/>
      <c r="E1970" s="469"/>
      <c r="F1970" s="469"/>
      <c r="G1970" s="469"/>
      <c r="H1970" s="469"/>
      <c r="I1970" s="469"/>
      <c r="J1970" s="469"/>
      <c r="K1970" s="657"/>
      <c r="L1970" s="469"/>
      <c r="M1970" s="652"/>
    </row>
    <row r="1971" spans="2:13" s="619" customFormat="1">
      <c r="B1971" s="454"/>
      <c r="C1971" s="454"/>
      <c r="D1971" s="469"/>
      <c r="E1971" s="469"/>
      <c r="F1971" s="469"/>
      <c r="G1971" s="469"/>
      <c r="H1971" s="469"/>
      <c r="I1971" s="469"/>
      <c r="J1971" s="469"/>
      <c r="K1971" s="657"/>
      <c r="L1971" s="469"/>
      <c r="M1971" s="652"/>
    </row>
    <row r="1972" spans="2:13" s="619" customFormat="1">
      <c r="B1972" s="454"/>
      <c r="C1972" s="454"/>
      <c r="D1972" s="469"/>
      <c r="E1972" s="469"/>
      <c r="F1972" s="469"/>
      <c r="G1972" s="469"/>
      <c r="H1972" s="469"/>
      <c r="I1972" s="469"/>
      <c r="J1972" s="469"/>
      <c r="K1972" s="657"/>
      <c r="L1972" s="469"/>
      <c r="M1972" s="652"/>
    </row>
    <row r="1973" spans="2:13" s="619" customFormat="1">
      <c r="B1973" s="454"/>
      <c r="C1973" s="454"/>
      <c r="D1973" s="469"/>
      <c r="E1973" s="469"/>
      <c r="F1973" s="469"/>
      <c r="G1973" s="469"/>
      <c r="H1973" s="469"/>
      <c r="I1973" s="469"/>
      <c r="J1973" s="469"/>
      <c r="K1973" s="657"/>
      <c r="L1973" s="469"/>
      <c r="M1973" s="652"/>
    </row>
    <row r="1974" spans="2:13" s="619" customFormat="1">
      <c r="B1974" s="454"/>
      <c r="C1974" s="454"/>
      <c r="D1974" s="469"/>
      <c r="E1974" s="469"/>
      <c r="F1974" s="469"/>
      <c r="G1974" s="469"/>
      <c r="H1974" s="469"/>
      <c r="I1974" s="469"/>
      <c r="J1974" s="469"/>
      <c r="K1974" s="657"/>
      <c r="L1974" s="469"/>
      <c r="M1974" s="652"/>
    </row>
    <row r="1975" spans="2:13" s="619" customFormat="1">
      <c r="B1975" s="454"/>
      <c r="C1975" s="454"/>
      <c r="D1975" s="469"/>
      <c r="E1975" s="469"/>
      <c r="F1975" s="469"/>
      <c r="G1975" s="469"/>
      <c r="H1975" s="469"/>
      <c r="I1975" s="469"/>
      <c r="J1975" s="469"/>
      <c r="K1975" s="657"/>
      <c r="L1975" s="469"/>
      <c r="M1975" s="652"/>
    </row>
    <row r="1976" spans="2:13" s="619" customFormat="1">
      <c r="B1976" s="454"/>
      <c r="C1976" s="454"/>
      <c r="D1976" s="469"/>
      <c r="E1976" s="469"/>
      <c r="F1976" s="469"/>
      <c r="G1976" s="469"/>
      <c r="H1976" s="469"/>
      <c r="I1976" s="469"/>
      <c r="J1976" s="469"/>
      <c r="K1976" s="657"/>
      <c r="L1976" s="469"/>
      <c r="M1976" s="652"/>
    </row>
    <row r="1977" spans="2:13" s="619" customFormat="1">
      <c r="B1977" s="454"/>
      <c r="C1977" s="454"/>
      <c r="D1977" s="469"/>
      <c r="E1977" s="469"/>
      <c r="F1977" s="469"/>
      <c r="G1977" s="469"/>
      <c r="H1977" s="469"/>
      <c r="I1977" s="469"/>
      <c r="J1977" s="469"/>
      <c r="K1977" s="657"/>
      <c r="L1977" s="469"/>
      <c r="M1977" s="652"/>
    </row>
    <row r="1978" spans="2:13" s="619" customFormat="1">
      <c r="B1978" s="454"/>
      <c r="C1978" s="454"/>
      <c r="D1978" s="469"/>
      <c r="E1978" s="469"/>
      <c r="F1978" s="469"/>
      <c r="G1978" s="469"/>
      <c r="H1978" s="469"/>
      <c r="I1978" s="469"/>
      <c r="J1978" s="469"/>
      <c r="K1978" s="657"/>
      <c r="L1978" s="469"/>
      <c r="M1978" s="652"/>
    </row>
    <row r="1979" spans="2:13" s="619" customFormat="1">
      <c r="B1979" s="454"/>
      <c r="C1979" s="454"/>
      <c r="D1979" s="469"/>
      <c r="E1979" s="469"/>
      <c r="F1979" s="469"/>
      <c r="G1979" s="469"/>
      <c r="H1979" s="469"/>
      <c r="I1979" s="469"/>
      <c r="J1979" s="469"/>
      <c r="K1979" s="657"/>
      <c r="L1979" s="469"/>
      <c r="M1979" s="652"/>
    </row>
    <row r="1980" spans="2:13" s="619" customFormat="1">
      <c r="B1980" s="454"/>
      <c r="C1980" s="454"/>
      <c r="D1980" s="469"/>
      <c r="E1980" s="469"/>
      <c r="F1980" s="469"/>
      <c r="G1980" s="469"/>
      <c r="H1980" s="469"/>
      <c r="I1980" s="469"/>
      <c r="J1980" s="469"/>
      <c r="K1980" s="657"/>
      <c r="L1980" s="469"/>
      <c r="M1980" s="652"/>
    </row>
    <row r="1981" spans="2:13" s="619" customFormat="1">
      <c r="B1981" s="454"/>
      <c r="C1981" s="454"/>
      <c r="D1981" s="469"/>
      <c r="E1981" s="469"/>
      <c r="F1981" s="469"/>
      <c r="G1981" s="469"/>
      <c r="H1981" s="469"/>
      <c r="I1981" s="469"/>
      <c r="J1981" s="469"/>
      <c r="K1981" s="657"/>
      <c r="L1981" s="469"/>
      <c r="M1981" s="652"/>
    </row>
    <row r="1982" spans="2:13" s="619" customFormat="1">
      <c r="B1982" s="454"/>
      <c r="C1982" s="454"/>
      <c r="D1982" s="469"/>
      <c r="E1982" s="469"/>
      <c r="F1982" s="469"/>
      <c r="G1982" s="469"/>
      <c r="H1982" s="469"/>
      <c r="I1982" s="469"/>
      <c r="J1982" s="469"/>
      <c r="K1982" s="657"/>
      <c r="L1982" s="469"/>
      <c r="M1982" s="652"/>
    </row>
    <row r="1983" spans="2:13" s="619" customFormat="1">
      <c r="B1983" s="454"/>
      <c r="C1983" s="454"/>
      <c r="D1983" s="469"/>
      <c r="E1983" s="469"/>
      <c r="F1983" s="469"/>
      <c r="G1983" s="469"/>
      <c r="H1983" s="469"/>
      <c r="I1983" s="469"/>
      <c r="J1983" s="469"/>
      <c r="K1983" s="657"/>
      <c r="L1983" s="469"/>
      <c r="M1983" s="652"/>
    </row>
    <row r="1984" spans="2:13" s="619" customFormat="1">
      <c r="B1984" s="454"/>
      <c r="C1984" s="454"/>
      <c r="D1984" s="469"/>
      <c r="E1984" s="469"/>
      <c r="F1984" s="469"/>
      <c r="G1984" s="469"/>
      <c r="H1984" s="469"/>
      <c r="I1984" s="469"/>
      <c r="J1984" s="469"/>
      <c r="K1984" s="657"/>
      <c r="L1984" s="469"/>
      <c r="M1984" s="652"/>
    </row>
    <row r="1985" spans="2:13" s="619" customFormat="1">
      <c r="B1985" s="454"/>
      <c r="C1985" s="454"/>
      <c r="D1985" s="469"/>
      <c r="E1985" s="469"/>
      <c r="F1985" s="469"/>
      <c r="G1985" s="469"/>
      <c r="H1985" s="469"/>
      <c r="I1985" s="469"/>
      <c r="J1985" s="469"/>
      <c r="K1985" s="657"/>
      <c r="L1985" s="469"/>
      <c r="M1985" s="652"/>
    </row>
    <row r="1986" spans="2:13" s="619" customFormat="1">
      <c r="B1986" s="454"/>
      <c r="C1986" s="454"/>
      <c r="D1986" s="469"/>
      <c r="E1986" s="469"/>
      <c r="F1986" s="469"/>
      <c r="G1986" s="469"/>
      <c r="H1986" s="469"/>
      <c r="I1986" s="469"/>
      <c r="J1986" s="469"/>
      <c r="K1986" s="657"/>
      <c r="L1986" s="469"/>
      <c r="M1986" s="652"/>
    </row>
    <row r="1987" spans="2:13" s="619" customFormat="1">
      <c r="B1987" s="454"/>
      <c r="C1987" s="454"/>
      <c r="D1987" s="469"/>
      <c r="E1987" s="469"/>
      <c r="F1987" s="469"/>
      <c r="G1987" s="469"/>
      <c r="H1987" s="469"/>
      <c r="I1987" s="469"/>
      <c r="J1987" s="469"/>
      <c r="K1987" s="657"/>
      <c r="L1987" s="469"/>
      <c r="M1987" s="652"/>
    </row>
    <row r="1988" spans="2:13" s="619" customFormat="1">
      <c r="B1988" s="454"/>
      <c r="C1988" s="454"/>
      <c r="D1988" s="469"/>
      <c r="E1988" s="469"/>
      <c r="F1988" s="469"/>
      <c r="G1988" s="469"/>
      <c r="H1988" s="469"/>
      <c r="I1988" s="469"/>
      <c r="J1988" s="469"/>
      <c r="K1988" s="657"/>
      <c r="L1988" s="469"/>
      <c r="M1988" s="652"/>
    </row>
    <row r="1989" spans="2:13" s="619" customFormat="1">
      <c r="B1989" s="454"/>
      <c r="C1989" s="454"/>
      <c r="D1989" s="469"/>
      <c r="E1989" s="469"/>
      <c r="F1989" s="469"/>
      <c r="G1989" s="469"/>
      <c r="H1989" s="469"/>
      <c r="I1989" s="469"/>
      <c r="J1989" s="469"/>
      <c r="K1989" s="657"/>
      <c r="L1989" s="469"/>
      <c r="M1989" s="652"/>
    </row>
    <row r="1990" spans="2:13" s="619" customFormat="1">
      <c r="B1990" s="454"/>
      <c r="C1990" s="454"/>
      <c r="D1990" s="469"/>
      <c r="E1990" s="469"/>
      <c r="F1990" s="469"/>
      <c r="G1990" s="469"/>
      <c r="H1990" s="469"/>
      <c r="I1990" s="469"/>
      <c r="J1990" s="469"/>
      <c r="K1990" s="657"/>
      <c r="L1990" s="469"/>
      <c r="M1990" s="652"/>
    </row>
    <row r="1991" spans="2:13" s="619" customFormat="1">
      <c r="B1991" s="454"/>
      <c r="C1991" s="454"/>
      <c r="D1991" s="469"/>
      <c r="E1991" s="469"/>
      <c r="F1991" s="469"/>
      <c r="G1991" s="469"/>
      <c r="H1991" s="469"/>
      <c r="I1991" s="469"/>
      <c r="J1991" s="469"/>
      <c r="K1991" s="657"/>
      <c r="L1991" s="469"/>
      <c r="M1991" s="652"/>
    </row>
    <row r="1992" spans="2:13" s="619" customFormat="1">
      <c r="B1992" s="454"/>
      <c r="C1992" s="454"/>
      <c r="D1992" s="469"/>
      <c r="E1992" s="469"/>
      <c r="F1992" s="469"/>
      <c r="G1992" s="469"/>
      <c r="H1992" s="469"/>
      <c r="I1992" s="469"/>
      <c r="J1992" s="469"/>
      <c r="K1992" s="657"/>
      <c r="L1992" s="469"/>
      <c r="M1992" s="652"/>
    </row>
    <row r="1993" spans="2:13" s="619" customFormat="1">
      <c r="B1993" s="454"/>
      <c r="C1993" s="454"/>
      <c r="D1993" s="469"/>
      <c r="E1993" s="469"/>
      <c r="F1993" s="469"/>
      <c r="G1993" s="469"/>
      <c r="H1993" s="469"/>
      <c r="I1993" s="469"/>
      <c r="J1993" s="469"/>
      <c r="K1993" s="657"/>
      <c r="L1993" s="469"/>
      <c r="M1993" s="652"/>
    </row>
    <row r="1994" spans="2:13" s="619" customFormat="1">
      <c r="B1994" s="454"/>
      <c r="C1994" s="454"/>
      <c r="D1994" s="469"/>
      <c r="E1994" s="469"/>
      <c r="F1994" s="469"/>
      <c r="G1994" s="469"/>
      <c r="H1994" s="469"/>
      <c r="I1994" s="469"/>
      <c r="J1994" s="469"/>
      <c r="K1994" s="657"/>
      <c r="L1994" s="469"/>
      <c r="M1994" s="652"/>
    </row>
    <row r="1995" spans="2:13" s="619" customFormat="1">
      <c r="B1995" s="454"/>
      <c r="C1995" s="454"/>
      <c r="D1995" s="469"/>
      <c r="E1995" s="469"/>
      <c r="F1995" s="469"/>
      <c r="G1995" s="469"/>
      <c r="H1995" s="469"/>
      <c r="I1995" s="469"/>
      <c r="J1995" s="469"/>
      <c r="K1995" s="657"/>
      <c r="L1995" s="469"/>
      <c r="M1995" s="652"/>
    </row>
    <row r="1996" spans="2:13" s="619" customFormat="1">
      <c r="B1996" s="454"/>
      <c r="C1996" s="454"/>
      <c r="D1996" s="469"/>
      <c r="E1996" s="469"/>
      <c r="F1996" s="469"/>
      <c r="G1996" s="469"/>
      <c r="H1996" s="469"/>
      <c r="I1996" s="469"/>
      <c r="J1996" s="469"/>
      <c r="K1996" s="657"/>
      <c r="L1996" s="469"/>
      <c r="M1996" s="652"/>
    </row>
    <row r="1997" spans="2:13" s="619" customFormat="1">
      <c r="B1997" s="454"/>
      <c r="C1997" s="454"/>
      <c r="D1997" s="469"/>
      <c r="E1997" s="469"/>
      <c r="F1997" s="469"/>
      <c r="G1997" s="469"/>
      <c r="H1997" s="469"/>
      <c r="I1997" s="469"/>
      <c r="J1997" s="469"/>
      <c r="K1997" s="657"/>
      <c r="L1997" s="469"/>
      <c r="M1997" s="652"/>
    </row>
    <row r="1998" spans="2:13" s="619" customFormat="1">
      <c r="B1998" s="454"/>
      <c r="C1998" s="454"/>
      <c r="D1998" s="469"/>
      <c r="E1998" s="469"/>
      <c r="F1998" s="469"/>
      <c r="G1998" s="469"/>
      <c r="H1998" s="469"/>
      <c r="I1998" s="469"/>
      <c r="J1998" s="469"/>
      <c r="K1998" s="657"/>
      <c r="L1998" s="469"/>
      <c r="M1998" s="652"/>
    </row>
    <row r="1999" spans="2:13" s="619" customFormat="1">
      <c r="B1999" s="454"/>
      <c r="C1999" s="454"/>
      <c r="D1999" s="469"/>
      <c r="E1999" s="469"/>
      <c r="F1999" s="469"/>
      <c r="G1999" s="469"/>
      <c r="H1999" s="469"/>
      <c r="I1999" s="469"/>
      <c r="J1999" s="469"/>
      <c r="K1999" s="657"/>
      <c r="L1999" s="469"/>
      <c r="M1999" s="652"/>
    </row>
    <row r="2000" spans="2:13" s="619" customFormat="1">
      <c r="B2000" s="454"/>
      <c r="C2000" s="454"/>
      <c r="D2000" s="469"/>
      <c r="E2000" s="469"/>
      <c r="F2000" s="469"/>
      <c r="G2000" s="469"/>
      <c r="H2000" s="469"/>
      <c r="I2000" s="469"/>
      <c r="J2000" s="469"/>
      <c r="K2000" s="657"/>
      <c r="L2000" s="469"/>
      <c r="M2000" s="652"/>
    </row>
    <row r="2001" spans="2:13" s="619" customFormat="1">
      <c r="B2001" s="454"/>
      <c r="C2001" s="454"/>
      <c r="D2001" s="469"/>
      <c r="E2001" s="469"/>
      <c r="F2001" s="469"/>
      <c r="G2001" s="469"/>
      <c r="H2001" s="469"/>
      <c r="I2001" s="469"/>
      <c r="J2001" s="469"/>
      <c r="K2001" s="657"/>
      <c r="L2001" s="469"/>
      <c r="M2001" s="652"/>
    </row>
    <row r="2002" spans="2:13" s="619" customFormat="1">
      <c r="B2002" s="454"/>
      <c r="C2002" s="454"/>
      <c r="D2002" s="469"/>
      <c r="E2002" s="469"/>
      <c r="F2002" s="469"/>
      <c r="G2002" s="469"/>
      <c r="H2002" s="469"/>
      <c r="I2002" s="469"/>
      <c r="J2002" s="469"/>
      <c r="K2002" s="657"/>
      <c r="L2002" s="469"/>
      <c r="M2002" s="652"/>
    </row>
    <row r="2003" spans="2:13" s="619" customFormat="1">
      <c r="B2003" s="454"/>
      <c r="C2003" s="454"/>
      <c r="D2003" s="469"/>
      <c r="E2003" s="469"/>
      <c r="F2003" s="469"/>
      <c r="G2003" s="469"/>
      <c r="H2003" s="469"/>
      <c r="I2003" s="469"/>
      <c r="J2003" s="469"/>
      <c r="K2003" s="657"/>
      <c r="L2003" s="469"/>
      <c r="M2003" s="652"/>
    </row>
    <row r="2004" spans="2:13" s="619" customFormat="1">
      <c r="B2004" s="454"/>
      <c r="C2004" s="454"/>
      <c r="D2004" s="469"/>
      <c r="E2004" s="469"/>
      <c r="F2004" s="469"/>
      <c r="G2004" s="469"/>
      <c r="H2004" s="469"/>
      <c r="I2004" s="469"/>
      <c r="J2004" s="469"/>
      <c r="K2004" s="657"/>
      <c r="L2004" s="469"/>
      <c r="M2004" s="652"/>
    </row>
    <row r="2005" spans="2:13" s="619" customFormat="1">
      <c r="B2005" s="454"/>
      <c r="C2005" s="454"/>
      <c r="D2005" s="469"/>
      <c r="E2005" s="469"/>
      <c r="F2005" s="469"/>
      <c r="G2005" s="469"/>
      <c r="H2005" s="469"/>
      <c r="I2005" s="469"/>
      <c r="J2005" s="469"/>
      <c r="K2005" s="657"/>
      <c r="L2005" s="469"/>
      <c r="M2005" s="652"/>
    </row>
    <row r="2006" spans="2:13" s="619" customFormat="1">
      <c r="B2006" s="454"/>
      <c r="C2006" s="454"/>
      <c r="D2006" s="469"/>
      <c r="E2006" s="469"/>
      <c r="F2006" s="469"/>
      <c r="G2006" s="469"/>
      <c r="H2006" s="469"/>
      <c r="I2006" s="469"/>
      <c r="J2006" s="469"/>
      <c r="K2006" s="657"/>
      <c r="L2006" s="469"/>
      <c r="M2006" s="652"/>
    </row>
    <row r="2007" spans="2:13" s="619" customFormat="1">
      <c r="B2007" s="454"/>
      <c r="C2007" s="454"/>
      <c r="D2007" s="469"/>
      <c r="E2007" s="469"/>
      <c r="F2007" s="469"/>
      <c r="G2007" s="469"/>
      <c r="H2007" s="469"/>
      <c r="I2007" s="469"/>
      <c r="J2007" s="469"/>
      <c r="K2007" s="657"/>
      <c r="L2007" s="469"/>
      <c r="M2007" s="652"/>
    </row>
    <row r="2008" spans="2:13" s="619" customFormat="1">
      <c r="B2008" s="454"/>
      <c r="C2008" s="454"/>
      <c r="D2008" s="469"/>
      <c r="E2008" s="469"/>
      <c r="F2008" s="469"/>
      <c r="G2008" s="469"/>
      <c r="H2008" s="469"/>
      <c r="I2008" s="469"/>
      <c r="J2008" s="469"/>
      <c r="K2008" s="657"/>
      <c r="L2008" s="469"/>
      <c r="M2008" s="652"/>
    </row>
    <row r="2009" spans="2:13" s="619" customFormat="1">
      <c r="B2009" s="454"/>
      <c r="C2009" s="454"/>
      <c r="D2009" s="469"/>
      <c r="E2009" s="469"/>
      <c r="F2009" s="469"/>
      <c r="G2009" s="469"/>
      <c r="H2009" s="469"/>
      <c r="I2009" s="469"/>
      <c r="J2009" s="469"/>
      <c r="K2009" s="657"/>
      <c r="L2009" s="469"/>
      <c r="M2009" s="652"/>
    </row>
    <row r="2010" spans="2:13" s="619" customFormat="1">
      <c r="B2010" s="454"/>
      <c r="C2010" s="454"/>
      <c r="D2010" s="469"/>
      <c r="E2010" s="469"/>
      <c r="F2010" s="469"/>
      <c r="G2010" s="469"/>
      <c r="H2010" s="469"/>
      <c r="I2010" s="469"/>
      <c r="J2010" s="469"/>
      <c r="K2010" s="657"/>
      <c r="L2010" s="469"/>
      <c r="M2010" s="652"/>
    </row>
    <row r="2011" spans="2:13" s="619" customFormat="1">
      <c r="B2011" s="454"/>
      <c r="C2011" s="454"/>
      <c r="D2011" s="469"/>
      <c r="E2011" s="469"/>
      <c r="F2011" s="469"/>
      <c r="G2011" s="469"/>
      <c r="H2011" s="469"/>
      <c r="I2011" s="469"/>
      <c r="J2011" s="469"/>
      <c r="K2011" s="657"/>
      <c r="L2011" s="469"/>
      <c r="M2011" s="652"/>
    </row>
    <row r="2012" spans="2:13" s="619" customFormat="1">
      <c r="B2012" s="454"/>
      <c r="C2012" s="454"/>
      <c r="D2012" s="469"/>
      <c r="E2012" s="469"/>
      <c r="F2012" s="469"/>
      <c r="G2012" s="469"/>
      <c r="H2012" s="469"/>
      <c r="I2012" s="469"/>
      <c r="J2012" s="469"/>
      <c r="K2012" s="657"/>
      <c r="L2012" s="469"/>
      <c r="M2012" s="652"/>
    </row>
    <row r="2013" spans="2:13" s="619" customFormat="1">
      <c r="B2013" s="454"/>
      <c r="C2013" s="454"/>
      <c r="D2013" s="469"/>
      <c r="E2013" s="469"/>
      <c r="F2013" s="469"/>
      <c r="G2013" s="469"/>
      <c r="H2013" s="469"/>
      <c r="I2013" s="469"/>
      <c r="J2013" s="469"/>
      <c r="K2013" s="657"/>
      <c r="L2013" s="469"/>
      <c r="M2013" s="652"/>
    </row>
    <row r="2014" spans="2:13" s="619" customFormat="1">
      <c r="B2014" s="454"/>
      <c r="C2014" s="454"/>
      <c r="D2014" s="469"/>
      <c r="E2014" s="469"/>
      <c r="F2014" s="469"/>
      <c r="G2014" s="469"/>
      <c r="H2014" s="469"/>
      <c r="I2014" s="469"/>
      <c r="J2014" s="469"/>
      <c r="K2014" s="657"/>
      <c r="L2014" s="469"/>
      <c r="M2014" s="652"/>
    </row>
    <row r="2015" spans="2:13" s="619" customFormat="1">
      <c r="B2015" s="454"/>
      <c r="C2015" s="454"/>
      <c r="D2015" s="469"/>
      <c r="E2015" s="469"/>
      <c r="F2015" s="469"/>
      <c r="G2015" s="469"/>
      <c r="H2015" s="469"/>
      <c r="I2015" s="469"/>
      <c r="J2015" s="469"/>
      <c r="K2015" s="657"/>
      <c r="L2015" s="469"/>
      <c r="M2015" s="652"/>
    </row>
    <row r="2016" spans="2:13" s="619" customFormat="1">
      <c r="B2016" s="454"/>
      <c r="C2016" s="454"/>
      <c r="D2016" s="469"/>
      <c r="E2016" s="469"/>
      <c r="F2016" s="469"/>
      <c r="G2016" s="469"/>
      <c r="H2016" s="469"/>
      <c r="I2016" s="469"/>
      <c r="J2016" s="469"/>
      <c r="K2016" s="657"/>
      <c r="L2016" s="469"/>
      <c r="M2016" s="652"/>
    </row>
    <row r="2017" spans="2:13" s="619" customFormat="1">
      <c r="B2017" s="454"/>
      <c r="C2017" s="454"/>
      <c r="D2017" s="469"/>
      <c r="E2017" s="469"/>
      <c r="F2017" s="469"/>
      <c r="G2017" s="469"/>
      <c r="H2017" s="469"/>
      <c r="I2017" s="469"/>
      <c r="J2017" s="469"/>
      <c r="K2017" s="657"/>
      <c r="L2017" s="469"/>
      <c r="M2017" s="652"/>
    </row>
    <row r="2018" spans="2:13" s="619" customFormat="1">
      <c r="B2018" s="454"/>
      <c r="C2018" s="454"/>
      <c r="D2018" s="469"/>
      <c r="E2018" s="469"/>
      <c r="F2018" s="469"/>
      <c r="G2018" s="469"/>
      <c r="H2018" s="469"/>
      <c r="I2018" s="469"/>
      <c r="J2018" s="469"/>
      <c r="K2018" s="657"/>
      <c r="L2018" s="469"/>
      <c r="M2018" s="652"/>
    </row>
    <row r="2019" spans="2:13" s="619" customFormat="1">
      <c r="B2019" s="454"/>
      <c r="C2019" s="454"/>
      <c r="D2019" s="469"/>
      <c r="E2019" s="469"/>
      <c r="F2019" s="469"/>
      <c r="G2019" s="469"/>
      <c r="H2019" s="469"/>
      <c r="I2019" s="469"/>
      <c r="J2019" s="469"/>
      <c r="K2019" s="657"/>
      <c r="L2019" s="469"/>
      <c r="M2019" s="652"/>
    </row>
    <row r="2020" spans="2:13" s="619" customFormat="1">
      <c r="B2020" s="454"/>
      <c r="C2020" s="454"/>
      <c r="D2020" s="469"/>
      <c r="E2020" s="469"/>
      <c r="F2020" s="469"/>
      <c r="G2020" s="469"/>
      <c r="H2020" s="469"/>
      <c r="I2020" s="469"/>
      <c r="J2020" s="469"/>
      <c r="K2020" s="657"/>
      <c r="L2020" s="469"/>
      <c r="M2020" s="652"/>
    </row>
    <row r="2021" spans="2:13" s="619" customFormat="1">
      <c r="B2021" s="454"/>
      <c r="C2021" s="454"/>
      <c r="D2021" s="469"/>
      <c r="E2021" s="469"/>
      <c r="F2021" s="469"/>
      <c r="G2021" s="469"/>
      <c r="H2021" s="469"/>
      <c r="I2021" s="469"/>
      <c r="J2021" s="469"/>
      <c r="K2021" s="657"/>
      <c r="L2021" s="469"/>
      <c r="M2021" s="652"/>
    </row>
    <row r="2022" spans="2:13" s="619" customFormat="1">
      <c r="B2022" s="454"/>
      <c r="C2022" s="454"/>
      <c r="D2022" s="469"/>
      <c r="E2022" s="469"/>
      <c r="F2022" s="469"/>
      <c r="G2022" s="469"/>
      <c r="H2022" s="469"/>
      <c r="I2022" s="469"/>
      <c r="J2022" s="469"/>
      <c r="K2022" s="657"/>
      <c r="L2022" s="469"/>
      <c r="M2022" s="652"/>
    </row>
    <row r="2023" spans="2:13" s="619" customFormat="1">
      <c r="B2023" s="454"/>
      <c r="C2023" s="454"/>
      <c r="D2023" s="469"/>
      <c r="E2023" s="469"/>
      <c r="F2023" s="469"/>
      <c r="G2023" s="469"/>
      <c r="H2023" s="469"/>
      <c r="I2023" s="469"/>
      <c r="J2023" s="469"/>
      <c r="K2023" s="657"/>
      <c r="L2023" s="469"/>
      <c r="M2023" s="652"/>
    </row>
    <row r="2024" spans="2:13" s="619" customFormat="1">
      <c r="B2024" s="454"/>
      <c r="C2024" s="454"/>
      <c r="D2024" s="469"/>
      <c r="E2024" s="469"/>
      <c r="F2024" s="469"/>
      <c r="G2024" s="469"/>
      <c r="H2024" s="469"/>
      <c r="I2024" s="469"/>
      <c r="J2024" s="469"/>
      <c r="K2024" s="657"/>
      <c r="L2024" s="469"/>
      <c r="M2024" s="652"/>
    </row>
    <row r="2025" spans="2:13" s="619" customFormat="1">
      <c r="B2025" s="454"/>
      <c r="C2025" s="454"/>
      <c r="D2025" s="469"/>
      <c r="E2025" s="469"/>
      <c r="F2025" s="469"/>
      <c r="G2025" s="469"/>
      <c r="H2025" s="469"/>
      <c r="I2025" s="469"/>
      <c r="J2025" s="469"/>
      <c r="K2025" s="657"/>
      <c r="L2025" s="469"/>
      <c r="M2025" s="652"/>
    </row>
    <row r="2026" spans="2:13" s="619" customFormat="1">
      <c r="B2026" s="454"/>
      <c r="C2026" s="454"/>
      <c r="D2026" s="469"/>
      <c r="E2026" s="469"/>
      <c r="F2026" s="469"/>
      <c r="G2026" s="469"/>
      <c r="H2026" s="469"/>
      <c r="I2026" s="469"/>
      <c r="J2026" s="469"/>
      <c r="K2026" s="657"/>
      <c r="L2026" s="469"/>
      <c r="M2026" s="652"/>
    </row>
    <row r="2027" spans="2:13" s="619" customFormat="1">
      <c r="B2027" s="454"/>
      <c r="C2027" s="454"/>
      <c r="D2027" s="469"/>
      <c r="E2027" s="469"/>
      <c r="F2027" s="469"/>
      <c r="G2027" s="469"/>
      <c r="H2027" s="469"/>
      <c r="I2027" s="469"/>
      <c r="J2027" s="469"/>
      <c r="K2027" s="657"/>
      <c r="L2027" s="469"/>
      <c r="M2027" s="652"/>
    </row>
    <row r="2028" spans="2:13" s="619" customFormat="1">
      <c r="B2028" s="454"/>
      <c r="C2028" s="454"/>
      <c r="D2028" s="469"/>
      <c r="E2028" s="469"/>
      <c r="F2028" s="469"/>
      <c r="G2028" s="469"/>
      <c r="H2028" s="469"/>
      <c r="I2028" s="469"/>
      <c r="J2028" s="469"/>
      <c r="K2028" s="657"/>
      <c r="L2028" s="469"/>
      <c r="M2028" s="652"/>
    </row>
    <row r="2029" spans="2:13" s="619" customFormat="1">
      <c r="B2029" s="454"/>
      <c r="C2029" s="454"/>
      <c r="D2029" s="469"/>
      <c r="E2029" s="469"/>
      <c r="F2029" s="469"/>
      <c r="G2029" s="469"/>
      <c r="H2029" s="469"/>
      <c r="I2029" s="469"/>
      <c r="J2029" s="469"/>
      <c r="K2029" s="657"/>
      <c r="L2029" s="469"/>
      <c r="M2029" s="652"/>
    </row>
    <row r="2030" spans="2:13" s="619" customFormat="1">
      <c r="B2030" s="454"/>
      <c r="C2030" s="454"/>
      <c r="D2030" s="469"/>
      <c r="E2030" s="469"/>
      <c r="F2030" s="469"/>
      <c r="G2030" s="469"/>
      <c r="H2030" s="469"/>
      <c r="I2030" s="469"/>
      <c r="J2030" s="469"/>
      <c r="K2030" s="657"/>
      <c r="L2030" s="469"/>
      <c r="M2030" s="652"/>
    </row>
    <row r="2031" spans="2:13" s="619" customFormat="1">
      <c r="B2031" s="454"/>
      <c r="C2031" s="454"/>
      <c r="D2031" s="469"/>
      <c r="E2031" s="469"/>
      <c r="F2031" s="469"/>
      <c r="G2031" s="469"/>
      <c r="H2031" s="469"/>
      <c r="I2031" s="469"/>
      <c r="J2031" s="469"/>
      <c r="K2031" s="657"/>
      <c r="L2031" s="469"/>
      <c r="M2031" s="652"/>
    </row>
    <row r="2032" spans="2:13" s="619" customFormat="1">
      <c r="B2032" s="454"/>
      <c r="C2032" s="454"/>
      <c r="D2032" s="469"/>
      <c r="E2032" s="469"/>
      <c r="F2032" s="469"/>
      <c r="G2032" s="469"/>
      <c r="H2032" s="469"/>
      <c r="I2032" s="469"/>
      <c r="J2032" s="469"/>
      <c r="K2032" s="657"/>
      <c r="L2032" s="469"/>
      <c r="M2032" s="652"/>
    </row>
    <row r="2033" spans="2:13" s="619" customFormat="1">
      <c r="B2033" s="454"/>
      <c r="C2033" s="454"/>
      <c r="D2033" s="469"/>
      <c r="E2033" s="469"/>
      <c r="F2033" s="469"/>
      <c r="G2033" s="469"/>
      <c r="H2033" s="469"/>
      <c r="I2033" s="469"/>
      <c r="J2033" s="469"/>
      <c r="K2033" s="657"/>
      <c r="L2033" s="469"/>
      <c r="M2033" s="652"/>
    </row>
    <row r="2034" spans="2:13" s="619" customFormat="1">
      <c r="B2034" s="454"/>
      <c r="C2034" s="454"/>
      <c r="D2034" s="469"/>
      <c r="E2034" s="469"/>
      <c r="F2034" s="469"/>
      <c r="G2034" s="469"/>
      <c r="H2034" s="469"/>
      <c r="I2034" s="469"/>
      <c r="J2034" s="469"/>
      <c r="K2034" s="657"/>
      <c r="L2034" s="469"/>
      <c r="M2034" s="652"/>
    </row>
    <row r="2035" spans="2:13" s="619" customFormat="1">
      <c r="B2035" s="454"/>
      <c r="C2035" s="454"/>
      <c r="D2035" s="469"/>
      <c r="E2035" s="469"/>
      <c r="F2035" s="469"/>
      <c r="G2035" s="469"/>
      <c r="H2035" s="469"/>
      <c r="I2035" s="469"/>
      <c r="J2035" s="469"/>
      <c r="K2035" s="657"/>
      <c r="L2035" s="469"/>
      <c r="M2035" s="652"/>
    </row>
    <row r="2036" spans="2:13" s="619" customFormat="1">
      <c r="B2036" s="454"/>
      <c r="C2036" s="454"/>
      <c r="D2036" s="469"/>
      <c r="E2036" s="469"/>
      <c r="F2036" s="469"/>
      <c r="G2036" s="469"/>
      <c r="H2036" s="469"/>
      <c r="I2036" s="469"/>
      <c r="J2036" s="469"/>
      <c r="K2036" s="657"/>
      <c r="L2036" s="469"/>
      <c r="M2036" s="652"/>
    </row>
    <row r="2037" spans="2:13" s="619" customFormat="1">
      <c r="B2037" s="454"/>
      <c r="C2037" s="454"/>
      <c r="D2037" s="469"/>
      <c r="E2037" s="469"/>
      <c r="F2037" s="469"/>
      <c r="G2037" s="469"/>
      <c r="H2037" s="469"/>
      <c r="I2037" s="469"/>
      <c r="J2037" s="469"/>
      <c r="K2037" s="657"/>
      <c r="L2037" s="469"/>
      <c r="M2037" s="652"/>
    </row>
    <row r="2038" spans="2:13" s="619" customFormat="1">
      <c r="B2038" s="454"/>
      <c r="C2038" s="454"/>
      <c r="D2038" s="469"/>
      <c r="E2038" s="469"/>
      <c r="F2038" s="469"/>
      <c r="G2038" s="469"/>
      <c r="H2038" s="469"/>
      <c r="I2038" s="469"/>
      <c r="J2038" s="469"/>
      <c r="K2038" s="657"/>
      <c r="L2038" s="469"/>
      <c r="M2038" s="652"/>
    </row>
    <row r="2039" spans="2:13" s="619" customFormat="1">
      <c r="B2039" s="454"/>
      <c r="C2039" s="454"/>
      <c r="D2039" s="469"/>
      <c r="E2039" s="469"/>
      <c r="F2039" s="469"/>
      <c r="G2039" s="469"/>
      <c r="H2039" s="469"/>
      <c r="I2039" s="469"/>
      <c r="J2039" s="469"/>
      <c r="K2039" s="657"/>
      <c r="L2039" s="469"/>
      <c r="M2039" s="652"/>
    </row>
    <row r="2040" spans="2:13" s="619" customFormat="1">
      <c r="B2040" s="454"/>
      <c r="C2040" s="454"/>
      <c r="D2040" s="469"/>
      <c r="E2040" s="469"/>
      <c r="F2040" s="469"/>
      <c r="G2040" s="469"/>
      <c r="H2040" s="469"/>
      <c r="I2040" s="469"/>
      <c r="J2040" s="469"/>
      <c r="K2040" s="657"/>
      <c r="L2040" s="469"/>
      <c r="M2040" s="652"/>
    </row>
    <row r="2041" spans="2:13" s="619" customFormat="1">
      <c r="B2041" s="454"/>
      <c r="C2041" s="454"/>
      <c r="D2041" s="469"/>
      <c r="E2041" s="469"/>
      <c r="F2041" s="469"/>
      <c r="G2041" s="469"/>
      <c r="H2041" s="469"/>
      <c r="I2041" s="469"/>
      <c r="J2041" s="469"/>
      <c r="K2041" s="657"/>
      <c r="L2041" s="469"/>
      <c r="M2041" s="652"/>
    </row>
    <row r="2042" spans="2:13" s="619" customFormat="1">
      <c r="B2042" s="454"/>
      <c r="C2042" s="454"/>
      <c r="D2042" s="469"/>
      <c r="E2042" s="469"/>
      <c r="F2042" s="469"/>
      <c r="G2042" s="469"/>
      <c r="H2042" s="469"/>
      <c r="I2042" s="469"/>
      <c r="J2042" s="469"/>
      <c r="K2042" s="657"/>
      <c r="L2042" s="469"/>
      <c r="M2042" s="652"/>
    </row>
    <row r="2043" spans="2:13" s="619" customFormat="1">
      <c r="B2043" s="454"/>
      <c r="C2043" s="454"/>
      <c r="D2043" s="469"/>
      <c r="E2043" s="469"/>
      <c r="F2043" s="469"/>
      <c r="G2043" s="469"/>
      <c r="H2043" s="469"/>
      <c r="I2043" s="469"/>
      <c r="J2043" s="469"/>
      <c r="K2043" s="657"/>
      <c r="L2043" s="469"/>
      <c r="M2043" s="652"/>
    </row>
    <row r="2044" spans="2:13" s="619" customFormat="1">
      <c r="B2044" s="454"/>
      <c r="C2044" s="454"/>
      <c r="D2044" s="469"/>
      <c r="E2044" s="469"/>
      <c r="F2044" s="469"/>
      <c r="G2044" s="469"/>
      <c r="H2044" s="469"/>
      <c r="I2044" s="469"/>
      <c r="J2044" s="469"/>
      <c r="K2044" s="657"/>
      <c r="L2044" s="469"/>
      <c r="M2044" s="652"/>
    </row>
    <row r="2045" spans="2:13" s="619" customFormat="1">
      <c r="B2045" s="454"/>
      <c r="C2045" s="454"/>
      <c r="D2045" s="469"/>
      <c r="E2045" s="469"/>
      <c r="F2045" s="469"/>
      <c r="G2045" s="469"/>
      <c r="H2045" s="469"/>
      <c r="I2045" s="469"/>
      <c r="J2045" s="469"/>
      <c r="K2045" s="657"/>
      <c r="L2045" s="469"/>
      <c r="M2045" s="652"/>
    </row>
    <row r="2046" spans="2:13" s="619" customFormat="1">
      <c r="B2046" s="454"/>
      <c r="C2046" s="454"/>
      <c r="D2046" s="469"/>
      <c r="E2046" s="469"/>
      <c r="F2046" s="469"/>
      <c r="G2046" s="469"/>
      <c r="H2046" s="469"/>
      <c r="I2046" s="469"/>
      <c r="J2046" s="469"/>
      <c r="K2046" s="657"/>
      <c r="L2046" s="469"/>
      <c r="M2046" s="652"/>
    </row>
    <row r="2047" spans="2:13" s="619" customFormat="1">
      <c r="B2047" s="454"/>
      <c r="C2047" s="454"/>
      <c r="D2047" s="469"/>
      <c r="E2047" s="469"/>
      <c r="F2047" s="469"/>
      <c r="G2047" s="469"/>
      <c r="H2047" s="469"/>
      <c r="I2047" s="469"/>
      <c r="J2047" s="469"/>
      <c r="K2047" s="657"/>
      <c r="L2047" s="469"/>
      <c r="M2047" s="652"/>
    </row>
    <row r="2048" spans="2:13" s="619" customFormat="1">
      <c r="B2048" s="454"/>
      <c r="C2048" s="454"/>
      <c r="D2048" s="469"/>
      <c r="E2048" s="469"/>
      <c r="F2048" s="469"/>
      <c r="G2048" s="469"/>
      <c r="H2048" s="469"/>
      <c r="I2048" s="469"/>
      <c r="J2048" s="469"/>
      <c r="K2048" s="657"/>
      <c r="L2048" s="469"/>
      <c r="M2048" s="652"/>
    </row>
    <row r="2049" spans="2:13" s="619" customFormat="1">
      <c r="B2049" s="454"/>
      <c r="C2049" s="454"/>
      <c r="D2049" s="469"/>
      <c r="E2049" s="469"/>
      <c r="F2049" s="469"/>
      <c r="G2049" s="469"/>
      <c r="H2049" s="469"/>
      <c r="I2049" s="469"/>
      <c r="J2049" s="469"/>
      <c r="K2049" s="657"/>
      <c r="L2049" s="469"/>
      <c r="M2049" s="652"/>
    </row>
    <row r="2050" spans="2:13" s="619" customFormat="1">
      <c r="B2050" s="454"/>
      <c r="C2050" s="454"/>
      <c r="D2050" s="469"/>
      <c r="E2050" s="469"/>
      <c r="F2050" s="469"/>
      <c r="G2050" s="469"/>
      <c r="H2050" s="469"/>
      <c r="I2050" s="469"/>
      <c r="J2050" s="469"/>
      <c r="K2050" s="657"/>
      <c r="L2050" s="469"/>
      <c r="M2050" s="652"/>
    </row>
    <row r="2051" spans="2:13" s="619" customFormat="1">
      <c r="B2051" s="454"/>
      <c r="C2051" s="454"/>
      <c r="D2051" s="469"/>
      <c r="E2051" s="469"/>
      <c r="F2051" s="469"/>
      <c r="G2051" s="469"/>
      <c r="H2051" s="469"/>
      <c r="I2051" s="469"/>
      <c r="J2051" s="469"/>
      <c r="K2051" s="657"/>
      <c r="L2051" s="469"/>
      <c r="M2051" s="652"/>
    </row>
    <row r="2052" spans="2:13" s="619" customFormat="1">
      <c r="B2052" s="454"/>
      <c r="C2052" s="454"/>
      <c r="D2052" s="469"/>
      <c r="E2052" s="469"/>
      <c r="F2052" s="469"/>
      <c r="G2052" s="469"/>
      <c r="H2052" s="469"/>
      <c r="I2052" s="469"/>
      <c r="J2052" s="469"/>
      <c r="K2052" s="657"/>
      <c r="L2052" s="469"/>
      <c r="M2052" s="652"/>
    </row>
    <row r="2053" spans="2:13" s="619" customFormat="1">
      <c r="B2053" s="454"/>
      <c r="C2053" s="454"/>
      <c r="D2053" s="469"/>
      <c r="E2053" s="469"/>
      <c r="F2053" s="469"/>
      <c r="G2053" s="469"/>
      <c r="H2053" s="469"/>
      <c r="I2053" s="469"/>
      <c r="J2053" s="469"/>
      <c r="K2053" s="657"/>
      <c r="L2053" s="469"/>
      <c r="M2053" s="652"/>
    </row>
    <row r="2054" spans="2:13" s="619" customFormat="1">
      <c r="B2054" s="454"/>
      <c r="C2054" s="454"/>
      <c r="D2054" s="469"/>
      <c r="E2054" s="469"/>
      <c r="F2054" s="469"/>
      <c r="G2054" s="469"/>
      <c r="H2054" s="469"/>
      <c r="I2054" s="469"/>
      <c r="J2054" s="469"/>
      <c r="K2054" s="657"/>
      <c r="L2054" s="469"/>
      <c r="M2054" s="652"/>
    </row>
    <row r="2055" spans="2:13" s="619" customFormat="1">
      <c r="B2055" s="454"/>
      <c r="C2055" s="454"/>
      <c r="D2055" s="469"/>
      <c r="E2055" s="469"/>
      <c r="F2055" s="469"/>
      <c r="G2055" s="469"/>
      <c r="H2055" s="469"/>
      <c r="I2055" s="469"/>
      <c r="J2055" s="469"/>
      <c r="K2055" s="657"/>
      <c r="L2055" s="469"/>
      <c r="M2055" s="652"/>
    </row>
    <row r="2056" spans="2:13" s="619" customFormat="1">
      <c r="B2056" s="454"/>
      <c r="C2056" s="454"/>
      <c r="D2056" s="469"/>
      <c r="E2056" s="469"/>
      <c r="F2056" s="469"/>
      <c r="G2056" s="469"/>
      <c r="H2056" s="469"/>
      <c r="I2056" s="469"/>
      <c r="J2056" s="469"/>
      <c r="K2056" s="657"/>
      <c r="L2056" s="469"/>
      <c r="M2056" s="652"/>
    </row>
    <row r="2057" spans="2:13" s="619" customFormat="1">
      <c r="B2057" s="454"/>
      <c r="C2057" s="454"/>
      <c r="D2057" s="469"/>
      <c r="E2057" s="469"/>
      <c r="F2057" s="469"/>
      <c r="G2057" s="469"/>
      <c r="H2057" s="469"/>
      <c r="I2057" s="469"/>
      <c r="J2057" s="469"/>
      <c r="K2057" s="657"/>
      <c r="L2057" s="469"/>
      <c r="M2057" s="652"/>
    </row>
    <row r="2058" spans="2:13" s="619" customFormat="1">
      <c r="B2058" s="454"/>
      <c r="C2058" s="454"/>
      <c r="D2058" s="469"/>
      <c r="E2058" s="469"/>
      <c r="F2058" s="469"/>
      <c r="G2058" s="469"/>
      <c r="H2058" s="469"/>
      <c r="I2058" s="469"/>
      <c r="J2058" s="469"/>
      <c r="K2058" s="657"/>
      <c r="L2058" s="469"/>
      <c r="M2058" s="652"/>
    </row>
    <row r="2059" spans="2:13" s="619" customFormat="1">
      <c r="B2059" s="454"/>
      <c r="C2059" s="454"/>
      <c r="D2059" s="469"/>
      <c r="E2059" s="469"/>
      <c r="F2059" s="469"/>
      <c r="G2059" s="469"/>
      <c r="H2059" s="469"/>
      <c r="I2059" s="469"/>
      <c r="J2059" s="469"/>
      <c r="K2059" s="657"/>
      <c r="L2059" s="469"/>
      <c r="M2059" s="652"/>
    </row>
    <row r="2060" spans="2:13" s="619" customFormat="1">
      <c r="B2060" s="454"/>
      <c r="C2060" s="454"/>
      <c r="D2060" s="469"/>
      <c r="E2060" s="469"/>
      <c r="F2060" s="469"/>
      <c r="G2060" s="469"/>
      <c r="H2060" s="469"/>
      <c r="I2060" s="469"/>
      <c r="J2060" s="469"/>
      <c r="K2060" s="657"/>
      <c r="L2060" s="469"/>
      <c r="M2060" s="652"/>
    </row>
    <row r="2061" spans="2:13" s="619" customFormat="1">
      <c r="B2061" s="454"/>
      <c r="C2061" s="454"/>
      <c r="D2061" s="469"/>
      <c r="E2061" s="469"/>
      <c r="F2061" s="469"/>
      <c r="G2061" s="469"/>
      <c r="H2061" s="469"/>
      <c r="I2061" s="469"/>
      <c r="J2061" s="469"/>
      <c r="K2061" s="657"/>
      <c r="L2061" s="469"/>
      <c r="M2061" s="652"/>
    </row>
    <row r="2062" spans="2:13" s="619" customFormat="1">
      <c r="B2062" s="454"/>
      <c r="C2062" s="454"/>
      <c r="D2062" s="469"/>
      <c r="E2062" s="469"/>
      <c r="F2062" s="469"/>
      <c r="G2062" s="469"/>
      <c r="H2062" s="469"/>
      <c r="I2062" s="469"/>
      <c r="J2062" s="469"/>
      <c r="K2062" s="657"/>
      <c r="L2062" s="469"/>
      <c r="M2062" s="652"/>
    </row>
    <row r="2063" spans="2:13" s="619" customFormat="1">
      <c r="B2063" s="454"/>
      <c r="C2063" s="454"/>
      <c r="D2063" s="469"/>
      <c r="E2063" s="469"/>
      <c r="F2063" s="469"/>
      <c r="G2063" s="469"/>
      <c r="H2063" s="469"/>
      <c r="I2063" s="469"/>
      <c r="J2063" s="469"/>
      <c r="K2063" s="657"/>
      <c r="L2063" s="469"/>
      <c r="M2063" s="652"/>
    </row>
    <row r="2064" spans="2:13" s="619" customFormat="1">
      <c r="B2064" s="454"/>
      <c r="C2064" s="454"/>
      <c r="D2064" s="469"/>
      <c r="E2064" s="469"/>
      <c r="F2064" s="469"/>
      <c r="G2064" s="469"/>
      <c r="H2064" s="469"/>
      <c r="I2064" s="469"/>
      <c r="J2064" s="469"/>
      <c r="K2064" s="657"/>
      <c r="L2064" s="469"/>
      <c r="M2064" s="652"/>
    </row>
    <row r="2065" spans="2:13" s="619" customFormat="1">
      <c r="B2065" s="454"/>
      <c r="C2065" s="454"/>
      <c r="D2065" s="469"/>
      <c r="E2065" s="469"/>
      <c r="F2065" s="469"/>
      <c r="G2065" s="469"/>
      <c r="H2065" s="469"/>
      <c r="I2065" s="469"/>
      <c r="J2065" s="469"/>
      <c r="K2065" s="657"/>
      <c r="L2065" s="469"/>
      <c r="M2065" s="652"/>
    </row>
    <row r="2066" spans="2:13" s="619" customFormat="1">
      <c r="B2066" s="454"/>
      <c r="C2066" s="454"/>
      <c r="D2066" s="469"/>
      <c r="E2066" s="469"/>
      <c r="F2066" s="469"/>
      <c r="G2066" s="469"/>
      <c r="H2066" s="469"/>
      <c r="I2066" s="469"/>
      <c r="J2066" s="469"/>
      <c r="K2066" s="657"/>
      <c r="L2066" s="469"/>
      <c r="M2066" s="652"/>
    </row>
    <row r="2067" spans="2:13" s="619" customFormat="1">
      <c r="B2067" s="454"/>
      <c r="C2067" s="454"/>
      <c r="D2067" s="469"/>
      <c r="E2067" s="469"/>
      <c r="F2067" s="469"/>
      <c r="G2067" s="469"/>
      <c r="H2067" s="469"/>
      <c r="I2067" s="469"/>
      <c r="J2067" s="469"/>
      <c r="K2067" s="657"/>
      <c r="L2067" s="469"/>
      <c r="M2067" s="652"/>
    </row>
    <row r="2068" spans="2:13" s="619" customFormat="1">
      <c r="B2068" s="454"/>
      <c r="C2068" s="454"/>
      <c r="D2068" s="469"/>
      <c r="E2068" s="469"/>
      <c r="F2068" s="469"/>
      <c r="G2068" s="469"/>
      <c r="H2068" s="469"/>
      <c r="I2068" s="469"/>
      <c r="J2068" s="469"/>
      <c r="K2068" s="657"/>
      <c r="L2068" s="469"/>
      <c r="M2068" s="652"/>
    </row>
    <row r="2069" spans="2:13" s="619" customFormat="1">
      <c r="B2069" s="454"/>
      <c r="C2069" s="454"/>
      <c r="D2069" s="469"/>
      <c r="E2069" s="469"/>
      <c r="F2069" s="469"/>
      <c r="G2069" s="469"/>
      <c r="H2069" s="469"/>
      <c r="I2069" s="469"/>
      <c r="J2069" s="469"/>
      <c r="K2069" s="657"/>
      <c r="L2069" s="469"/>
      <c r="M2069" s="652"/>
    </row>
    <row r="2070" spans="2:13" s="619" customFormat="1">
      <c r="B2070" s="454"/>
      <c r="C2070" s="454"/>
      <c r="D2070" s="469"/>
      <c r="E2070" s="469"/>
      <c r="F2070" s="469"/>
      <c r="G2070" s="469"/>
      <c r="H2070" s="469"/>
      <c r="I2070" s="469"/>
      <c r="J2070" s="469"/>
      <c r="K2070" s="657"/>
      <c r="L2070" s="469"/>
      <c r="M2070" s="652"/>
    </row>
    <row r="2071" spans="2:13" s="619" customFormat="1">
      <c r="B2071" s="454"/>
      <c r="C2071" s="454"/>
      <c r="D2071" s="469"/>
      <c r="E2071" s="469"/>
      <c r="F2071" s="469"/>
      <c r="G2071" s="469"/>
      <c r="H2071" s="469"/>
      <c r="I2071" s="469"/>
      <c r="J2071" s="469"/>
      <c r="K2071" s="657"/>
      <c r="L2071" s="469"/>
      <c r="M2071" s="652"/>
    </row>
    <row r="2072" spans="2:13" s="619" customFormat="1">
      <c r="B2072" s="454"/>
      <c r="C2072" s="454"/>
      <c r="D2072" s="469"/>
      <c r="E2072" s="469"/>
      <c r="F2072" s="469"/>
      <c r="G2072" s="469"/>
      <c r="H2072" s="469"/>
      <c r="I2072" s="469"/>
      <c r="J2072" s="469"/>
      <c r="K2072" s="657"/>
      <c r="L2072" s="469"/>
      <c r="M2072" s="652"/>
    </row>
    <row r="2073" spans="2:13" s="619" customFormat="1">
      <c r="B2073" s="454"/>
      <c r="C2073" s="454"/>
      <c r="D2073" s="469"/>
      <c r="E2073" s="469"/>
      <c r="F2073" s="469"/>
      <c r="G2073" s="469"/>
      <c r="H2073" s="469"/>
      <c r="I2073" s="469"/>
      <c r="J2073" s="469"/>
      <c r="K2073" s="657"/>
      <c r="L2073" s="469"/>
      <c r="M2073" s="652"/>
    </row>
    <row r="2074" spans="2:13" s="619" customFormat="1">
      <c r="B2074" s="454"/>
      <c r="C2074" s="454"/>
      <c r="D2074" s="469"/>
      <c r="E2074" s="469"/>
      <c r="F2074" s="469"/>
      <c r="G2074" s="469"/>
      <c r="H2074" s="469"/>
      <c r="I2074" s="469"/>
      <c r="J2074" s="469"/>
      <c r="K2074" s="657"/>
      <c r="L2074" s="469"/>
      <c r="M2074" s="652"/>
    </row>
    <row r="2075" spans="2:13" s="619" customFormat="1">
      <c r="B2075" s="454"/>
      <c r="C2075" s="454"/>
      <c r="D2075" s="469"/>
      <c r="E2075" s="469"/>
      <c r="F2075" s="469"/>
      <c r="G2075" s="469"/>
      <c r="H2075" s="469"/>
      <c r="I2075" s="469"/>
      <c r="J2075" s="469"/>
      <c r="K2075" s="657"/>
      <c r="L2075" s="469"/>
      <c r="M2075" s="652"/>
    </row>
    <row r="2076" spans="2:13" s="619" customFormat="1">
      <c r="B2076" s="454"/>
      <c r="C2076" s="454"/>
      <c r="D2076" s="469"/>
      <c r="E2076" s="469"/>
      <c r="F2076" s="469"/>
      <c r="G2076" s="469"/>
      <c r="H2076" s="469"/>
      <c r="I2076" s="469"/>
      <c r="J2076" s="469"/>
      <c r="K2076" s="657"/>
      <c r="L2076" s="469"/>
      <c r="M2076" s="652"/>
    </row>
    <row r="2077" spans="2:13" s="619" customFormat="1">
      <c r="B2077" s="454"/>
      <c r="C2077" s="454"/>
      <c r="D2077" s="469"/>
      <c r="E2077" s="469"/>
      <c r="F2077" s="469"/>
      <c r="G2077" s="469"/>
      <c r="H2077" s="469"/>
      <c r="I2077" s="469"/>
      <c r="J2077" s="469"/>
      <c r="K2077" s="657"/>
      <c r="L2077" s="469"/>
      <c r="M2077" s="652"/>
    </row>
    <row r="2078" spans="2:13" s="619" customFormat="1">
      <c r="B2078" s="454"/>
      <c r="C2078" s="454"/>
      <c r="D2078" s="469"/>
      <c r="E2078" s="469"/>
      <c r="F2078" s="469"/>
      <c r="G2078" s="469"/>
      <c r="H2078" s="469"/>
      <c r="I2078" s="469"/>
      <c r="J2078" s="469"/>
      <c r="K2078" s="657"/>
      <c r="L2078" s="469"/>
      <c r="M2078" s="652"/>
    </row>
    <row r="2079" spans="2:13" s="619" customFormat="1">
      <c r="B2079" s="454"/>
      <c r="C2079" s="454"/>
      <c r="D2079" s="469"/>
      <c r="E2079" s="469"/>
      <c r="F2079" s="469"/>
      <c r="G2079" s="469"/>
      <c r="H2079" s="469"/>
      <c r="I2079" s="469"/>
      <c r="J2079" s="469"/>
      <c r="K2079" s="657"/>
      <c r="L2079" s="469"/>
      <c r="M2079" s="652"/>
    </row>
    <row r="2080" spans="2:13" s="619" customFormat="1">
      <c r="B2080" s="454"/>
      <c r="C2080" s="454"/>
      <c r="D2080" s="469"/>
      <c r="E2080" s="469"/>
      <c r="F2080" s="469"/>
      <c r="G2080" s="469"/>
      <c r="H2080" s="469"/>
      <c r="I2080" s="469"/>
      <c r="J2080" s="469"/>
      <c r="K2080" s="657"/>
      <c r="L2080" s="469"/>
      <c r="M2080" s="652"/>
    </row>
    <row r="2081" spans="2:13" s="619" customFormat="1">
      <c r="B2081" s="454"/>
      <c r="C2081" s="454"/>
      <c r="D2081" s="469"/>
      <c r="E2081" s="469"/>
      <c r="F2081" s="469"/>
      <c r="G2081" s="469"/>
      <c r="H2081" s="469"/>
      <c r="I2081" s="469"/>
      <c r="J2081" s="469"/>
      <c r="K2081" s="657"/>
      <c r="L2081" s="469"/>
      <c r="M2081" s="652"/>
    </row>
    <row r="2082" spans="2:13" s="619" customFormat="1">
      <c r="B2082" s="454"/>
      <c r="C2082" s="454"/>
      <c r="D2082" s="469"/>
      <c r="E2082" s="469"/>
      <c r="F2082" s="469"/>
      <c r="G2082" s="469"/>
      <c r="H2082" s="469"/>
      <c r="I2082" s="469"/>
      <c r="J2082" s="469"/>
      <c r="K2082" s="657"/>
      <c r="L2082" s="469"/>
      <c r="M2082" s="652"/>
    </row>
    <row r="2083" spans="2:13" s="619" customFormat="1">
      <c r="B2083" s="454"/>
      <c r="C2083" s="454"/>
      <c r="D2083" s="469"/>
      <c r="E2083" s="469"/>
      <c r="F2083" s="469"/>
      <c r="G2083" s="469"/>
      <c r="H2083" s="469"/>
      <c r="I2083" s="469"/>
      <c r="J2083" s="469"/>
      <c r="K2083" s="657"/>
      <c r="L2083" s="469"/>
      <c r="M2083" s="652"/>
    </row>
    <row r="2084" spans="2:13" s="619" customFormat="1">
      <c r="B2084" s="454"/>
      <c r="C2084" s="454"/>
      <c r="D2084" s="469"/>
      <c r="E2084" s="469"/>
      <c r="F2084" s="469"/>
      <c r="G2084" s="469"/>
      <c r="H2084" s="469"/>
      <c r="I2084" s="469"/>
      <c r="J2084" s="469"/>
      <c r="K2084" s="657"/>
      <c r="L2084" s="469"/>
      <c r="M2084" s="652"/>
    </row>
    <row r="2085" spans="2:13" s="619" customFormat="1">
      <c r="B2085" s="454"/>
      <c r="C2085" s="454"/>
      <c r="D2085" s="469"/>
      <c r="E2085" s="469"/>
      <c r="F2085" s="469"/>
      <c r="G2085" s="469"/>
      <c r="H2085" s="469"/>
      <c r="I2085" s="469"/>
      <c r="J2085" s="469"/>
      <c r="K2085" s="657"/>
      <c r="L2085" s="469"/>
      <c r="M2085" s="652"/>
    </row>
    <row r="2086" spans="2:13" s="619" customFormat="1">
      <c r="B2086" s="454"/>
      <c r="C2086" s="454"/>
      <c r="D2086" s="469"/>
      <c r="E2086" s="469"/>
      <c r="F2086" s="469"/>
      <c r="G2086" s="469"/>
      <c r="H2086" s="469"/>
      <c r="I2086" s="469"/>
      <c r="J2086" s="469"/>
      <c r="K2086" s="657"/>
      <c r="L2086" s="469"/>
      <c r="M2086" s="652"/>
    </row>
    <row r="2087" spans="2:13" s="619" customFormat="1">
      <c r="B2087" s="454"/>
      <c r="C2087" s="454"/>
      <c r="D2087" s="469"/>
      <c r="E2087" s="469"/>
      <c r="F2087" s="469"/>
      <c r="G2087" s="469"/>
      <c r="H2087" s="469"/>
      <c r="I2087" s="469"/>
      <c r="J2087" s="469"/>
      <c r="K2087" s="657"/>
      <c r="L2087" s="469"/>
      <c r="M2087" s="652"/>
    </row>
    <row r="2088" spans="2:13" s="619" customFormat="1">
      <c r="B2088" s="454"/>
      <c r="C2088" s="454"/>
      <c r="D2088" s="469"/>
      <c r="E2088" s="469"/>
      <c r="F2088" s="469"/>
      <c r="G2088" s="469"/>
      <c r="H2088" s="469"/>
      <c r="I2088" s="469"/>
      <c r="J2088" s="469"/>
      <c r="K2088" s="657"/>
      <c r="L2088" s="469"/>
      <c r="M2088" s="652"/>
    </row>
    <row r="2089" spans="2:13" s="619" customFormat="1">
      <c r="B2089" s="454"/>
      <c r="C2089" s="454"/>
      <c r="D2089" s="469"/>
      <c r="E2089" s="469"/>
      <c r="F2089" s="469"/>
      <c r="G2089" s="469"/>
      <c r="H2089" s="469"/>
      <c r="I2089" s="469"/>
      <c r="J2089" s="469"/>
      <c r="K2089" s="657"/>
      <c r="L2089" s="469"/>
      <c r="M2089" s="652"/>
    </row>
    <row r="2090" spans="2:13" s="619" customFormat="1">
      <c r="B2090" s="454"/>
      <c r="C2090" s="454"/>
      <c r="D2090" s="469"/>
      <c r="E2090" s="469"/>
      <c r="F2090" s="469"/>
      <c r="G2090" s="469"/>
      <c r="H2090" s="469"/>
      <c r="I2090" s="469"/>
      <c r="J2090" s="469"/>
      <c r="K2090" s="657"/>
      <c r="L2090" s="469"/>
      <c r="M2090" s="652"/>
    </row>
    <row r="2091" spans="2:13" s="619" customFormat="1">
      <c r="B2091" s="454"/>
      <c r="C2091" s="454"/>
      <c r="D2091" s="469"/>
      <c r="E2091" s="469"/>
      <c r="F2091" s="469"/>
      <c r="G2091" s="469"/>
      <c r="H2091" s="469"/>
      <c r="I2091" s="469"/>
      <c r="J2091" s="469"/>
      <c r="K2091" s="657"/>
      <c r="L2091" s="469"/>
      <c r="M2091" s="652"/>
    </row>
    <row r="2092" spans="2:13" s="619" customFormat="1">
      <c r="B2092" s="454"/>
      <c r="C2092" s="454"/>
      <c r="D2092" s="469"/>
      <c r="E2092" s="469"/>
      <c r="F2092" s="469"/>
      <c r="G2092" s="469"/>
      <c r="H2092" s="469"/>
      <c r="I2092" s="469"/>
      <c r="J2092" s="469"/>
      <c r="K2092" s="657"/>
      <c r="L2092" s="469"/>
      <c r="M2092" s="652"/>
    </row>
    <row r="2093" spans="2:13" s="619" customFormat="1">
      <c r="B2093" s="454"/>
      <c r="C2093" s="454"/>
      <c r="D2093" s="469"/>
      <c r="E2093" s="469"/>
      <c r="F2093" s="469"/>
      <c r="G2093" s="469"/>
      <c r="H2093" s="469"/>
      <c r="I2093" s="469"/>
      <c r="J2093" s="469"/>
      <c r="K2093" s="657"/>
      <c r="L2093" s="469"/>
      <c r="M2093" s="652"/>
    </row>
    <row r="2094" spans="2:13" s="619" customFormat="1">
      <c r="B2094" s="454"/>
      <c r="C2094" s="454"/>
      <c r="D2094" s="469"/>
      <c r="E2094" s="469"/>
      <c r="F2094" s="469"/>
      <c r="G2094" s="469"/>
      <c r="H2094" s="469"/>
      <c r="I2094" s="469"/>
      <c r="J2094" s="469"/>
      <c r="K2094" s="657"/>
      <c r="L2094" s="469"/>
      <c r="M2094" s="652"/>
    </row>
    <row r="2095" spans="2:13" s="619" customFormat="1">
      <c r="B2095" s="454"/>
      <c r="C2095" s="454"/>
      <c r="D2095" s="469"/>
      <c r="E2095" s="469"/>
      <c r="F2095" s="469"/>
      <c r="G2095" s="469"/>
      <c r="H2095" s="469"/>
      <c r="I2095" s="469"/>
      <c r="J2095" s="469"/>
      <c r="K2095" s="657"/>
      <c r="L2095" s="469"/>
      <c r="M2095" s="652"/>
    </row>
    <row r="2096" spans="2:13" s="619" customFormat="1">
      <c r="B2096" s="454"/>
      <c r="C2096" s="454"/>
      <c r="D2096" s="469"/>
      <c r="E2096" s="469"/>
      <c r="F2096" s="469"/>
      <c r="G2096" s="469"/>
      <c r="H2096" s="469"/>
      <c r="I2096" s="469"/>
      <c r="J2096" s="469"/>
      <c r="K2096" s="657"/>
      <c r="L2096" s="469"/>
      <c r="M2096" s="652"/>
    </row>
    <row r="2097" spans="2:13" s="619" customFormat="1">
      <c r="B2097" s="454"/>
      <c r="C2097" s="454"/>
      <c r="D2097" s="469"/>
      <c r="E2097" s="469"/>
      <c r="F2097" s="469"/>
      <c r="G2097" s="469"/>
      <c r="H2097" s="469"/>
      <c r="I2097" s="469"/>
      <c r="J2097" s="469"/>
      <c r="K2097" s="657"/>
      <c r="L2097" s="469"/>
      <c r="M2097" s="652"/>
    </row>
    <row r="2098" spans="2:13" s="619" customFormat="1">
      <c r="B2098" s="454"/>
      <c r="C2098" s="454"/>
      <c r="D2098" s="469"/>
      <c r="E2098" s="469"/>
      <c r="F2098" s="469"/>
      <c r="G2098" s="469"/>
      <c r="H2098" s="469"/>
      <c r="I2098" s="469"/>
      <c r="J2098" s="469"/>
      <c r="K2098" s="657"/>
      <c r="L2098" s="469"/>
      <c r="M2098" s="652"/>
    </row>
    <row r="2099" spans="2:13" s="619" customFormat="1">
      <c r="B2099" s="454"/>
      <c r="C2099" s="454"/>
      <c r="D2099" s="469"/>
      <c r="E2099" s="469"/>
      <c r="F2099" s="469"/>
      <c r="G2099" s="469"/>
      <c r="H2099" s="469"/>
      <c r="I2099" s="469"/>
      <c r="J2099" s="469"/>
      <c r="K2099" s="657"/>
      <c r="L2099" s="469"/>
      <c r="M2099" s="652"/>
    </row>
    <row r="2100" spans="2:13" s="619" customFormat="1">
      <c r="B2100" s="454"/>
      <c r="C2100" s="454"/>
      <c r="D2100" s="469"/>
      <c r="E2100" s="469"/>
      <c r="F2100" s="469"/>
      <c r="G2100" s="469"/>
      <c r="H2100" s="469"/>
      <c r="I2100" s="469"/>
      <c r="J2100" s="469"/>
      <c r="K2100" s="657"/>
      <c r="L2100" s="469"/>
      <c r="M2100" s="652"/>
    </row>
    <row r="2101" spans="2:13" s="619" customFormat="1">
      <c r="B2101" s="454"/>
      <c r="C2101" s="454"/>
      <c r="D2101" s="469"/>
      <c r="E2101" s="469"/>
      <c r="F2101" s="469"/>
      <c r="G2101" s="469"/>
      <c r="H2101" s="469"/>
      <c r="I2101" s="469"/>
      <c r="J2101" s="469"/>
      <c r="K2101" s="657"/>
      <c r="L2101" s="469"/>
      <c r="M2101" s="652"/>
    </row>
    <row r="2102" spans="2:13" s="619" customFormat="1">
      <c r="B2102" s="454"/>
      <c r="C2102" s="454"/>
      <c r="D2102" s="469"/>
      <c r="E2102" s="469"/>
      <c r="F2102" s="469"/>
      <c r="G2102" s="469"/>
      <c r="H2102" s="469"/>
      <c r="I2102" s="469"/>
      <c r="J2102" s="469"/>
      <c r="K2102" s="657"/>
      <c r="L2102" s="469"/>
      <c r="M2102" s="652"/>
    </row>
    <row r="2103" spans="2:13" s="619" customFormat="1">
      <c r="B2103" s="454"/>
      <c r="C2103" s="454"/>
      <c r="D2103" s="469"/>
      <c r="E2103" s="469"/>
      <c r="F2103" s="469"/>
      <c r="G2103" s="469"/>
      <c r="H2103" s="469"/>
      <c r="I2103" s="469"/>
      <c r="J2103" s="469"/>
      <c r="K2103" s="657"/>
      <c r="L2103" s="469"/>
      <c r="M2103" s="652"/>
    </row>
    <row r="2104" spans="2:13" s="619" customFormat="1">
      <c r="B2104" s="454"/>
      <c r="C2104" s="454"/>
      <c r="D2104" s="469"/>
      <c r="E2104" s="469"/>
      <c r="F2104" s="469"/>
      <c r="G2104" s="469"/>
      <c r="H2104" s="469"/>
      <c r="I2104" s="469"/>
      <c r="J2104" s="469"/>
      <c r="K2104" s="657"/>
      <c r="L2104" s="469"/>
      <c r="M2104" s="652"/>
    </row>
    <row r="2105" spans="2:13" s="619" customFormat="1">
      <c r="B2105" s="454"/>
      <c r="C2105" s="454"/>
      <c r="D2105" s="469"/>
      <c r="E2105" s="469"/>
      <c r="F2105" s="469"/>
      <c r="G2105" s="469"/>
      <c r="H2105" s="469"/>
      <c r="I2105" s="469"/>
      <c r="J2105" s="469"/>
      <c r="K2105" s="657"/>
      <c r="L2105" s="469"/>
      <c r="M2105" s="652"/>
    </row>
    <row r="2106" spans="2:13" s="619" customFormat="1">
      <c r="B2106" s="454"/>
      <c r="C2106" s="454"/>
      <c r="D2106" s="469"/>
      <c r="E2106" s="469"/>
      <c r="F2106" s="469"/>
      <c r="G2106" s="469"/>
      <c r="H2106" s="469"/>
      <c r="I2106" s="469"/>
      <c r="J2106" s="469"/>
      <c r="K2106" s="657"/>
      <c r="L2106" s="469"/>
      <c r="M2106" s="652"/>
    </row>
    <row r="2107" spans="2:13" s="619" customFormat="1">
      <c r="B2107" s="454"/>
      <c r="C2107" s="454"/>
      <c r="D2107" s="469"/>
      <c r="E2107" s="469"/>
      <c r="F2107" s="469"/>
      <c r="G2107" s="469"/>
      <c r="H2107" s="469"/>
      <c r="I2107" s="469"/>
      <c r="J2107" s="469"/>
      <c r="K2107" s="657"/>
      <c r="L2107" s="469"/>
      <c r="M2107" s="652"/>
    </row>
    <row r="2108" spans="2:13" s="619" customFormat="1">
      <c r="B2108" s="454"/>
      <c r="C2108" s="454"/>
      <c r="D2108" s="469"/>
      <c r="E2108" s="469"/>
      <c r="F2108" s="469"/>
      <c r="G2108" s="469"/>
      <c r="H2108" s="469"/>
      <c r="I2108" s="469"/>
      <c r="J2108" s="469"/>
      <c r="K2108" s="657"/>
      <c r="L2108" s="469"/>
      <c r="M2108" s="652"/>
    </row>
    <row r="2109" spans="2:13" s="619" customFormat="1">
      <c r="B2109" s="454"/>
      <c r="C2109" s="454"/>
      <c r="D2109" s="469"/>
      <c r="E2109" s="469"/>
      <c r="F2109" s="469"/>
      <c r="G2109" s="469"/>
      <c r="H2109" s="469"/>
      <c r="I2109" s="469"/>
      <c r="J2109" s="469"/>
      <c r="K2109" s="657"/>
      <c r="L2109" s="469"/>
      <c r="M2109" s="652"/>
    </row>
    <row r="2110" spans="2:13" s="619" customFormat="1">
      <c r="B2110" s="454"/>
      <c r="C2110" s="454"/>
      <c r="D2110" s="469"/>
      <c r="E2110" s="469"/>
      <c r="F2110" s="469"/>
      <c r="G2110" s="469"/>
      <c r="H2110" s="469"/>
      <c r="I2110" s="469"/>
      <c r="J2110" s="469"/>
      <c r="K2110" s="657"/>
      <c r="L2110" s="469"/>
      <c r="M2110" s="652"/>
    </row>
    <row r="2111" spans="2:13" s="619" customFormat="1">
      <c r="B2111" s="454"/>
      <c r="C2111" s="454"/>
      <c r="D2111" s="469"/>
      <c r="E2111" s="469"/>
      <c r="F2111" s="469"/>
      <c r="G2111" s="469"/>
      <c r="H2111" s="469"/>
      <c r="I2111" s="469"/>
      <c r="J2111" s="469"/>
      <c r="K2111" s="657"/>
      <c r="L2111" s="469"/>
      <c r="M2111" s="652"/>
    </row>
    <row r="2112" spans="2:13" s="619" customFormat="1">
      <c r="B2112" s="454"/>
      <c r="C2112" s="454"/>
      <c r="D2112" s="469"/>
      <c r="E2112" s="469"/>
      <c r="F2112" s="469"/>
      <c r="G2112" s="469"/>
      <c r="H2112" s="469"/>
      <c r="I2112" s="469"/>
      <c r="J2112" s="469"/>
      <c r="K2112" s="657"/>
      <c r="L2112" s="469"/>
      <c r="M2112" s="652"/>
    </row>
    <row r="2113" spans="2:13" s="619" customFormat="1">
      <c r="B2113" s="454"/>
      <c r="C2113" s="454"/>
      <c r="D2113" s="469"/>
      <c r="E2113" s="469"/>
      <c r="F2113" s="469"/>
      <c r="G2113" s="469"/>
      <c r="H2113" s="469"/>
      <c r="I2113" s="469"/>
      <c r="J2113" s="469"/>
      <c r="K2113" s="657"/>
      <c r="L2113" s="469"/>
      <c r="M2113" s="652"/>
    </row>
    <row r="2114" spans="2:13" s="619" customFormat="1">
      <c r="B2114" s="454"/>
      <c r="C2114" s="454"/>
      <c r="D2114" s="469"/>
      <c r="E2114" s="469"/>
      <c r="F2114" s="469"/>
      <c r="G2114" s="469"/>
      <c r="H2114" s="469"/>
      <c r="I2114" s="469"/>
      <c r="J2114" s="469"/>
      <c r="K2114" s="657"/>
      <c r="L2114" s="469"/>
      <c r="M2114" s="652"/>
    </row>
    <row r="2115" spans="2:13" s="619" customFormat="1">
      <c r="B2115" s="454"/>
      <c r="C2115" s="454"/>
      <c r="D2115" s="469"/>
      <c r="E2115" s="469"/>
      <c r="F2115" s="469"/>
      <c r="G2115" s="469"/>
      <c r="H2115" s="469"/>
      <c r="I2115" s="469"/>
      <c r="J2115" s="469"/>
      <c r="K2115" s="657"/>
      <c r="L2115" s="469"/>
      <c r="M2115" s="652"/>
    </row>
    <row r="2116" spans="2:13" s="619" customFormat="1">
      <c r="B2116" s="454"/>
      <c r="C2116" s="454"/>
      <c r="D2116" s="469"/>
      <c r="E2116" s="469"/>
      <c r="F2116" s="469"/>
      <c r="G2116" s="469"/>
      <c r="H2116" s="469"/>
      <c r="I2116" s="469"/>
      <c r="J2116" s="469"/>
      <c r="K2116" s="657"/>
      <c r="L2116" s="469"/>
      <c r="M2116" s="652"/>
    </row>
    <row r="2117" spans="2:13" s="619" customFormat="1">
      <c r="B2117" s="454"/>
      <c r="C2117" s="454"/>
      <c r="D2117" s="469"/>
      <c r="E2117" s="469"/>
      <c r="F2117" s="469"/>
      <c r="G2117" s="469"/>
      <c r="H2117" s="469"/>
      <c r="I2117" s="469"/>
      <c r="J2117" s="469"/>
      <c r="K2117" s="657"/>
      <c r="L2117" s="469"/>
      <c r="M2117" s="652"/>
    </row>
    <row r="2118" spans="2:13" s="619" customFormat="1">
      <c r="B2118" s="454"/>
      <c r="C2118" s="454"/>
      <c r="D2118" s="469"/>
      <c r="E2118" s="469"/>
      <c r="F2118" s="469"/>
      <c r="G2118" s="469"/>
      <c r="H2118" s="469"/>
      <c r="I2118" s="469"/>
      <c r="J2118" s="469"/>
      <c r="K2118" s="657"/>
      <c r="L2118" s="469"/>
      <c r="M2118" s="652"/>
    </row>
    <row r="2119" spans="2:13" s="619" customFormat="1">
      <c r="B2119" s="454"/>
      <c r="C2119" s="454"/>
      <c r="D2119" s="469"/>
      <c r="E2119" s="469"/>
      <c r="F2119" s="469"/>
      <c r="G2119" s="469"/>
      <c r="H2119" s="469"/>
      <c r="I2119" s="469"/>
      <c r="J2119" s="469"/>
      <c r="K2119" s="657"/>
      <c r="L2119" s="469"/>
      <c r="M2119" s="652"/>
    </row>
    <row r="2120" spans="2:13" s="619" customFormat="1">
      <c r="B2120" s="454"/>
      <c r="C2120" s="454"/>
      <c r="D2120" s="469"/>
      <c r="E2120" s="469"/>
      <c r="F2120" s="469"/>
      <c r="G2120" s="469"/>
      <c r="H2120" s="469"/>
      <c r="I2120" s="469"/>
      <c r="J2120" s="469"/>
      <c r="K2120" s="657"/>
      <c r="L2120" s="469"/>
      <c r="M2120" s="652"/>
    </row>
    <row r="2121" spans="2:13" s="619" customFormat="1">
      <c r="B2121" s="454"/>
      <c r="C2121" s="454"/>
      <c r="D2121" s="469"/>
      <c r="E2121" s="469"/>
      <c r="F2121" s="469"/>
      <c r="G2121" s="469"/>
      <c r="H2121" s="469"/>
      <c r="I2121" s="469"/>
      <c r="J2121" s="469"/>
      <c r="K2121" s="657"/>
      <c r="L2121" s="469"/>
      <c r="M2121" s="652"/>
    </row>
    <row r="2122" spans="2:13" s="619" customFormat="1">
      <c r="B2122" s="454"/>
      <c r="C2122" s="454"/>
      <c r="D2122" s="469"/>
      <c r="E2122" s="469"/>
      <c r="F2122" s="469"/>
      <c r="G2122" s="469"/>
      <c r="H2122" s="469"/>
      <c r="I2122" s="469"/>
      <c r="J2122" s="469"/>
      <c r="K2122" s="657"/>
      <c r="L2122" s="469"/>
      <c r="M2122" s="652"/>
    </row>
    <row r="2123" spans="2:13" s="619" customFormat="1">
      <c r="B2123" s="454"/>
      <c r="C2123" s="454"/>
      <c r="D2123" s="469"/>
      <c r="E2123" s="469"/>
      <c r="F2123" s="469"/>
      <c r="G2123" s="469"/>
      <c r="H2123" s="469"/>
      <c r="I2123" s="469"/>
      <c r="J2123" s="469"/>
      <c r="K2123" s="657"/>
      <c r="L2123" s="469"/>
      <c r="M2123" s="652"/>
    </row>
    <row r="2124" spans="2:13" s="619" customFormat="1">
      <c r="B2124" s="454"/>
      <c r="C2124" s="454"/>
      <c r="D2124" s="469"/>
      <c r="E2124" s="469"/>
      <c r="F2124" s="469"/>
      <c r="G2124" s="469"/>
      <c r="H2124" s="469"/>
      <c r="I2124" s="469"/>
      <c r="J2124" s="469"/>
      <c r="K2124" s="657"/>
      <c r="L2124" s="469"/>
      <c r="M2124" s="652"/>
    </row>
    <row r="2125" spans="2:13" s="619" customFormat="1">
      <c r="B2125" s="454"/>
      <c r="C2125" s="454"/>
      <c r="D2125" s="469"/>
      <c r="E2125" s="469"/>
      <c r="F2125" s="469"/>
      <c r="G2125" s="469"/>
      <c r="H2125" s="469"/>
      <c r="I2125" s="469"/>
      <c r="J2125" s="469"/>
      <c r="K2125" s="657"/>
      <c r="L2125" s="469"/>
      <c r="M2125" s="652"/>
    </row>
    <row r="2126" spans="2:13" s="619" customFormat="1">
      <c r="B2126" s="454"/>
      <c r="C2126" s="454"/>
      <c r="D2126" s="469"/>
      <c r="E2126" s="469"/>
      <c r="F2126" s="469"/>
      <c r="G2126" s="469"/>
      <c r="H2126" s="469"/>
      <c r="I2126" s="469"/>
      <c r="J2126" s="469"/>
      <c r="K2126" s="657"/>
      <c r="L2126" s="469"/>
      <c r="M2126" s="652"/>
    </row>
    <row r="2127" spans="2:13" s="619" customFormat="1">
      <c r="B2127" s="454"/>
      <c r="C2127" s="454"/>
      <c r="D2127" s="469"/>
      <c r="E2127" s="469"/>
      <c r="F2127" s="469"/>
      <c r="G2127" s="469"/>
      <c r="H2127" s="469"/>
      <c r="I2127" s="469"/>
      <c r="J2127" s="469"/>
      <c r="K2127" s="657"/>
      <c r="L2127" s="469"/>
      <c r="M2127" s="652"/>
    </row>
    <row r="2128" spans="2:13" s="619" customFormat="1">
      <c r="B2128" s="454"/>
      <c r="C2128" s="454"/>
      <c r="D2128" s="469"/>
      <c r="E2128" s="469"/>
      <c r="F2128" s="469"/>
      <c r="G2128" s="469"/>
      <c r="H2128" s="469"/>
      <c r="I2128" s="469"/>
      <c r="J2128" s="469"/>
      <c r="K2128" s="657"/>
      <c r="L2128" s="469"/>
      <c r="M2128" s="652"/>
    </row>
    <row r="2129" spans="2:13" s="619" customFormat="1">
      <c r="B2129" s="454"/>
      <c r="C2129" s="454"/>
      <c r="D2129" s="469"/>
      <c r="E2129" s="469"/>
      <c r="F2129" s="469"/>
      <c r="G2129" s="469"/>
      <c r="H2129" s="469"/>
      <c r="I2129" s="469"/>
      <c r="J2129" s="469"/>
      <c r="K2129" s="657"/>
      <c r="L2129" s="469"/>
      <c r="M2129" s="652"/>
    </row>
    <row r="2130" spans="2:13" s="619" customFormat="1">
      <c r="B2130" s="454"/>
      <c r="C2130" s="454"/>
      <c r="D2130" s="469"/>
      <c r="E2130" s="469"/>
      <c r="F2130" s="469"/>
      <c r="G2130" s="469"/>
      <c r="H2130" s="469"/>
      <c r="I2130" s="469"/>
      <c r="J2130" s="469"/>
      <c r="K2130" s="657"/>
      <c r="L2130" s="469"/>
      <c r="M2130" s="652"/>
    </row>
    <row r="2131" spans="2:13" s="619" customFormat="1">
      <c r="B2131" s="454"/>
      <c r="C2131" s="454"/>
      <c r="D2131" s="469"/>
      <c r="E2131" s="469"/>
      <c r="F2131" s="469"/>
      <c r="G2131" s="469"/>
      <c r="H2131" s="469"/>
      <c r="I2131" s="469"/>
      <c r="J2131" s="469"/>
      <c r="K2131" s="657"/>
      <c r="L2131" s="469"/>
      <c r="M2131" s="652"/>
    </row>
    <row r="2132" spans="2:13" s="619" customFormat="1">
      <c r="B2132" s="454"/>
      <c r="C2132" s="454"/>
      <c r="D2132" s="469"/>
      <c r="E2132" s="469"/>
      <c r="F2132" s="469"/>
      <c r="G2132" s="469"/>
      <c r="H2132" s="469"/>
      <c r="I2132" s="469"/>
      <c r="J2132" s="469"/>
      <c r="K2132" s="657"/>
      <c r="L2132" s="469"/>
      <c r="M2132" s="652"/>
    </row>
    <row r="2133" spans="2:13" s="619" customFormat="1">
      <c r="B2133" s="454"/>
      <c r="C2133" s="454"/>
      <c r="D2133" s="469"/>
      <c r="E2133" s="469"/>
      <c r="F2133" s="469"/>
      <c r="G2133" s="469"/>
      <c r="H2133" s="469"/>
      <c r="I2133" s="469"/>
      <c r="J2133" s="469"/>
      <c r="K2133" s="657"/>
      <c r="L2133" s="469"/>
      <c r="M2133" s="652"/>
    </row>
    <row r="2134" spans="2:13" s="619" customFormat="1">
      <c r="B2134" s="454"/>
      <c r="C2134" s="454"/>
      <c r="D2134" s="469"/>
      <c r="E2134" s="469"/>
      <c r="F2134" s="469"/>
      <c r="G2134" s="469"/>
      <c r="H2134" s="469"/>
      <c r="I2134" s="469"/>
      <c r="J2134" s="469"/>
      <c r="K2134" s="657"/>
      <c r="L2134" s="469"/>
      <c r="M2134" s="652"/>
    </row>
    <row r="2135" spans="2:13" s="619" customFormat="1">
      <c r="B2135" s="454"/>
      <c r="C2135" s="454"/>
      <c r="D2135" s="469"/>
      <c r="E2135" s="469"/>
      <c r="F2135" s="469"/>
      <c r="G2135" s="469"/>
      <c r="H2135" s="469"/>
      <c r="I2135" s="469"/>
      <c r="J2135" s="469"/>
      <c r="K2135" s="657"/>
      <c r="L2135" s="469"/>
      <c r="M2135" s="652"/>
    </row>
    <row r="2136" spans="2:13" s="619" customFormat="1">
      <c r="B2136" s="454"/>
      <c r="C2136" s="454"/>
      <c r="D2136" s="469"/>
      <c r="E2136" s="469"/>
      <c r="F2136" s="469"/>
      <c r="G2136" s="469"/>
      <c r="H2136" s="469"/>
      <c r="I2136" s="469"/>
      <c r="J2136" s="469"/>
      <c r="K2136" s="657"/>
      <c r="L2136" s="469"/>
      <c r="M2136" s="652"/>
    </row>
    <row r="2137" spans="2:13" s="619" customFormat="1">
      <c r="B2137" s="454"/>
      <c r="C2137" s="454"/>
      <c r="D2137" s="469"/>
      <c r="E2137" s="469"/>
      <c r="F2137" s="469"/>
      <c r="G2137" s="469"/>
      <c r="H2137" s="469"/>
      <c r="I2137" s="469"/>
      <c r="J2137" s="469"/>
      <c r="K2137" s="657"/>
      <c r="L2137" s="469"/>
      <c r="M2137" s="652"/>
    </row>
    <row r="2138" spans="2:13" s="619" customFormat="1">
      <c r="B2138" s="454"/>
      <c r="C2138" s="454"/>
      <c r="D2138" s="469"/>
      <c r="E2138" s="469"/>
      <c r="F2138" s="469"/>
      <c r="G2138" s="469"/>
      <c r="H2138" s="469"/>
      <c r="I2138" s="469"/>
      <c r="J2138" s="469"/>
      <c r="K2138" s="657"/>
      <c r="L2138" s="469"/>
      <c r="M2138" s="652"/>
    </row>
    <row r="2139" spans="2:13" s="619" customFormat="1">
      <c r="B2139" s="454"/>
      <c r="C2139" s="454"/>
      <c r="D2139" s="469"/>
      <c r="E2139" s="469"/>
      <c r="F2139" s="469"/>
      <c r="G2139" s="469"/>
      <c r="H2139" s="469"/>
      <c r="I2139" s="469"/>
      <c r="J2139" s="469"/>
      <c r="K2139" s="657"/>
      <c r="L2139" s="469"/>
      <c r="M2139" s="652"/>
    </row>
    <row r="2140" spans="2:13" s="619" customFormat="1">
      <c r="B2140" s="454"/>
      <c r="C2140" s="454"/>
      <c r="D2140" s="469"/>
      <c r="E2140" s="469"/>
      <c r="F2140" s="469"/>
      <c r="G2140" s="469"/>
      <c r="H2140" s="469"/>
      <c r="I2140" s="469"/>
      <c r="J2140" s="469"/>
      <c r="K2140" s="657"/>
      <c r="L2140" s="469"/>
      <c r="M2140" s="652"/>
    </row>
    <row r="2141" spans="2:13" s="619" customFormat="1">
      <c r="B2141" s="454"/>
      <c r="C2141" s="454"/>
      <c r="D2141" s="469"/>
      <c r="E2141" s="469"/>
      <c r="F2141" s="469"/>
      <c r="G2141" s="469"/>
      <c r="H2141" s="469"/>
      <c r="I2141" s="469"/>
      <c r="J2141" s="469"/>
      <c r="K2141" s="657"/>
      <c r="L2141" s="469"/>
      <c r="M2141" s="652"/>
    </row>
    <row r="2142" spans="2:13" s="619" customFormat="1">
      <c r="B2142" s="454"/>
      <c r="C2142" s="454"/>
      <c r="D2142" s="469"/>
      <c r="E2142" s="469"/>
      <c r="F2142" s="469"/>
      <c r="G2142" s="469"/>
      <c r="H2142" s="469"/>
      <c r="I2142" s="469"/>
      <c r="J2142" s="469"/>
      <c r="K2142" s="657"/>
      <c r="L2142" s="469"/>
      <c r="M2142" s="652"/>
    </row>
    <row r="2143" spans="2:13" s="619" customFormat="1">
      <c r="B2143" s="454"/>
      <c r="C2143" s="454"/>
      <c r="D2143" s="469"/>
      <c r="E2143" s="469"/>
      <c r="F2143" s="469"/>
      <c r="G2143" s="469"/>
      <c r="H2143" s="469"/>
      <c r="I2143" s="469"/>
      <c r="J2143" s="469"/>
      <c r="K2143" s="657"/>
      <c r="L2143" s="469"/>
      <c r="M2143" s="652"/>
    </row>
    <row r="2144" spans="2:13" s="619" customFormat="1">
      <c r="B2144" s="454"/>
      <c r="C2144" s="454"/>
      <c r="D2144" s="469"/>
      <c r="E2144" s="469"/>
      <c r="F2144" s="469"/>
      <c r="G2144" s="469"/>
      <c r="H2144" s="469"/>
      <c r="I2144" s="469"/>
      <c r="J2144" s="469"/>
      <c r="K2144" s="657"/>
      <c r="L2144" s="469"/>
      <c r="M2144" s="652"/>
    </row>
    <row r="2145" spans="2:13" s="619" customFormat="1">
      <c r="B2145" s="454"/>
      <c r="C2145" s="454"/>
      <c r="D2145" s="469"/>
      <c r="E2145" s="469"/>
      <c r="F2145" s="469"/>
      <c r="G2145" s="469"/>
      <c r="H2145" s="469"/>
      <c r="I2145" s="469"/>
      <c r="J2145" s="469"/>
      <c r="K2145" s="657"/>
      <c r="L2145" s="469"/>
      <c r="M2145" s="652"/>
    </row>
    <row r="2146" spans="2:13" s="619" customFormat="1">
      <c r="B2146" s="454"/>
      <c r="C2146" s="454"/>
      <c r="D2146" s="469"/>
      <c r="E2146" s="469"/>
      <c r="F2146" s="469"/>
      <c r="G2146" s="469"/>
      <c r="H2146" s="469"/>
      <c r="I2146" s="469"/>
      <c r="J2146" s="469"/>
      <c r="K2146" s="657"/>
      <c r="L2146" s="469"/>
      <c r="M2146" s="652"/>
    </row>
    <row r="2147" spans="2:13" s="619" customFormat="1">
      <c r="B2147" s="454"/>
      <c r="C2147" s="454"/>
      <c r="D2147" s="469"/>
      <c r="E2147" s="469"/>
      <c r="F2147" s="469"/>
      <c r="G2147" s="469"/>
      <c r="H2147" s="469"/>
      <c r="I2147" s="469"/>
      <c r="J2147" s="469"/>
      <c r="K2147" s="657"/>
      <c r="L2147" s="469"/>
      <c r="M2147" s="652"/>
    </row>
    <row r="2148" spans="2:13" s="619" customFormat="1">
      <c r="B2148" s="454"/>
      <c r="C2148" s="454"/>
      <c r="D2148" s="469"/>
      <c r="E2148" s="469"/>
      <c r="F2148" s="469"/>
      <c r="G2148" s="469"/>
      <c r="H2148" s="469"/>
      <c r="I2148" s="469"/>
      <c r="J2148" s="469"/>
      <c r="K2148" s="657"/>
      <c r="L2148" s="469"/>
      <c r="M2148" s="652"/>
    </row>
    <row r="2149" spans="2:13" s="619" customFormat="1">
      <c r="B2149" s="454"/>
      <c r="C2149" s="454"/>
      <c r="D2149" s="469"/>
      <c r="E2149" s="469"/>
      <c r="F2149" s="469"/>
      <c r="G2149" s="469"/>
      <c r="H2149" s="469"/>
      <c r="I2149" s="469"/>
      <c r="J2149" s="469"/>
      <c r="K2149" s="657"/>
      <c r="L2149" s="469"/>
      <c r="M2149" s="652"/>
    </row>
    <row r="2150" spans="2:13" s="619" customFormat="1">
      <c r="B2150" s="454"/>
      <c r="C2150" s="454"/>
      <c r="D2150" s="469"/>
      <c r="E2150" s="469"/>
      <c r="F2150" s="469"/>
      <c r="G2150" s="469"/>
      <c r="H2150" s="469"/>
      <c r="I2150" s="469"/>
      <c r="J2150" s="469"/>
      <c r="K2150" s="657"/>
      <c r="L2150" s="469"/>
      <c r="M2150" s="652"/>
    </row>
    <row r="2151" spans="2:13" s="619" customFormat="1">
      <c r="B2151" s="454"/>
      <c r="C2151" s="454"/>
      <c r="D2151" s="469"/>
      <c r="E2151" s="469"/>
      <c r="F2151" s="469"/>
      <c r="G2151" s="469"/>
      <c r="H2151" s="469"/>
      <c r="I2151" s="469"/>
      <c r="J2151" s="469"/>
      <c r="K2151" s="657"/>
      <c r="L2151" s="469"/>
      <c r="M2151" s="652"/>
    </row>
    <row r="2152" spans="2:13" s="619" customFormat="1">
      <c r="B2152" s="454"/>
      <c r="C2152" s="454"/>
      <c r="D2152" s="469"/>
      <c r="E2152" s="469"/>
      <c r="F2152" s="469"/>
      <c r="G2152" s="469"/>
      <c r="H2152" s="469"/>
      <c r="I2152" s="469"/>
      <c r="J2152" s="469"/>
      <c r="K2152" s="657"/>
      <c r="L2152" s="469"/>
      <c r="M2152" s="652"/>
    </row>
    <row r="2153" spans="2:13" s="619" customFormat="1">
      <c r="B2153" s="454"/>
      <c r="C2153" s="454"/>
      <c r="D2153" s="469"/>
      <c r="E2153" s="469"/>
      <c r="F2153" s="469"/>
      <c r="G2153" s="469"/>
      <c r="H2153" s="469"/>
      <c r="I2153" s="469"/>
      <c r="J2153" s="469"/>
      <c r="K2153" s="657"/>
      <c r="L2153" s="469"/>
      <c r="M2153" s="652"/>
    </row>
    <row r="2154" spans="2:13" s="619" customFormat="1">
      <c r="B2154" s="454"/>
      <c r="C2154" s="454"/>
      <c r="D2154" s="469"/>
      <c r="E2154" s="469"/>
      <c r="F2154" s="469"/>
      <c r="G2154" s="469"/>
      <c r="H2154" s="469"/>
      <c r="I2154" s="469"/>
      <c r="J2154" s="469"/>
      <c r="K2154" s="657"/>
      <c r="L2154" s="469"/>
      <c r="M2154" s="652"/>
    </row>
    <row r="2155" spans="2:13" s="619" customFormat="1">
      <c r="B2155" s="454"/>
      <c r="C2155" s="454"/>
      <c r="D2155" s="469"/>
      <c r="E2155" s="469"/>
      <c r="F2155" s="469"/>
      <c r="G2155" s="469"/>
      <c r="H2155" s="469"/>
      <c r="I2155" s="469"/>
      <c r="J2155" s="469"/>
      <c r="K2155" s="657"/>
      <c r="L2155" s="469"/>
      <c r="M2155" s="652"/>
    </row>
    <row r="2156" spans="2:13" s="619" customFormat="1">
      <c r="B2156" s="454"/>
      <c r="C2156" s="454"/>
      <c r="D2156" s="469"/>
      <c r="E2156" s="469"/>
      <c r="F2156" s="469"/>
      <c r="G2156" s="469"/>
      <c r="H2156" s="469"/>
      <c r="I2156" s="469"/>
      <c r="J2156" s="469"/>
      <c r="K2156" s="657"/>
      <c r="L2156" s="469"/>
      <c r="M2156" s="652"/>
    </row>
    <row r="2157" spans="2:13" s="619" customFormat="1">
      <c r="B2157" s="454"/>
      <c r="C2157" s="454"/>
      <c r="D2157" s="469"/>
      <c r="E2157" s="469"/>
      <c r="F2157" s="469"/>
      <c r="G2157" s="469"/>
      <c r="H2157" s="469"/>
      <c r="I2157" s="469"/>
      <c r="J2157" s="469"/>
      <c r="K2157" s="657"/>
      <c r="L2157" s="469"/>
      <c r="M2157" s="652"/>
    </row>
    <row r="2158" spans="2:13" s="619" customFormat="1">
      <c r="B2158" s="454"/>
      <c r="C2158" s="454"/>
      <c r="D2158" s="469"/>
      <c r="E2158" s="469"/>
      <c r="F2158" s="469"/>
      <c r="G2158" s="469"/>
      <c r="H2158" s="469"/>
      <c r="I2158" s="469"/>
      <c r="J2158" s="469"/>
      <c r="K2158" s="657"/>
      <c r="L2158" s="469"/>
      <c r="M2158" s="652"/>
    </row>
    <row r="2159" spans="2:13" s="619" customFormat="1">
      <c r="B2159" s="454"/>
      <c r="C2159" s="454"/>
      <c r="D2159" s="469"/>
      <c r="E2159" s="469"/>
      <c r="F2159" s="469"/>
      <c r="G2159" s="469"/>
      <c r="H2159" s="469"/>
      <c r="I2159" s="469"/>
      <c r="J2159" s="469"/>
      <c r="K2159" s="657"/>
      <c r="L2159" s="469"/>
      <c r="M2159" s="652"/>
    </row>
    <row r="2160" spans="2:13" s="619" customFormat="1">
      <c r="B2160" s="454"/>
      <c r="C2160" s="454"/>
      <c r="D2160" s="469"/>
      <c r="E2160" s="469"/>
      <c r="F2160" s="469"/>
      <c r="G2160" s="469"/>
      <c r="H2160" s="469"/>
      <c r="I2160" s="469"/>
      <c r="J2160" s="469"/>
      <c r="K2160" s="657"/>
      <c r="L2160" s="469"/>
      <c r="M2160" s="652"/>
    </row>
    <row r="2161" spans="2:13" s="619" customFormat="1">
      <c r="B2161" s="454"/>
      <c r="C2161" s="454"/>
      <c r="D2161" s="469"/>
      <c r="E2161" s="469"/>
      <c r="F2161" s="469"/>
      <c r="G2161" s="469"/>
      <c r="H2161" s="469"/>
      <c r="I2161" s="469"/>
      <c r="J2161" s="469"/>
      <c r="K2161" s="657"/>
      <c r="L2161" s="469"/>
      <c r="M2161" s="652"/>
    </row>
    <row r="2162" spans="2:13" s="619" customFormat="1">
      <c r="B2162" s="454"/>
      <c r="C2162" s="454"/>
      <c r="D2162" s="469"/>
      <c r="E2162" s="469"/>
      <c r="F2162" s="469"/>
      <c r="G2162" s="469"/>
      <c r="H2162" s="469"/>
      <c r="I2162" s="469"/>
      <c r="J2162" s="469"/>
      <c r="K2162" s="657"/>
      <c r="L2162" s="469"/>
      <c r="M2162" s="652"/>
    </row>
    <row r="2163" spans="2:13" s="619" customFormat="1">
      <c r="B2163" s="454"/>
      <c r="C2163" s="454"/>
      <c r="D2163" s="469"/>
      <c r="E2163" s="469"/>
      <c r="F2163" s="469"/>
      <c r="G2163" s="469"/>
      <c r="H2163" s="469"/>
      <c r="I2163" s="469"/>
      <c r="J2163" s="469"/>
      <c r="K2163" s="657"/>
      <c r="L2163" s="469"/>
      <c r="M2163" s="652"/>
    </row>
    <row r="2164" spans="2:13" s="619" customFormat="1">
      <c r="B2164" s="454"/>
      <c r="C2164" s="454"/>
      <c r="D2164" s="469"/>
      <c r="E2164" s="469"/>
      <c r="F2164" s="469"/>
      <c r="G2164" s="469"/>
      <c r="H2164" s="469"/>
      <c r="I2164" s="469"/>
      <c r="J2164" s="469"/>
      <c r="K2164" s="657"/>
      <c r="L2164" s="469"/>
      <c r="M2164" s="652"/>
    </row>
    <row r="2165" spans="2:13" s="619" customFormat="1">
      <c r="B2165" s="454"/>
      <c r="C2165" s="454"/>
      <c r="D2165" s="469"/>
      <c r="E2165" s="469"/>
      <c r="F2165" s="469"/>
      <c r="G2165" s="469"/>
      <c r="H2165" s="469"/>
      <c r="I2165" s="469"/>
      <c r="J2165" s="469"/>
      <c r="K2165" s="657"/>
      <c r="L2165" s="469"/>
      <c r="M2165" s="652"/>
    </row>
    <row r="2166" spans="2:13" s="619" customFormat="1">
      <c r="B2166" s="454"/>
      <c r="C2166" s="454"/>
      <c r="D2166" s="469"/>
      <c r="E2166" s="469"/>
      <c r="F2166" s="469"/>
      <c r="G2166" s="469"/>
      <c r="H2166" s="469"/>
      <c r="I2166" s="469"/>
      <c r="J2166" s="469"/>
      <c r="K2166" s="657"/>
      <c r="L2166" s="469"/>
      <c r="M2166" s="652"/>
    </row>
    <row r="2167" spans="2:13" s="619" customFormat="1">
      <c r="B2167" s="454"/>
      <c r="C2167" s="454"/>
      <c r="D2167" s="469"/>
      <c r="E2167" s="469"/>
      <c r="F2167" s="469"/>
      <c r="G2167" s="469"/>
      <c r="H2167" s="469"/>
      <c r="I2167" s="469"/>
      <c r="J2167" s="469"/>
      <c r="K2167" s="657"/>
      <c r="L2167" s="469"/>
      <c r="M2167" s="652"/>
    </row>
    <row r="2168" spans="2:13" s="619" customFormat="1">
      <c r="B2168" s="454"/>
      <c r="C2168" s="454"/>
      <c r="D2168" s="469"/>
      <c r="E2168" s="469"/>
      <c r="F2168" s="469"/>
      <c r="G2168" s="469"/>
      <c r="H2168" s="469"/>
      <c r="I2168" s="469"/>
      <c r="J2168" s="469"/>
      <c r="K2168" s="657"/>
      <c r="L2168" s="469"/>
      <c r="M2168" s="652"/>
    </row>
    <row r="2169" spans="2:13" s="619" customFormat="1">
      <c r="B2169" s="454"/>
      <c r="C2169" s="454"/>
      <c r="D2169" s="469"/>
      <c r="E2169" s="469"/>
      <c r="F2169" s="469"/>
      <c r="G2169" s="469"/>
      <c r="H2169" s="469"/>
      <c r="I2169" s="469"/>
      <c r="J2169" s="469"/>
      <c r="K2169" s="657"/>
      <c r="L2169" s="469"/>
      <c r="M2169" s="652"/>
    </row>
    <row r="2170" spans="2:13" s="619" customFormat="1">
      <c r="B2170" s="454"/>
      <c r="C2170" s="454"/>
      <c r="D2170" s="469"/>
      <c r="E2170" s="469"/>
      <c r="F2170" s="469"/>
      <c r="G2170" s="469"/>
      <c r="H2170" s="469"/>
      <c r="I2170" s="469"/>
      <c r="J2170" s="469"/>
      <c r="K2170" s="657"/>
      <c r="L2170" s="469"/>
      <c r="M2170" s="652"/>
    </row>
    <row r="2171" spans="2:13" s="619" customFormat="1">
      <c r="B2171" s="454"/>
      <c r="C2171" s="454"/>
      <c r="D2171" s="469"/>
      <c r="E2171" s="469"/>
      <c r="F2171" s="469"/>
      <c r="G2171" s="469"/>
      <c r="H2171" s="469"/>
      <c r="I2171" s="469"/>
      <c r="J2171" s="469"/>
      <c r="K2171" s="657"/>
      <c r="L2171" s="469"/>
      <c r="M2171" s="652"/>
    </row>
    <row r="2172" spans="2:13" s="619" customFormat="1">
      <c r="B2172" s="454"/>
      <c r="C2172" s="454"/>
      <c r="D2172" s="469"/>
      <c r="E2172" s="469"/>
      <c r="F2172" s="469"/>
      <c r="G2172" s="469"/>
      <c r="H2172" s="469"/>
      <c r="I2172" s="469"/>
      <c r="J2172" s="469"/>
      <c r="K2172" s="657"/>
      <c r="L2172" s="469"/>
      <c r="M2172" s="652"/>
    </row>
    <row r="2173" spans="2:13" s="619" customFormat="1">
      <c r="B2173" s="454"/>
      <c r="C2173" s="454"/>
      <c r="D2173" s="469"/>
      <c r="E2173" s="469"/>
      <c r="F2173" s="469"/>
      <c r="G2173" s="469"/>
      <c r="H2173" s="469"/>
      <c r="I2173" s="469"/>
      <c r="J2173" s="469"/>
      <c r="K2173" s="657"/>
      <c r="L2173" s="469"/>
      <c r="M2173" s="652"/>
    </row>
    <row r="2174" spans="2:13" s="619" customFormat="1">
      <c r="B2174" s="454"/>
      <c r="C2174" s="454"/>
      <c r="D2174" s="469"/>
      <c r="E2174" s="469"/>
      <c r="F2174" s="469"/>
      <c r="G2174" s="469"/>
      <c r="H2174" s="469"/>
      <c r="I2174" s="469"/>
      <c r="J2174" s="469"/>
      <c r="K2174" s="657"/>
      <c r="L2174" s="469"/>
      <c r="M2174" s="652"/>
    </row>
    <row r="2175" spans="2:13" s="619" customFormat="1">
      <c r="B2175" s="454"/>
      <c r="C2175" s="454"/>
      <c r="D2175" s="469"/>
      <c r="E2175" s="469"/>
      <c r="F2175" s="469"/>
      <c r="G2175" s="469"/>
      <c r="H2175" s="469"/>
      <c r="I2175" s="469"/>
      <c r="J2175" s="469"/>
      <c r="K2175" s="657"/>
      <c r="L2175" s="469"/>
      <c r="M2175" s="652"/>
    </row>
    <row r="2176" spans="2:13" s="619" customFormat="1">
      <c r="B2176" s="454"/>
      <c r="C2176" s="454"/>
      <c r="D2176" s="469"/>
      <c r="E2176" s="469"/>
      <c r="F2176" s="469"/>
      <c r="G2176" s="469"/>
      <c r="H2176" s="469"/>
      <c r="I2176" s="469"/>
      <c r="J2176" s="469"/>
      <c r="K2176" s="657"/>
      <c r="L2176" s="469"/>
      <c r="M2176" s="652"/>
    </row>
    <row r="2177" spans="2:13" s="619" customFormat="1">
      <c r="B2177" s="454"/>
      <c r="C2177" s="454"/>
      <c r="D2177" s="469"/>
      <c r="E2177" s="469"/>
      <c r="F2177" s="469"/>
      <c r="G2177" s="469"/>
      <c r="H2177" s="469"/>
      <c r="I2177" s="469"/>
      <c r="J2177" s="469"/>
      <c r="K2177" s="657"/>
      <c r="L2177" s="469"/>
      <c r="M2177" s="652"/>
    </row>
    <row r="2178" spans="2:13" s="619" customFormat="1">
      <c r="B2178" s="454"/>
      <c r="C2178" s="454"/>
      <c r="D2178" s="469"/>
      <c r="E2178" s="469"/>
      <c r="F2178" s="469"/>
      <c r="G2178" s="469"/>
      <c r="H2178" s="469"/>
      <c r="I2178" s="469"/>
      <c r="J2178" s="469"/>
      <c r="K2178" s="657"/>
      <c r="L2178" s="469"/>
      <c r="M2178" s="652"/>
    </row>
    <row r="2179" spans="2:13" s="619" customFormat="1">
      <c r="B2179" s="454"/>
      <c r="C2179" s="454"/>
      <c r="D2179" s="469"/>
      <c r="E2179" s="469"/>
      <c r="F2179" s="469"/>
      <c r="G2179" s="469"/>
      <c r="H2179" s="469"/>
      <c r="I2179" s="469"/>
      <c r="J2179" s="469"/>
      <c r="K2179" s="657"/>
      <c r="L2179" s="469"/>
      <c r="M2179" s="652"/>
    </row>
    <row r="2180" spans="2:13" s="619" customFormat="1">
      <c r="B2180" s="454"/>
      <c r="C2180" s="454"/>
      <c r="D2180" s="469"/>
      <c r="E2180" s="469"/>
      <c r="F2180" s="469"/>
      <c r="G2180" s="469"/>
      <c r="H2180" s="469"/>
      <c r="I2180" s="469"/>
      <c r="J2180" s="469"/>
      <c r="K2180" s="657"/>
      <c r="L2180" s="469"/>
      <c r="M2180" s="652"/>
    </row>
    <row r="2181" spans="2:13" s="619" customFormat="1">
      <c r="B2181" s="454"/>
      <c r="C2181" s="454"/>
      <c r="D2181" s="469"/>
      <c r="E2181" s="469"/>
      <c r="F2181" s="469"/>
      <c r="G2181" s="469"/>
      <c r="H2181" s="469"/>
      <c r="I2181" s="469"/>
      <c r="J2181" s="469"/>
      <c r="K2181" s="657"/>
      <c r="L2181" s="469"/>
      <c r="M2181" s="652"/>
    </row>
    <row r="2182" spans="2:13" s="619" customFormat="1">
      <c r="B2182" s="454"/>
      <c r="C2182" s="454"/>
      <c r="D2182" s="469"/>
      <c r="E2182" s="469"/>
      <c r="F2182" s="469"/>
      <c r="G2182" s="469"/>
      <c r="H2182" s="469"/>
      <c r="I2182" s="469"/>
      <c r="J2182" s="469"/>
      <c r="K2182" s="657"/>
      <c r="L2182" s="469"/>
      <c r="M2182" s="652"/>
    </row>
    <row r="2183" spans="2:13" s="619" customFormat="1">
      <c r="B2183" s="454"/>
      <c r="C2183" s="454"/>
      <c r="D2183" s="469"/>
      <c r="E2183" s="469"/>
      <c r="F2183" s="469"/>
      <c r="G2183" s="469"/>
      <c r="H2183" s="469"/>
      <c r="I2183" s="469"/>
      <c r="J2183" s="469"/>
      <c r="K2183" s="657"/>
      <c r="L2183" s="469"/>
      <c r="M2183" s="652"/>
    </row>
    <row r="2184" spans="2:13" s="619" customFormat="1">
      <c r="B2184" s="454"/>
      <c r="C2184" s="454"/>
      <c r="D2184" s="469"/>
      <c r="E2184" s="469"/>
      <c r="F2184" s="469"/>
      <c r="G2184" s="469"/>
      <c r="H2184" s="469"/>
      <c r="I2184" s="469"/>
      <c r="J2184" s="469"/>
      <c r="K2184" s="657"/>
      <c r="L2184" s="469"/>
      <c r="M2184" s="652"/>
    </row>
    <row r="2185" spans="2:13" s="619" customFormat="1">
      <c r="B2185" s="454"/>
      <c r="C2185" s="454"/>
      <c r="D2185" s="469"/>
      <c r="E2185" s="469"/>
      <c r="F2185" s="469"/>
      <c r="G2185" s="469"/>
      <c r="H2185" s="469"/>
      <c r="I2185" s="469"/>
      <c r="J2185" s="469"/>
      <c r="K2185" s="657"/>
      <c r="L2185" s="469"/>
      <c r="M2185" s="652"/>
    </row>
    <row r="2186" spans="2:13" s="619" customFormat="1">
      <c r="B2186" s="454"/>
      <c r="C2186" s="454"/>
      <c r="D2186" s="469"/>
      <c r="E2186" s="469"/>
      <c r="F2186" s="469"/>
      <c r="G2186" s="469"/>
      <c r="H2186" s="469"/>
      <c r="I2186" s="469"/>
      <c r="J2186" s="469"/>
      <c r="K2186" s="657"/>
      <c r="L2186" s="469"/>
      <c r="M2186" s="652"/>
    </row>
    <row r="2187" spans="2:13" s="619" customFormat="1">
      <c r="B2187" s="454"/>
      <c r="C2187" s="454"/>
      <c r="D2187" s="469"/>
      <c r="E2187" s="469"/>
      <c r="F2187" s="469"/>
      <c r="G2187" s="469"/>
      <c r="H2187" s="469"/>
      <c r="I2187" s="469"/>
      <c r="J2187" s="469"/>
      <c r="K2187" s="657"/>
      <c r="L2187" s="469"/>
      <c r="M2187" s="652"/>
    </row>
    <row r="2188" spans="2:13" s="619" customFormat="1">
      <c r="B2188" s="454"/>
      <c r="C2188" s="454"/>
      <c r="D2188" s="469"/>
      <c r="E2188" s="469"/>
      <c r="F2188" s="469"/>
      <c r="G2188" s="469"/>
      <c r="H2188" s="469"/>
      <c r="I2188" s="469"/>
      <c r="J2188" s="469"/>
      <c r="K2188" s="657"/>
      <c r="L2188" s="469"/>
      <c r="M2188" s="652"/>
    </row>
    <row r="2189" spans="2:13" s="619" customFormat="1">
      <c r="B2189" s="454"/>
      <c r="C2189" s="454"/>
      <c r="D2189" s="469"/>
      <c r="E2189" s="469"/>
      <c r="F2189" s="469"/>
      <c r="G2189" s="469"/>
      <c r="H2189" s="469"/>
      <c r="I2189" s="469"/>
      <c r="J2189" s="469"/>
      <c r="K2189" s="657"/>
      <c r="L2189" s="469"/>
      <c r="M2189" s="652"/>
    </row>
    <row r="2190" spans="2:13" s="619" customFormat="1">
      <c r="B2190" s="454"/>
      <c r="C2190" s="454"/>
      <c r="D2190" s="469"/>
      <c r="E2190" s="469"/>
      <c r="F2190" s="469"/>
      <c r="G2190" s="469"/>
      <c r="H2190" s="469"/>
      <c r="I2190" s="469"/>
      <c r="J2190" s="469"/>
      <c r="K2190" s="657"/>
      <c r="L2190" s="469"/>
      <c r="M2190" s="652"/>
    </row>
    <row r="2191" spans="2:13" s="619" customFormat="1">
      <c r="B2191" s="454"/>
      <c r="C2191" s="454"/>
      <c r="D2191" s="469"/>
      <c r="E2191" s="469"/>
      <c r="F2191" s="469"/>
      <c r="G2191" s="469"/>
      <c r="H2191" s="469"/>
      <c r="I2191" s="469"/>
      <c r="J2191" s="469"/>
      <c r="K2191" s="657"/>
      <c r="L2191" s="469"/>
      <c r="M2191" s="652"/>
    </row>
    <row r="2192" spans="2:13" s="619" customFormat="1">
      <c r="B2192" s="454"/>
      <c r="C2192" s="454"/>
      <c r="D2192" s="469"/>
      <c r="E2192" s="469"/>
      <c r="F2192" s="469"/>
      <c r="G2192" s="469"/>
      <c r="H2192" s="469"/>
      <c r="I2192" s="469"/>
      <c r="J2192" s="469"/>
      <c r="K2192" s="657"/>
      <c r="L2192" s="469"/>
      <c r="M2192" s="652"/>
    </row>
    <row r="2193" spans="2:13" s="619" customFormat="1">
      <c r="B2193" s="454"/>
      <c r="C2193" s="454"/>
      <c r="D2193" s="469"/>
      <c r="E2193" s="469"/>
      <c r="F2193" s="469"/>
      <c r="G2193" s="469"/>
      <c r="H2193" s="469"/>
      <c r="I2193" s="469"/>
      <c r="J2193" s="469"/>
      <c r="K2193" s="657"/>
      <c r="L2193" s="469"/>
      <c r="M2193" s="652"/>
    </row>
    <row r="2194" spans="2:13" s="619" customFormat="1">
      <c r="B2194" s="454"/>
      <c r="C2194" s="454"/>
      <c r="D2194" s="469"/>
      <c r="E2194" s="469"/>
      <c r="F2194" s="469"/>
      <c r="G2194" s="469"/>
      <c r="H2194" s="469"/>
      <c r="I2194" s="469"/>
      <c r="J2194" s="469"/>
      <c r="K2194" s="657"/>
      <c r="L2194" s="469"/>
      <c r="M2194" s="652"/>
    </row>
    <row r="2195" spans="2:13" s="619" customFormat="1">
      <c r="B2195" s="454"/>
      <c r="C2195" s="454"/>
      <c r="D2195" s="469"/>
      <c r="E2195" s="469"/>
      <c r="F2195" s="469"/>
      <c r="G2195" s="469"/>
      <c r="H2195" s="469"/>
      <c r="I2195" s="469"/>
      <c r="J2195" s="469"/>
      <c r="K2195" s="657"/>
      <c r="L2195" s="469"/>
      <c r="M2195" s="652"/>
    </row>
    <row r="2196" spans="2:13" s="619" customFormat="1">
      <c r="B2196" s="454"/>
      <c r="C2196" s="454"/>
      <c r="D2196" s="469"/>
      <c r="E2196" s="469"/>
      <c r="F2196" s="469"/>
      <c r="G2196" s="469"/>
      <c r="H2196" s="469"/>
      <c r="I2196" s="469"/>
      <c r="J2196" s="469"/>
      <c r="K2196" s="657"/>
      <c r="L2196" s="469"/>
      <c r="M2196" s="652"/>
    </row>
    <row r="2197" spans="2:13" s="619" customFormat="1">
      <c r="B2197" s="454"/>
      <c r="C2197" s="454"/>
      <c r="D2197" s="469"/>
      <c r="E2197" s="469"/>
      <c r="F2197" s="469"/>
      <c r="G2197" s="469"/>
      <c r="H2197" s="469"/>
      <c r="I2197" s="469"/>
      <c r="J2197" s="469"/>
      <c r="K2197" s="657"/>
      <c r="L2197" s="469"/>
      <c r="M2197" s="652"/>
    </row>
    <row r="2198" spans="2:13" s="619" customFormat="1">
      <c r="B2198" s="454"/>
      <c r="C2198" s="454"/>
      <c r="D2198" s="469"/>
      <c r="E2198" s="469"/>
      <c r="F2198" s="469"/>
      <c r="G2198" s="469"/>
      <c r="H2198" s="469"/>
      <c r="I2198" s="469"/>
      <c r="J2198" s="469"/>
      <c r="K2198" s="657"/>
      <c r="L2198" s="469"/>
      <c r="M2198" s="652"/>
    </row>
    <row r="2199" spans="2:13" s="619" customFormat="1">
      <c r="B2199" s="454"/>
      <c r="C2199" s="454"/>
      <c r="D2199" s="469"/>
      <c r="E2199" s="469"/>
      <c r="F2199" s="469"/>
      <c r="G2199" s="469"/>
      <c r="H2199" s="469"/>
      <c r="I2199" s="469"/>
      <c r="J2199" s="469"/>
      <c r="K2199" s="657"/>
      <c r="L2199" s="469"/>
      <c r="M2199" s="652"/>
    </row>
    <row r="2200" spans="2:13" s="619" customFormat="1">
      <c r="B2200" s="454"/>
      <c r="C2200" s="454"/>
      <c r="D2200" s="469"/>
      <c r="E2200" s="469"/>
      <c r="F2200" s="469"/>
      <c r="G2200" s="469"/>
      <c r="H2200" s="469"/>
      <c r="I2200" s="469"/>
      <c r="J2200" s="469"/>
      <c r="K2200" s="657"/>
      <c r="L2200" s="469"/>
      <c r="M2200" s="652"/>
    </row>
    <row r="2201" spans="2:13" s="619" customFormat="1">
      <c r="B2201" s="454"/>
      <c r="C2201" s="454"/>
      <c r="D2201" s="469"/>
      <c r="E2201" s="469"/>
      <c r="F2201" s="469"/>
      <c r="G2201" s="469"/>
      <c r="H2201" s="469"/>
      <c r="I2201" s="469"/>
      <c r="J2201" s="469"/>
      <c r="K2201" s="657"/>
      <c r="L2201" s="469"/>
      <c r="M2201" s="652"/>
    </row>
    <row r="2202" spans="2:13" s="619" customFormat="1">
      <c r="B2202" s="454"/>
      <c r="C2202" s="454"/>
      <c r="D2202" s="469"/>
      <c r="E2202" s="469"/>
      <c r="F2202" s="469"/>
      <c r="G2202" s="469"/>
      <c r="H2202" s="469"/>
      <c r="I2202" s="469"/>
      <c r="J2202" s="469"/>
      <c r="K2202" s="657"/>
      <c r="L2202" s="469"/>
      <c r="M2202" s="652"/>
    </row>
    <row r="2203" spans="2:13" s="619" customFormat="1">
      <c r="B2203" s="454"/>
      <c r="C2203" s="454"/>
      <c r="D2203" s="469"/>
      <c r="E2203" s="469"/>
      <c r="F2203" s="469"/>
      <c r="G2203" s="469"/>
      <c r="H2203" s="469"/>
      <c r="I2203" s="469"/>
      <c r="J2203" s="469"/>
      <c r="K2203" s="657"/>
      <c r="L2203" s="469"/>
      <c r="M2203" s="652"/>
    </row>
    <row r="2204" spans="2:13" s="619" customFormat="1">
      <c r="B2204" s="454"/>
      <c r="C2204" s="454"/>
      <c r="D2204" s="469"/>
      <c r="E2204" s="469"/>
      <c r="F2204" s="469"/>
      <c r="G2204" s="469"/>
      <c r="H2204" s="469"/>
      <c r="I2204" s="469"/>
      <c r="J2204" s="469"/>
      <c r="K2204" s="657"/>
      <c r="L2204" s="469"/>
      <c r="M2204" s="652"/>
    </row>
    <row r="2205" spans="2:13" s="619" customFormat="1">
      <c r="B2205" s="454"/>
      <c r="C2205" s="454"/>
      <c r="D2205" s="469"/>
      <c r="E2205" s="469"/>
      <c r="F2205" s="469"/>
      <c r="G2205" s="469"/>
      <c r="H2205" s="469"/>
      <c r="I2205" s="469"/>
      <c r="J2205" s="469"/>
      <c r="K2205" s="657"/>
      <c r="L2205" s="469"/>
      <c r="M2205" s="652"/>
    </row>
    <row r="2206" spans="2:13" s="619" customFormat="1">
      <c r="B2206" s="454"/>
      <c r="C2206" s="454"/>
      <c r="D2206" s="469"/>
      <c r="E2206" s="469"/>
      <c r="F2206" s="469"/>
      <c r="G2206" s="469"/>
      <c r="H2206" s="469"/>
      <c r="I2206" s="469"/>
      <c r="J2206" s="469"/>
      <c r="K2206" s="657"/>
      <c r="L2206" s="469"/>
      <c r="M2206" s="652"/>
    </row>
    <row r="2207" spans="2:13" s="619" customFormat="1">
      <c r="B2207" s="454"/>
      <c r="C2207" s="454"/>
      <c r="D2207" s="469"/>
      <c r="E2207" s="469"/>
      <c r="F2207" s="469"/>
      <c r="G2207" s="469"/>
      <c r="H2207" s="469"/>
      <c r="I2207" s="469"/>
      <c r="J2207" s="469"/>
      <c r="K2207" s="657"/>
      <c r="L2207" s="469"/>
      <c r="M2207" s="652"/>
    </row>
    <row r="2208" spans="2:13" s="619" customFormat="1">
      <c r="B2208" s="454"/>
      <c r="C2208" s="454"/>
      <c r="D2208" s="469"/>
      <c r="E2208" s="469"/>
      <c r="F2208" s="469"/>
      <c r="G2208" s="469"/>
      <c r="H2208" s="469"/>
      <c r="I2208" s="469"/>
      <c r="J2208" s="469"/>
      <c r="K2208" s="657"/>
      <c r="L2208" s="469"/>
      <c r="M2208" s="652"/>
    </row>
    <row r="2209" spans="2:13" s="619" customFormat="1">
      <c r="B2209" s="454"/>
      <c r="C2209" s="454"/>
      <c r="D2209" s="469"/>
      <c r="E2209" s="469"/>
      <c r="F2209" s="469"/>
      <c r="G2209" s="469"/>
      <c r="H2209" s="469"/>
      <c r="I2209" s="469"/>
      <c r="J2209" s="469"/>
      <c r="K2209" s="657"/>
      <c r="L2209" s="469"/>
      <c r="M2209" s="652"/>
    </row>
    <row r="2210" spans="2:13" s="619" customFormat="1">
      <c r="B2210" s="454"/>
      <c r="C2210" s="454"/>
      <c r="D2210" s="469"/>
      <c r="E2210" s="469"/>
      <c r="F2210" s="469"/>
      <c r="G2210" s="469"/>
      <c r="H2210" s="469"/>
      <c r="I2210" s="469"/>
      <c r="J2210" s="469"/>
      <c r="K2210" s="657"/>
      <c r="L2210" s="469"/>
      <c r="M2210" s="652"/>
    </row>
    <row r="2211" spans="2:13" s="619" customFormat="1">
      <c r="B2211" s="454"/>
      <c r="C2211" s="454"/>
      <c r="D2211" s="469"/>
      <c r="E2211" s="469"/>
      <c r="F2211" s="469"/>
      <c r="G2211" s="469"/>
      <c r="H2211" s="469"/>
      <c r="I2211" s="469"/>
      <c r="J2211" s="469"/>
      <c r="K2211" s="657"/>
      <c r="L2211" s="469"/>
      <c r="M2211" s="652"/>
    </row>
    <row r="2212" spans="2:13" s="619" customFormat="1">
      <c r="B2212" s="454"/>
      <c r="C2212" s="454"/>
      <c r="D2212" s="469"/>
      <c r="E2212" s="469"/>
      <c r="F2212" s="469"/>
      <c r="G2212" s="469"/>
      <c r="H2212" s="469"/>
      <c r="I2212" s="469"/>
      <c r="J2212" s="469"/>
      <c r="K2212" s="657"/>
      <c r="L2212" s="469"/>
      <c r="M2212" s="652"/>
    </row>
    <row r="2213" spans="2:13" s="619" customFormat="1">
      <c r="B2213" s="454"/>
      <c r="C2213" s="454"/>
      <c r="D2213" s="469"/>
      <c r="E2213" s="469"/>
      <c r="F2213" s="469"/>
      <c r="G2213" s="469"/>
      <c r="H2213" s="469"/>
      <c r="I2213" s="469"/>
      <c r="J2213" s="469"/>
      <c r="K2213" s="657"/>
      <c r="L2213" s="469"/>
      <c r="M2213" s="652"/>
    </row>
    <row r="2214" spans="2:13" s="619" customFormat="1">
      <c r="B2214" s="454"/>
      <c r="C2214" s="454"/>
      <c r="D2214" s="469"/>
      <c r="E2214" s="469"/>
      <c r="F2214" s="469"/>
      <c r="G2214" s="469"/>
      <c r="H2214" s="469"/>
      <c r="I2214" s="469"/>
      <c r="J2214" s="469"/>
      <c r="K2214" s="657"/>
      <c r="L2214" s="469"/>
      <c r="M2214" s="652"/>
    </row>
    <row r="2215" spans="2:13" s="619" customFormat="1">
      <c r="B2215" s="454"/>
      <c r="C2215" s="454"/>
      <c r="D2215" s="469"/>
      <c r="E2215" s="469"/>
      <c r="F2215" s="469"/>
      <c r="G2215" s="469"/>
      <c r="H2215" s="469"/>
      <c r="I2215" s="469"/>
      <c r="J2215" s="469"/>
      <c r="K2215" s="657"/>
      <c r="L2215" s="469"/>
      <c r="M2215" s="652"/>
    </row>
    <row r="2216" spans="2:13" s="619" customFormat="1">
      <c r="B2216" s="454"/>
      <c r="C2216" s="454"/>
      <c r="D2216" s="469"/>
      <c r="E2216" s="469"/>
      <c r="F2216" s="469"/>
      <c r="G2216" s="469"/>
      <c r="H2216" s="469"/>
      <c r="I2216" s="469"/>
      <c r="J2216" s="469"/>
      <c r="K2216" s="657"/>
      <c r="L2216" s="469"/>
      <c r="M2216" s="652"/>
    </row>
    <row r="2217" spans="2:13" s="619" customFormat="1">
      <c r="B2217" s="454"/>
      <c r="C2217" s="454"/>
      <c r="D2217" s="469"/>
      <c r="E2217" s="469"/>
      <c r="F2217" s="469"/>
      <c r="G2217" s="469"/>
      <c r="H2217" s="469"/>
      <c r="I2217" s="469"/>
      <c r="J2217" s="469"/>
      <c r="K2217" s="657"/>
      <c r="L2217" s="469"/>
      <c r="M2217" s="652"/>
    </row>
    <row r="2218" spans="2:13" s="619" customFormat="1">
      <c r="B2218" s="454"/>
      <c r="C2218" s="454"/>
      <c r="D2218" s="469"/>
      <c r="E2218" s="469"/>
      <c r="F2218" s="469"/>
      <c r="G2218" s="469"/>
      <c r="H2218" s="469"/>
      <c r="I2218" s="469"/>
      <c r="J2218" s="469"/>
      <c r="K2218" s="657"/>
      <c r="L2218" s="469"/>
      <c r="M2218" s="652"/>
    </row>
    <row r="2219" spans="2:13" s="619" customFormat="1">
      <c r="B2219" s="454"/>
      <c r="C2219" s="454"/>
      <c r="D2219" s="469"/>
      <c r="E2219" s="469"/>
      <c r="F2219" s="469"/>
      <c r="G2219" s="469"/>
      <c r="H2219" s="469"/>
      <c r="I2219" s="469"/>
      <c r="J2219" s="469"/>
      <c r="K2219" s="657"/>
      <c r="L2219" s="469"/>
      <c r="M2219" s="652"/>
    </row>
    <row r="2220" spans="2:13" s="619" customFormat="1">
      <c r="B2220" s="454"/>
      <c r="C2220" s="454"/>
      <c r="D2220" s="469"/>
      <c r="E2220" s="469"/>
      <c r="F2220" s="469"/>
      <c r="G2220" s="469"/>
      <c r="H2220" s="469"/>
      <c r="I2220" s="469"/>
      <c r="J2220" s="469"/>
      <c r="K2220" s="657"/>
      <c r="L2220" s="469"/>
      <c r="M2220" s="652"/>
    </row>
    <row r="2221" spans="2:13" s="619" customFormat="1">
      <c r="B2221" s="454"/>
      <c r="C2221" s="454"/>
      <c r="D2221" s="469"/>
      <c r="E2221" s="469"/>
      <c r="F2221" s="469"/>
      <c r="G2221" s="469"/>
      <c r="H2221" s="469"/>
      <c r="I2221" s="469"/>
      <c r="J2221" s="469"/>
      <c r="K2221" s="657"/>
      <c r="L2221" s="469"/>
      <c r="M2221" s="652"/>
    </row>
    <row r="2222" spans="2:13" s="619" customFormat="1">
      <c r="B2222" s="454"/>
      <c r="C2222" s="454"/>
      <c r="D2222" s="469"/>
      <c r="E2222" s="469"/>
      <c r="F2222" s="469"/>
      <c r="G2222" s="469"/>
      <c r="H2222" s="469"/>
      <c r="I2222" s="469"/>
      <c r="J2222" s="469"/>
      <c r="K2222" s="657"/>
      <c r="L2222" s="469"/>
      <c r="M2222" s="652"/>
    </row>
    <row r="2223" spans="2:13" s="619" customFormat="1">
      <c r="B2223" s="454"/>
      <c r="C2223" s="454"/>
      <c r="D2223" s="469"/>
      <c r="E2223" s="469"/>
      <c r="F2223" s="469"/>
      <c r="G2223" s="469"/>
      <c r="H2223" s="469"/>
      <c r="I2223" s="469"/>
      <c r="J2223" s="469"/>
      <c r="K2223" s="657"/>
      <c r="L2223" s="469"/>
      <c r="M2223" s="652"/>
    </row>
    <row r="2224" spans="2:13" s="619" customFormat="1">
      <c r="B2224" s="454"/>
      <c r="C2224" s="454"/>
      <c r="D2224" s="469"/>
      <c r="E2224" s="469"/>
      <c r="F2224" s="469"/>
      <c r="G2224" s="469"/>
      <c r="H2224" s="469"/>
      <c r="I2224" s="469"/>
      <c r="J2224" s="469"/>
      <c r="K2224" s="657"/>
      <c r="L2224" s="469"/>
      <c r="M2224" s="652"/>
    </row>
    <row r="2225" spans="2:13" s="619" customFormat="1">
      <c r="B2225" s="454"/>
      <c r="C2225" s="454"/>
      <c r="D2225" s="469"/>
      <c r="E2225" s="469"/>
      <c r="F2225" s="469"/>
      <c r="G2225" s="469"/>
      <c r="H2225" s="469"/>
      <c r="I2225" s="469"/>
      <c r="J2225" s="469"/>
      <c r="K2225" s="657"/>
      <c r="L2225" s="469"/>
      <c r="M2225" s="652"/>
    </row>
    <row r="2226" spans="2:13" s="619" customFormat="1">
      <c r="B2226" s="454"/>
      <c r="C2226" s="454"/>
      <c r="D2226" s="469"/>
      <c r="E2226" s="469"/>
      <c r="F2226" s="469"/>
      <c r="G2226" s="469"/>
      <c r="H2226" s="469"/>
      <c r="I2226" s="469"/>
      <c r="J2226" s="469"/>
      <c r="K2226" s="657"/>
      <c r="L2226" s="469"/>
      <c r="M2226" s="652"/>
    </row>
    <row r="2227" spans="2:13" s="619" customFormat="1">
      <c r="B2227" s="454"/>
      <c r="C2227" s="454"/>
      <c r="D2227" s="469"/>
      <c r="E2227" s="469"/>
      <c r="F2227" s="469"/>
      <c r="G2227" s="469"/>
      <c r="H2227" s="469"/>
      <c r="I2227" s="469"/>
      <c r="J2227" s="469"/>
      <c r="K2227" s="657"/>
      <c r="L2227" s="469"/>
      <c r="M2227" s="652"/>
    </row>
    <row r="2228" spans="2:13" s="619" customFormat="1">
      <c r="B2228" s="454"/>
      <c r="C2228" s="454"/>
      <c r="D2228" s="469"/>
      <c r="E2228" s="469"/>
      <c r="F2228" s="469"/>
      <c r="G2228" s="469"/>
      <c r="H2228" s="469"/>
      <c r="I2228" s="469"/>
      <c r="J2228" s="469"/>
      <c r="K2228" s="657"/>
      <c r="L2228" s="469"/>
      <c r="M2228" s="652"/>
    </row>
    <row r="2229" spans="2:13" s="619" customFormat="1">
      <c r="B2229" s="454"/>
      <c r="C2229" s="454"/>
      <c r="D2229" s="469"/>
      <c r="E2229" s="469"/>
      <c r="F2229" s="469"/>
      <c r="G2229" s="469"/>
      <c r="H2229" s="469"/>
      <c r="I2229" s="469"/>
      <c r="J2229" s="469"/>
      <c r="K2229" s="657"/>
      <c r="L2229" s="469"/>
      <c r="M2229" s="652"/>
    </row>
    <row r="2230" spans="2:13" s="619" customFormat="1">
      <c r="B2230" s="454"/>
      <c r="C2230" s="454"/>
      <c r="D2230" s="469"/>
      <c r="E2230" s="469"/>
      <c r="F2230" s="469"/>
      <c r="G2230" s="469"/>
      <c r="H2230" s="469"/>
      <c r="I2230" s="469"/>
      <c r="J2230" s="469"/>
      <c r="K2230" s="657"/>
      <c r="L2230" s="469"/>
      <c r="M2230" s="652"/>
    </row>
    <row r="2231" spans="2:13" s="619" customFormat="1">
      <c r="B2231" s="454"/>
      <c r="C2231" s="454"/>
      <c r="D2231" s="469"/>
      <c r="E2231" s="469"/>
      <c r="F2231" s="469"/>
      <c r="G2231" s="469"/>
      <c r="H2231" s="469"/>
      <c r="I2231" s="469"/>
      <c r="J2231" s="469"/>
      <c r="K2231" s="657"/>
      <c r="L2231" s="469"/>
      <c r="M2231" s="652"/>
    </row>
    <row r="2232" spans="2:13" s="619" customFormat="1">
      <c r="B2232" s="454"/>
      <c r="C2232" s="454"/>
      <c r="D2232" s="469"/>
      <c r="E2232" s="469"/>
      <c r="F2232" s="469"/>
      <c r="G2232" s="469"/>
      <c r="H2232" s="469"/>
      <c r="I2232" s="469"/>
      <c r="J2232" s="469"/>
      <c r="K2232" s="657"/>
      <c r="L2232" s="469"/>
      <c r="M2232" s="652"/>
    </row>
    <row r="2233" spans="2:13" s="619" customFormat="1">
      <c r="B2233" s="454"/>
      <c r="C2233" s="454"/>
      <c r="D2233" s="469"/>
      <c r="E2233" s="469"/>
      <c r="F2233" s="469"/>
      <c r="G2233" s="469"/>
      <c r="H2233" s="469"/>
      <c r="I2233" s="469"/>
      <c r="J2233" s="469"/>
      <c r="K2233" s="657"/>
      <c r="L2233" s="469"/>
      <c r="M2233" s="652"/>
    </row>
    <row r="2234" spans="2:13" s="619" customFormat="1">
      <c r="B2234" s="454"/>
      <c r="C2234" s="454"/>
      <c r="D2234" s="469"/>
      <c r="E2234" s="469"/>
      <c r="F2234" s="469"/>
      <c r="G2234" s="469"/>
      <c r="H2234" s="469"/>
      <c r="I2234" s="469"/>
      <c r="J2234" s="469"/>
      <c r="K2234" s="657"/>
      <c r="L2234" s="469"/>
      <c r="M2234" s="652"/>
    </row>
    <row r="2235" spans="2:13" s="619" customFormat="1">
      <c r="B2235" s="454"/>
      <c r="C2235" s="454"/>
      <c r="D2235" s="469"/>
      <c r="E2235" s="469"/>
      <c r="F2235" s="469"/>
      <c r="G2235" s="469"/>
      <c r="H2235" s="469"/>
      <c r="I2235" s="469"/>
      <c r="J2235" s="469"/>
      <c r="K2235" s="657"/>
      <c r="L2235" s="469"/>
      <c r="M2235" s="652"/>
    </row>
    <row r="2236" spans="2:13" s="619" customFormat="1">
      <c r="B2236" s="454"/>
      <c r="C2236" s="454"/>
      <c r="D2236" s="469"/>
      <c r="E2236" s="469"/>
      <c r="F2236" s="469"/>
      <c r="G2236" s="469"/>
      <c r="H2236" s="469"/>
      <c r="I2236" s="469"/>
      <c r="J2236" s="469"/>
      <c r="K2236" s="657"/>
      <c r="L2236" s="469"/>
      <c r="M2236" s="652"/>
    </row>
    <row r="2237" spans="2:13" s="619" customFormat="1">
      <c r="B2237" s="454"/>
      <c r="C2237" s="454"/>
      <c r="D2237" s="469"/>
      <c r="E2237" s="469"/>
      <c r="F2237" s="469"/>
      <c r="G2237" s="469"/>
      <c r="H2237" s="469"/>
      <c r="I2237" s="469"/>
      <c r="J2237" s="469"/>
      <c r="K2237" s="657"/>
      <c r="L2237" s="469"/>
      <c r="M2237" s="652"/>
    </row>
    <row r="2238" spans="2:13" s="619" customFormat="1">
      <c r="B2238" s="454"/>
      <c r="C2238" s="454"/>
      <c r="D2238" s="469"/>
      <c r="E2238" s="469"/>
      <c r="F2238" s="469"/>
      <c r="G2238" s="469"/>
      <c r="H2238" s="469"/>
      <c r="I2238" s="469"/>
      <c r="J2238" s="469"/>
      <c r="K2238" s="657"/>
      <c r="L2238" s="469"/>
      <c r="M2238" s="652"/>
    </row>
    <row r="2239" spans="2:13" s="619" customFormat="1">
      <c r="B2239" s="454"/>
      <c r="C2239" s="454"/>
      <c r="D2239" s="469"/>
      <c r="E2239" s="469"/>
      <c r="F2239" s="469"/>
      <c r="G2239" s="469"/>
      <c r="H2239" s="469"/>
      <c r="I2239" s="469"/>
      <c r="J2239" s="469"/>
      <c r="K2239" s="657"/>
      <c r="L2239" s="469"/>
      <c r="M2239" s="652"/>
    </row>
    <row r="2240" spans="2:13" s="619" customFormat="1">
      <c r="B2240" s="454"/>
      <c r="C2240" s="454"/>
      <c r="D2240" s="469"/>
      <c r="E2240" s="469"/>
      <c r="F2240" s="469"/>
      <c r="G2240" s="469"/>
      <c r="H2240" s="469"/>
      <c r="I2240" s="469"/>
      <c r="J2240" s="469"/>
      <c r="K2240" s="657"/>
      <c r="L2240" s="469"/>
      <c r="M2240" s="652"/>
    </row>
    <row r="2241" spans="2:13" s="619" customFormat="1">
      <c r="B2241" s="454"/>
      <c r="C2241" s="454"/>
      <c r="D2241" s="469"/>
      <c r="E2241" s="469"/>
      <c r="F2241" s="469"/>
      <c r="G2241" s="469"/>
      <c r="H2241" s="469"/>
      <c r="I2241" s="469"/>
      <c r="J2241" s="469"/>
      <c r="K2241" s="657"/>
      <c r="L2241" s="469"/>
      <c r="M2241" s="652"/>
    </row>
    <row r="2242" spans="2:13" s="619" customFormat="1">
      <c r="B2242" s="454"/>
      <c r="C2242" s="454"/>
      <c r="D2242" s="469"/>
      <c r="E2242" s="469"/>
      <c r="F2242" s="469"/>
      <c r="G2242" s="469"/>
      <c r="H2242" s="469"/>
      <c r="I2242" s="469"/>
      <c r="J2242" s="469"/>
      <c r="K2242" s="657"/>
      <c r="L2242" s="469"/>
      <c r="M2242" s="652"/>
    </row>
    <row r="2243" spans="2:13" s="619" customFormat="1">
      <c r="B2243" s="454"/>
      <c r="C2243" s="454"/>
      <c r="D2243" s="469"/>
      <c r="E2243" s="469"/>
      <c r="F2243" s="469"/>
      <c r="G2243" s="469"/>
      <c r="H2243" s="469"/>
      <c r="I2243" s="469"/>
      <c r="J2243" s="469"/>
      <c r="K2243" s="657"/>
      <c r="L2243" s="469"/>
      <c r="M2243" s="652"/>
    </row>
    <row r="2244" spans="2:13" s="619" customFormat="1">
      <c r="B2244" s="454"/>
      <c r="C2244" s="454"/>
      <c r="D2244" s="469"/>
      <c r="E2244" s="469"/>
      <c r="F2244" s="469"/>
      <c r="G2244" s="469"/>
      <c r="H2244" s="469"/>
      <c r="I2244" s="469"/>
      <c r="J2244" s="469"/>
      <c r="K2244" s="657"/>
      <c r="L2244" s="469"/>
      <c r="M2244" s="652"/>
    </row>
    <row r="2245" spans="2:13" s="619" customFormat="1">
      <c r="B2245" s="454"/>
      <c r="C2245" s="454"/>
      <c r="D2245" s="469"/>
      <c r="E2245" s="469"/>
      <c r="F2245" s="469"/>
      <c r="G2245" s="469"/>
      <c r="H2245" s="469"/>
      <c r="I2245" s="469"/>
      <c r="J2245" s="469"/>
      <c r="K2245" s="657"/>
      <c r="L2245" s="469"/>
      <c r="M2245" s="652"/>
    </row>
    <row r="2246" spans="2:13" s="619" customFormat="1">
      <c r="B2246" s="454"/>
      <c r="C2246" s="454"/>
      <c r="D2246" s="469"/>
      <c r="E2246" s="469"/>
      <c r="F2246" s="469"/>
      <c r="G2246" s="469"/>
      <c r="H2246" s="469"/>
      <c r="I2246" s="469"/>
      <c r="J2246" s="469"/>
      <c r="K2246" s="657"/>
      <c r="L2246" s="469"/>
      <c r="M2246" s="652"/>
    </row>
    <row r="2247" spans="2:13" s="619" customFormat="1">
      <c r="B2247" s="454"/>
      <c r="C2247" s="454"/>
      <c r="D2247" s="469"/>
      <c r="E2247" s="469"/>
      <c r="F2247" s="469"/>
      <c r="G2247" s="469"/>
      <c r="H2247" s="469"/>
      <c r="I2247" s="469"/>
      <c r="J2247" s="469"/>
      <c r="K2247" s="657"/>
      <c r="L2247" s="469"/>
      <c r="M2247" s="652"/>
    </row>
    <row r="2248" spans="2:13" s="619" customFormat="1">
      <c r="B2248" s="454"/>
      <c r="C2248" s="454"/>
      <c r="D2248" s="469"/>
      <c r="E2248" s="469"/>
      <c r="F2248" s="469"/>
      <c r="G2248" s="469"/>
      <c r="H2248" s="469"/>
      <c r="I2248" s="469"/>
      <c r="J2248" s="469"/>
      <c r="K2248" s="657"/>
      <c r="L2248" s="469"/>
      <c r="M2248" s="652"/>
    </row>
    <row r="2249" spans="2:13" s="619" customFormat="1">
      <c r="B2249" s="454"/>
      <c r="C2249" s="454"/>
      <c r="D2249" s="469"/>
      <c r="E2249" s="469"/>
      <c r="F2249" s="469"/>
      <c r="G2249" s="469"/>
      <c r="H2249" s="469"/>
      <c r="I2249" s="469"/>
      <c r="J2249" s="469"/>
      <c r="K2249" s="657"/>
      <c r="L2249" s="469"/>
      <c r="M2249" s="652"/>
    </row>
    <row r="2250" spans="2:13" s="619" customFormat="1">
      <c r="B2250" s="454"/>
      <c r="C2250" s="454"/>
      <c r="D2250" s="469"/>
      <c r="E2250" s="469"/>
      <c r="F2250" s="469"/>
      <c r="G2250" s="469"/>
      <c r="H2250" s="469"/>
      <c r="I2250" s="469"/>
      <c r="J2250" s="469"/>
      <c r="K2250" s="657"/>
      <c r="L2250" s="469"/>
      <c r="M2250" s="652"/>
    </row>
    <row r="2251" spans="2:13" s="619" customFormat="1">
      <c r="B2251" s="454"/>
      <c r="C2251" s="454"/>
      <c r="D2251" s="469"/>
      <c r="E2251" s="469"/>
      <c r="F2251" s="469"/>
      <c r="G2251" s="469"/>
      <c r="H2251" s="469"/>
      <c r="I2251" s="469"/>
      <c r="J2251" s="469"/>
      <c r="K2251" s="657"/>
      <c r="L2251" s="469"/>
      <c r="M2251" s="652"/>
    </row>
    <row r="2252" spans="2:13" s="619" customFormat="1">
      <c r="B2252" s="454"/>
      <c r="C2252" s="454"/>
      <c r="D2252" s="469"/>
      <c r="E2252" s="469"/>
      <c r="F2252" s="469"/>
      <c r="G2252" s="469"/>
      <c r="H2252" s="469"/>
      <c r="I2252" s="469"/>
      <c r="J2252" s="469"/>
      <c r="K2252" s="657"/>
      <c r="L2252" s="469"/>
      <c r="M2252" s="652"/>
    </row>
    <row r="2253" spans="2:13" s="619" customFormat="1">
      <c r="B2253" s="454"/>
      <c r="C2253" s="454"/>
      <c r="D2253" s="469"/>
      <c r="E2253" s="469"/>
      <c r="F2253" s="469"/>
      <c r="G2253" s="469"/>
      <c r="H2253" s="469"/>
      <c r="I2253" s="469"/>
      <c r="J2253" s="469"/>
      <c r="K2253" s="657"/>
      <c r="L2253" s="469"/>
      <c r="M2253" s="652"/>
    </row>
    <row r="2254" spans="2:13" s="619" customFormat="1">
      <c r="B2254" s="454"/>
      <c r="C2254" s="454"/>
      <c r="D2254" s="469"/>
      <c r="E2254" s="469"/>
      <c r="F2254" s="469"/>
      <c r="G2254" s="469"/>
      <c r="H2254" s="469"/>
      <c r="I2254" s="469"/>
      <c r="J2254" s="469"/>
      <c r="K2254" s="657"/>
      <c r="L2254" s="469"/>
      <c r="M2254" s="652"/>
    </row>
    <row r="2255" spans="2:13" s="619" customFormat="1">
      <c r="B2255" s="454"/>
      <c r="C2255" s="454"/>
      <c r="D2255" s="469"/>
      <c r="E2255" s="469"/>
      <c r="F2255" s="469"/>
      <c r="G2255" s="469"/>
      <c r="H2255" s="469"/>
      <c r="I2255" s="469"/>
      <c r="J2255" s="469"/>
      <c r="K2255" s="657"/>
      <c r="L2255" s="469"/>
      <c r="M2255" s="652"/>
    </row>
    <row r="2256" spans="2:13" s="619" customFormat="1">
      <c r="B2256" s="454"/>
      <c r="C2256" s="454"/>
      <c r="D2256" s="469"/>
      <c r="E2256" s="469"/>
      <c r="F2256" s="469"/>
      <c r="G2256" s="469"/>
      <c r="H2256" s="469"/>
      <c r="I2256" s="469"/>
      <c r="J2256" s="469"/>
      <c r="K2256" s="657"/>
      <c r="L2256" s="469"/>
      <c r="M2256" s="652"/>
    </row>
    <row r="2257" spans="2:13" s="619" customFormat="1">
      <c r="B2257" s="454"/>
      <c r="C2257" s="454"/>
      <c r="D2257" s="469"/>
      <c r="E2257" s="469"/>
      <c r="F2257" s="469"/>
      <c r="G2257" s="469"/>
      <c r="H2257" s="469"/>
      <c r="I2257" s="469"/>
      <c r="J2257" s="469"/>
      <c r="K2257" s="657"/>
      <c r="L2257" s="469"/>
      <c r="M2257" s="652"/>
    </row>
    <row r="2258" spans="2:13" s="619" customFormat="1">
      <c r="B2258" s="454"/>
      <c r="C2258" s="454"/>
      <c r="D2258" s="469"/>
      <c r="E2258" s="469"/>
      <c r="F2258" s="469"/>
      <c r="G2258" s="469"/>
      <c r="H2258" s="469"/>
      <c r="I2258" s="469"/>
      <c r="J2258" s="469"/>
      <c r="K2258" s="657"/>
      <c r="L2258" s="469"/>
      <c r="M2258" s="652"/>
    </row>
    <row r="2259" spans="2:13" s="619" customFormat="1">
      <c r="B2259" s="454"/>
      <c r="C2259" s="454"/>
      <c r="D2259" s="469"/>
      <c r="E2259" s="469"/>
      <c r="F2259" s="469"/>
      <c r="G2259" s="469"/>
      <c r="H2259" s="469"/>
      <c r="I2259" s="469"/>
      <c r="J2259" s="469"/>
      <c r="K2259" s="657"/>
      <c r="L2259" s="469"/>
      <c r="M2259" s="652"/>
    </row>
    <row r="2260" spans="2:13" s="619" customFormat="1">
      <c r="B2260" s="454"/>
      <c r="C2260" s="454"/>
      <c r="D2260" s="469"/>
      <c r="E2260" s="469"/>
      <c r="F2260" s="469"/>
      <c r="G2260" s="469"/>
      <c r="H2260" s="469"/>
      <c r="I2260" s="469"/>
      <c r="J2260" s="469"/>
      <c r="K2260" s="657"/>
      <c r="L2260" s="469"/>
      <c r="M2260" s="652"/>
    </row>
    <row r="2261" spans="2:13" s="619" customFormat="1">
      <c r="B2261" s="454"/>
      <c r="C2261" s="454"/>
      <c r="D2261" s="469"/>
      <c r="E2261" s="469"/>
      <c r="F2261" s="469"/>
      <c r="G2261" s="469"/>
      <c r="H2261" s="469"/>
      <c r="I2261" s="469"/>
      <c r="J2261" s="469"/>
      <c r="K2261" s="657"/>
      <c r="L2261" s="469"/>
      <c r="M2261" s="652"/>
    </row>
    <row r="2262" spans="2:13" s="619" customFormat="1">
      <c r="B2262" s="454"/>
      <c r="C2262" s="454"/>
      <c r="D2262" s="469"/>
      <c r="E2262" s="469"/>
      <c r="F2262" s="469"/>
      <c r="G2262" s="469"/>
      <c r="H2262" s="469"/>
      <c r="I2262" s="469"/>
      <c r="J2262" s="469"/>
      <c r="K2262" s="657"/>
      <c r="L2262" s="469"/>
      <c r="M2262" s="652"/>
    </row>
    <row r="2263" spans="2:13" s="619" customFormat="1">
      <c r="B2263" s="454"/>
      <c r="C2263" s="454"/>
      <c r="D2263" s="469"/>
      <c r="E2263" s="469"/>
      <c r="F2263" s="469"/>
      <c r="G2263" s="469"/>
      <c r="H2263" s="469"/>
      <c r="I2263" s="469"/>
      <c r="J2263" s="469"/>
      <c r="K2263" s="657"/>
      <c r="L2263" s="469"/>
      <c r="M2263" s="652"/>
    </row>
    <row r="2264" spans="2:13" s="619" customFormat="1">
      <c r="B2264" s="454"/>
      <c r="C2264" s="454"/>
      <c r="D2264" s="469"/>
      <c r="E2264" s="469"/>
      <c r="F2264" s="469"/>
      <c r="G2264" s="469"/>
      <c r="H2264" s="469"/>
      <c r="I2264" s="469"/>
      <c r="J2264" s="469"/>
      <c r="K2264" s="657"/>
      <c r="L2264" s="469"/>
      <c r="M2264" s="652"/>
    </row>
    <row r="2265" spans="2:13" s="619" customFormat="1">
      <c r="B2265" s="454"/>
      <c r="C2265" s="454"/>
      <c r="D2265" s="469"/>
      <c r="E2265" s="469"/>
      <c r="F2265" s="469"/>
      <c r="G2265" s="469"/>
      <c r="H2265" s="469"/>
      <c r="I2265" s="469"/>
      <c r="J2265" s="469"/>
      <c r="K2265" s="657"/>
      <c r="L2265" s="469"/>
      <c r="M2265" s="652"/>
    </row>
    <row r="2266" spans="2:13" s="619" customFormat="1">
      <c r="B2266" s="454"/>
      <c r="C2266" s="454"/>
      <c r="D2266" s="469"/>
      <c r="E2266" s="469"/>
      <c r="F2266" s="469"/>
      <c r="G2266" s="469"/>
      <c r="H2266" s="469"/>
      <c r="I2266" s="469"/>
      <c r="J2266" s="469"/>
      <c r="K2266" s="657"/>
      <c r="L2266" s="469"/>
      <c r="M2266" s="652"/>
    </row>
    <row r="2267" spans="2:13" s="619" customFormat="1">
      <c r="B2267" s="454"/>
      <c r="C2267" s="454"/>
      <c r="D2267" s="469"/>
      <c r="E2267" s="469"/>
      <c r="F2267" s="469"/>
      <c r="G2267" s="469"/>
      <c r="H2267" s="469"/>
      <c r="I2267" s="469"/>
      <c r="J2267" s="469"/>
      <c r="K2267" s="657"/>
      <c r="L2267" s="469"/>
      <c r="M2267" s="652"/>
    </row>
    <row r="2268" spans="2:13" s="619" customFormat="1">
      <c r="B2268" s="454"/>
      <c r="C2268" s="454"/>
      <c r="D2268" s="469"/>
      <c r="E2268" s="469"/>
      <c r="F2268" s="469"/>
      <c r="G2268" s="469"/>
      <c r="H2268" s="469"/>
      <c r="I2268" s="469"/>
      <c r="J2268" s="469"/>
      <c r="K2268" s="657"/>
      <c r="L2268" s="469"/>
      <c r="M2268" s="652"/>
    </row>
    <row r="2269" spans="2:13" s="619" customFormat="1">
      <c r="B2269" s="454"/>
      <c r="C2269" s="454"/>
      <c r="D2269" s="469"/>
      <c r="E2269" s="469"/>
      <c r="F2269" s="469"/>
      <c r="G2269" s="469"/>
      <c r="H2269" s="469"/>
      <c r="I2269" s="469"/>
      <c r="J2269" s="469"/>
      <c r="K2269" s="657"/>
      <c r="L2269" s="469"/>
      <c r="M2269" s="652"/>
    </row>
    <row r="2270" spans="2:13" s="619" customFormat="1">
      <c r="B2270" s="454"/>
      <c r="C2270" s="454"/>
      <c r="D2270" s="469"/>
      <c r="E2270" s="469"/>
      <c r="F2270" s="469"/>
      <c r="G2270" s="469"/>
      <c r="H2270" s="469"/>
      <c r="I2270" s="469"/>
      <c r="J2270" s="469"/>
      <c r="K2270" s="657"/>
      <c r="L2270" s="469"/>
      <c r="M2270" s="652"/>
    </row>
    <row r="2271" spans="2:13" s="619" customFormat="1">
      <c r="B2271" s="454"/>
      <c r="C2271" s="454"/>
      <c r="D2271" s="469"/>
      <c r="E2271" s="469"/>
      <c r="F2271" s="469"/>
      <c r="G2271" s="469"/>
      <c r="H2271" s="469"/>
      <c r="I2271" s="469"/>
      <c r="J2271" s="469"/>
      <c r="K2271" s="657"/>
      <c r="L2271" s="469"/>
      <c r="M2271" s="652"/>
    </row>
    <row r="2272" spans="2:13" s="619" customFormat="1">
      <c r="B2272" s="454"/>
      <c r="C2272" s="454"/>
      <c r="D2272" s="469"/>
      <c r="E2272" s="469"/>
      <c r="F2272" s="469"/>
      <c r="G2272" s="469"/>
      <c r="H2272" s="469"/>
      <c r="I2272" s="469"/>
      <c r="J2272" s="469"/>
      <c r="K2272" s="657"/>
      <c r="L2272" s="469"/>
      <c r="M2272" s="652"/>
    </row>
    <row r="2273" spans="2:13" s="619" customFormat="1">
      <c r="B2273" s="454"/>
      <c r="C2273" s="454"/>
      <c r="D2273" s="469"/>
      <c r="E2273" s="469"/>
      <c r="F2273" s="469"/>
      <c r="G2273" s="469"/>
      <c r="H2273" s="469"/>
      <c r="I2273" s="469"/>
      <c r="J2273" s="469"/>
      <c r="K2273" s="657"/>
      <c r="L2273" s="469"/>
      <c r="M2273" s="652"/>
    </row>
    <row r="2274" spans="2:13" s="619" customFormat="1">
      <c r="B2274" s="454"/>
      <c r="C2274" s="454"/>
      <c r="D2274" s="469"/>
      <c r="E2274" s="469"/>
      <c r="F2274" s="469"/>
      <c r="G2274" s="469"/>
      <c r="H2274" s="469"/>
      <c r="I2274" s="469"/>
      <c r="J2274" s="469"/>
      <c r="K2274" s="657"/>
      <c r="L2274" s="469"/>
      <c r="M2274" s="652"/>
    </row>
    <row r="2275" spans="2:13" s="619" customFormat="1">
      <c r="B2275" s="454"/>
      <c r="C2275" s="454"/>
      <c r="D2275" s="469"/>
      <c r="E2275" s="469"/>
      <c r="F2275" s="469"/>
      <c r="G2275" s="469"/>
      <c r="H2275" s="469"/>
      <c r="I2275" s="469"/>
      <c r="J2275" s="469"/>
      <c r="K2275" s="657"/>
      <c r="L2275" s="469"/>
      <c r="M2275" s="652"/>
    </row>
    <row r="2276" spans="2:13" s="619" customFormat="1">
      <c r="B2276" s="454"/>
      <c r="C2276" s="454"/>
      <c r="D2276" s="469"/>
      <c r="E2276" s="469"/>
      <c r="F2276" s="469"/>
      <c r="G2276" s="469"/>
      <c r="H2276" s="469"/>
      <c r="I2276" s="469"/>
      <c r="J2276" s="469"/>
      <c r="K2276" s="657"/>
      <c r="L2276" s="469"/>
      <c r="M2276" s="652"/>
    </row>
    <row r="2277" spans="2:13" s="619" customFormat="1">
      <c r="B2277" s="454"/>
      <c r="C2277" s="454"/>
      <c r="D2277" s="469"/>
      <c r="E2277" s="469"/>
      <c r="F2277" s="469"/>
      <c r="G2277" s="469"/>
      <c r="H2277" s="469"/>
      <c r="I2277" s="469"/>
      <c r="J2277" s="469"/>
      <c r="K2277" s="657"/>
      <c r="L2277" s="469"/>
      <c r="M2277" s="652"/>
    </row>
    <row r="2278" spans="2:13" s="619" customFormat="1">
      <c r="B2278" s="454"/>
      <c r="C2278" s="454"/>
      <c r="D2278" s="469"/>
      <c r="E2278" s="469"/>
      <c r="F2278" s="469"/>
      <c r="G2278" s="469"/>
      <c r="H2278" s="469"/>
      <c r="I2278" s="469"/>
      <c r="J2278" s="469"/>
      <c r="K2278" s="657"/>
      <c r="L2278" s="469"/>
      <c r="M2278" s="652"/>
    </row>
    <row r="2279" spans="2:13" s="619" customFormat="1">
      <c r="B2279" s="454"/>
      <c r="C2279" s="454"/>
      <c r="D2279" s="469"/>
      <c r="E2279" s="469"/>
      <c r="F2279" s="469"/>
      <c r="G2279" s="469"/>
      <c r="H2279" s="469"/>
      <c r="I2279" s="469"/>
      <c r="J2279" s="469"/>
      <c r="K2279" s="657"/>
      <c r="L2279" s="469"/>
      <c r="M2279" s="652"/>
    </row>
    <row r="2280" spans="2:13" s="619" customFormat="1">
      <c r="B2280" s="454"/>
      <c r="C2280" s="454"/>
      <c r="D2280" s="469"/>
      <c r="E2280" s="469"/>
      <c r="F2280" s="469"/>
      <c r="G2280" s="469"/>
      <c r="H2280" s="469"/>
      <c r="I2280" s="469"/>
      <c r="J2280" s="469"/>
      <c r="K2280" s="657"/>
      <c r="L2280" s="469"/>
      <c r="M2280" s="652"/>
    </row>
    <row r="2281" spans="2:13" s="619" customFormat="1">
      <c r="B2281" s="454"/>
      <c r="C2281" s="454"/>
      <c r="D2281" s="469"/>
      <c r="E2281" s="469"/>
      <c r="F2281" s="469"/>
      <c r="G2281" s="469"/>
      <c r="H2281" s="469"/>
      <c r="I2281" s="469"/>
      <c r="J2281" s="469"/>
      <c r="K2281" s="657"/>
      <c r="L2281" s="469"/>
      <c r="M2281" s="652"/>
    </row>
    <row r="2282" spans="2:13" s="619" customFormat="1">
      <c r="B2282" s="454"/>
      <c r="C2282" s="454"/>
      <c r="D2282" s="469"/>
      <c r="E2282" s="469"/>
      <c r="F2282" s="469"/>
      <c r="G2282" s="469"/>
      <c r="H2282" s="469"/>
      <c r="I2282" s="469"/>
      <c r="J2282" s="469"/>
      <c r="K2282" s="657"/>
      <c r="L2282" s="469"/>
      <c r="M2282" s="652"/>
    </row>
    <row r="2283" spans="2:13" s="619" customFormat="1">
      <c r="B2283" s="454"/>
      <c r="C2283" s="454"/>
      <c r="D2283" s="469"/>
      <c r="E2283" s="469"/>
      <c r="F2283" s="469"/>
      <c r="G2283" s="469"/>
      <c r="H2283" s="469"/>
      <c r="I2283" s="469"/>
      <c r="J2283" s="469"/>
      <c r="K2283" s="657"/>
      <c r="L2283" s="469"/>
      <c r="M2283" s="652"/>
    </row>
    <row r="2284" spans="2:13" s="619" customFormat="1">
      <c r="B2284" s="454"/>
      <c r="C2284" s="454"/>
      <c r="D2284" s="469"/>
      <c r="E2284" s="469"/>
      <c r="F2284" s="469"/>
      <c r="G2284" s="469"/>
      <c r="H2284" s="469"/>
      <c r="I2284" s="469"/>
      <c r="J2284" s="469"/>
      <c r="K2284" s="657"/>
      <c r="L2284" s="469"/>
      <c r="M2284" s="652"/>
    </row>
    <row r="2285" spans="2:13" s="619" customFormat="1">
      <c r="B2285" s="454"/>
      <c r="C2285" s="454"/>
      <c r="D2285" s="469"/>
      <c r="E2285" s="469"/>
      <c r="F2285" s="469"/>
      <c r="G2285" s="469"/>
      <c r="H2285" s="469"/>
      <c r="I2285" s="469"/>
      <c r="J2285" s="469"/>
      <c r="K2285" s="657"/>
      <c r="L2285" s="469"/>
      <c r="M2285" s="652"/>
    </row>
    <row r="2286" spans="2:13" s="619" customFormat="1">
      <c r="B2286" s="454"/>
      <c r="C2286" s="454"/>
      <c r="D2286" s="469"/>
      <c r="E2286" s="469"/>
      <c r="F2286" s="469"/>
      <c r="G2286" s="469"/>
      <c r="H2286" s="469"/>
      <c r="I2286" s="469"/>
      <c r="J2286" s="469"/>
      <c r="K2286" s="657"/>
      <c r="L2286" s="469"/>
      <c r="M2286" s="652"/>
    </row>
    <row r="2287" spans="2:13" s="619" customFormat="1">
      <c r="B2287" s="454"/>
      <c r="C2287" s="454"/>
      <c r="D2287" s="469"/>
      <c r="E2287" s="469"/>
      <c r="F2287" s="469"/>
      <c r="G2287" s="469"/>
      <c r="H2287" s="469"/>
      <c r="I2287" s="469"/>
      <c r="J2287" s="469"/>
      <c r="K2287" s="657"/>
      <c r="L2287" s="469"/>
      <c r="M2287" s="652"/>
    </row>
    <row r="2288" spans="2:13" s="619" customFormat="1">
      <c r="B2288" s="454"/>
      <c r="C2288" s="454"/>
      <c r="D2288" s="469"/>
      <c r="E2288" s="469"/>
      <c r="F2288" s="469"/>
      <c r="G2288" s="469"/>
      <c r="H2288" s="469"/>
      <c r="I2288" s="469"/>
      <c r="J2288" s="469"/>
      <c r="K2288" s="657"/>
      <c r="L2288" s="469"/>
      <c r="M2288" s="652"/>
    </row>
    <row r="2289" spans="2:13" s="619" customFormat="1">
      <c r="B2289" s="454"/>
      <c r="C2289" s="454"/>
      <c r="D2289" s="469"/>
      <c r="E2289" s="469"/>
      <c r="F2289" s="469"/>
      <c r="G2289" s="469"/>
      <c r="H2289" s="469"/>
      <c r="I2289" s="469"/>
      <c r="J2289" s="469"/>
      <c r="K2289" s="657"/>
      <c r="L2289" s="469"/>
      <c r="M2289" s="652"/>
    </row>
    <row r="2290" spans="2:13" s="619" customFormat="1">
      <c r="B2290" s="454"/>
      <c r="C2290" s="454"/>
      <c r="D2290" s="469"/>
      <c r="E2290" s="469"/>
      <c r="F2290" s="469"/>
      <c r="G2290" s="469"/>
      <c r="H2290" s="469"/>
      <c r="I2290" s="469"/>
      <c r="J2290" s="469"/>
      <c r="K2290" s="657"/>
      <c r="L2290" s="469"/>
      <c r="M2290" s="652"/>
    </row>
    <row r="2291" spans="2:13" s="619" customFormat="1">
      <c r="B2291" s="454"/>
      <c r="C2291" s="454"/>
      <c r="D2291" s="469"/>
      <c r="E2291" s="469"/>
      <c r="F2291" s="469"/>
      <c r="G2291" s="469"/>
      <c r="H2291" s="469"/>
      <c r="I2291" s="469"/>
      <c r="J2291" s="469"/>
      <c r="K2291" s="657"/>
      <c r="L2291" s="469"/>
      <c r="M2291" s="652"/>
    </row>
    <row r="2292" spans="2:13" s="619" customFormat="1">
      <c r="B2292" s="454"/>
      <c r="C2292" s="454"/>
      <c r="D2292" s="469"/>
      <c r="E2292" s="469"/>
      <c r="F2292" s="469"/>
      <c r="G2292" s="469"/>
      <c r="H2292" s="469"/>
      <c r="I2292" s="469"/>
      <c r="J2292" s="469"/>
      <c r="K2292" s="657"/>
      <c r="L2292" s="469"/>
      <c r="M2292" s="652"/>
    </row>
    <row r="2293" spans="2:13" s="619" customFormat="1">
      <c r="B2293" s="454"/>
      <c r="C2293" s="454"/>
      <c r="D2293" s="469"/>
      <c r="E2293" s="469"/>
      <c r="F2293" s="469"/>
      <c r="G2293" s="469"/>
      <c r="H2293" s="469"/>
      <c r="I2293" s="469"/>
      <c r="J2293" s="469"/>
      <c r="K2293" s="657"/>
      <c r="L2293" s="469"/>
      <c r="M2293" s="652"/>
    </row>
    <row r="2294" spans="2:13" s="619" customFormat="1">
      <c r="B2294" s="454"/>
      <c r="C2294" s="454"/>
      <c r="D2294" s="469"/>
      <c r="E2294" s="469"/>
      <c r="F2294" s="469"/>
      <c r="G2294" s="469"/>
      <c r="H2294" s="469"/>
      <c r="I2294" s="469"/>
      <c r="J2294" s="469"/>
      <c r="K2294" s="657"/>
      <c r="L2294" s="469"/>
      <c r="M2294" s="652"/>
    </row>
    <row r="2295" spans="2:13" s="619" customFormat="1">
      <c r="B2295" s="454"/>
      <c r="C2295" s="454"/>
      <c r="D2295" s="469"/>
      <c r="E2295" s="469"/>
      <c r="F2295" s="469"/>
      <c r="G2295" s="469"/>
      <c r="H2295" s="469"/>
      <c r="I2295" s="469"/>
      <c r="J2295" s="469"/>
      <c r="K2295" s="657"/>
      <c r="L2295" s="469"/>
      <c r="M2295" s="652"/>
    </row>
    <row r="2296" spans="2:13" s="619" customFormat="1">
      <c r="B2296" s="454"/>
      <c r="C2296" s="454"/>
      <c r="D2296" s="469"/>
      <c r="E2296" s="469"/>
      <c r="F2296" s="469"/>
      <c r="G2296" s="469"/>
      <c r="H2296" s="469"/>
      <c r="I2296" s="469"/>
      <c r="J2296" s="469"/>
      <c r="K2296" s="657"/>
      <c r="L2296" s="469"/>
      <c r="M2296" s="652"/>
    </row>
    <row r="2297" spans="2:13" s="619" customFormat="1">
      <c r="B2297" s="454"/>
      <c r="C2297" s="454"/>
      <c r="D2297" s="469"/>
      <c r="E2297" s="469"/>
      <c r="F2297" s="469"/>
      <c r="G2297" s="469"/>
      <c r="H2297" s="469"/>
      <c r="I2297" s="469"/>
      <c r="J2297" s="469"/>
      <c r="K2297" s="657"/>
      <c r="L2297" s="469"/>
      <c r="M2297" s="652"/>
    </row>
    <row r="2298" spans="2:13" s="619" customFormat="1">
      <c r="B2298" s="454"/>
      <c r="C2298" s="454"/>
      <c r="D2298" s="469"/>
      <c r="E2298" s="469"/>
      <c r="F2298" s="469"/>
      <c r="G2298" s="469"/>
      <c r="H2298" s="469"/>
      <c r="I2298" s="469"/>
      <c r="J2298" s="469"/>
      <c r="K2298" s="657"/>
      <c r="L2298" s="469"/>
      <c r="M2298" s="652"/>
    </row>
    <row r="2299" spans="2:13" s="619" customFormat="1">
      <c r="B2299" s="454"/>
      <c r="C2299" s="454"/>
      <c r="D2299" s="469"/>
      <c r="E2299" s="469"/>
      <c r="F2299" s="469"/>
      <c r="G2299" s="469"/>
      <c r="H2299" s="469"/>
      <c r="I2299" s="469"/>
      <c r="J2299" s="469"/>
      <c r="K2299" s="657"/>
      <c r="L2299" s="469"/>
      <c r="M2299" s="652"/>
    </row>
    <row r="2300" spans="2:13" s="619" customFormat="1">
      <c r="B2300" s="454"/>
      <c r="C2300" s="454"/>
      <c r="D2300" s="469"/>
      <c r="E2300" s="469"/>
      <c r="F2300" s="469"/>
      <c r="G2300" s="469"/>
      <c r="H2300" s="469"/>
      <c r="I2300" s="469"/>
      <c r="J2300" s="469"/>
      <c r="K2300" s="657"/>
      <c r="L2300" s="469"/>
      <c r="M2300" s="652"/>
    </row>
    <row r="2301" spans="2:13" s="619" customFormat="1">
      <c r="B2301" s="454"/>
      <c r="C2301" s="454"/>
      <c r="D2301" s="469"/>
      <c r="E2301" s="469"/>
      <c r="F2301" s="469"/>
      <c r="G2301" s="469"/>
      <c r="H2301" s="469"/>
      <c r="I2301" s="469"/>
      <c r="J2301" s="469"/>
      <c r="K2301" s="657"/>
      <c r="L2301" s="469"/>
      <c r="M2301" s="652"/>
    </row>
    <row r="2302" spans="2:13" s="619" customFormat="1">
      <c r="B2302" s="454"/>
      <c r="C2302" s="454"/>
      <c r="D2302" s="469"/>
      <c r="E2302" s="469"/>
      <c r="F2302" s="469"/>
      <c r="G2302" s="469"/>
      <c r="H2302" s="469"/>
      <c r="I2302" s="469"/>
      <c r="J2302" s="469"/>
      <c r="K2302" s="657"/>
      <c r="L2302" s="469"/>
      <c r="M2302" s="652"/>
    </row>
    <row r="2303" spans="2:13" s="619" customFormat="1">
      <c r="B2303" s="454"/>
      <c r="C2303" s="454"/>
      <c r="D2303" s="469"/>
      <c r="E2303" s="469"/>
      <c r="F2303" s="469"/>
      <c r="G2303" s="469"/>
      <c r="H2303" s="469"/>
      <c r="I2303" s="469"/>
      <c r="J2303" s="469"/>
      <c r="K2303" s="657"/>
      <c r="L2303" s="469"/>
      <c r="M2303" s="652"/>
    </row>
    <row r="2304" spans="2:13" s="619" customFormat="1">
      <c r="B2304" s="454"/>
      <c r="C2304" s="454"/>
      <c r="D2304" s="469"/>
      <c r="E2304" s="469"/>
      <c r="F2304" s="469"/>
      <c r="G2304" s="469"/>
      <c r="H2304" s="469"/>
      <c r="I2304" s="469"/>
      <c r="J2304" s="469"/>
      <c r="K2304" s="657"/>
      <c r="L2304" s="469"/>
      <c r="M2304" s="652"/>
    </row>
    <row r="2305" spans="2:13" s="619" customFormat="1">
      <c r="B2305" s="454"/>
      <c r="C2305" s="454"/>
      <c r="D2305" s="469"/>
      <c r="E2305" s="469"/>
      <c r="F2305" s="469"/>
      <c r="G2305" s="469"/>
      <c r="H2305" s="469"/>
      <c r="I2305" s="469"/>
      <c r="J2305" s="469"/>
      <c r="K2305" s="657"/>
      <c r="L2305" s="469"/>
      <c r="M2305" s="652"/>
    </row>
    <row r="2306" spans="2:13" s="619" customFormat="1">
      <c r="B2306" s="454"/>
      <c r="C2306" s="454"/>
      <c r="D2306" s="469"/>
      <c r="E2306" s="469"/>
      <c r="F2306" s="469"/>
      <c r="G2306" s="469"/>
      <c r="H2306" s="469"/>
      <c r="I2306" s="469"/>
      <c r="J2306" s="469"/>
      <c r="K2306" s="657"/>
      <c r="L2306" s="469"/>
      <c r="M2306" s="652"/>
    </row>
    <row r="2307" spans="2:13" s="619" customFormat="1">
      <c r="B2307" s="454"/>
      <c r="C2307" s="454"/>
      <c r="D2307" s="469"/>
      <c r="E2307" s="469"/>
      <c r="F2307" s="469"/>
      <c r="G2307" s="469"/>
      <c r="H2307" s="469"/>
      <c r="I2307" s="469"/>
      <c r="J2307" s="469"/>
      <c r="K2307" s="657"/>
      <c r="L2307" s="469"/>
      <c r="M2307" s="652"/>
    </row>
    <row r="2308" spans="2:13" s="619" customFormat="1">
      <c r="B2308" s="454"/>
      <c r="C2308" s="454"/>
      <c r="D2308" s="469"/>
      <c r="E2308" s="469"/>
      <c r="F2308" s="469"/>
      <c r="G2308" s="469"/>
      <c r="H2308" s="469"/>
      <c r="I2308" s="469"/>
      <c r="J2308" s="469"/>
      <c r="K2308" s="657"/>
      <c r="L2308" s="469"/>
      <c r="M2308" s="652"/>
    </row>
    <row r="2309" spans="2:13" s="619" customFormat="1">
      <c r="B2309" s="454"/>
      <c r="C2309" s="454"/>
      <c r="D2309" s="469"/>
      <c r="E2309" s="469"/>
      <c r="F2309" s="469"/>
      <c r="G2309" s="469"/>
      <c r="H2309" s="469"/>
      <c r="I2309" s="469"/>
      <c r="J2309" s="469"/>
      <c r="K2309" s="657"/>
      <c r="L2309" s="469"/>
      <c r="M2309" s="652"/>
    </row>
    <row r="2310" spans="2:13" s="619" customFormat="1">
      <c r="B2310" s="454"/>
      <c r="C2310" s="454"/>
      <c r="D2310" s="469"/>
      <c r="E2310" s="469"/>
      <c r="F2310" s="469"/>
      <c r="G2310" s="469"/>
      <c r="H2310" s="469"/>
      <c r="I2310" s="469"/>
      <c r="J2310" s="469"/>
      <c r="K2310" s="657"/>
      <c r="L2310" s="469"/>
      <c r="M2310" s="652"/>
    </row>
    <row r="2311" spans="2:13" s="619" customFormat="1">
      <c r="B2311" s="454"/>
      <c r="C2311" s="454"/>
      <c r="D2311" s="469"/>
      <c r="E2311" s="469"/>
      <c r="F2311" s="469"/>
      <c r="G2311" s="469"/>
      <c r="H2311" s="469"/>
      <c r="I2311" s="469"/>
      <c r="J2311" s="469"/>
      <c r="K2311" s="657"/>
      <c r="L2311" s="469"/>
      <c r="M2311" s="652"/>
    </row>
    <row r="2312" spans="2:13" s="619" customFormat="1">
      <c r="B2312" s="454"/>
      <c r="C2312" s="454"/>
      <c r="D2312" s="469"/>
      <c r="E2312" s="469"/>
      <c r="F2312" s="469"/>
      <c r="G2312" s="469"/>
      <c r="H2312" s="469"/>
      <c r="I2312" s="469"/>
      <c r="J2312" s="469"/>
      <c r="K2312" s="657"/>
      <c r="L2312" s="469"/>
      <c r="M2312" s="652"/>
    </row>
    <row r="2313" spans="2:13" s="619" customFormat="1">
      <c r="B2313" s="454"/>
      <c r="C2313" s="454"/>
      <c r="D2313" s="469"/>
      <c r="E2313" s="469"/>
      <c r="F2313" s="469"/>
      <c r="G2313" s="469"/>
      <c r="H2313" s="469"/>
      <c r="I2313" s="469"/>
      <c r="J2313" s="469"/>
      <c r="K2313" s="657"/>
      <c r="L2313" s="469"/>
      <c r="M2313" s="652"/>
    </row>
    <row r="2314" spans="2:13" s="619" customFormat="1">
      <c r="B2314" s="454"/>
      <c r="C2314" s="454"/>
      <c r="D2314" s="469"/>
      <c r="E2314" s="469"/>
      <c r="F2314" s="469"/>
      <c r="G2314" s="469"/>
      <c r="H2314" s="469"/>
      <c r="I2314" s="469"/>
      <c r="J2314" s="469"/>
      <c r="K2314" s="657"/>
      <c r="L2314" s="469"/>
      <c r="M2314" s="652"/>
    </row>
    <row r="2315" spans="2:13" s="619" customFormat="1">
      <c r="B2315" s="454"/>
      <c r="C2315" s="454"/>
      <c r="D2315" s="469"/>
      <c r="E2315" s="469"/>
      <c r="F2315" s="469"/>
      <c r="G2315" s="469"/>
      <c r="H2315" s="469"/>
      <c r="I2315" s="469"/>
      <c r="J2315" s="469"/>
      <c r="K2315" s="657"/>
      <c r="L2315" s="469"/>
      <c r="M2315" s="652"/>
    </row>
    <row r="2316" spans="2:13" s="619" customFormat="1">
      <c r="B2316" s="454"/>
      <c r="C2316" s="454"/>
      <c r="D2316" s="469"/>
      <c r="E2316" s="469"/>
      <c r="F2316" s="469"/>
      <c r="G2316" s="469"/>
      <c r="H2316" s="469"/>
      <c r="I2316" s="469"/>
      <c r="J2316" s="469"/>
      <c r="K2316" s="657"/>
      <c r="L2316" s="469"/>
      <c r="M2316" s="652"/>
    </row>
    <row r="2317" spans="2:13" s="619" customFormat="1">
      <c r="B2317" s="454"/>
      <c r="C2317" s="454"/>
      <c r="D2317" s="469"/>
      <c r="E2317" s="469"/>
      <c r="F2317" s="469"/>
      <c r="G2317" s="469"/>
      <c r="H2317" s="469"/>
      <c r="I2317" s="469"/>
      <c r="J2317" s="469"/>
      <c r="K2317" s="657"/>
      <c r="L2317" s="469"/>
      <c r="M2317" s="652"/>
    </row>
    <row r="2318" spans="2:13" s="619" customFormat="1">
      <c r="B2318" s="454"/>
      <c r="C2318" s="454"/>
      <c r="D2318" s="469"/>
      <c r="E2318" s="469"/>
      <c r="F2318" s="469"/>
      <c r="G2318" s="469"/>
      <c r="H2318" s="469"/>
      <c r="I2318" s="469"/>
      <c r="J2318" s="469"/>
      <c r="K2318" s="657"/>
      <c r="L2318" s="469"/>
      <c r="M2318" s="652"/>
    </row>
    <row r="2319" spans="2:13" s="619" customFormat="1">
      <c r="B2319" s="454"/>
      <c r="C2319" s="454"/>
      <c r="D2319" s="469"/>
      <c r="E2319" s="469"/>
      <c r="F2319" s="469"/>
      <c r="G2319" s="469"/>
      <c r="H2319" s="469"/>
      <c r="I2319" s="469"/>
      <c r="J2319" s="469"/>
      <c r="K2319" s="657"/>
      <c r="L2319" s="469"/>
      <c r="M2319" s="652"/>
    </row>
    <row r="2320" spans="2:13" s="619" customFormat="1">
      <c r="B2320" s="454"/>
      <c r="C2320" s="454"/>
      <c r="D2320" s="469"/>
      <c r="E2320" s="469"/>
      <c r="F2320" s="469"/>
      <c r="G2320" s="469"/>
      <c r="H2320" s="469"/>
      <c r="I2320" s="469"/>
      <c r="J2320" s="469"/>
      <c r="K2320" s="657"/>
      <c r="L2320" s="469"/>
      <c r="M2320" s="652"/>
    </row>
    <row r="2321" spans="2:13" s="619" customFormat="1">
      <c r="B2321" s="454"/>
      <c r="C2321" s="454"/>
      <c r="D2321" s="469"/>
      <c r="E2321" s="469"/>
      <c r="F2321" s="469"/>
      <c r="G2321" s="469"/>
      <c r="H2321" s="469"/>
      <c r="I2321" s="469"/>
      <c r="J2321" s="469"/>
      <c r="K2321" s="657"/>
      <c r="L2321" s="469"/>
      <c r="M2321" s="652"/>
    </row>
    <row r="2322" spans="2:13" s="619" customFormat="1">
      <c r="B2322" s="454"/>
      <c r="C2322" s="454"/>
      <c r="D2322" s="469"/>
      <c r="E2322" s="469"/>
      <c r="F2322" s="469"/>
      <c r="G2322" s="469"/>
      <c r="H2322" s="469"/>
      <c r="I2322" s="469"/>
      <c r="J2322" s="469"/>
      <c r="K2322" s="657"/>
      <c r="L2322" s="469"/>
      <c r="M2322" s="652"/>
    </row>
    <row r="2323" spans="2:13" s="619" customFormat="1">
      <c r="B2323" s="454"/>
      <c r="C2323" s="454"/>
      <c r="D2323" s="469"/>
      <c r="E2323" s="469"/>
      <c r="F2323" s="469"/>
      <c r="G2323" s="469"/>
      <c r="H2323" s="469"/>
      <c r="I2323" s="469"/>
      <c r="J2323" s="469"/>
      <c r="K2323" s="657"/>
      <c r="L2323" s="469"/>
      <c r="M2323" s="652"/>
    </row>
    <row r="2324" spans="2:13" s="619" customFormat="1">
      <c r="B2324" s="454"/>
      <c r="C2324" s="454"/>
      <c r="D2324" s="469"/>
      <c r="E2324" s="469"/>
      <c r="F2324" s="469"/>
      <c r="G2324" s="469"/>
      <c r="H2324" s="469"/>
      <c r="I2324" s="469"/>
      <c r="J2324" s="469"/>
      <c r="K2324" s="657"/>
      <c r="L2324" s="469"/>
      <c r="M2324" s="652"/>
    </row>
    <row r="2325" spans="2:13" s="619" customFormat="1">
      <c r="B2325" s="454"/>
      <c r="C2325" s="454"/>
      <c r="D2325" s="469"/>
      <c r="E2325" s="469"/>
      <c r="F2325" s="469"/>
      <c r="G2325" s="469"/>
      <c r="H2325" s="469"/>
      <c r="I2325" s="469"/>
      <c r="J2325" s="469"/>
      <c r="K2325" s="657"/>
      <c r="L2325" s="469"/>
      <c r="M2325" s="652"/>
    </row>
    <row r="2326" spans="2:13" s="619" customFormat="1">
      <c r="B2326" s="454"/>
      <c r="C2326" s="454"/>
      <c r="D2326" s="469"/>
      <c r="E2326" s="469"/>
      <c r="F2326" s="469"/>
      <c r="G2326" s="469"/>
      <c r="H2326" s="469"/>
      <c r="I2326" s="469"/>
      <c r="J2326" s="469"/>
      <c r="K2326" s="657"/>
      <c r="L2326" s="469"/>
      <c r="M2326" s="652"/>
    </row>
    <row r="2327" spans="2:13" s="619" customFormat="1">
      <c r="B2327" s="454"/>
      <c r="C2327" s="454"/>
      <c r="D2327" s="469"/>
      <c r="E2327" s="469"/>
      <c r="F2327" s="469"/>
      <c r="G2327" s="469"/>
      <c r="H2327" s="469"/>
      <c r="I2327" s="469"/>
      <c r="J2327" s="469"/>
      <c r="K2327" s="657"/>
      <c r="L2327" s="469"/>
      <c r="M2327" s="652"/>
    </row>
    <row r="2328" spans="2:13" s="619" customFormat="1">
      <c r="B2328" s="454"/>
      <c r="C2328" s="454"/>
      <c r="D2328" s="469"/>
      <c r="E2328" s="469"/>
      <c r="F2328" s="469"/>
      <c r="G2328" s="469"/>
      <c r="H2328" s="469"/>
      <c r="I2328" s="469"/>
      <c r="J2328" s="469"/>
      <c r="K2328" s="657"/>
      <c r="L2328" s="469"/>
      <c r="M2328" s="652"/>
    </row>
    <row r="2329" spans="2:13" s="619" customFormat="1">
      <c r="B2329" s="454"/>
      <c r="C2329" s="454"/>
      <c r="D2329" s="469"/>
      <c r="E2329" s="469"/>
      <c r="F2329" s="469"/>
      <c r="G2329" s="469"/>
      <c r="H2329" s="469"/>
      <c r="I2329" s="469"/>
      <c r="J2329" s="469"/>
      <c r="K2329" s="657"/>
      <c r="L2329" s="469"/>
      <c r="M2329" s="652"/>
    </row>
    <row r="2330" spans="2:13" s="619" customFormat="1">
      <c r="B2330" s="454"/>
      <c r="C2330" s="454"/>
      <c r="D2330" s="469"/>
      <c r="E2330" s="469"/>
      <c r="F2330" s="469"/>
      <c r="G2330" s="469"/>
      <c r="H2330" s="469"/>
      <c r="I2330" s="469"/>
      <c r="J2330" s="469"/>
      <c r="K2330" s="657"/>
      <c r="L2330" s="469"/>
      <c r="M2330" s="652"/>
    </row>
    <row r="2331" spans="2:13" s="619" customFormat="1">
      <c r="B2331" s="454"/>
      <c r="C2331" s="454"/>
      <c r="D2331" s="469"/>
      <c r="E2331" s="469"/>
      <c r="F2331" s="469"/>
      <c r="G2331" s="469"/>
      <c r="H2331" s="469"/>
      <c r="I2331" s="469"/>
      <c r="J2331" s="469"/>
      <c r="K2331" s="657"/>
      <c r="L2331" s="469"/>
      <c r="M2331" s="652"/>
    </row>
    <row r="2332" spans="2:13" s="619" customFormat="1">
      <c r="B2332" s="454"/>
      <c r="C2332" s="454"/>
      <c r="D2332" s="469"/>
      <c r="E2332" s="469"/>
      <c r="F2332" s="469"/>
      <c r="G2332" s="469"/>
      <c r="H2332" s="469"/>
      <c r="I2332" s="469"/>
      <c r="J2332" s="469"/>
      <c r="K2332" s="657"/>
      <c r="L2332" s="469"/>
      <c r="M2332" s="652"/>
    </row>
    <row r="2333" spans="2:13" s="619" customFormat="1">
      <c r="B2333" s="454"/>
      <c r="C2333" s="454"/>
      <c r="D2333" s="469"/>
      <c r="E2333" s="469"/>
      <c r="F2333" s="469"/>
      <c r="G2333" s="469"/>
      <c r="H2333" s="469"/>
      <c r="I2333" s="469"/>
      <c r="J2333" s="469"/>
      <c r="K2333" s="657"/>
      <c r="L2333" s="469"/>
      <c r="M2333" s="652"/>
    </row>
    <row r="2334" spans="2:13" s="619" customFormat="1">
      <c r="B2334" s="454"/>
      <c r="C2334" s="454"/>
      <c r="D2334" s="469"/>
      <c r="E2334" s="469"/>
      <c r="F2334" s="469"/>
      <c r="G2334" s="469"/>
      <c r="H2334" s="469"/>
      <c r="I2334" s="469"/>
      <c r="J2334" s="469"/>
      <c r="K2334" s="657"/>
      <c r="L2334" s="469"/>
      <c r="M2334" s="652"/>
    </row>
    <row r="2335" spans="2:13" s="619" customFormat="1">
      <c r="B2335" s="454"/>
      <c r="C2335" s="454"/>
      <c r="D2335" s="469"/>
      <c r="E2335" s="469"/>
      <c r="F2335" s="469"/>
      <c r="G2335" s="469"/>
      <c r="H2335" s="469"/>
      <c r="I2335" s="469"/>
      <c r="J2335" s="469"/>
      <c r="K2335" s="657"/>
      <c r="L2335" s="469"/>
      <c r="M2335" s="652"/>
    </row>
    <row r="2336" spans="2:13" s="619" customFormat="1">
      <c r="B2336" s="454"/>
      <c r="C2336" s="454"/>
      <c r="D2336" s="469"/>
      <c r="E2336" s="469"/>
      <c r="F2336" s="469"/>
      <c r="G2336" s="469"/>
      <c r="H2336" s="469"/>
      <c r="I2336" s="469"/>
      <c r="J2336" s="469"/>
      <c r="K2336" s="657"/>
      <c r="L2336" s="469"/>
      <c r="M2336" s="652"/>
    </row>
    <row r="2337" spans="2:13" s="619" customFormat="1">
      <c r="B2337" s="454"/>
      <c r="C2337" s="454"/>
      <c r="D2337" s="469"/>
      <c r="E2337" s="469"/>
      <c r="F2337" s="469"/>
      <c r="G2337" s="469"/>
      <c r="H2337" s="469"/>
      <c r="I2337" s="469"/>
      <c r="J2337" s="469"/>
      <c r="K2337" s="657"/>
      <c r="L2337" s="469"/>
      <c r="M2337" s="652"/>
    </row>
    <row r="2338" spans="2:13" s="619" customFormat="1">
      <c r="B2338" s="454"/>
      <c r="C2338" s="454"/>
      <c r="D2338" s="469"/>
      <c r="E2338" s="469"/>
      <c r="F2338" s="469"/>
      <c r="G2338" s="469"/>
      <c r="H2338" s="469"/>
      <c r="I2338" s="469"/>
      <c r="J2338" s="469"/>
      <c r="K2338" s="657"/>
      <c r="L2338" s="469"/>
      <c r="M2338" s="652"/>
    </row>
    <row r="2339" spans="2:13" s="619" customFormat="1">
      <c r="B2339" s="454"/>
      <c r="C2339" s="454"/>
      <c r="D2339" s="469"/>
      <c r="E2339" s="469"/>
      <c r="F2339" s="469"/>
      <c r="G2339" s="469"/>
      <c r="H2339" s="469"/>
      <c r="I2339" s="469"/>
      <c r="J2339" s="469"/>
      <c r="K2339" s="657"/>
      <c r="L2339" s="469"/>
      <c r="M2339" s="652"/>
    </row>
    <row r="2340" spans="2:13" s="619" customFormat="1">
      <c r="B2340" s="454"/>
      <c r="C2340" s="454"/>
      <c r="D2340" s="469"/>
      <c r="E2340" s="469"/>
      <c r="F2340" s="469"/>
      <c r="G2340" s="469"/>
      <c r="H2340" s="469"/>
      <c r="I2340" s="469"/>
      <c r="J2340" s="469"/>
      <c r="K2340" s="657"/>
      <c r="L2340" s="469"/>
      <c r="M2340" s="652"/>
    </row>
    <row r="2341" spans="2:13" s="619" customFormat="1">
      <c r="B2341" s="454"/>
      <c r="C2341" s="454"/>
      <c r="D2341" s="469"/>
      <c r="E2341" s="469"/>
      <c r="F2341" s="469"/>
      <c r="G2341" s="469"/>
      <c r="H2341" s="469"/>
      <c r="I2341" s="469"/>
      <c r="J2341" s="469"/>
      <c r="K2341" s="657"/>
      <c r="L2341" s="469"/>
      <c r="M2341" s="652"/>
    </row>
    <row r="2342" spans="2:13" s="619" customFormat="1">
      <c r="B2342" s="454"/>
      <c r="C2342" s="454"/>
      <c r="D2342" s="469"/>
      <c r="E2342" s="469"/>
      <c r="F2342" s="469"/>
      <c r="G2342" s="469"/>
      <c r="H2342" s="469"/>
      <c r="I2342" s="469"/>
      <c r="J2342" s="469"/>
      <c r="K2342" s="657"/>
      <c r="L2342" s="469"/>
      <c r="M2342" s="652"/>
    </row>
    <row r="2343" spans="2:13" s="619" customFormat="1">
      <c r="B2343" s="454"/>
      <c r="C2343" s="454"/>
      <c r="D2343" s="469"/>
      <c r="E2343" s="469"/>
      <c r="F2343" s="469"/>
      <c r="G2343" s="469"/>
      <c r="H2343" s="469"/>
      <c r="I2343" s="469"/>
      <c r="J2343" s="469"/>
      <c r="K2343" s="657"/>
      <c r="L2343" s="469"/>
      <c r="M2343" s="652"/>
    </row>
    <row r="2344" spans="2:13" s="619" customFormat="1">
      <c r="B2344" s="454"/>
      <c r="C2344" s="454"/>
      <c r="D2344" s="469"/>
      <c r="E2344" s="469"/>
      <c r="F2344" s="469"/>
      <c r="G2344" s="469"/>
      <c r="H2344" s="469"/>
      <c r="I2344" s="469"/>
      <c r="J2344" s="469"/>
      <c r="K2344" s="657"/>
      <c r="L2344" s="469"/>
      <c r="M2344" s="652"/>
    </row>
    <row r="2345" spans="2:13" s="619" customFormat="1">
      <c r="B2345" s="454"/>
      <c r="C2345" s="454"/>
      <c r="D2345" s="469"/>
      <c r="E2345" s="469"/>
      <c r="F2345" s="469"/>
      <c r="G2345" s="469"/>
      <c r="H2345" s="469"/>
      <c r="I2345" s="469"/>
      <c r="J2345" s="469"/>
      <c r="K2345" s="657"/>
      <c r="L2345" s="469"/>
      <c r="M2345" s="652"/>
    </row>
    <row r="2346" spans="2:13" s="619" customFormat="1">
      <c r="B2346" s="454"/>
      <c r="C2346" s="454"/>
      <c r="D2346" s="469"/>
      <c r="E2346" s="469"/>
      <c r="F2346" s="469"/>
      <c r="G2346" s="469"/>
      <c r="H2346" s="469"/>
      <c r="I2346" s="469"/>
      <c r="J2346" s="469"/>
      <c r="K2346" s="657"/>
      <c r="L2346" s="469"/>
      <c r="M2346" s="652"/>
    </row>
    <row r="2347" spans="2:13" s="619" customFormat="1">
      <c r="B2347" s="454"/>
      <c r="C2347" s="454"/>
      <c r="D2347" s="469"/>
      <c r="E2347" s="469"/>
      <c r="F2347" s="469"/>
      <c r="G2347" s="469"/>
      <c r="H2347" s="469"/>
      <c r="I2347" s="469"/>
      <c r="J2347" s="469"/>
      <c r="K2347" s="657"/>
      <c r="L2347" s="469"/>
      <c r="M2347" s="652"/>
    </row>
    <row r="2348" spans="2:13" s="619" customFormat="1">
      <c r="B2348" s="454"/>
      <c r="C2348" s="454"/>
      <c r="D2348" s="469"/>
      <c r="E2348" s="469"/>
      <c r="F2348" s="469"/>
      <c r="G2348" s="469"/>
      <c r="H2348" s="469"/>
      <c r="I2348" s="469"/>
      <c r="J2348" s="469"/>
      <c r="K2348" s="657"/>
      <c r="L2348" s="469"/>
      <c r="M2348" s="652"/>
    </row>
    <row r="2349" spans="2:13" s="619" customFormat="1">
      <c r="B2349" s="454"/>
      <c r="C2349" s="454"/>
      <c r="D2349" s="469"/>
      <c r="E2349" s="469"/>
      <c r="F2349" s="469"/>
      <c r="G2349" s="469"/>
      <c r="H2349" s="469"/>
      <c r="I2349" s="469"/>
      <c r="J2349" s="469"/>
      <c r="K2349" s="657"/>
      <c r="L2349" s="469"/>
      <c r="M2349" s="652"/>
    </row>
    <row r="2350" spans="2:13" s="619" customFormat="1">
      <c r="B2350" s="454"/>
      <c r="C2350" s="454"/>
      <c r="D2350" s="469"/>
      <c r="E2350" s="469"/>
      <c r="F2350" s="469"/>
      <c r="G2350" s="469"/>
      <c r="H2350" s="469"/>
      <c r="I2350" s="469"/>
      <c r="J2350" s="469"/>
      <c r="K2350" s="657"/>
      <c r="L2350" s="469"/>
      <c r="M2350" s="652"/>
    </row>
    <row r="2351" spans="2:13" s="619" customFormat="1">
      <c r="B2351" s="454"/>
      <c r="C2351" s="454"/>
      <c r="D2351" s="469"/>
      <c r="E2351" s="469"/>
      <c r="F2351" s="469"/>
      <c r="G2351" s="469"/>
      <c r="H2351" s="469"/>
      <c r="I2351" s="469"/>
      <c r="J2351" s="469"/>
      <c r="K2351" s="657"/>
      <c r="L2351" s="469"/>
      <c r="M2351" s="652"/>
    </row>
    <row r="2352" spans="2:13" s="619" customFormat="1">
      <c r="B2352" s="454"/>
      <c r="C2352" s="454"/>
      <c r="D2352" s="469"/>
      <c r="E2352" s="469"/>
      <c r="F2352" s="469"/>
      <c r="G2352" s="469"/>
      <c r="H2352" s="469"/>
      <c r="I2352" s="469"/>
      <c r="J2352" s="469"/>
      <c r="K2352" s="657"/>
      <c r="L2352" s="469"/>
      <c r="M2352" s="652"/>
    </row>
    <row r="2353" spans="2:13" s="619" customFormat="1">
      <c r="B2353" s="454"/>
      <c r="C2353" s="454"/>
      <c r="D2353" s="469"/>
      <c r="E2353" s="469"/>
      <c r="F2353" s="469"/>
      <c r="G2353" s="469"/>
      <c r="H2353" s="469"/>
      <c r="I2353" s="469"/>
      <c r="J2353" s="469"/>
      <c r="K2353" s="657"/>
      <c r="L2353" s="469"/>
      <c r="M2353" s="652"/>
    </row>
    <row r="2354" spans="2:13" s="619" customFormat="1">
      <c r="B2354" s="454"/>
      <c r="C2354" s="454"/>
      <c r="D2354" s="469"/>
      <c r="E2354" s="469"/>
      <c r="F2354" s="469"/>
      <c r="G2354" s="469"/>
      <c r="H2354" s="469"/>
      <c r="I2354" s="469"/>
      <c r="J2354" s="469"/>
      <c r="K2354" s="657"/>
      <c r="L2354" s="469"/>
      <c r="M2354" s="652"/>
    </row>
    <row r="2355" spans="2:13" s="619" customFormat="1">
      <c r="B2355" s="454"/>
      <c r="C2355" s="454"/>
      <c r="D2355" s="469"/>
      <c r="E2355" s="469"/>
      <c r="F2355" s="469"/>
      <c r="G2355" s="469"/>
      <c r="H2355" s="469"/>
      <c r="I2355" s="469"/>
      <c r="J2355" s="469"/>
      <c r="K2355" s="657"/>
      <c r="L2355" s="469"/>
      <c r="M2355" s="652"/>
    </row>
    <row r="2356" spans="2:13" s="619" customFormat="1">
      <c r="B2356" s="454"/>
      <c r="C2356" s="454"/>
      <c r="D2356" s="469"/>
      <c r="E2356" s="469"/>
      <c r="F2356" s="469"/>
      <c r="G2356" s="469"/>
      <c r="H2356" s="469"/>
      <c r="I2356" s="469"/>
      <c r="J2356" s="469"/>
      <c r="K2356" s="657"/>
      <c r="L2356" s="469"/>
      <c r="M2356" s="652"/>
    </row>
    <row r="2357" spans="2:13" s="619" customFormat="1">
      <c r="B2357" s="454"/>
      <c r="C2357" s="454"/>
      <c r="D2357" s="469"/>
      <c r="E2357" s="469"/>
      <c r="F2357" s="469"/>
      <c r="G2357" s="469"/>
      <c r="H2357" s="469"/>
      <c r="I2357" s="469"/>
      <c r="J2357" s="469"/>
      <c r="K2357" s="657"/>
      <c r="L2357" s="469"/>
      <c r="M2357" s="652"/>
    </row>
    <row r="2358" spans="2:13" s="619" customFormat="1">
      <c r="B2358" s="454"/>
      <c r="C2358" s="454"/>
      <c r="D2358" s="469"/>
      <c r="E2358" s="469"/>
      <c r="F2358" s="469"/>
      <c r="G2358" s="469"/>
      <c r="H2358" s="469"/>
      <c r="I2358" s="469"/>
      <c r="J2358" s="469"/>
      <c r="K2358" s="657"/>
      <c r="L2358" s="469"/>
      <c r="M2358" s="652"/>
    </row>
    <row r="2359" spans="2:13" s="619" customFormat="1">
      <c r="B2359" s="454"/>
      <c r="C2359" s="454"/>
      <c r="D2359" s="469"/>
      <c r="E2359" s="469"/>
      <c r="F2359" s="469"/>
      <c r="G2359" s="469"/>
      <c r="H2359" s="469"/>
      <c r="I2359" s="469"/>
      <c r="J2359" s="469"/>
      <c r="K2359" s="657"/>
      <c r="L2359" s="469"/>
      <c r="M2359" s="652"/>
    </row>
    <row r="2360" spans="2:13" s="619" customFormat="1">
      <c r="B2360" s="454"/>
      <c r="C2360" s="454"/>
      <c r="D2360" s="469"/>
      <c r="E2360" s="469"/>
      <c r="F2360" s="469"/>
      <c r="G2360" s="469"/>
      <c r="H2360" s="469"/>
      <c r="I2360" s="469"/>
      <c r="J2360" s="469"/>
      <c r="K2360" s="657"/>
      <c r="L2360" s="469"/>
      <c r="M2360" s="652"/>
    </row>
    <row r="2361" spans="2:13" s="619" customFormat="1">
      <c r="B2361" s="454"/>
      <c r="C2361" s="454"/>
      <c r="D2361" s="469"/>
      <c r="E2361" s="469"/>
      <c r="F2361" s="469"/>
      <c r="G2361" s="469"/>
      <c r="H2361" s="469"/>
      <c r="I2361" s="469"/>
      <c r="J2361" s="469"/>
      <c r="K2361" s="657"/>
      <c r="L2361" s="469"/>
      <c r="M2361" s="652"/>
    </row>
    <row r="2362" spans="2:13" s="619" customFormat="1">
      <c r="B2362" s="454"/>
      <c r="C2362" s="454"/>
      <c r="D2362" s="469"/>
      <c r="E2362" s="469"/>
      <c r="F2362" s="469"/>
      <c r="G2362" s="469"/>
      <c r="H2362" s="469"/>
      <c r="I2362" s="469"/>
      <c r="J2362" s="469"/>
      <c r="K2362" s="657"/>
      <c r="L2362" s="469"/>
      <c r="M2362" s="652"/>
    </row>
    <row r="2363" spans="2:13" s="619" customFormat="1">
      <c r="B2363" s="454"/>
      <c r="C2363" s="454"/>
      <c r="D2363" s="469"/>
      <c r="E2363" s="469"/>
      <c r="F2363" s="469"/>
      <c r="G2363" s="469"/>
      <c r="H2363" s="469"/>
      <c r="I2363" s="469"/>
      <c r="J2363" s="469"/>
      <c r="K2363" s="657"/>
      <c r="L2363" s="469"/>
      <c r="M2363" s="652"/>
    </row>
    <row r="2364" spans="2:13" s="619" customFormat="1">
      <c r="B2364" s="454"/>
      <c r="C2364" s="454"/>
      <c r="D2364" s="469"/>
      <c r="E2364" s="469"/>
      <c r="F2364" s="469"/>
      <c r="G2364" s="469"/>
      <c r="H2364" s="469"/>
      <c r="I2364" s="469"/>
      <c r="J2364" s="469"/>
      <c r="K2364" s="657"/>
      <c r="L2364" s="469"/>
      <c r="M2364" s="652"/>
    </row>
    <row r="2365" spans="2:13" s="619" customFormat="1">
      <c r="B2365" s="454"/>
      <c r="C2365" s="454"/>
      <c r="D2365" s="469"/>
      <c r="E2365" s="469"/>
      <c r="F2365" s="469"/>
      <c r="G2365" s="469"/>
      <c r="H2365" s="469"/>
      <c r="I2365" s="469"/>
      <c r="J2365" s="469"/>
      <c r="K2365" s="657"/>
      <c r="L2365" s="469"/>
      <c r="M2365" s="652"/>
    </row>
    <row r="2366" spans="2:13" s="619" customFormat="1">
      <c r="B2366" s="454"/>
      <c r="C2366" s="454"/>
      <c r="D2366" s="469"/>
      <c r="E2366" s="469"/>
      <c r="F2366" s="469"/>
      <c r="G2366" s="469"/>
      <c r="H2366" s="469"/>
      <c r="I2366" s="469"/>
      <c r="J2366" s="469"/>
      <c r="K2366" s="657"/>
      <c r="L2366" s="469"/>
      <c r="M2366" s="652"/>
    </row>
    <row r="2367" spans="2:13" s="619" customFormat="1">
      <c r="B2367" s="454"/>
      <c r="C2367" s="454"/>
      <c r="D2367" s="469"/>
      <c r="E2367" s="469"/>
      <c r="F2367" s="469"/>
      <c r="G2367" s="469"/>
      <c r="H2367" s="469"/>
      <c r="I2367" s="469"/>
      <c r="J2367" s="469"/>
      <c r="K2367" s="657"/>
      <c r="L2367" s="469"/>
      <c r="M2367" s="652"/>
    </row>
    <row r="2368" spans="2:13" s="619" customFormat="1">
      <c r="B2368" s="454"/>
      <c r="C2368" s="454"/>
      <c r="D2368" s="469"/>
      <c r="E2368" s="469"/>
      <c r="F2368" s="469"/>
      <c r="G2368" s="469"/>
      <c r="H2368" s="469"/>
      <c r="I2368" s="469"/>
      <c r="J2368" s="469"/>
      <c r="K2368" s="657"/>
      <c r="L2368" s="469"/>
      <c r="M2368" s="652"/>
    </row>
    <row r="2369" spans="2:13" s="619" customFormat="1">
      <c r="B2369" s="454"/>
      <c r="C2369" s="454"/>
      <c r="D2369" s="469"/>
      <c r="E2369" s="469"/>
      <c r="F2369" s="469"/>
      <c r="G2369" s="469"/>
      <c r="H2369" s="469"/>
      <c r="I2369" s="469"/>
      <c r="J2369" s="469"/>
      <c r="K2369" s="657"/>
      <c r="L2369" s="469"/>
      <c r="M2369" s="652"/>
    </row>
    <row r="2370" spans="2:13" s="619" customFormat="1">
      <c r="B2370" s="454"/>
      <c r="C2370" s="454"/>
      <c r="D2370" s="469"/>
      <c r="E2370" s="469"/>
      <c r="F2370" s="469"/>
      <c r="G2370" s="469"/>
      <c r="H2370" s="469"/>
      <c r="I2370" s="469"/>
      <c r="J2370" s="469"/>
      <c r="K2370" s="657"/>
      <c r="L2370" s="469"/>
      <c r="M2370" s="652"/>
    </row>
    <row r="2371" spans="2:13" s="619" customFormat="1">
      <c r="B2371" s="454"/>
      <c r="C2371" s="454"/>
      <c r="D2371" s="469"/>
      <c r="E2371" s="469"/>
      <c r="F2371" s="469"/>
      <c r="G2371" s="469"/>
      <c r="H2371" s="469"/>
      <c r="I2371" s="469"/>
      <c r="J2371" s="469"/>
      <c r="K2371" s="657"/>
      <c r="L2371" s="469"/>
      <c r="M2371" s="652"/>
    </row>
    <row r="2372" spans="2:13" s="619" customFormat="1">
      <c r="B2372" s="454"/>
      <c r="C2372" s="454"/>
      <c r="D2372" s="469"/>
      <c r="E2372" s="469"/>
      <c r="F2372" s="469"/>
      <c r="G2372" s="469"/>
      <c r="H2372" s="469"/>
      <c r="I2372" s="469"/>
      <c r="J2372" s="469"/>
      <c r="K2372" s="657"/>
      <c r="L2372" s="469"/>
      <c r="M2372" s="652"/>
    </row>
    <row r="2373" spans="2:13" s="619" customFormat="1">
      <c r="B2373" s="454"/>
      <c r="C2373" s="454"/>
      <c r="D2373" s="469"/>
      <c r="E2373" s="469"/>
      <c r="F2373" s="469"/>
      <c r="G2373" s="469"/>
      <c r="H2373" s="469"/>
      <c r="I2373" s="469"/>
      <c r="J2373" s="469"/>
      <c r="K2373" s="657"/>
      <c r="L2373" s="469"/>
      <c r="M2373" s="652"/>
    </row>
    <row r="2374" spans="2:13" s="619" customFormat="1">
      <c r="B2374" s="454"/>
      <c r="C2374" s="454"/>
      <c r="D2374" s="469"/>
      <c r="E2374" s="469"/>
      <c r="F2374" s="469"/>
      <c r="G2374" s="469"/>
      <c r="H2374" s="469"/>
      <c r="I2374" s="469"/>
      <c r="J2374" s="469"/>
      <c r="K2374" s="657"/>
      <c r="L2374" s="469"/>
      <c r="M2374" s="652"/>
    </row>
    <row r="2375" spans="2:13" s="619" customFormat="1">
      <c r="B2375" s="454"/>
      <c r="C2375" s="454"/>
      <c r="D2375" s="469"/>
      <c r="E2375" s="469"/>
      <c r="F2375" s="469"/>
      <c r="G2375" s="469"/>
      <c r="H2375" s="469"/>
      <c r="I2375" s="469"/>
      <c r="J2375" s="469"/>
      <c r="K2375" s="657"/>
      <c r="L2375" s="469"/>
      <c r="M2375" s="652"/>
    </row>
    <row r="2376" spans="2:13" s="619" customFormat="1">
      <c r="B2376" s="454"/>
      <c r="C2376" s="454"/>
      <c r="D2376" s="469"/>
      <c r="E2376" s="469"/>
      <c r="F2376" s="469"/>
      <c r="G2376" s="469"/>
      <c r="H2376" s="469"/>
      <c r="I2376" s="469"/>
      <c r="J2376" s="469"/>
      <c r="K2376" s="657"/>
      <c r="L2376" s="469"/>
      <c r="M2376" s="652"/>
    </row>
    <row r="2377" spans="2:13" s="619" customFormat="1">
      <c r="B2377" s="454"/>
      <c r="C2377" s="454"/>
      <c r="D2377" s="469"/>
      <c r="E2377" s="469"/>
      <c r="F2377" s="469"/>
      <c r="G2377" s="469"/>
      <c r="H2377" s="469"/>
      <c r="I2377" s="469"/>
      <c r="J2377" s="469"/>
      <c r="K2377" s="657"/>
      <c r="L2377" s="469"/>
      <c r="M2377" s="652"/>
    </row>
    <row r="2378" spans="2:13" s="619" customFormat="1">
      <c r="B2378" s="454"/>
      <c r="C2378" s="454"/>
      <c r="D2378" s="469"/>
      <c r="E2378" s="469"/>
      <c r="F2378" s="469"/>
      <c r="G2378" s="469"/>
      <c r="H2378" s="469"/>
      <c r="I2378" s="469"/>
      <c r="J2378" s="469"/>
      <c r="K2378" s="657"/>
      <c r="L2378" s="469"/>
      <c r="M2378" s="652"/>
    </row>
    <row r="2379" spans="2:13" s="619" customFormat="1">
      <c r="B2379" s="454"/>
      <c r="C2379" s="454"/>
      <c r="D2379" s="469"/>
      <c r="E2379" s="469"/>
      <c r="F2379" s="469"/>
      <c r="G2379" s="469"/>
      <c r="H2379" s="469"/>
      <c r="I2379" s="469"/>
      <c r="J2379" s="469"/>
      <c r="K2379" s="657"/>
      <c r="L2379" s="469"/>
      <c r="M2379" s="652"/>
    </row>
    <row r="2380" spans="2:13" s="619" customFormat="1">
      <c r="B2380" s="454"/>
      <c r="C2380" s="454"/>
      <c r="D2380" s="469"/>
      <c r="E2380" s="469"/>
      <c r="F2380" s="469"/>
      <c r="G2380" s="469"/>
      <c r="H2380" s="469"/>
      <c r="I2380" s="469"/>
      <c r="J2380" s="469"/>
      <c r="K2380" s="657"/>
      <c r="L2380" s="469"/>
      <c r="M2380" s="652"/>
    </row>
    <row r="2381" spans="2:13" s="619" customFormat="1">
      <c r="B2381" s="454"/>
      <c r="C2381" s="454"/>
      <c r="D2381" s="469"/>
      <c r="E2381" s="469"/>
      <c r="F2381" s="469"/>
      <c r="G2381" s="469"/>
      <c r="H2381" s="469"/>
      <c r="I2381" s="469"/>
      <c r="J2381" s="469"/>
      <c r="K2381" s="657"/>
      <c r="L2381" s="469"/>
      <c r="M2381" s="652"/>
    </row>
    <row r="2382" spans="2:13" s="619" customFormat="1">
      <c r="B2382" s="454"/>
      <c r="C2382" s="454"/>
      <c r="D2382" s="469"/>
      <c r="E2382" s="469"/>
      <c r="F2382" s="469"/>
      <c r="G2382" s="469"/>
      <c r="H2382" s="469"/>
      <c r="I2382" s="469"/>
      <c r="J2382" s="469"/>
      <c r="K2382" s="657"/>
      <c r="L2382" s="469"/>
      <c r="M2382" s="652"/>
    </row>
    <row r="2383" spans="2:13" s="619" customFormat="1">
      <c r="B2383" s="454"/>
      <c r="C2383" s="454"/>
      <c r="D2383" s="469"/>
      <c r="E2383" s="469"/>
      <c r="F2383" s="469"/>
      <c r="G2383" s="469"/>
      <c r="H2383" s="469"/>
      <c r="I2383" s="469"/>
      <c r="J2383" s="469"/>
      <c r="K2383" s="657"/>
      <c r="L2383" s="469"/>
      <c r="M2383" s="652"/>
    </row>
    <row r="2384" spans="2:13" s="619" customFormat="1">
      <c r="B2384" s="454"/>
      <c r="C2384" s="454"/>
      <c r="D2384" s="469"/>
      <c r="E2384" s="469"/>
      <c r="F2384" s="469"/>
      <c r="G2384" s="469"/>
      <c r="H2384" s="469"/>
      <c r="I2384" s="469"/>
      <c r="J2384" s="469"/>
      <c r="K2384" s="657"/>
      <c r="L2384" s="469"/>
      <c r="M2384" s="652"/>
    </row>
    <row r="2385" spans="2:13" s="619" customFormat="1">
      <c r="B2385" s="454"/>
      <c r="C2385" s="454"/>
      <c r="D2385" s="469"/>
      <c r="E2385" s="469"/>
      <c r="F2385" s="469"/>
      <c r="G2385" s="469"/>
      <c r="H2385" s="469"/>
      <c r="I2385" s="469"/>
      <c r="J2385" s="469"/>
      <c r="K2385" s="657"/>
      <c r="L2385" s="469"/>
      <c r="M2385" s="652"/>
    </row>
    <row r="2386" spans="2:13" s="619" customFormat="1">
      <c r="B2386" s="454"/>
      <c r="C2386" s="454"/>
      <c r="D2386" s="469"/>
      <c r="E2386" s="469"/>
      <c r="F2386" s="469"/>
      <c r="G2386" s="469"/>
      <c r="H2386" s="469"/>
      <c r="I2386" s="469"/>
      <c r="J2386" s="469"/>
      <c r="K2386" s="657"/>
      <c r="L2386" s="469"/>
      <c r="M2386" s="652"/>
    </row>
    <row r="2387" spans="2:13" s="619" customFormat="1">
      <c r="B2387" s="454"/>
      <c r="C2387" s="454"/>
      <c r="D2387" s="469"/>
      <c r="E2387" s="469"/>
      <c r="F2387" s="469"/>
      <c r="G2387" s="469"/>
      <c r="H2387" s="469"/>
      <c r="I2387" s="469"/>
      <c r="J2387" s="469"/>
      <c r="K2387" s="657"/>
      <c r="L2387" s="469"/>
      <c r="M2387" s="652"/>
    </row>
    <row r="2388" spans="2:13" s="619" customFormat="1">
      <c r="B2388" s="454"/>
      <c r="C2388" s="454"/>
      <c r="D2388" s="469"/>
      <c r="E2388" s="469"/>
      <c r="F2388" s="469"/>
      <c r="G2388" s="469"/>
      <c r="H2388" s="469"/>
      <c r="I2388" s="469"/>
      <c r="J2388" s="469"/>
      <c r="K2388" s="657"/>
      <c r="L2388" s="469"/>
      <c r="M2388" s="652"/>
    </row>
    <row r="2389" spans="2:13" s="619" customFormat="1">
      <c r="B2389" s="454"/>
      <c r="C2389" s="454"/>
      <c r="D2389" s="469"/>
      <c r="E2389" s="469"/>
      <c r="F2389" s="469"/>
      <c r="G2389" s="469"/>
      <c r="H2389" s="469"/>
      <c r="I2389" s="469"/>
      <c r="J2389" s="469"/>
      <c r="K2389" s="657"/>
      <c r="L2389" s="469"/>
      <c r="M2389" s="652"/>
    </row>
    <row r="2390" spans="2:13" s="619" customFormat="1">
      <c r="B2390" s="454"/>
      <c r="C2390" s="454"/>
      <c r="D2390" s="469"/>
      <c r="E2390" s="469"/>
      <c r="F2390" s="469"/>
      <c r="G2390" s="469"/>
      <c r="H2390" s="469"/>
      <c r="I2390" s="469"/>
      <c r="J2390" s="469"/>
      <c r="K2390" s="657"/>
      <c r="L2390" s="469"/>
      <c r="M2390" s="652"/>
    </row>
    <row r="2391" spans="2:13" s="619" customFormat="1">
      <c r="B2391" s="454"/>
      <c r="C2391" s="454"/>
      <c r="D2391" s="469"/>
      <c r="E2391" s="469"/>
      <c r="F2391" s="469"/>
      <c r="G2391" s="469"/>
      <c r="H2391" s="469"/>
      <c r="I2391" s="469"/>
      <c r="J2391" s="469"/>
      <c r="K2391" s="657"/>
      <c r="L2391" s="469"/>
      <c r="M2391" s="652"/>
    </row>
    <row r="2392" spans="2:13" s="619" customFormat="1">
      <c r="B2392" s="454"/>
      <c r="C2392" s="454"/>
      <c r="D2392" s="469"/>
      <c r="E2392" s="469"/>
      <c r="F2392" s="469"/>
      <c r="G2392" s="469"/>
      <c r="H2392" s="469"/>
      <c r="I2392" s="469"/>
      <c r="J2392" s="469"/>
      <c r="K2392" s="657"/>
      <c r="L2392" s="469"/>
      <c r="M2392" s="652"/>
    </row>
    <row r="2393" spans="2:13" s="619" customFormat="1">
      <c r="B2393" s="454"/>
      <c r="C2393" s="454"/>
      <c r="D2393" s="469"/>
      <c r="E2393" s="469"/>
      <c r="F2393" s="469"/>
      <c r="G2393" s="469"/>
      <c r="H2393" s="469"/>
      <c r="I2393" s="469"/>
      <c r="J2393" s="469"/>
      <c r="K2393" s="657"/>
      <c r="L2393" s="469"/>
      <c r="M2393" s="652"/>
    </row>
    <row r="2394" spans="2:13" s="619" customFormat="1">
      <c r="B2394" s="454"/>
      <c r="C2394" s="454"/>
      <c r="D2394" s="469"/>
      <c r="E2394" s="469"/>
      <c r="F2394" s="469"/>
      <c r="G2394" s="469"/>
      <c r="H2394" s="469"/>
      <c r="I2394" s="469"/>
      <c r="J2394" s="469"/>
      <c r="K2394" s="657"/>
      <c r="L2394" s="469"/>
      <c r="M2394" s="652"/>
    </row>
    <row r="2395" spans="2:13" s="619" customFormat="1">
      <c r="B2395" s="454"/>
      <c r="C2395" s="454"/>
      <c r="D2395" s="469"/>
      <c r="E2395" s="469"/>
      <c r="F2395" s="469"/>
      <c r="G2395" s="469"/>
      <c r="H2395" s="469"/>
      <c r="I2395" s="469"/>
      <c r="J2395" s="469"/>
      <c r="K2395" s="657"/>
      <c r="L2395" s="469"/>
      <c r="M2395" s="652"/>
    </row>
    <row r="2396" spans="2:13" s="619" customFormat="1">
      <c r="B2396" s="454"/>
      <c r="C2396" s="454"/>
      <c r="D2396" s="469"/>
      <c r="E2396" s="469"/>
      <c r="F2396" s="469"/>
      <c r="G2396" s="469"/>
      <c r="H2396" s="469"/>
      <c r="I2396" s="469"/>
      <c r="J2396" s="469"/>
      <c r="K2396" s="657"/>
      <c r="L2396" s="469"/>
      <c r="M2396" s="652"/>
    </row>
    <row r="2397" spans="2:13" s="619" customFormat="1">
      <c r="B2397" s="454"/>
      <c r="C2397" s="454"/>
      <c r="D2397" s="469"/>
      <c r="E2397" s="469"/>
      <c r="F2397" s="469"/>
      <c r="G2397" s="469"/>
      <c r="H2397" s="469"/>
      <c r="I2397" s="469"/>
      <c r="J2397" s="469"/>
      <c r="K2397" s="657"/>
      <c r="L2397" s="469"/>
      <c r="M2397" s="652"/>
    </row>
    <row r="2398" spans="2:13" s="619" customFormat="1">
      <c r="B2398" s="454"/>
      <c r="C2398" s="454"/>
      <c r="D2398" s="469"/>
      <c r="E2398" s="469"/>
      <c r="F2398" s="469"/>
      <c r="G2398" s="469"/>
      <c r="H2398" s="469"/>
      <c r="I2398" s="469"/>
      <c r="J2398" s="469"/>
      <c r="K2398" s="657"/>
      <c r="L2398" s="469"/>
      <c r="M2398" s="652"/>
    </row>
    <row r="2399" spans="2:13" s="619" customFormat="1">
      <c r="B2399" s="454"/>
      <c r="C2399" s="454"/>
      <c r="D2399" s="469"/>
      <c r="E2399" s="469"/>
      <c r="F2399" s="469"/>
      <c r="G2399" s="469"/>
      <c r="H2399" s="469"/>
      <c r="I2399" s="469"/>
      <c r="J2399" s="469"/>
      <c r="K2399" s="657"/>
      <c r="L2399" s="469"/>
      <c r="M2399" s="652"/>
    </row>
    <row r="2400" spans="2:13" s="619" customFormat="1">
      <c r="B2400" s="454"/>
      <c r="C2400" s="454"/>
      <c r="D2400" s="469"/>
      <c r="E2400" s="469"/>
      <c r="F2400" s="469"/>
      <c r="G2400" s="469"/>
      <c r="H2400" s="469"/>
      <c r="I2400" s="469"/>
      <c r="J2400" s="469"/>
      <c r="K2400" s="657"/>
      <c r="L2400" s="469"/>
      <c r="M2400" s="652"/>
    </row>
    <row r="2401" spans="2:13" s="619" customFormat="1">
      <c r="B2401" s="454"/>
      <c r="C2401" s="454"/>
      <c r="D2401" s="469"/>
      <c r="E2401" s="469"/>
      <c r="F2401" s="469"/>
      <c r="G2401" s="469"/>
      <c r="H2401" s="469"/>
      <c r="I2401" s="469"/>
      <c r="J2401" s="469"/>
      <c r="K2401" s="657"/>
      <c r="L2401" s="469"/>
      <c r="M2401" s="652"/>
    </row>
    <row r="2402" spans="2:13" s="619" customFormat="1">
      <c r="B2402" s="454"/>
      <c r="C2402" s="454"/>
      <c r="D2402" s="469"/>
      <c r="E2402" s="469"/>
      <c r="F2402" s="469"/>
      <c r="G2402" s="469"/>
      <c r="H2402" s="469"/>
      <c r="I2402" s="469"/>
      <c r="J2402" s="469"/>
      <c r="K2402" s="657"/>
      <c r="L2402" s="469"/>
      <c r="M2402" s="652"/>
    </row>
    <row r="2403" spans="2:13" s="619" customFormat="1">
      <c r="B2403" s="454"/>
      <c r="C2403" s="454"/>
      <c r="D2403" s="469"/>
      <c r="E2403" s="469"/>
      <c r="F2403" s="469"/>
      <c r="G2403" s="469"/>
      <c r="H2403" s="469"/>
      <c r="I2403" s="469"/>
      <c r="J2403" s="469"/>
      <c r="K2403" s="657"/>
      <c r="L2403" s="469"/>
      <c r="M2403" s="652"/>
    </row>
    <row r="2404" spans="2:13" s="619" customFormat="1">
      <c r="B2404" s="454"/>
      <c r="C2404" s="454"/>
      <c r="D2404" s="469"/>
      <c r="E2404" s="469"/>
      <c r="F2404" s="469"/>
      <c r="G2404" s="469"/>
      <c r="H2404" s="469"/>
      <c r="I2404" s="469"/>
      <c r="J2404" s="469"/>
      <c r="K2404" s="657"/>
      <c r="L2404" s="469"/>
      <c r="M2404" s="652"/>
    </row>
    <row r="2405" spans="2:13" s="619" customFormat="1">
      <c r="B2405" s="454"/>
      <c r="C2405" s="454"/>
      <c r="D2405" s="469"/>
      <c r="E2405" s="469"/>
      <c r="F2405" s="469"/>
      <c r="G2405" s="469"/>
      <c r="H2405" s="469"/>
      <c r="I2405" s="469"/>
      <c r="J2405" s="469"/>
      <c r="K2405" s="657"/>
      <c r="L2405" s="469"/>
      <c r="M2405" s="652"/>
    </row>
    <row r="2406" spans="2:13" s="619" customFormat="1">
      <c r="B2406" s="454"/>
      <c r="C2406" s="454"/>
      <c r="D2406" s="469"/>
      <c r="E2406" s="469"/>
      <c r="F2406" s="469"/>
      <c r="G2406" s="469"/>
      <c r="H2406" s="469"/>
      <c r="I2406" s="469"/>
      <c r="J2406" s="469"/>
      <c r="K2406" s="657"/>
      <c r="L2406" s="469"/>
      <c r="M2406" s="652"/>
    </row>
    <row r="2407" spans="2:13" s="619" customFormat="1">
      <c r="B2407" s="454"/>
      <c r="C2407" s="454"/>
      <c r="D2407" s="469"/>
      <c r="E2407" s="469"/>
      <c r="F2407" s="469"/>
      <c r="G2407" s="469"/>
      <c r="H2407" s="469"/>
      <c r="I2407" s="469"/>
      <c r="J2407" s="469"/>
      <c r="K2407" s="657"/>
      <c r="L2407" s="469"/>
      <c r="M2407" s="652"/>
    </row>
    <row r="2408" spans="2:13" s="619" customFormat="1">
      <c r="B2408" s="454"/>
      <c r="C2408" s="454"/>
      <c r="D2408" s="469"/>
      <c r="E2408" s="469"/>
      <c r="F2408" s="469"/>
      <c r="G2408" s="469"/>
      <c r="H2408" s="469"/>
      <c r="I2408" s="469"/>
      <c r="J2408" s="469"/>
      <c r="K2408" s="657"/>
      <c r="L2408" s="469"/>
      <c r="M2408" s="652"/>
    </row>
    <row r="2409" spans="2:13" s="619" customFormat="1">
      <c r="B2409" s="454"/>
      <c r="C2409" s="454"/>
      <c r="D2409" s="469"/>
      <c r="E2409" s="469"/>
      <c r="F2409" s="469"/>
      <c r="G2409" s="469"/>
      <c r="H2409" s="469"/>
      <c r="I2409" s="469"/>
      <c r="J2409" s="469"/>
      <c r="K2409" s="657"/>
      <c r="L2409" s="469"/>
      <c r="M2409" s="652"/>
    </row>
    <row r="2410" spans="2:13" s="619" customFormat="1">
      <c r="B2410" s="454"/>
      <c r="C2410" s="454"/>
      <c r="D2410" s="469"/>
      <c r="E2410" s="469"/>
      <c r="F2410" s="469"/>
      <c r="G2410" s="469"/>
      <c r="H2410" s="469"/>
      <c r="I2410" s="469"/>
      <c r="J2410" s="469"/>
      <c r="K2410" s="657"/>
      <c r="L2410" s="469"/>
      <c r="M2410" s="652"/>
    </row>
    <row r="2411" spans="2:13" s="619" customFormat="1">
      <c r="B2411" s="454"/>
      <c r="C2411" s="454"/>
      <c r="D2411" s="469"/>
      <c r="E2411" s="469"/>
      <c r="F2411" s="469"/>
      <c r="G2411" s="469"/>
      <c r="H2411" s="469"/>
      <c r="I2411" s="469"/>
      <c r="J2411" s="469"/>
      <c r="K2411" s="657"/>
      <c r="L2411" s="469"/>
      <c r="M2411" s="652"/>
    </row>
    <row r="2412" spans="2:13" s="619" customFormat="1">
      <c r="B2412" s="454"/>
      <c r="C2412" s="454"/>
      <c r="D2412" s="469"/>
      <c r="E2412" s="469"/>
      <c r="F2412" s="469"/>
      <c r="G2412" s="469"/>
      <c r="H2412" s="469"/>
      <c r="I2412" s="469"/>
      <c r="J2412" s="469"/>
      <c r="K2412" s="657"/>
      <c r="L2412" s="469"/>
      <c r="M2412" s="652"/>
    </row>
    <row r="2413" spans="2:13" s="619" customFormat="1">
      <c r="B2413" s="454"/>
      <c r="C2413" s="454"/>
      <c r="D2413" s="469"/>
      <c r="E2413" s="469"/>
      <c r="F2413" s="469"/>
      <c r="G2413" s="469"/>
      <c r="H2413" s="469"/>
      <c r="I2413" s="469"/>
      <c r="J2413" s="469"/>
      <c r="K2413" s="657"/>
      <c r="L2413" s="469"/>
      <c r="M2413" s="652"/>
    </row>
    <row r="2414" spans="2:13" s="619" customFormat="1">
      <c r="B2414" s="454"/>
      <c r="C2414" s="454"/>
      <c r="D2414" s="469"/>
      <c r="E2414" s="469"/>
      <c r="F2414" s="469"/>
      <c r="G2414" s="469"/>
      <c r="H2414" s="469"/>
      <c r="I2414" s="469"/>
      <c r="J2414" s="469"/>
      <c r="K2414" s="657"/>
      <c r="L2414" s="469"/>
      <c r="M2414" s="652"/>
    </row>
    <row r="2415" spans="2:13" s="619" customFormat="1">
      <c r="B2415" s="454"/>
      <c r="C2415" s="454"/>
      <c r="D2415" s="469"/>
      <c r="E2415" s="469"/>
      <c r="F2415" s="469"/>
      <c r="G2415" s="469"/>
      <c r="H2415" s="469"/>
      <c r="I2415" s="469"/>
      <c r="J2415" s="469"/>
      <c r="K2415" s="657"/>
      <c r="L2415" s="469"/>
      <c r="M2415" s="652"/>
    </row>
    <row r="2416" spans="2:13" s="619" customFormat="1">
      <c r="B2416" s="454"/>
      <c r="C2416" s="454"/>
      <c r="D2416" s="469"/>
      <c r="E2416" s="469"/>
      <c r="F2416" s="469"/>
      <c r="G2416" s="469"/>
      <c r="H2416" s="469"/>
      <c r="I2416" s="469"/>
      <c r="J2416" s="469"/>
      <c r="K2416" s="657"/>
      <c r="L2416" s="469"/>
      <c r="M2416" s="652"/>
    </row>
    <row r="2417" spans="2:13" s="619" customFormat="1">
      <c r="B2417" s="454"/>
      <c r="C2417" s="454"/>
      <c r="D2417" s="469"/>
      <c r="E2417" s="469"/>
      <c r="F2417" s="469"/>
      <c r="G2417" s="469"/>
      <c r="H2417" s="469"/>
      <c r="I2417" s="469"/>
      <c r="J2417" s="469"/>
      <c r="K2417" s="657"/>
      <c r="L2417" s="469"/>
      <c r="M2417" s="652"/>
    </row>
    <row r="2418" spans="2:13" s="619" customFormat="1">
      <c r="B2418" s="454"/>
      <c r="C2418" s="454"/>
      <c r="D2418" s="469"/>
      <c r="E2418" s="469"/>
      <c r="F2418" s="469"/>
      <c r="G2418" s="469"/>
      <c r="H2418" s="469"/>
      <c r="I2418" s="469"/>
      <c r="J2418" s="469"/>
      <c r="K2418" s="657"/>
      <c r="L2418" s="469"/>
      <c r="M2418" s="652"/>
    </row>
    <row r="2419" spans="2:13" s="619" customFormat="1">
      <c r="B2419" s="454"/>
      <c r="C2419" s="454"/>
      <c r="D2419" s="469"/>
      <c r="E2419" s="469"/>
      <c r="F2419" s="469"/>
      <c r="G2419" s="469"/>
      <c r="H2419" s="469"/>
      <c r="I2419" s="469"/>
      <c r="J2419" s="469"/>
      <c r="K2419" s="657"/>
      <c r="L2419" s="469"/>
      <c r="M2419" s="652"/>
    </row>
    <row r="2420" spans="2:13" s="619" customFormat="1">
      <c r="B2420" s="454"/>
      <c r="C2420" s="454"/>
      <c r="D2420" s="469"/>
      <c r="E2420" s="469"/>
      <c r="F2420" s="469"/>
      <c r="G2420" s="469"/>
      <c r="H2420" s="469"/>
      <c r="I2420" s="469"/>
      <c r="J2420" s="469"/>
      <c r="K2420" s="657"/>
      <c r="L2420" s="469"/>
      <c r="M2420" s="652"/>
    </row>
    <row r="2421" spans="2:13" s="619" customFormat="1">
      <c r="B2421" s="454"/>
      <c r="C2421" s="454"/>
      <c r="D2421" s="469"/>
      <c r="E2421" s="469"/>
      <c r="F2421" s="469"/>
      <c r="G2421" s="469"/>
      <c r="H2421" s="469"/>
      <c r="I2421" s="469"/>
      <c r="J2421" s="469"/>
      <c r="K2421" s="657"/>
      <c r="L2421" s="469"/>
      <c r="M2421" s="652"/>
    </row>
    <row r="2422" spans="2:13" s="619" customFormat="1">
      <c r="B2422" s="454"/>
      <c r="C2422" s="454"/>
      <c r="D2422" s="469"/>
      <c r="E2422" s="469"/>
      <c r="F2422" s="469"/>
      <c r="G2422" s="469"/>
      <c r="H2422" s="469"/>
      <c r="I2422" s="469"/>
      <c r="J2422" s="469"/>
      <c r="K2422" s="657"/>
      <c r="L2422" s="469"/>
      <c r="M2422" s="652"/>
    </row>
    <row r="2423" spans="2:13" s="619" customFormat="1">
      <c r="B2423" s="454"/>
      <c r="C2423" s="454"/>
      <c r="D2423" s="469"/>
      <c r="E2423" s="469"/>
      <c r="F2423" s="469"/>
      <c r="G2423" s="469"/>
      <c r="H2423" s="469"/>
      <c r="I2423" s="469"/>
      <c r="J2423" s="469"/>
      <c r="K2423" s="657"/>
      <c r="L2423" s="469"/>
      <c r="M2423" s="652"/>
    </row>
    <row r="2424" spans="2:13" s="619" customFormat="1">
      <c r="B2424" s="454"/>
      <c r="C2424" s="454"/>
      <c r="D2424" s="469"/>
      <c r="E2424" s="469"/>
      <c r="F2424" s="469"/>
      <c r="G2424" s="469"/>
      <c r="H2424" s="469"/>
      <c r="I2424" s="469"/>
      <c r="J2424" s="469"/>
      <c r="K2424" s="657"/>
      <c r="L2424" s="469"/>
      <c r="M2424" s="652"/>
    </row>
    <row r="2425" spans="2:13" s="619" customFormat="1">
      <c r="B2425" s="454"/>
      <c r="C2425" s="454"/>
      <c r="D2425" s="469"/>
      <c r="E2425" s="469"/>
      <c r="F2425" s="469"/>
      <c r="G2425" s="469"/>
      <c r="H2425" s="469"/>
      <c r="I2425" s="469"/>
      <c r="J2425" s="469"/>
      <c r="K2425" s="657"/>
      <c r="L2425" s="469"/>
      <c r="M2425" s="652"/>
    </row>
    <row r="2426" spans="2:13" s="619" customFormat="1">
      <c r="B2426" s="454"/>
      <c r="C2426" s="454"/>
      <c r="D2426" s="469"/>
      <c r="E2426" s="469"/>
      <c r="F2426" s="469"/>
      <c r="G2426" s="469"/>
      <c r="H2426" s="469"/>
      <c r="I2426" s="469"/>
      <c r="J2426" s="469"/>
      <c r="K2426" s="657"/>
      <c r="L2426" s="469"/>
      <c r="M2426" s="652"/>
    </row>
    <row r="2427" spans="2:13" s="619" customFormat="1">
      <c r="B2427" s="454"/>
      <c r="C2427" s="454"/>
      <c r="D2427" s="469"/>
      <c r="E2427" s="469"/>
      <c r="F2427" s="469"/>
      <c r="G2427" s="469"/>
      <c r="H2427" s="469"/>
      <c r="I2427" s="469"/>
      <c r="J2427" s="469"/>
      <c r="K2427" s="657"/>
      <c r="L2427" s="469"/>
      <c r="M2427" s="652"/>
    </row>
    <row r="2428" spans="2:13" s="619" customFormat="1">
      <c r="B2428" s="454"/>
      <c r="C2428" s="454"/>
      <c r="D2428" s="469"/>
      <c r="E2428" s="469"/>
      <c r="F2428" s="469"/>
      <c r="G2428" s="469"/>
      <c r="H2428" s="469"/>
      <c r="I2428" s="469"/>
      <c r="J2428" s="469"/>
      <c r="K2428" s="657"/>
      <c r="L2428" s="469"/>
      <c r="M2428" s="652"/>
    </row>
    <row r="2429" spans="2:13" s="619" customFormat="1">
      <c r="B2429" s="454"/>
      <c r="C2429" s="454"/>
      <c r="D2429" s="469"/>
      <c r="E2429" s="469"/>
      <c r="F2429" s="469"/>
      <c r="G2429" s="469"/>
      <c r="H2429" s="469"/>
      <c r="I2429" s="469"/>
      <c r="J2429" s="469"/>
      <c r="K2429" s="657"/>
      <c r="L2429" s="469"/>
      <c r="M2429" s="652"/>
    </row>
    <row r="2430" spans="2:13" s="619" customFormat="1">
      <c r="B2430" s="454"/>
      <c r="C2430" s="454"/>
      <c r="D2430" s="469"/>
      <c r="E2430" s="469"/>
      <c r="F2430" s="469"/>
      <c r="G2430" s="469"/>
      <c r="H2430" s="469"/>
      <c r="I2430" s="469"/>
      <c r="J2430" s="469"/>
      <c r="K2430" s="657"/>
      <c r="L2430" s="469"/>
      <c r="M2430" s="652"/>
    </row>
    <row r="2431" spans="2:13" s="619" customFormat="1">
      <c r="B2431" s="454"/>
      <c r="C2431" s="454"/>
      <c r="D2431" s="469"/>
      <c r="E2431" s="469"/>
      <c r="F2431" s="469"/>
      <c r="G2431" s="469"/>
      <c r="H2431" s="469"/>
      <c r="I2431" s="469"/>
      <c r="J2431" s="469"/>
      <c r="K2431" s="657"/>
      <c r="L2431" s="469"/>
      <c r="M2431" s="652"/>
    </row>
    <row r="2432" spans="2:13" s="619" customFormat="1">
      <c r="B2432" s="454"/>
      <c r="C2432" s="454"/>
      <c r="D2432" s="469"/>
      <c r="E2432" s="469"/>
      <c r="F2432" s="469"/>
      <c r="G2432" s="469"/>
      <c r="H2432" s="469"/>
      <c r="I2432" s="469"/>
      <c r="J2432" s="469"/>
      <c r="K2432" s="657"/>
      <c r="L2432" s="469"/>
      <c r="M2432" s="652"/>
    </row>
    <row r="2433" spans="2:13" s="619" customFormat="1">
      <c r="B2433" s="454"/>
      <c r="C2433" s="454"/>
      <c r="D2433" s="469"/>
      <c r="E2433" s="469"/>
      <c r="F2433" s="469"/>
      <c r="G2433" s="469"/>
      <c r="H2433" s="469"/>
      <c r="I2433" s="469"/>
      <c r="J2433" s="469"/>
      <c r="K2433" s="657"/>
      <c r="L2433" s="469"/>
      <c r="M2433" s="652"/>
    </row>
    <row r="2434" spans="2:13" s="619" customFormat="1">
      <c r="B2434" s="454"/>
      <c r="C2434" s="454"/>
      <c r="D2434" s="469"/>
      <c r="E2434" s="469"/>
      <c r="F2434" s="469"/>
      <c r="G2434" s="469"/>
      <c r="H2434" s="469"/>
      <c r="I2434" s="469"/>
      <c r="J2434" s="469"/>
      <c r="K2434" s="657"/>
      <c r="L2434" s="469"/>
      <c r="M2434" s="652"/>
    </row>
    <row r="2435" spans="2:13" s="619" customFormat="1">
      <c r="B2435" s="454"/>
      <c r="C2435" s="454"/>
      <c r="D2435" s="469"/>
      <c r="E2435" s="469"/>
      <c r="F2435" s="469"/>
      <c r="G2435" s="469"/>
      <c r="H2435" s="469"/>
      <c r="I2435" s="469"/>
      <c r="J2435" s="469"/>
      <c r="K2435" s="657"/>
      <c r="L2435" s="469"/>
      <c r="M2435" s="652"/>
    </row>
    <row r="2436" spans="2:13" s="619" customFormat="1">
      <c r="B2436" s="454"/>
      <c r="C2436" s="454"/>
      <c r="D2436" s="469"/>
      <c r="E2436" s="469"/>
      <c r="F2436" s="469"/>
      <c r="G2436" s="469"/>
      <c r="H2436" s="469"/>
      <c r="I2436" s="469"/>
      <c r="J2436" s="469"/>
      <c r="K2436" s="657"/>
      <c r="L2436" s="469"/>
      <c r="M2436" s="652"/>
    </row>
    <row r="2437" spans="2:13" s="619" customFormat="1">
      <c r="B2437" s="454"/>
      <c r="C2437" s="454"/>
      <c r="D2437" s="469"/>
      <c r="E2437" s="469"/>
      <c r="F2437" s="469"/>
      <c r="G2437" s="469"/>
      <c r="H2437" s="469"/>
      <c r="I2437" s="469"/>
      <c r="J2437" s="469"/>
      <c r="K2437" s="657"/>
      <c r="L2437" s="469"/>
      <c r="M2437" s="652"/>
    </row>
    <row r="2438" spans="2:13" s="619" customFormat="1">
      <c r="B2438" s="454"/>
      <c r="C2438" s="454"/>
      <c r="D2438" s="469"/>
      <c r="E2438" s="469"/>
      <c r="F2438" s="469"/>
      <c r="G2438" s="469"/>
      <c r="H2438" s="469"/>
      <c r="I2438" s="469"/>
      <c r="J2438" s="469"/>
      <c r="K2438" s="657"/>
      <c r="L2438" s="469"/>
      <c r="M2438" s="652"/>
    </row>
    <row r="2439" spans="2:13" s="619" customFormat="1">
      <c r="B2439" s="454"/>
      <c r="C2439" s="454"/>
      <c r="D2439" s="469"/>
      <c r="E2439" s="469"/>
      <c r="F2439" s="469"/>
      <c r="G2439" s="469"/>
      <c r="H2439" s="469"/>
      <c r="I2439" s="469"/>
      <c r="J2439" s="469"/>
      <c r="K2439" s="657"/>
      <c r="L2439" s="469"/>
      <c r="M2439" s="652"/>
    </row>
    <row r="2440" spans="2:13" s="619" customFormat="1">
      <c r="B2440" s="454"/>
      <c r="C2440" s="454"/>
      <c r="D2440" s="469"/>
      <c r="E2440" s="469"/>
      <c r="F2440" s="469"/>
      <c r="G2440" s="469"/>
      <c r="H2440" s="469"/>
      <c r="I2440" s="469"/>
      <c r="J2440" s="469"/>
      <c r="K2440" s="657"/>
      <c r="L2440" s="469"/>
      <c r="M2440" s="652"/>
    </row>
    <row r="2441" spans="2:13" s="619" customFormat="1">
      <c r="B2441" s="454"/>
      <c r="C2441" s="454"/>
      <c r="D2441" s="469"/>
      <c r="E2441" s="469"/>
      <c r="F2441" s="469"/>
      <c r="G2441" s="469"/>
      <c r="H2441" s="469"/>
      <c r="I2441" s="469"/>
      <c r="J2441" s="469"/>
      <c r="K2441" s="657"/>
      <c r="L2441" s="469"/>
      <c r="M2441" s="652"/>
    </row>
    <row r="2442" spans="2:13" s="619" customFormat="1">
      <c r="B2442" s="454"/>
      <c r="C2442" s="454"/>
      <c r="D2442" s="469"/>
      <c r="E2442" s="469"/>
      <c r="F2442" s="469"/>
      <c r="G2442" s="469"/>
      <c r="H2442" s="469"/>
      <c r="I2442" s="469"/>
      <c r="J2442" s="469"/>
      <c r="K2442" s="657"/>
      <c r="L2442" s="469"/>
      <c r="M2442" s="652"/>
    </row>
    <row r="2443" spans="2:13" s="619" customFormat="1">
      <c r="B2443" s="454"/>
      <c r="C2443" s="454"/>
      <c r="D2443" s="469"/>
      <c r="E2443" s="469"/>
      <c r="F2443" s="469"/>
      <c r="G2443" s="469"/>
      <c r="H2443" s="469"/>
      <c r="I2443" s="469"/>
      <c r="J2443" s="469"/>
      <c r="K2443" s="657"/>
      <c r="L2443" s="469"/>
      <c r="M2443" s="652"/>
    </row>
    <row r="2444" spans="2:13" s="619" customFormat="1">
      <c r="B2444" s="454"/>
      <c r="C2444" s="454"/>
      <c r="D2444" s="469"/>
      <c r="E2444" s="469"/>
      <c r="F2444" s="469"/>
      <c r="G2444" s="469"/>
      <c r="H2444" s="469"/>
      <c r="I2444" s="469"/>
      <c r="J2444" s="469"/>
      <c r="K2444" s="657"/>
      <c r="L2444" s="469"/>
      <c r="M2444" s="652"/>
    </row>
    <row r="2445" spans="2:13" s="619" customFormat="1">
      <c r="B2445" s="454"/>
      <c r="C2445" s="454"/>
      <c r="D2445" s="469"/>
      <c r="E2445" s="469"/>
      <c r="F2445" s="469"/>
      <c r="G2445" s="469"/>
      <c r="H2445" s="469"/>
      <c r="I2445" s="469"/>
      <c r="J2445" s="469"/>
      <c r="K2445" s="657"/>
      <c r="L2445" s="469"/>
      <c r="M2445" s="652"/>
    </row>
    <row r="2446" spans="2:13" s="619" customFormat="1">
      <c r="B2446" s="454"/>
      <c r="C2446" s="454"/>
      <c r="D2446" s="469"/>
      <c r="E2446" s="469"/>
      <c r="F2446" s="469"/>
      <c r="G2446" s="469"/>
      <c r="H2446" s="469"/>
      <c r="I2446" s="469"/>
      <c r="J2446" s="469"/>
      <c r="K2446" s="657"/>
      <c r="L2446" s="469"/>
      <c r="M2446" s="652"/>
    </row>
    <row r="2447" spans="2:13" s="619" customFormat="1">
      <c r="B2447" s="454"/>
      <c r="C2447" s="454"/>
      <c r="D2447" s="469"/>
      <c r="E2447" s="469"/>
      <c r="F2447" s="469"/>
      <c r="G2447" s="469"/>
      <c r="H2447" s="469"/>
      <c r="I2447" s="469"/>
      <c r="J2447" s="469"/>
      <c r="K2447" s="657"/>
      <c r="L2447" s="469"/>
      <c r="M2447" s="652"/>
    </row>
    <row r="2448" spans="2:13" s="619" customFormat="1">
      <c r="B2448" s="454"/>
      <c r="C2448" s="454"/>
      <c r="D2448" s="469"/>
      <c r="E2448" s="469"/>
      <c r="F2448" s="469"/>
      <c r="G2448" s="469"/>
      <c r="H2448" s="469"/>
      <c r="I2448" s="469"/>
      <c r="J2448" s="469"/>
      <c r="K2448" s="657"/>
      <c r="L2448" s="469"/>
      <c r="M2448" s="652"/>
    </row>
    <row r="2449" spans="2:13" s="619" customFormat="1">
      <c r="B2449" s="454"/>
      <c r="C2449" s="454"/>
      <c r="D2449" s="469"/>
      <c r="E2449" s="469"/>
      <c r="F2449" s="469"/>
      <c r="G2449" s="469"/>
      <c r="H2449" s="469"/>
      <c r="I2449" s="469"/>
      <c r="J2449" s="469"/>
      <c r="K2449" s="657"/>
      <c r="L2449" s="469"/>
      <c r="M2449" s="652"/>
    </row>
    <row r="2450" spans="2:13" s="619" customFormat="1">
      <c r="B2450" s="454"/>
      <c r="C2450" s="454"/>
      <c r="D2450" s="469"/>
      <c r="E2450" s="469"/>
      <c r="F2450" s="469"/>
      <c r="G2450" s="469"/>
      <c r="H2450" s="469"/>
      <c r="I2450" s="469"/>
      <c r="J2450" s="469"/>
      <c r="K2450" s="657"/>
      <c r="L2450" s="469"/>
      <c r="M2450" s="652"/>
    </row>
    <row r="2451" spans="2:13" s="619" customFormat="1">
      <c r="B2451" s="454"/>
      <c r="C2451" s="454"/>
      <c r="D2451" s="469"/>
      <c r="E2451" s="469"/>
      <c r="F2451" s="469"/>
      <c r="G2451" s="469"/>
      <c r="H2451" s="469"/>
      <c r="I2451" s="469"/>
      <c r="J2451" s="469"/>
      <c r="K2451" s="657"/>
      <c r="L2451" s="469"/>
      <c r="M2451" s="652"/>
    </row>
    <row r="2452" spans="2:13" s="619" customFormat="1">
      <c r="B2452" s="454"/>
      <c r="C2452" s="454"/>
      <c r="D2452" s="469"/>
      <c r="E2452" s="469"/>
      <c r="F2452" s="469"/>
      <c r="G2452" s="469"/>
      <c r="H2452" s="469"/>
      <c r="I2452" s="469"/>
      <c r="J2452" s="469"/>
      <c r="K2452" s="657"/>
      <c r="L2452" s="469"/>
      <c r="M2452" s="652"/>
    </row>
    <row r="2453" spans="2:13" s="619" customFormat="1">
      <c r="B2453" s="454"/>
      <c r="C2453" s="454"/>
      <c r="D2453" s="469"/>
      <c r="E2453" s="469"/>
      <c r="F2453" s="469"/>
      <c r="G2453" s="469"/>
      <c r="H2453" s="469"/>
      <c r="I2453" s="469"/>
      <c r="J2453" s="469"/>
      <c r="K2453" s="657"/>
      <c r="L2453" s="469"/>
      <c r="M2453" s="652"/>
    </row>
    <row r="2454" spans="2:13" s="619" customFormat="1">
      <c r="B2454" s="454"/>
      <c r="C2454" s="454"/>
      <c r="D2454" s="469"/>
      <c r="E2454" s="469"/>
      <c r="F2454" s="469"/>
      <c r="G2454" s="469"/>
      <c r="H2454" s="469"/>
      <c r="I2454" s="469"/>
      <c r="J2454" s="469"/>
      <c r="K2454" s="657"/>
      <c r="L2454" s="469"/>
      <c r="M2454" s="652"/>
    </row>
    <row r="2455" spans="2:13" s="619" customFormat="1">
      <c r="B2455" s="454"/>
      <c r="C2455" s="454"/>
      <c r="D2455" s="469"/>
      <c r="E2455" s="469"/>
      <c r="F2455" s="469"/>
      <c r="G2455" s="469"/>
      <c r="H2455" s="469"/>
      <c r="I2455" s="469"/>
      <c r="J2455" s="469"/>
      <c r="K2455" s="657"/>
      <c r="L2455" s="469"/>
      <c r="M2455" s="652"/>
    </row>
    <row r="2456" spans="2:13" s="619" customFormat="1">
      <c r="B2456" s="454"/>
      <c r="C2456" s="454"/>
      <c r="D2456" s="469"/>
      <c r="E2456" s="469"/>
      <c r="F2456" s="469"/>
      <c r="G2456" s="469"/>
      <c r="H2456" s="469"/>
      <c r="I2456" s="469"/>
      <c r="J2456" s="469"/>
      <c r="K2456" s="657"/>
      <c r="L2456" s="469"/>
      <c r="M2456" s="652"/>
    </row>
    <row r="2457" spans="2:13" s="619" customFormat="1">
      <c r="B2457" s="454"/>
      <c r="C2457" s="454"/>
      <c r="D2457" s="469"/>
      <c r="E2457" s="469"/>
      <c r="F2457" s="469"/>
      <c r="G2457" s="469"/>
      <c r="H2457" s="469"/>
      <c r="I2457" s="469"/>
      <c r="J2457" s="469"/>
      <c r="K2457" s="657"/>
      <c r="L2457" s="469"/>
      <c r="M2457" s="652"/>
    </row>
    <row r="2458" spans="2:13" s="619" customFormat="1">
      <c r="B2458" s="454"/>
      <c r="C2458" s="454"/>
      <c r="D2458" s="469"/>
      <c r="E2458" s="469"/>
      <c r="F2458" s="469"/>
      <c r="G2458" s="469"/>
      <c r="H2458" s="469"/>
      <c r="I2458" s="469"/>
      <c r="J2458" s="469"/>
      <c r="K2458" s="657"/>
      <c r="L2458" s="469"/>
      <c r="M2458" s="652"/>
    </row>
    <row r="2459" spans="2:13" s="619" customFormat="1">
      <c r="B2459" s="454"/>
      <c r="C2459" s="454"/>
      <c r="D2459" s="469"/>
      <c r="E2459" s="469"/>
      <c r="F2459" s="469"/>
      <c r="G2459" s="469"/>
      <c r="H2459" s="469"/>
      <c r="I2459" s="469"/>
      <c r="J2459" s="469"/>
      <c r="K2459" s="657"/>
      <c r="L2459" s="469"/>
      <c r="M2459" s="652"/>
    </row>
    <row r="2460" spans="2:13" s="619" customFormat="1">
      <c r="B2460" s="454"/>
      <c r="C2460" s="454"/>
      <c r="D2460" s="469"/>
      <c r="E2460" s="469"/>
      <c r="F2460" s="469"/>
      <c r="G2460" s="469"/>
      <c r="H2460" s="469"/>
      <c r="I2460" s="469"/>
      <c r="J2460" s="469"/>
      <c r="K2460" s="657"/>
      <c r="L2460" s="469"/>
      <c r="M2460" s="652"/>
    </row>
    <row r="2461" spans="2:13" s="619" customFormat="1">
      <c r="B2461" s="454"/>
      <c r="C2461" s="454"/>
      <c r="D2461" s="469"/>
      <c r="E2461" s="469"/>
      <c r="F2461" s="469"/>
      <c r="G2461" s="469"/>
      <c r="H2461" s="469"/>
      <c r="I2461" s="469"/>
      <c r="J2461" s="469"/>
      <c r="K2461" s="657"/>
      <c r="L2461" s="469"/>
      <c r="M2461" s="652"/>
    </row>
    <row r="2462" spans="2:13" s="619" customFormat="1">
      <c r="B2462" s="454"/>
      <c r="C2462" s="454"/>
      <c r="D2462" s="469"/>
      <c r="E2462" s="469"/>
      <c r="F2462" s="469"/>
      <c r="G2462" s="469"/>
      <c r="H2462" s="469"/>
      <c r="I2462" s="469"/>
      <c r="J2462" s="469"/>
      <c r="K2462" s="657"/>
      <c r="L2462" s="469"/>
      <c r="M2462" s="652"/>
    </row>
    <row r="2463" spans="2:13" s="619" customFormat="1">
      <c r="B2463" s="454"/>
      <c r="C2463" s="454"/>
      <c r="D2463" s="469"/>
      <c r="E2463" s="469"/>
      <c r="F2463" s="469"/>
      <c r="G2463" s="469"/>
      <c r="H2463" s="469"/>
      <c r="I2463" s="469"/>
      <c r="J2463" s="469"/>
      <c r="K2463" s="657"/>
      <c r="L2463" s="469"/>
      <c r="M2463" s="652"/>
    </row>
    <row r="2464" spans="2:13" s="619" customFormat="1">
      <c r="B2464" s="454"/>
      <c r="C2464" s="454"/>
      <c r="D2464" s="469"/>
      <c r="E2464" s="469"/>
      <c r="F2464" s="469"/>
      <c r="G2464" s="469"/>
      <c r="H2464" s="469"/>
      <c r="I2464" s="469"/>
      <c r="J2464" s="469"/>
      <c r="K2464" s="657"/>
      <c r="L2464" s="469"/>
      <c r="M2464" s="652"/>
    </row>
    <row r="2465" spans="2:13" s="619" customFormat="1">
      <c r="B2465" s="454"/>
      <c r="C2465" s="454"/>
      <c r="D2465" s="469"/>
      <c r="E2465" s="469"/>
      <c r="F2465" s="469"/>
      <c r="G2465" s="469"/>
      <c r="H2465" s="469"/>
      <c r="I2465" s="469"/>
      <c r="J2465" s="469"/>
      <c r="K2465" s="657"/>
      <c r="L2465" s="469"/>
      <c r="M2465" s="652"/>
    </row>
    <row r="2466" spans="2:13" s="619" customFormat="1">
      <c r="B2466" s="454"/>
      <c r="C2466" s="454"/>
      <c r="D2466" s="469"/>
      <c r="E2466" s="469"/>
      <c r="F2466" s="469"/>
      <c r="G2466" s="469"/>
      <c r="H2466" s="469"/>
      <c r="I2466" s="469"/>
      <c r="J2466" s="469"/>
      <c r="K2466" s="657"/>
      <c r="L2466" s="469"/>
      <c r="M2466" s="652"/>
    </row>
    <row r="2467" spans="2:13" s="619" customFormat="1">
      <c r="B2467" s="454"/>
      <c r="C2467" s="454"/>
      <c r="D2467" s="469"/>
      <c r="E2467" s="469"/>
      <c r="F2467" s="469"/>
      <c r="G2467" s="469"/>
      <c r="H2467" s="469"/>
      <c r="I2467" s="469"/>
      <c r="J2467" s="469"/>
      <c r="K2467" s="657"/>
      <c r="L2467" s="469"/>
      <c r="M2467" s="652"/>
    </row>
    <row r="2468" spans="2:13" s="619" customFormat="1">
      <c r="B2468" s="454"/>
      <c r="C2468" s="454"/>
      <c r="D2468" s="469"/>
      <c r="E2468" s="469"/>
      <c r="F2468" s="469"/>
      <c r="G2468" s="469"/>
      <c r="H2468" s="469"/>
      <c r="I2468" s="469"/>
      <c r="J2468" s="469"/>
      <c r="K2468" s="657"/>
      <c r="L2468" s="469"/>
      <c r="M2468" s="652"/>
    </row>
    <row r="2469" spans="2:13" s="619" customFormat="1">
      <c r="B2469" s="454"/>
      <c r="C2469" s="454"/>
      <c r="D2469" s="469"/>
      <c r="E2469" s="469"/>
      <c r="F2469" s="469"/>
      <c r="G2469" s="469"/>
      <c r="H2469" s="469"/>
      <c r="I2469" s="469"/>
      <c r="J2469" s="469"/>
      <c r="K2469" s="657"/>
      <c r="L2469" s="469"/>
      <c r="M2469" s="652"/>
    </row>
    <row r="2470" spans="2:13" s="619" customFormat="1">
      <c r="B2470" s="454"/>
      <c r="C2470" s="454"/>
      <c r="D2470" s="469"/>
      <c r="E2470" s="469"/>
      <c r="F2470" s="469"/>
      <c r="G2470" s="469"/>
      <c r="H2470" s="469"/>
      <c r="I2470" s="469"/>
      <c r="J2470" s="469"/>
      <c r="K2470" s="657"/>
      <c r="L2470" s="469"/>
      <c r="M2470" s="652"/>
    </row>
    <row r="2471" spans="2:13" s="619" customFormat="1">
      <c r="B2471" s="454"/>
      <c r="C2471" s="454"/>
      <c r="D2471" s="469"/>
      <c r="E2471" s="469"/>
      <c r="F2471" s="469"/>
      <c r="G2471" s="469"/>
      <c r="H2471" s="469"/>
      <c r="I2471" s="469"/>
      <c r="J2471" s="469"/>
      <c r="K2471" s="657"/>
      <c r="L2471" s="469"/>
      <c r="M2471" s="652"/>
    </row>
    <row r="2472" spans="2:13" s="619" customFormat="1">
      <c r="B2472" s="454"/>
      <c r="C2472" s="454"/>
      <c r="D2472" s="469"/>
      <c r="E2472" s="469"/>
      <c r="F2472" s="469"/>
      <c r="G2472" s="469"/>
      <c r="H2472" s="469"/>
      <c r="I2472" s="469"/>
      <c r="J2472" s="469"/>
      <c r="K2472" s="657"/>
      <c r="L2472" s="469"/>
      <c r="M2472" s="652"/>
    </row>
    <row r="2473" spans="2:13" s="619" customFormat="1">
      <c r="B2473" s="454"/>
      <c r="C2473" s="454"/>
      <c r="D2473" s="469"/>
      <c r="E2473" s="469"/>
      <c r="F2473" s="469"/>
      <c r="G2473" s="469"/>
      <c r="H2473" s="469"/>
      <c r="I2473" s="469"/>
      <c r="J2473" s="469"/>
      <c r="K2473" s="657"/>
      <c r="L2473" s="469"/>
      <c r="M2473" s="652"/>
    </row>
    <row r="2474" spans="2:13" s="619" customFormat="1">
      <c r="B2474" s="454"/>
      <c r="C2474" s="454"/>
      <c r="D2474" s="469"/>
      <c r="E2474" s="469"/>
      <c r="F2474" s="469"/>
      <c r="G2474" s="469"/>
      <c r="H2474" s="469"/>
      <c r="I2474" s="469"/>
      <c r="J2474" s="469"/>
      <c r="K2474" s="657"/>
      <c r="L2474" s="469"/>
      <c r="M2474" s="652"/>
    </row>
    <row r="2475" spans="2:13" s="619" customFormat="1">
      <c r="B2475" s="454"/>
      <c r="C2475" s="454"/>
      <c r="D2475" s="469"/>
      <c r="E2475" s="469"/>
      <c r="F2475" s="469"/>
      <c r="G2475" s="469"/>
      <c r="H2475" s="469"/>
      <c r="I2475" s="469"/>
      <c r="J2475" s="469"/>
      <c r="K2475" s="657"/>
      <c r="L2475" s="469"/>
      <c r="M2475" s="652"/>
    </row>
    <row r="2476" spans="2:13" s="619" customFormat="1">
      <c r="B2476" s="454"/>
      <c r="C2476" s="454"/>
      <c r="D2476" s="469"/>
      <c r="E2476" s="469"/>
      <c r="F2476" s="469"/>
      <c r="G2476" s="469"/>
      <c r="H2476" s="469"/>
      <c r="I2476" s="469"/>
      <c r="J2476" s="469"/>
      <c r="K2476" s="657"/>
      <c r="L2476" s="469"/>
      <c r="M2476" s="652"/>
    </row>
    <row r="2477" spans="2:13" s="619" customFormat="1">
      <c r="B2477" s="454"/>
      <c r="C2477" s="454"/>
      <c r="D2477" s="469"/>
      <c r="E2477" s="469"/>
      <c r="F2477" s="469"/>
      <c r="G2477" s="469"/>
      <c r="H2477" s="469"/>
      <c r="I2477" s="469"/>
      <c r="J2477" s="469"/>
      <c r="K2477" s="657"/>
      <c r="L2477" s="469"/>
      <c r="M2477" s="652"/>
    </row>
    <row r="2478" spans="2:13" s="619" customFormat="1">
      <c r="B2478" s="454"/>
      <c r="C2478" s="454"/>
      <c r="D2478" s="469"/>
      <c r="E2478" s="469"/>
      <c r="F2478" s="469"/>
      <c r="G2478" s="469"/>
      <c r="H2478" s="469"/>
      <c r="I2478" s="469"/>
      <c r="J2478" s="469"/>
      <c r="K2478" s="657"/>
      <c r="L2478" s="469"/>
      <c r="M2478" s="652"/>
    </row>
    <row r="2479" spans="2:13" s="619" customFormat="1">
      <c r="B2479" s="454"/>
      <c r="C2479" s="454"/>
      <c r="D2479" s="469"/>
      <c r="E2479" s="469"/>
      <c r="F2479" s="469"/>
      <c r="G2479" s="469"/>
      <c r="H2479" s="469"/>
      <c r="I2479" s="469"/>
      <c r="J2479" s="469"/>
      <c r="K2479" s="657"/>
      <c r="L2479" s="469"/>
      <c r="M2479" s="652"/>
    </row>
    <row r="2480" spans="2:13" s="619" customFormat="1">
      <c r="B2480" s="454"/>
      <c r="C2480" s="454"/>
      <c r="D2480" s="469"/>
      <c r="E2480" s="469"/>
      <c r="F2480" s="469"/>
      <c r="G2480" s="469"/>
      <c r="H2480" s="469"/>
      <c r="I2480" s="469"/>
      <c r="J2480" s="469"/>
      <c r="K2480" s="657"/>
      <c r="L2480" s="469"/>
      <c r="M2480" s="652"/>
    </row>
    <row r="2481" spans="2:13" s="619" customFormat="1">
      <c r="B2481" s="454"/>
      <c r="C2481" s="454"/>
      <c r="D2481" s="469"/>
      <c r="E2481" s="469"/>
      <c r="F2481" s="469"/>
      <c r="G2481" s="469"/>
      <c r="H2481" s="469"/>
      <c r="I2481" s="469"/>
      <c r="J2481" s="469"/>
      <c r="K2481" s="657"/>
      <c r="L2481" s="469"/>
      <c r="M2481" s="652"/>
    </row>
    <row r="2482" spans="2:13" s="619" customFormat="1">
      <c r="B2482" s="454"/>
      <c r="C2482" s="454"/>
      <c r="D2482" s="469"/>
      <c r="E2482" s="469"/>
      <c r="F2482" s="469"/>
      <c r="G2482" s="469"/>
      <c r="H2482" s="469"/>
      <c r="I2482" s="469"/>
      <c r="J2482" s="469"/>
      <c r="K2482" s="657"/>
      <c r="L2482" s="469"/>
      <c r="M2482" s="652"/>
    </row>
    <row r="2483" spans="2:13" s="619" customFormat="1">
      <c r="B2483" s="454"/>
      <c r="C2483" s="454"/>
      <c r="D2483" s="469"/>
      <c r="E2483" s="469"/>
      <c r="F2483" s="469"/>
      <c r="G2483" s="469"/>
      <c r="H2483" s="469"/>
      <c r="I2483" s="469"/>
      <c r="J2483" s="469"/>
      <c r="K2483" s="657"/>
      <c r="L2483" s="469"/>
      <c r="M2483" s="652"/>
    </row>
    <row r="2484" spans="2:13" s="619" customFormat="1">
      <c r="B2484" s="454"/>
      <c r="C2484" s="454"/>
      <c r="D2484" s="469"/>
      <c r="E2484" s="469"/>
      <c r="F2484" s="469"/>
      <c r="G2484" s="469"/>
      <c r="H2484" s="469"/>
      <c r="I2484" s="469"/>
      <c r="J2484" s="469"/>
      <c r="K2484" s="657"/>
      <c r="L2484" s="469"/>
      <c r="M2484" s="652"/>
    </row>
    <row r="2485" spans="2:13" s="619" customFormat="1">
      <c r="B2485" s="454"/>
      <c r="C2485" s="454"/>
      <c r="D2485" s="469"/>
      <c r="E2485" s="469"/>
      <c r="F2485" s="469"/>
      <c r="G2485" s="469"/>
      <c r="H2485" s="469"/>
      <c r="I2485" s="469"/>
      <c r="J2485" s="469"/>
      <c r="K2485" s="657"/>
      <c r="L2485" s="469"/>
      <c r="M2485" s="652"/>
    </row>
    <row r="2486" spans="2:13" s="619" customFormat="1">
      <c r="B2486" s="454"/>
      <c r="C2486" s="454"/>
      <c r="D2486" s="469"/>
      <c r="E2486" s="469"/>
      <c r="F2486" s="469"/>
      <c r="G2486" s="469"/>
      <c r="H2486" s="469"/>
      <c r="I2486" s="469"/>
      <c r="J2486" s="469"/>
      <c r="K2486" s="657"/>
      <c r="L2486" s="469"/>
      <c r="M2486" s="652"/>
    </row>
    <row r="2487" spans="2:13" s="619" customFormat="1">
      <c r="B2487" s="454"/>
      <c r="C2487" s="454"/>
      <c r="D2487" s="469"/>
      <c r="E2487" s="469"/>
      <c r="F2487" s="469"/>
      <c r="G2487" s="469"/>
      <c r="H2487" s="469"/>
      <c r="I2487" s="469"/>
      <c r="J2487" s="469"/>
      <c r="K2487" s="657"/>
      <c r="L2487" s="469"/>
      <c r="M2487" s="652"/>
    </row>
    <row r="2488" spans="2:13" s="619" customFormat="1">
      <c r="B2488" s="454"/>
      <c r="C2488" s="454"/>
      <c r="D2488" s="469"/>
      <c r="E2488" s="469"/>
      <c r="F2488" s="469"/>
      <c r="G2488" s="469"/>
      <c r="H2488" s="469"/>
      <c r="I2488" s="469"/>
      <c r="J2488" s="469"/>
      <c r="K2488" s="657"/>
      <c r="L2488" s="469"/>
      <c r="M2488" s="652"/>
    </row>
    <row r="2489" spans="2:13" s="619" customFormat="1">
      <c r="B2489" s="454"/>
      <c r="C2489" s="454"/>
      <c r="D2489" s="469"/>
      <c r="E2489" s="469"/>
      <c r="F2489" s="469"/>
      <c r="G2489" s="469"/>
      <c r="H2489" s="469"/>
      <c r="I2489" s="469"/>
      <c r="J2489" s="469"/>
      <c r="K2489" s="657"/>
      <c r="L2489" s="469"/>
      <c r="M2489" s="652"/>
    </row>
    <row r="2490" spans="2:13" s="619" customFormat="1">
      <c r="B2490" s="454"/>
      <c r="C2490" s="454"/>
      <c r="D2490" s="469"/>
      <c r="E2490" s="469"/>
      <c r="F2490" s="469"/>
      <c r="G2490" s="469"/>
      <c r="H2490" s="469"/>
      <c r="I2490" s="469"/>
      <c r="J2490" s="469"/>
      <c r="K2490" s="657"/>
      <c r="L2490" s="469"/>
      <c r="M2490" s="652"/>
    </row>
    <row r="2491" spans="2:13" s="619" customFormat="1">
      <c r="B2491" s="454"/>
      <c r="C2491" s="454"/>
      <c r="D2491" s="469"/>
      <c r="E2491" s="469"/>
      <c r="F2491" s="469"/>
      <c r="G2491" s="469"/>
      <c r="H2491" s="469"/>
      <c r="I2491" s="469"/>
      <c r="J2491" s="469"/>
      <c r="K2491" s="657"/>
      <c r="L2491" s="469"/>
      <c r="M2491" s="652"/>
    </row>
    <row r="2492" spans="2:13" s="619" customFormat="1">
      <c r="B2492" s="454"/>
      <c r="C2492" s="454"/>
      <c r="D2492" s="469"/>
      <c r="E2492" s="469"/>
      <c r="F2492" s="469"/>
      <c r="G2492" s="469"/>
      <c r="H2492" s="469"/>
      <c r="I2492" s="469"/>
      <c r="J2492" s="469"/>
      <c r="K2492" s="657"/>
      <c r="L2492" s="469"/>
      <c r="M2492" s="652"/>
    </row>
    <row r="2493" spans="2:13" s="619" customFormat="1">
      <c r="B2493" s="454"/>
      <c r="C2493" s="454"/>
      <c r="D2493" s="469"/>
      <c r="E2493" s="469"/>
      <c r="F2493" s="469"/>
      <c r="G2493" s="469"/>
      <c r="H2493" s="469"/>
      <c r="I2493" s="469"/>
      <c r="J2493" s="469"/>
      <c r="K2493" s="657"/>
      <c r="L2493" s="469"/>
      <c r="M2493" s="652"/>
    </row>
    <row r="2494" spans="2:13" s="619" customFormat="1">
      <c r="B2494" s="454"/>
      <c r="C2494" s="454"/>
      <c r="D2494" s="469"/>
      <c r="E2494" s="469"/>
      <c r="F2494" s="469"/>
      <c r="G2494" s="469"/>
      <c r="H2494" s="469"/>
      <c r="I2494" s="469"/>
      <c r="J2494" s="469"/>
      <c r="K2494" s="657"/>
      <c r="L2494" s="469"/>
      <c r="M2494" s="652"/>
    </row>
    <row r="2495" spans="2:13" s="619" customFormat="1">
      <c r="B2495" s="454"/>
      <c r="C2495" s="454"/>
      <c r="D2495" s="469"/>
      <c r="E2495" s="469"/>
      <c r="F2495" s="469"/>
      <c r="G2495" s="469"/>
      <c r="H2495" s="469"/>
      <c r="I2495" s="469"/>
      <c r="J2495" s="469"/>
      <c r="K2495" s="657"/>
      <c r="L2495" s="469"/>
      <c r="M2495" s="652"/>
    </row>
    <row r="2496" spans="2:13" s="619" customFormat="1">
      <c r="B2496" s="454"/>
      <c r="C2496" s="454"/>
      <c r="D2496" s="469"/>
      <c r="E2496" s="469"/>
      <c r="F2496" s="469"/>
      <c r="G2496" s="469"/>
      <c r="H2496" s="469"/>
      <c r="I2496" s="469"/>
      <c r="J2496" s="469"/>
      <c r="K2496" s="657"/>
      <c r="L2496" s="469"/>
      <c r="M2496" s="652"/>
    </row>
    <row r="2497" spans="2:13" s="619" customFormat="1">
      <c r="B2497" s="454"/>
      <c r="C2497" s="454"/>
      <c r="D2497" s="469"/>
      <c r="E2497" s="469"/>
      <c r="F2497" s="469"/>
      <c r="G2497" s="469"/>
      <c r="H2497" s="469"/>
      <c r="I2497" s="469"/>
      <c r="J2497" s="469"/>
      <c r="K2497" s="657"/>
      <c r="L2497" s="469"/>
      <c r="M2497" s="652"/>
    </row>
    <row r="2498" spans="2:13" s="619" customFormat="1">
      <c r="B2498" s="454"/>
      <c r="C2498" s="454"/>
      <c r="D2498" s="469"/>
      <c r="E2498" s="469"/>
      <c r="F2498" s="469"/>
      <c r="G2498" s="469"/>
      <c r="H2498" s="469"/>
      <c r="I2498" s="469"/>
      <c r="J2498" s="469"/>
      <c r="K2498" s="657"/>
      <c r="L2498" s="469"/>
      <c r="M2498" s="652"/>
    </row>
    <row r="2499" spans="2:13" s="619" customFormat="1">
      <c r="B2499" s="454"/>
      <c r="C2499" s="454"/>
      <c r="D2499" s="469"/>
      <c r="E2499" s="469"/>
      <c r="F2499" s="469"/>
      <c r="G2499" s="469"/>
      <c r="H2499" s="469"/>
      <c r="I2499" s="469"/>
      <c r="J2499" s="469"/>
      <c r="K2499" s="657"/>
      <c r="L2499" s="469"/>
      <c r="M2499" s="652"/>
    </row>
    <row r="2500" spans="2:13" s="619" customFormat="1">
      <c r="B2500" s="454"/>
      <c r="C2500" s="454"/>
      <c r="D2500" s="469"/>
      <c r="E2500" s="469"/>
      <c r="F2500" s="469"/>
      <c r="G2500" s="469"/>
      <c r="H2500" s="469"/>
      <c r="I2500" s="469"/>
      <c r="J2500" s="469"/>
      <c r="K2500" s="657"/>
      <c r="L2500" s="469"/>
      <c r="M2500" s="652"/>
    </row>
    <row r="2501" spans="2:13" s="619" customFormat="1">
      <c r="B2501" s="454"/>
      <c r="C2501" s="454"/>
      <c r="D2501" s="469"/>
      <c r="E2501" s="469"/>
      <c r="F2501" s="469"/>
      <c r="G2501" s="469"/>
      <c r="H2501" s="469"/>
      <c r="I2501" s="469"/>
      <c r="J2501" s="469"/>
      <c r="K2501" s="657"/>
      <c r="L2501" s="469"/>
      <c r="M2501" s="652"/>
    </row>
    <row r="2502" spans="2:13" s="619" customFormat="1">
      <c r="B2502" s="454"/>
      <c r="C2502" s="454"/>
      <c r="D2502" s="469"/>
      <c r="E2502" s="469"/>
      <c r="F2502" s="469"/>
      <c r="G2502" s="469"/>
      <c r="H2502" s="469"/>
      <c r="I2502" s="469"/>
      <c r="J2502" s="469"/>
      <c r="K2502" s="657"/>
      <c r="L2502" s="469"/>
      <c r="M2502" s="652"/>
    </row>
    <row r="2503" spans="2:13" s="619" customFormat="1">
      <c r="B2503" s="454"/>
      <c r="C2503" s="454"/>
      <c r="D2503" s="469"/>
      <c r="E2503" s="469"/>
      <c r="F2503" s="469"/>
      <c r="G2503" s="469"/>
      <c r="H2503" s="469"/>
      <c r="I2503" s="469"/>
      <c r="J2503" s="469"/>
      <c r="K2503" s="657"/>
      <c r="L2503" s="469"/>
      <c r="M2503" s="652"/>
    </row>
    <row r="2504" spans="2:13" s="619" customFormat="1">
      <c r="B2504" s="454"/>
      <c r="C2504" s="454"/>
      <c r="D2504" s="469"/>
      <c r="E2504" s="469"/>
      <c r="F2504" s="469"/>
      <c r="G2504" s="469"/>
      <c r="H2504" s="469"/>
      <c r="I2504" s="469"/>
      <c r="J2504" s="469"/>
      <c r="K2504" s="657"/>
      <c r="L2504" s="469"/>
      <c r="M2504" s="652"/>
    </row>
    <row r="2505" spans="2:13" s="619" customFormat="1">
      <c r="B2505" s="454"/>
      <c r="C2505" s="454"/>
      <c r="D2505" s="469"/>
      <c r="E2505" s="469"/>
      <c r="F2505" s="469"/>
      <c r="G2505" s="469"/>
      <c r="H2505" s="469"/>
      <c r="I2505" s="469"/>
      <c r="J2505" s="469"/>
      <c r="K2505" s="657"/>
      <c r="L2505" s="469"/>
      <c r="M2505" s="652"/>
    </row>
    <row r="2506" spans="2:13" s="619" customFormat="1">
      <c r="B2506" s="454"/>
      <c r="C2506" s="454"/>
      <c r="D2506" s="469"/>
      <c r="E2506" s="469"/>
      <c r="F2506" s="469"/>
      <c r="G2506" s="469"/>
      <c r="H2506" s="469"/>
      <c r="I2506" s="469"/>
      <c r="J2506" s="469"/>
      <c r="K2506" s="657"/>
      <c r="L2506" s="469"/>
      <c r="M2506" s="652"/>
    </row>
    <row r="2507" spans="2:13" s="619" customFormat="1">
      <c r="B2507" s="454"/>
      <c r="C2507" s="454"/>
      <c r="D2507" s="469"/>
      <c r="E2507" s="469"/>
      <c r="F2507" s="469"/>
      <c r="G2507" s="469"/>
      <c r="H2507" s="469"/>
      <c r="I2507" s="469"/>
      <c r="J2507" s="469"/>
      <c r="K2507" s="657"/>
      <c r="L2507" s="469"/>
      <c r="M2507" s="652"/>
    </row>
    <row r="2508" spans="2:13" s="619" customFormat="1">
      <c r="B2508" s="454"/>
      <c r="C2508" s="454"/>
      <c r="D2508" s="469"/>
      <c r="E2508" s="469"/>
      <c r="F2508" s="469"/>
      <c r="G2508" s="469"/>
      <c r="H2508" s="469"/>
      <c r="I2508" s="469"/>
      <c r="J2508" s="469"/>
      <c r="K2508" s="657"/>
      <c r="L2508" s="469"/>
      <c r="M2508" s="652"/>
    </row>
    <row r="2509" spans="2:13" s="619" customFormat="1">
      <c r="B2509" s="454"/>
      <c r="C2509" s="454"/>
      <c r="D2509" s="469"/>
      <c r="E2509" s="469"/>
      <c r="F2509" s="469"/>
      <c r="G2509" s="469"/>
      <c r="H2509" s="469"/>
      <c r="I2509" s="469"/>
      <c r="J2509" s="469"/>
      <c r="K2509" s="657"/>
      <c r="L2509" s="469"/>
      <c r="M2509" s="652"/>
    </row>
    <row r="2510" spans="2:13" s="619" customFormat="1">
      <c r="B2510" s="454"/>
      <c r="C2510" s="454"/>
      <c r="D2510" s="469"/>
      <c r="E2510" s="469"/>
      <c r="F2510" s="469"/>
      <c r="G2510" s="469"/>
      <c r="H2510" s="469"/>
      <c r="I2510" s="469"/>
      <c r="J2510" s="469"/>
      <c r="K2510" s="657"/>
      <c r="L2510" s="469"/>
      <c r="M2510" s="652"/>
    </row>
    <row r="2511" spans="2:13" s="619" customFormat="1">
      <c r="B2511" s="454"/>
      <c r="C2511" s="454"/>
      <c r="D2511" s="469"/>
      <c r="E2511" s="469"/>
      <c r="F2511" s="469"/>
      <c r="G2511" s="469"/>
      <c r="H2511" s="469"/>
      <c r="I2511" s="469"/>
      <c r="J2511" s="469"/>
      <c r="K2511" s="657"/>
      <c r="L2511" s="469"/>
      <c r="M2511" s="652"/>
    </row>
    <row r="2512" spans="2:13" s="619" customFormat="1">
      <c r="B2512" s="454"/>
      <c r="C2512" s="454"/>
      <c r="D2512" s="469"/>
      <c r="E2512" s="469"/>
      <c r="F2512" s="469"/>
      <c r="G2512" s="469"/>
      <c r="H2512" s="469"/>
      <c r="I2512" s="469"/>
      <c r="J2512" s="469"/>
      <c r="K2512" s="657"/>
      <c r="L2512" s="469"/>
      <c r="M2512" s="652"/>
    </row>
    <row r="2513" spans="2:13" s="619" customFormat="1">
      <c r="B2513" s="454"/>
      <c r="C2513" s="454"/>
      <c r="D2513" s="469"/>
      <c r="E2513" s="469"/>
      <c r="F2513" s="469"/>
      <c r="G2513" s="469"/>
      <c r="H2513" s="469"/>
      <c r="I2513" s="469"/>
      <c r="J2513" s="469"/>
      <c r="K2513" s="657"/>
      <c r="L2513" s="469"/>
      <c r="M2513" s="652"/>
    </row>
    <row r="2514" spans="2:13" s="619" customFormat="1">
      <c r="B2514" s="454"/>
      <c r="C2514" s="454"/>
      <c r="D2514" s="469"/>
      <c r="E2514" s="469"/>
      <c r="F2514" s="469"/>
      <c r="G2514" s="469"/>
      <c r="H2514" s="469"/>
      <c r="I2514" s="469"/>
      <c r="J2514" s="469"/>
      <c r="K2514" s="657"/>
      <c r="L2514" s="469"/>
      <c r="M2514" s="652"/>
    </row>
    <row r="2515" spans="2:13" s="619" customFormat="1">
      <c r="B2515" s="454"/>
      <c r="C2515" s="454"/>
      <c r="D2515" s="469"/>
      <c r="E2515" s="469"/>
      <c r="F2515" s="469"/>
      <c r="G2515" s="469"/>
      <c r="H2515" s="469"/>
      <c r="I2515" s="469"/>
      <c r="J2515" s="469"/>
      <c r="K2515" s="657"/>
      <c r="L2515" s="469"/>
      <c r="M2515" s="652"/>
    </row>
    <row r="2516" spans="2:13" s="619" customFormat="1">
      <c r="B2516" s="454"/>
      <c r="C2516" s="454"/>
      <c r="D2516" s="469"/>
      <c r="E2516" s="469"/>
      <c r="F2516" s="469"/>
      <c r="G2516" s="469"/>
      <c r="H2516" s="469"/>
      <c r="I2516" s="469"/>
      <c r="J2516" s="469"/>
      <c r="K2516" s="657"/>
      <c r="L2516" s="469"/>
      <c r="M2516" s="652"/>
    </row>
    <row r="2517" spans="2:13" s="619" customFormat="1">
      <c r="B2517" s="454"/>
      <c r="C2517" s="454"/>
      <c r="D2517" s="469"/>
      <c r="E2517" s="469"/>
      <c r="F2517" s="469"/>
      <c r="G2517" s="469"/>
      <c r="H2517" s="469"/>
      <c r="I2517" s="469"/>
      <c r="J2517" s="469"/>
      <c r="K2517" s="657"/>
      <c r="L2517" s="469"/>
      <c r="M2517" s="652"/>
    </row>
    <row r="2518" spans="2:13" s="619" customFormat="1">
      <c r="B2518" s="454"/>
      <c r="C2518" s="454"/>
      <c r="D2518" s="469"/>
      <c r="E2518" s="469"/>
      <c r="F2518" s="469"/>
      <c r="G2518" s="469"/>
      <c r="H2518" s="469"/>
      <c r="I2518" s="469"/>
      <c r="J2518" s="469"/>
      <c r="K2518" s="657"/>
      <c r="L2518" s="469"/>
      <c r="M2518" s="652"/>
    </row>
    <row r="2519" spans="2:13" s="619" customFormat="1">
      <c r="B2519" s="454"/>
      <c r="C2519" s="454"/>
      <c r="D2519" s="469"/>
      <c r="E2519" s="469"/>
      <c r="F2519" s="469"/>
      <c r="G2519" s="469"/>
      <c r="H2519" s="469"/>
      <c r="I2519" s="469"/>
      <c r="J2519" s="469"/>
      <c r="K2519" s="657"/>
      <c r="L2519" s="469"/>
      <c r="M2519" s="652"/>
    </row>
    <row r="2520" spans="2:13" s="619" customFormat="1">
      <c r="B2520" s="454"/>
      <c r="C2520" s="454"/>
      <c r="D2520" s="469"/>
      <c r="E2520" s="469"/>
      <c r="F2520" s="469"/>
      <c r="G2520" s="469"/>
      <c r="H2520" s="469"/>
      <c r="I2520" s="469"/>
      <c r="J2520" s="469"/>
      <c r="K2520" s="657"/>
      <c r="L2520" s="469"/>
      <c r="M2520" s="652"/>
    </row>
    <row r="2521" spans="2:13" s="619" customFormat="1">
      <c r="B2521" s="454"/>
      <c r="C2521" s="454"/>
      <c r="D2521" s="469"/>
      <c r="E2521" s="469"/>
      <c r="F2521" s="469"/>
      <c r="G2521" s="469"/>
      <c r="H2521" s="469"/>
      <c r="I2521" s="469"/>
      <c r="J2521" s="469"/>
      <c r="K2521" s="657"/>
      <c r="L2521" s="469"/>
      <c r="M2521" s="652"/>
    </row>
    <row r="2522" spans="2:13" s="619" customFormat="1">
      <c r="B2522" s="454"/>
      <c r="C2522" s="454"/>
      <c r="D2522" s="469"/>
      <c r="E2522" s="469"/>
      <c r="F2522" s="469"/>
      <c r="G2522" s="469"/>
      <c r="H2522" s="469"/>
      <c r="I2522" s="469"/>
      <c r="J2522" s="469"/>
      <c r="K2522" s="657"/>
      <c r="L2522" s="469"/>
      <c r="M2522" s="652"/>
    </row>
    <row r="2523" spans="2:13" s="619" customFormat="1">
      <c r="B2523" s="454"/>
      <c r="C2523" s="454"/>
      <c r="D2523" s="469"/>
      <c r="E2523" s="469"/>
      <c r="F2523" s="469"/>
      <c r="G2523" s="469"/>
      <c r="H2523" s="469"/>
      <c r="I2523" s="469"/>
      <c r="J2523" s="469"/>
      <c r="K2523" s="657"/>
      <c r="L2523" s="469"/>
      <c r="M2523" s="652"/>
    </row>
    <row r="2524" spans="2:13" s="619" customFormat="1">
      <c r="B2524" s="454"/>
      <c r="C2524" s="454"/>
      <c r="D2524" s="469"/>
      <c r="E2524" s="469"/>
      <c r="F2524" s="469"/>
      <c r="G2524" s="469"/>
      <c r="H2524" s="469"/>
      <c r="I2524" s="469"/>
      <c r="J2524" s="469"/>
      <c r="K2524" s="657"/>
      <c r="L2524" s="469"/>
      <c r="M2524" s="652"/>
    </row>
    <row r="2525" spans="2:13" s="619" customFormat="1">
      <c r="B2525" s="454"/>
      <c r="C2525" s="454"/>
      <c r="D2525" s="469"/>
      <c r="E2525" s="469"/>
      <c r="F2525" s="469"/>
      <c r="G2525" s="469"/>
      <c r="H2525" s="469"/>
      <c r="I2525" s="469"/>
      <c r="J2525" s="469"/>
      <c r="K2525" s="657"/>
      <c r="L2525" s="469"/>
      <c r="M2525" s="652"/>
    </row>
    <row r="2526" spans="2:13" s="619" customFormat="1">
      <c r="B2526" s="454"/>
      <c r="C2526" s="454"/>
      <c r="D2526" s="469"/>
      <c r="E2526" s="469"/>
      <c r="F2526" s="469"/>
      <c r="G2526" s="469"/>
      <c r="H2526" s="469"/>
      <c r="I2526" s="469"/>
      <c r="J2526" s="469"/>
      <c r="K2526" s="657"/>
      <c r="L2526" s="469"/>
      <c r="M2526" s="652"/>
    </row>
    <row r="2527" spans="2:13" s="619" customFormat="1">
      <c r="B2527" s="454"/>
      <c r="C2527" s="454"/>
      <c r="D2527" s="469"/>
      <c r="E2527" s="469"/>
      <c r="F2527" s="469"/>
      <c r="G2527" s="469"/>
      <c r="H2527" s="469"/>
      <c r="I2527" s="469"/>
      <c r="J2527" s="469"/>
      <c r="K2527" s="657"/>
      <c r="L2527" s="469"/>
      <c r="M2527" s="652"/>
    </row>
    <row r="2528" spans="2:13" s="619" customFormat="1">
      <c r="B2528" s="454"/>
      <c r="C2528" s="454"/>
      <c r="D2528" s="469"/>
      <c r="E2528" s="469"/>
      <c r="F2528" s="469"/>
      <c r="G2528" s="469"/>
      <c r="H2528" s="469"/>
      <c r="I2528" s="469"/>
      <c r="J2528" s="469"/>
      <c r="K2528" s="657"/>
      <c r="L2528" s="469"/>
      <c r="M2528" s="652"/>
    </row>
    <row r="2529" spans="2:13" s="619" customFormat="1">
      <c r="B2529" s="454"/>
      <c r="C2529" s="454"/>
      <c r="D2529" s="469"/>
      <c r="E2529" s="469"/>
      <c r="F2529" s="469"/>
      <c r="G2529" s="469"/>
      <c r="H2529" s="469"/>
      <c r="I2529" s="469"/>
      <c r="J2529" s="469"/>
      <c r="K2529" s="657"/>
      <c r="L2529" s="469"/>
      <c r="M2529" s="652"/>
    </row>
    <row r="2530" spans="2:13" s="619" customFormat="1">
      <c r="B2530" s="454"/>
      <c r="C2530" s="454"/>
      <c r="D2530" s="469"/>
      <c r="E2530" s="469"/>
      <c r="F2530" s="469"/>
      <c r="G2530" s="469"/>
      <c r="H2530" s="469"/>
      <c r="I2530" s="469"/>
      <c r="J2530" s="469"/>
      <c r="K2530" s="657"/>
      <c r="L2530" s="469"/>
      <c r="M2530" s="652"/>
    </row>
    <row r="2531" spans="2:13" s="619" customFormat="1">
      <c r="B2531" s="454"/>
      <c r="C2531" s="454"/>
      <c r="D2531" s="469"/>
      <c r="E2531" s="469"/>
      <c r="F2531" s="469"/>
      <c r="G2531" s="469"/>
      <c r="H2531" s="469"/>
      <c r="I2531" s="469"/>
      <c r="J2531" s="469"/>
      <c r="K2531" s="657"/>
      <c r="L2531" s="469"/>
      <c r="M2531" s="652"/>
    </row>
    <row r="2532" spans="2:13" s="619" customFormat="1">
      <c r="B2532" s="454"/>
      <c r="C2532" s="454"/>
      <c r="D2532" s="469"/>
      <c r="E2532" s="469"/>
      <c r="F2532" s="469"/>
      <c r="G2532" s="469"/>
      <c r="H2532" s="469"/>
      <c r="I2532" s="469"/>
      <c r="J2532" s="469"/>
      <c r="K2532" s="657"/>
      <c r="L2532" s="469"/>
      <c r="M2532" s="652"/>
    </row>
    <row r="2533" spans="2:13" s="619" customFormat="1">
      <c r="B2533" s="454"/>
      <c r="C2533" s="454"/>
      <c r="D2533" s="469"/>
      <c r="E2533" s="469"/>
      <c r="F2533" s="469"/>
      <c r="G2533" s="469"/>
      <c r="H2533" s="469"/>
      <c r="I2533" s="469"/>
      <c r="J2533" s="469"/>
      <c r="K2533" s="657"/>
      <c r="L2533" s="469"/>
      <c r="M2533" s="652"/>
    </row>
    <row r="2534" spans="2:13" s="619" customFormat="1">
      <c r="B2534" s="454"/>
      <c r="C2534" s="454"/>
      <c r="D2534" s="469"/>
      <c r="E2534" s="469"/>
      <c r="F2534" s="469"/>
      <c r="G2534" s="469"/>
      <c r="H2534" s="469"/>
      <c r="I2534" s="469"/>
      <c r="J2534" s="469"/>
      <c r="K2534" s="657"/>
      <c r="L2534" s="469"/>
      <c r="M2534" s="652"/>
    </row>
    <row r="2535" spans="2:13" s="619" customFormat="1">
      <c r="B2535" s="454"/>
      <c r="C2535" s="454"/>
      <c r="D2535" s="469"/>
      <c r="E2535" s="469"/>
      <c r="F2535" s="469"/>
      <c r="G2535" s="469"/>
      <c r="H2535" s="469"/>
      <c r="I2535" s="469"/>
      <c r="J2535" s="469"/>
      <c r="K2535" s="657"/>
      <c r="L2535" s="469"/>
      <c r="M2535" s="652"/>
    </row>
    <row r="2536" spans="2:13" s="619" customFormat="1">
      <c r="B2536" s="454"/>
      <c r="C2536" s="454"/>
      <c r="D2536" s="469"/>
      <c r="E2536" s="469"/>
      <c r="F2536" s="469"/>
      <c r="G2536" s="469"/>
      <c r="H2536" s="469"/>
      <c r="I2536" s="469"/>
      <c r="J2536" s="469"/>
      <c r="K2536" s="657"/>
      <c r="L2536" s="469"/>
      <c r="M2536" s="652"/>
    </row>
    <row r="2537" spans="2:13" s="619" customFormat="1">
      <c r="B2537" s="454"/>
      <c r="C2537" s="454"/>
      <c r="D2537" s="469"/>
      <c r="E2537" s="469"/>
      <c r="F2537" s="469"/>
      <c r="G2537" s="469"/>
      <c r="H2537" s="469"/>
      <c r="I2537" s="469"/>
      <c r="J2537" s="469"/>
      <c r="K2537" s="657"/>
      <c r="L2537" s="469"/>
      <c r="M2537" s="652"/>
    </row>
    <row r="2538" spans="2:13" s="619" customFormat="1">
      <c r="B2538" s="454"/>
      <c r="C2538" s="454"/>
      <c r="D2538" s="469"/>
      <c r="E2538" s="469"/>
      <c r="F2538" s="469"/>
      <c r="G2538" s="469"/>
      <c r="H2538" s="469"/>
      <c r="I2538" s="469"/>
      <c r="J2538" s="469"/>
      <c r="K2538" s="657"/>
      <c r="L2538" s="469"/>
      <c r="M2538" s="652"/>
    </row>
    <row r="2539" spans="2:13" s="619" customFormat="1">
      <c r="B2539" s="454"/>
      <c r="C2539" s="454"/>
      <c r="D2539" s="469"/>
      <c r="E2539" s="469"/>
      <c r="F2539" s="469"/>
      <c r="G2539" s="469"/>
      <c r="H2539" s="469"/>
      <c r="I2539" s="469"/>
      <c r="J2539" s="469"/>
      <c r="K2539" s="657"/>
      <c r="L2539" s="469"/>
      <c r="M2539" s="652"/>
    </row>
    <row r="2540" spans="2:13" s="619" customFormat="1">
      <c r="B2540" s="454"/>
      <c r="C2540" s="454"/>
      <c r="D2540" s="469"/>
      <c r="E2540" s="469"/>
      <c r="F2540" s="469"/>
      <c r="G2540" s="469"/>
      <c r="H2540" s="469"/>
      <c r="I2540" s="469"/>
      <c r="J2540" s="469"/>
      <c r="K2540" s="657"/>
      <c r="L2540" s="469"/>
      <c r="M2540" s="652"/>
    </row>
    <row r="2541" spans="2:13" s="619" customFormat="1">
      <c r="B2541" s="454"/>
      <c r="C2541" s="454"/>
      <c r="D2541" s="469"/>
      <c r="E2541" s="469"/>
      <c r="F2541" s="469"/>
      <c r="G2541" s="469"/>
      <c r="H2541" s="469"/>
      <c r="I2541" s="469"/>
      <c r="J2541" s="469"/>
      <c r="K2541" s="657"/>
      <c r="L2541" s="469"/>
      <c r="M2541" s="652"/>
    </row>
    <row r="2542" spans="2:13" s="619" customFormat="1">
      <c r="B2542" s="454"/>
      <c r="C2542" s="454"/>
      <c r="D2542" s="469"/>
      <c r="E2542" s="469"/>
      <c r="F2542" s="469"/>
      <c r="G2542" s="469"/>
      <c r="H2542" s="469"/>
      <c r="I2542" s="469"/>
      <c r="J2542" s="469"/>
      <c r="K2542" s="657"/>
      <c r="L2542" s="469"/>
      <c r="M2542" s="652"/>
    </row>
    <row r="2543" spans="2:13" s="619" customFormat="1">
      <c r="B2543" s="454"/>
      <c r="C2543" s="454"/>
      <c r="D2543" s="469"/>
      <c r="E2543" s="469"/>
      <c r="F2543" s="469"/>
      <c r="G2543" s="469"/>
      <c r="H2543" s="469"/>
      <c r="I2543" s="469"/>
      <c r="J2543" s="469"/>
      <c r="K2543" s="657"/>
      <c r="L2543" s="469"/>
      <c r="M2543" s="652"/>
    </row>
    <row r="2544" spans="2:13" s="619" customFormat="1">
      <c r="B2544" s="454"/>
      <c r="C2544" s="454"/>
      <c r="D2544" s="469"/>
      <c r="E2544" s="469"/>
      <c r="F2544" s="469"/>
      <c r="G2544" s="469"/>
      <c r="H2544" s="469"/>
      <c r="I2544" s="469"/>
      <c r="J2544" s="469"/>
      <c r="K2544" s="657"/>
      <c r="L2544" s="469"/>
      <c r="M2544" s="652"/>
    </row>
    <row r="2545" spans="2:13" s="619" customFormat="1">
      <c r="B2545" s="454"/>
      <c r="C2545" s="454"/>
      <c r="D2545" s="469"/>
      <c r="E2545" s="469"/>
      <c r="F2545" s="469"/>
      <c r="G2545" s="469"/>
      <c r="H2545" s="469"/>
      <c r="I2545" s="469"/>
      <c r="J2545" s="469"/>
      <c r="K2545" s="657"/>
      <c r="L2545" s="469"/>
      <c r="M2545" s="652"/>
    </row>
    <row r="2546" spans="2:13" s="619" customFormat="1">
      <c r="B2546" s="454"/>
      <c r="C2546" s="454"/>
      <c r="D2546" s="469"/>
      <c r="E2546" s="469"/>
      <c r="F2546" s="469"/>
      <c r="G2546" s="469"/>
      <c r="H2546" s="469"/>
      <c r="I2546" s="469"/>
      <c r="J2546" s="469"/>
      <c r="K2546" s="657"/>
      <c r="L2546" s="469"/>
      <c r="M2546" s="652"/>
    </row>
    <row r="2547" spans="2:13" s="619" customFormat="1">
      <c r="B2547" s="454"/>
      <c r="C2547" s="454"/>
      <c r="D2547" s="469"/>
      <c r="E2547" s="469"/>
      <c r="F2547" s="469"/>
      <c r="G2547" s="469"/>
      <c r="H2547" s="469"/>
      <c r="I2547" s="469"/>
      <c r="J2547" s="469"/>
      <c r="K2547" s="657"/>
      <c r="L2547" s="469"/>
      <c r="M2547" s="652"/>
    </row>
    <row r="2548" spans="2:13" s="619" customFormat="1">
      <c r="B2548" s="454"/>
      <c r="C2548" s="454"/>
      <c r="D2548" s="469"/>
      <c r="E2548" s="469"/>
      <c r="F2548" s="469"/>
      <c r="G2548" s="469"/>
      <c r="H2548" s="469"/>
      <c r="I2548" s="469"/>
      <c r="J2548" s="469"/>
      <c r="K2548" s="657"/>
      <c r="L2548" s="469"/>
      <c r="M2548" s="652"/>
    </row>
    <row r="2549" spans="2:13" s="619" customFormat="1">
      <c r="B2549" s="454"/>
      <c r="C2549" s="454"/>
      <c r="D2549" s="469"/>
      <c r="E2549" s="469"/>
      <c r="F2549" s="469"/>
      <c r="G2549" s="469"/>
      <c r="H2549" s="469"/>
      <c r="I2549" s="469"/>
      <c r="J2549" s="469"/>
      <c r="K2549" s="657"/>
      <c r="L2549" s="469"/>
      <c r="M2549" s="652"/>
    </row>
    <row r="2550" spans="2:13" s="619" customFormat="1">
      <c r="B2550" s="454"/>
      <c r="C2550" s="454"/>
      <c r="D2550" s="469"/>
      <c r="E2550" s="469"/>
      <c r="F2550" s="469"/>
      <c r="G2550" s="469"/>
      <c r="H2550" s="469"/>
      <c r="I2550" s="469"/>
      <c r="J2550" s="469"/>
      <c r="K2550" s="657"/>
      <c r="L2550" s="469"/>
      <c r="M2550" s="652"/>
    </row>
    <row r="2551" spans="2:13" s="619" customFormat="1">
      <c r="B2551" s="454"/>
      <c r="C2551" s="454"/>
      <c r="D2551" s="469"/>
      <c r="E2551" s="469"/>
      <c r="F2551" s="469"/>
      <c r="G2551" s="469"/>
      <c r="H2551" s="469"/>
      <c r="I2551" s="469"/>
      <c r="J2551" s="469"/>
      <c r="K2551" s="657"/>
      <c r="L2551" s="469"/>
      <c r="M2551" s="652"/>
    </row>
    <row r="2552" spans="2:13" s="619" customFormat="1">
      <c r="B2552" s="454"/>
      <c r="C2552" s="454"/>
      <c r="D2552" s="469"/>
      <c r="E2552" s="469"/>
      <c r="F2552" s="469"/>
      <c r="G2552" s="469"/>
      <c r="H2552" s="469"/>
      <c r="I2552" s="469"/>
      <c r="J2552" s="469"/>
      <c r="K2552" s="657"/>
      <c r="L2552" s="469"/>
      <c r="M2552" s="652"/>
    </row>
    <row r="2553" spans="2:13" s="619" customFormat="1">
      <c r="B2553" s="454"/>
      <c r="C2553" s="454"/>
      <c r="D2553" s="469"/>
      <c r="E2553" s="469"/>
      <c r="F2553" s="469"/>
      <c r="G2553" s="469"/>
      <c r="H2553" s="469"/>
      <c r="I2553" s="469"/>
      <c r="J2553" s="469"/>
      <c r="K2553" s="657"/>
      <c r="L2553" s="469"/>
      <c r="M2553" s="652"/>
    </row>
    <row r="2554" spans="2:13" s="619" customFormat="1">
      <c r="B2554" s="454"/>
      <c r="C2554" s="454"/>
      <c r="D2554" s="469"/>
      <c r="E2554" s="469"/>
      <c r="F2554" s="469"/>
      <c r="G2554" s="469"/>
      <c r="H2554" s="469"/>
      <c r="I2554" s="469"/>
      <c r="J2554" s="469"/>
      <c r="K2554" s="657"/>
      <c r="L2554" s="469"/>
      <c r="M2554" s="652"/>
    </row>
    <row r="2555" spans="2:13" s="619" customFormat="1">
      <c r="B2555" s="454"/>
      <c r="C2555" s="454"/>
      <c r="D2555" s="469"/>
      <c r="E2555" s="469"/>
      <c r="F2555" s="469"/>
      <c r="G2555" s="469"/>
      <c r="H2555" s="469"/>
      <c r="I2555" s="469"/>
      <c r="J2555" s="469"/>
      <c r="K2555" s="657"/>
      <c r="L2555" s="469"/>
      <c r="M2555" s="652"/>
    </row>
    <row r="2556" spans="2:13" s="619" customFormat="1">
      <c r="B2556" s="454"/>
      <c r="C2556" s="454"/>
      <c r="D2556" s="469"/>
      <c r="E2556" s="469"/>
      <c r="F2556" s="469"/>
      <c r="G2556" s="469"/>
      <c r="H2556" s="469"/>
      <c r="I2556" s="469"/>
      <c r="J2556" s="469"/>
      <c r="K2556" s="657"/>
      <c r="L2556" s="469"/>
      <c r="M2556" s="652"/>
    </row>
    <row r="2557" spans="2:13" s="619" customFormat="1">
      <c r="B2557" s="454"/>
      <c r="C2557" s="454"/>
      <c r="D2557" s="469"/>
      <c r="E2557" s="469"/>
      <c r="F2557" s="469"/>
      <c r="G2557" s="469"/>
      <c r="H2557" s="469"/>
      <c r="I2557" s="469"/>
      <c r="J2557" s="469"/>
      <c r="K2557" s="657"/>
      <c r="L2557" s="469"/>
      <c r="M2557" s="652"/>
    </row>
    <row r="2558" spans="2:13" s="619" customFormat="1">
      <c r="B2558" s="454"/>
      <c r="C2558" s="454"/>
      <c r="D2558" s="469"/>
      <c r="E2558" s="469"/>
      <c r="F2558" s="469"/>
      <c r="G2558" s="469"/>
      <c r="H2558" s="469"/>
      <c r="I2558" s="469"/>
      <c r="J2558" s="469"/>
      <c r="K2558" s="657"/>
      <c r="L2558" s="469"/>
      <c r="M2558" s="652"/>
    </row>
    <row r="2559" spans="2:13" s="619" customFormat="1">
      <c r="B2559" s="454"/>
      <c r="C2559" s="454"/>
      <c r="D2559" s="469"/>
      <c r="E2559" s="469"/>
      <c r="F2559" s="469"/>
      <c r="G2559" s="469"/>
      <c r="H2559" s="469"/>
      <c r="I2559" s="469"/>
      <c r="J2559" s="469"/>
      <c r="K2559" s="657"/>
      <c r="L2559" s="469"/>
      <c r="M2559" s="652"/>
    </row>
    <row r="2560" spans="2:13" s="619" customFormat="1">
      <c r="B2560" s="454"/>
      <c r="C2560" s="454"/>
      <c r="D2560" s="469"/>
      <c r="E2560" s="469"/>
      <c r="F2560" s="469"/>
      <c r="G2560" s="469"/>
      <c r="H2560" s="469"/>
      <c r="I2560" s="469"/>
      <c r="J2560" s="469"/>
      <c r="K2560" s="657"/>
      <c r="L2560" s="469"/>
      <c r="M2560" s="652"/>
    </row>
    <row r="2561" spans="2:13" s="619" customFormat="1">
      <c r="B2561" s="454"/>
      <c r="C2561" s="454"/>
      <c r="D2561" s="469"/>
      <c r="E2561" s="469"/>
      <c r="F2561" s="469"/>
      <c r="G2561" s="469"/>
      <c r="H2561" s="469"/>
      <c r="I2561" s="469"/>
      <c r="J2561" s="469"/>
      <c r="K2561" s="657"/>
      <c r="L2561" s="469"/>
      <c r="M2561" s="652"/>
    </row>
    <row r="2562" spans="2:13" s="619" customFormat="1">
      <c r="B2562" s="454"/>
      <c r="C2562" s="454"/>
      <c r="D2562" s="469"/>
      <c r="E2562" s="469"/>
      <c r="F2562" s="469"/>
      <c r="G2562" s="469"/>
      <c r="H2562" s="469"/>
      <c r="I2562" s="469"/>
      <c r="J2562" s="469"/>
      <c r="K2562" s="657"/>
      <c r="L2562" s="469"/>
      <c r="M2562" s="652"/>
    </row>
    <row r="2563" spans="2:13" s="619" customFormat="1">
      <c r="B2563" s="454"/>
      <c r="C2563" s="454"/>
      <c r="D2563" s="469"/>
      <c r="E2563" s="469"/>
      <c r="F2563" s="469"/>
      <c r="G2563" s="469"/>
      <c r="H2563" s="469"/>
      <c r="I2563" s="469"/>
      <c r="J2563" s="469"/>
      <c r="K2563" s="657"/>
      <c r="L2563" s="469"/>
      <c r="M2563" s="652"/>
    </row>
    <row r="2564" spans="2:13" s="619" customFormat="1">
      <c r="B2564" s="454"/>
      <c r="C2564" s="454"/>
      <c r="D2564" s="469"/>
      <c r="E2564" s="469"/>
      <c r="F2564" s="469"/>
      <c r="G2564" s="469"/>
      <c r="H2564" s="469"/>
      <c r="I2564" s="469"/>
      <c r="J2564" s="469"/>
      <c r="K2564" s="657"/>
      <c r="L2564" s="469"/>
      <c r="M2564" s="652"/>
    </row>
    <row r="2565" spans="2:13" s="619" customFormat="1">
      <c r="B2565" s="454"/>
      <c r="C2565" s="454"/>
      <c r="D2565" s="469"/>
      <c r="E2565" s="469"/>
      <c r="F2565" s="469"/>
      <c r="G2565" s="469"/>
      <c r="H2565" s="469"/>
      <c r="I2565" s="469"/>
      <c r="J2565" s="469"/>
      <c r="K2565" s="657"/>
      <c r="L2565" s="469"/>
      <c r="M2565" s="652"/>
    </row>
    <row r="2566" spans="2:13" s="619" customFormat="1">
      <c r="B2566" s="454"/>
      <c r="C2566" s="454"/>
      <c r="D2566" s="469"/>
      <c r="E2566" s="469"/>
      <c r="F2566" s="469"/>
      <c r="G2566" s="469"/>
      <c r="H2566" s="469"/>
      <c r="I2566" s="469"/>
      <c r="J2566" s="469"/>
      <c r="K2566" s="657"/>
      <c r="L2566" s="469"/>
      <c r="M2566" s="652"/>
    </row>
    <row r="2567" spans="2:13" s="619" customFormat="1">
      <c r="B2567" s="454"/>
      <c r="C2567" s="454"/>
      <c r="D2567" s="469"/>
      <c r="E2567" s="469"/>
      <c r="F2567" s="469"/>
      <c r="G2567" s="469"/>
      <c r="H2567" s="469"/>
      <c r="I2567" s="469"/>
      <c r="J2567" s="469"/>
      <c r="K2567" s="657"/>
      <c r="L2567" s="469"/>
      <c r="M2567" s="652"/>
    </row>
    <row r="2568" spans="2:13" s="619" customFormat="1">
      <c r="B2568" s="454"/>
      <c r="C2568" s="454"/>
      <c r="D2568" s="469"/>
      <c r="E2568" s="469"/>
      <c r="F2568" s="469"/>
      <c r="G2568" s="469"/>
      <c r="H2568" s="469"/>
      <c r="I2568" s="469"/>
      <c r="J2568" s="469"/>
      <c r="K2568" s="657"/>
      <c r="L2568" s="469"/>
      <c r="M2568" s="652"/>
    </row>
    <row r="2569" spans="2:13" s="619" customFormat="1">
      <c r="B2569" s="454"/>
      <c r="C2569" s="454"/>
      <c r="D2569" s="469"/>
      <c r="E2569" s="469"/>
      <c r="F2569" s="469"/>
      <c r="G2569" s="469"/>
      <c r="H2569" s="469"/>
      <c r="I2569" s="469"/>
      <c r="J2569" s="469"/>
      <c r="K2569" s="657"/>
      <c r="L2569" s="469"/>
      <c r="M2569" s="652"/>
    </row>
    <row r="2570" spans="2:13" s="619" customFormat="1">
      <c r="B2570" s="454"/>
      <c r="C2570" s="454"/>
      <c r="D2570" s="469"/>
      <c r="E2570" s="469"/>
      <c r="F2570" s="469"/>
      <c r="G2570" s="469"/>
      <c r="H2570" s="469"/>
      <c r="I2570" s="469"/>
      <c r="J2570" s="469"/>
      <c r="K2570" s="657"/>
      <c r="L2570" s="469"/>
      <c r="M2570" s="652"/>
    </row>
    <row r="2571" spans="2:13" s="619" customFormat="1">
      <c r="B2571" s="454"/>
      <c r="C2571" s="454"/>
      <c r="D2571" s="469"/>
      <c r="E2571" s="469"/>
      <c r="F2571" s="469"/>
      <c r="G2571" s="469"/>
      <c r="H2571" s="469"/>
      <c r="I2571" s="469"/>
      <c r="J2571" s="469"/>
      <c r="K2571" s="657"/>
      <c r="L2571" s="469"/>
      <c r="M2571" s="652"/>
    </row>
    <row r="2572" spans="2:13" s="619" customFormat="1">
      <c r="B2572" s="454"/>
      <c r="C2572" s="454"/>
      <c r="D2572" s="469"/>
      <c r="E2572" s="469"/>
      <c r="F2572" s="469"/>
      <c r="G2572" s="469"/>
      <c r="H2572" s="469"/>
      <c r="I2572" s="469"/>
      <c r="J2572" s="469"/>
      <c r="K2572" s="657"/>
      <c r="L2572" s="469"/>
      <c r="M2572" s="652"/>
    </row>
    <row r="2573" spans="2:13" s="619" customFormat="1">
      <c r="B2573" s="454"/>
      <c r="C2573" s="454"/>
      <c r="D2573" s="469"/>
      <c r="E2573" s="469"/>
      <c r="F2573" s="469"/>
      <c r="G2573" s="469"/>
      <c r="H2573" s="469"/>
      <c r="I2573" s="469"/>
      <c r="J2573" s="469"/>
      <c r="K2573" s="657"/>
      <c r="L2573" s="469"/>
      <c r="M2573" s="652"/>
    </row>
    <row r="2574" spans="2:13" s="619" customFormat="1">
      <c r="B2574" s="454"/>
      <c r="C2574" s="454"/>
      <c r="D2574" s="469"/>
      <c r="E2574" s="469"/>
      <c r="F2574" s="469"/>
      <c r="G2574" s="469"/>
      <c r="H2574" s="469"/>
      <c r="I2574" s="469"/>
      <c r="J2574" s="469"/>
      <c r="K2574" s="657"/>
      <c r="L2574" s="469"/>
      <c r="M2574" s="652"/>
    </row>
    <row r="2575" spans="2:13" s="619" customFormat="1">
      <c r="B2575" s="454"/>
      <c r="C2575" s="454"/>
      <c r="D2575" s="469"/>
      <c r="E2575" s="469"/>
      <c r="F2575" s="469"/>
      <c r="G2575" s="469"/>
      <c r="H2575" s="469"/>
      <c r="I2575" s="469"/>
      <c r="J2575" s="469"/>
      <c r="K2575" s="657"/>
      <c r="L2575" s="469"/>
      <c r="M2575" s="652"/>
    </row>
    <row r="2576" spans="2:13" s="619" customFormat="1">
      <c r="B2576" s="454"/>
      <c r="C2576" s="454"/>
      <c r="D2576" s="469"/>
      <c r="E2576" s="469"/>
      <c r="F2576" s="469"/>
      <c r="G2576" s="469"/>
      <c r="H2576" s="469"/>
      <c r="I2576" s="469"/>
      <c r="J2576" s="469"/>
      <c r="K2576" s="657"/>
      <c r="L2576" s="469"/>
      <c r="M2576" s="652"/>
    </row>
    <row r="2577" spans="2:13" s="619" customFormat="1">
      <c r="B2577" s="454"/>
      <c r="C2577" s="454"/>
      <c r="D2577" s="469"/>
      <c r="E2577" s="469"/>
      <c r="F2577" s="469"/>
      <c r="G2577" s="469"/>
      <c r="H2577" s="469"/>
      <c r="I2577" s="469"/>
      <c r="J2577" s="469"/>
      <c r="K2577" s="657"/>
      <c r="L2577" s="469"/>
      <c r="M2577" s="652"/>
    </row>
    <row r="2578" spans="2:13" s="619" customFormat="1">
      <c r="B2578" s="454"/>
      <c r="C2578" s="454"/>
      <c r="D2578" s="469"/>
      <c r="E2578" s="469"/>
      <c r="F2578" s="469"/>
      <c r="G2578" s="469"/>
      <c r="H2578" s="469"/>
      <c r="I2578" s="469"/>
      <c r="J2578" s="469"/>
      <c r="K2578" s="657"/>
      <c r="L2578" s="469"/>
      <c r="M2578" s="652"/>
    </row>
    <row r="2579" spans="2:13" s="619" customFormat="1">
      <c r="B2579" s="454"/>
      <c r="C2579" s="454"/>
      <c r="D2579" s="469"/>
      <c r="E2579" s="469"/>
      <c r="F2579" s="469"/>
      <c r="G2579" s="469"/>
      <c r="H2579" s="469"/>
      <c r="I2579" s="469"/>
      <c r="J2579" s="469"/>
      <c r="K2579" s="657"/>
      <c r="L2579" s="469"/>
      <c r="M2579" s="652"/>
    </row>
    <row r="2580" spans="2:13" s="619" customFormat="1">
      <c r="B2580" s="454"/>
      <c r="C2580" s="454"/>
      <c r="D2580" s="469"/>
      <c r="E2580" s="469"/>
      <c r="F2580" s="469"/>
      <c r="G2580" s="469"/>
      <c r="H2580" s="469"/>
      <c r="I2580" s="469"/>
      <c r="J2580" s="469"/>
      <c r="K2580" s="657"/>
      <c r="L2580" s="469"/>
      <c r="M2580" s="652"/>
    </row>
    <row r="2581" spans="2:13" s="619" customFormat="1">
      <c r="B2581" s="454"/>
      <c r="C2581" s="454"/>
      <c r="D2581" s="469"/>
      <c r="E2581" s="469"/>
      <c r="F2581" s="469"/>
      <c r="G2581" s="469"/>
      <c r="H2581" s="469"/>
      <c r="I2581" s="469"/>
      <c r="J2581" s="469"/>
      <c r="K2581" s="657"/>
      <c r="L2581" s="469"/>
      <c r="M2581" s="652"/>
    </row>
    <row r="2582" spans="2:13" s="619" customFormat="1">
      <c r="B2582" s="454"/>
      <c r="C2582" s="454"/>
      <c r="D2582" s="469"/>
      <c r="E2582" s="469"/>
      <c r="F2582" s="469"/>
      <c r="G2582" s="469"/>
      <c r="H2582" s="469"/>
      <c r="I2582" s="469"/>
      <c r="J2582" s="469"/>
      <c r="K2582" s="657"/>
      <c r="L2582" s="469"/>
      <c r="M2582" s="652"/>
    </row>
    <row r="2583" spans="2:13" s="619" customFormat="1">
      <c r="B2583" s="454"/>
      <c r="C2583" s="454"/>
      <c r="D2583" s="469"/>
      <c r="E2583" s="469"/>
      <c r="F2583" s="469"/>
      <c r="G2583" s="469"/>
      <c r="H2583" s="469"/>
      <c r="I2583" s="469"/>
      <c r="J2583" s="469"/>
      <c r="K2583" s="657"/>
      <c r="L2583" s="469"/>
      <c r="M2583" s="652"/>
    </row>
    <row r="2584" spans="2:13" s="619" customFormat="1">
      <c r="B2584" s="454"/>
      <c r="C2584" s="454"/>
      <c r="D2584" s="469"/>
      <c r="E2584" s="469"/>
      <c r="F2584" s="469"/>
      <c r="G2584" s="469"/>
      <c r="H2584" s="469"/>
      <c r="I2584" s="469"/>
      <c r="J2584" s="469"/>
      <c r="K2584" s="657"/>
      <c r="L2584" s="469"/>
      <c r="M2584" s="652"/>
    </row>
    <row r="2585" spans="2:13" s="619" customFormat="1">
      <c r="B2585" s="454"/>
      <c r="C2585" s="454"/>
      <c r="D2585" s="469"/>
      <c r="E2585" s="469"/>
      <c r="F2585" s="469"/>
      <c r="G2585" s="469"/>
      <c r="H2585" s="469"/>
      <c r="I2585" s="469"/>
      <c r="J2585" s="469"/>
      <c r="K2585" s="657"/>
      <c r="L2585" s="469"/>
      <c r="M2585" s="652"/>
    </row>
    <row r="2586" spans="2:13" s="619" customFormat="1">
      <c r="B2586" s="454"/>
      <c r="C2586" s="454"/>
      <c r="D2586" s="469"/>
      <c r="E2586" s="469"/>
      <c r="F2586" s="469"/>
      <c r="G2586" s="469"/>
      <c r="H2586" s="469"/>
      <c r="I2586" s="469"/>
      <c r="J2586" s="469"/>
      <c r="K2586" s="657"/>
      <c r="L2586" s="469"/>
      <c r="M2586" s="652"/>
    </row>
    <row r="2587" spans="2:13" s="619" customFormat="1">
      <c r="B2587" s="454"/>
      <c r="C2587" s="454"/>
      <c r="D2587" s="469"/>
      <c r="E2587" s="469"/>
      <c r="F2587" s="469"/>
      <c r="G2587" s="469"/>
      <c r="H2587" s="469"/>
      <c r="I2587" s="469"/>
      <c r="J2587" s="469"/>
      <c r="K2587" s="657"/>
      <c r="L2587" s="469"/>
      <c r="M2587" s="652"/>
    </row>
    <row r="2588" spans="2:13" s="619" customFormat="1">
      <c r="B2588" s="454"/>
      <c r="C2588" s="454"/>
      <c r="D2588" s="469"/>
      <c r="E2588" s="469"/>
      <c r="F2588" s="469"/>
      <c r="G2588" s="469"/>
      <c r="H2588" s="469"/>
      <c r="I2588" s="469"/>
      <c r="J2588" s="469"/>
      <c r="K2588" s="657"/>
      <c r="L2588" s="469"/>
      <c r="M2588" s="652"/>
    </row>
    <row r="2589" spans="2:13" s="619" customFormat="1">
      <c r="B2589" s="454"/>
      <c r="C2589" s="454"/>
      <c r="D2589" s="469"/>
      <c r="E2589" s="469"/>
      <c r="F2589" s="469"/>
      <c r="G2589" s="469"/>
      <c r="H2589" s="469"/>
      <c r="I2589" s="469"/>
      <c r="J2589" s="469"/>
      <c r="K2589" s="657"/>
      <c r="L2589" s="469"/>
      <c r="M2589" s="652"/>
    </row>
    <row r="2590" spans="2:13" s="619" customFormat="1">
      <c r="B2590" s="454"/>
      <c r="C2590" s="454"/>
      <c r="D2590" s="469"/>
      <c r="E2590" s="469"/>
      <c r="F2590" s="469"/>
      <c r="G2590" s="469"/>
      <c r="H2590" s="469"/>
      <c r="I2590" s="469"/>
      <c r="J2590" s="469"/>
      <c r="K2590" s="657"/>
      <c r="L2590" s="469"/>
      <c r="M2590" s="652"/>
    </row>
    <row r="2591" spans="2:13" s="619" customFormat="1">
      <c r="B2591" s="454"/>
      <c r="C2591" s="454"/>
      <c r="D2591" s="469"/>
      <c r="E2591" s="469"/>
      <c r="F2591" s="469"/>
      <c r="G2591" s="469"/>
      <c r="H2591" s="469"/>
      <c r="I2591" s="469"/>
      <c r="J2591" s="469"/>
      <c r="K2591" s="657"/>
      <c r="L2591" s="469"/>
      <c r="M2591" s="652"/>
    </row>
    <row r="2592" spans="2:13" s="619" customFormat="1">
      <c r="B2592" s="454"/>
      <c r="C2592" s="454"/>
      <c r="D2592" s="469"/>
      <c r="E2592" s="469"/>
      <c r="F2592" s="469"/>
      <c r="G2592" s="469"/>
      <c r="H2592" s="469"/>
      <c r="I2592" s="469"/>
      <c r="J2592" s="469"/>
      <c r="K2592" s="657"/>
      <c r="L2592" s="469"/>
      <c r="M2592" s="652"/>
    </row>
    <row r="2593" spans="2:13" s="619" customFormat="1">
      <c r="B2593" s="454"/>
      <c r="C2593" s="454"/>
      <c r="D2593" s="469"/>
      <c r="E2593" s="469"/>
      <c r="F2593" s="469"/>
      <c r="G2593" s="469"/>
      <c r="H2593" s="469"/>
      <c r="I2593" s="469"/>
      <c r="J2593" s="469"/>
      <c r="K2593" s="657"/>
      <c r="L2593" s="469"/>
      <c r="M2593" s="652"/>
    </row>
    <row r="2594" spans="2:13" s="619" customFormat="1">
      <c r="B2594" s="454"/>
      <c r="C2594" s="454"/>
      <c r="D2594" s="469"/>
      <c r="E2594" s="469"/>
      <c r="F2594" s="469"/>
      <c r="G2594" s="469"/>
      <c r="H2594" s="469"/>
      <c r="I2594" s="469"/>
      <c r="J2594" s="469"/>
      <c r="K2594" s="657"/>
      <c r="L2594" s="469"/>
      <c r="M2594" s="652"/>
    </row>
    <row r="2595" spans="2:13" s="619" customFormat="1">
      <c r="B2595" s="454"/>
      <c r="C2595" s="454"/>
      <c r="D2595" s="469"/>
      <c r="E2595" s="469"/>
      <c r="F2595" s="469"/>
      <c r="G2595" s="469"/>
      <c r="H2595" s="469"/>
      <c r="I2595" s="469"/>
      <c r="J2595" s="469"/>
      <c r="K2595" s="657"/>
      <c r="L2595" s="469"/>
      <c r="M2595" s="652"/>
    </row>
    <row r="2596" spans="2:13" s="619" customFormat="1">
      <c r="B2596" s="454"/>
      <c r="C2596" s="454"/>
      <c r="D2596" s="469"/>
      <c r="E2596" s="469"/>
      <c r="F2596" s="469"/>
      <c r="G2596" s="469"/>
      <c r="H2596" s="469"/>
      <c r="I2596" s="469"/>
      <c r="J2596" s="469"/>
      <c r="K2596" s="657"/>
      <c r="L2596" s="469"/>
      <c r="M2596" s="652"/>
    </row>
    <row r="2597" spans="2:13" s="619" customFormat="1">
      <c r="B2597" s="454"/>
      <c r="C2597" s="454"/>
      <c r="D2597" s="469"/>
      <c r="E2597" s="469"/>
      <c r="F2597" s="469"/>
      <c r="G2597" s="469"/>
      <c r="H2597" s="469"/>
      <c r="I2597" s="469"/>
      <c r="J2597" s="469"/>
      <c r="K2597" s="657"/>
      <c r="L2597" s="469"/>
      <c r="M2597" s="652"/>
    </row>
    <row r="2598" spans="2:13" s="619" customFormat="1">
      <c r="B2598" s="454"/>
      <c r="C2598" s="454"/>
      <c r="D2598" s="469"/>
      <c r="E2598" s="469"/>
      <c r="F2598" s="469"/>
      <c r="G2598" s="469"/>
      <c r="H2598" s="469"/>
      <c r="I2598" s="469"/>
      <c r="J2598" s="469"/>
      <c r="K2598" s="657"/>
      <c r="L2598" s="469"/>
      <c r="M2598" s="652"/>
    </row>
    <row r="2599" spans="2:13" s="619" customFormat="1">
      <c r="B2599" s="454"/>
      <c r="C2599" s="454"/>
      <c r="D2599" s="469"/>
      <c r="E2599" s="469"/>
      <c r="F2599" s="469"/>
      <c r="G2599" s="469"/>
      <c r="H2599" s="469"/>
      <c r="I2599" s="469"/>
      <c r="J2599" s="469"/>
      <c r="K2599" s="657"/>
      <c r="L2599" s="469"/>
      <c r="M2599" s="652"/>
    </row>
    <row r="2600" spans="2:13" s="619" customFormat="1">
      <c r="B2600" s="454"/>
      <c r="C2600" s="454"/>
      <c r="D2600" s="469"/>
      <c r="E2600" s="469"/>
      <c r="F2600" s="469"/>
      <c r="G2600" s="469"/>
      <c r="H2600" s="469"/>
      <c r="I2600" s="469"/>
      <c r="J2600" s="469"/>
      <c r="K2600" s="657"/>
      <c r="L2600" s="469"/>
      <c r="M2600" s="652"/>
    </row>
    <row r="2601" spans="2:13" s="619" customFormat="1">
      <c r="B2601" s="454"/>
      <c r="C2601" s="454"/>
      <c r="D2601" s="469"/>
      <c r="E2601" s="469"/>
      <c r="F2601" s="469"/>
      <c r="G2601" s="469"/>
      <c r="H2601" s="469"/>
      <c r="I2601" s="469"/>
      <c r="J2601" s="469"/>
      <c r="K2601" s="657"/>
      <c r="L2601" s="469"/>
      <c r="M2601" s="652"/>
    </row>
    <row r="2602" spans="2:13" s="619" customFormat="1">
      <c r="B2602" s="454"/>
      <c r="C2602" s="454"/>
      <c r="D2602" s="469"/>
      <c r="E2602" s="469"/>
      <c r="F2602" s="469"/>
      <c r="G2602" s="469"/>
      <c r="H2602" s="469"/>
      <c r="I2602" s="469"/>
      <c r="J2602" s="469"/>
      <c r="K2602" s="657"/>
      <c r="L2602" s="469"/>
      <c r="M2602" s="652"/>
    </row>
    <row r="2603" spans="2:13" s="619" customFormat="1">
      <c r="B2603" s="454"/>
      <c r="C2603" s="454"/>
      <c r="D2603" s="469"/>
      <c r="E2603" s="469"/>
      <c r="F2603" s="469"/>
      <c r="G2603" s="469"/>
      <c r="H2603" s="469"/>
      <c r="I2603" s="469"/>
      <c r="J2603" s="469"/>
      <c r="K2603" s="657"/>
      <c r="L2603" s="469"/>
      <c r="M2603" s="652"/>
    </row>
    <row r="2604" spans="2:13" s="619" customFormat="1">
      <c r="B2604" s="454"/>
      <c r="C2604" s="454"/>
      <c r="D2604" s="469"/>
      <c r="E2604" s="469"/>
      <c r="F2604" s="469"/>
      <c r="G2604" s="469"/>
      <c r="H2604" s="469"/>
      <c r="I2604" s="469"/>
      <c r="J2604" s="469"/>
      <c r="K2604" s="657"/>
      <c r="L2604" s="469"/>
      <c r="M2604" s="652"/>
    </row>
    <row r="2605" spans="2:13" s="619" customFormat="1">
      <c r="B2605" s="454"/>
      <c r="C2605" s="454"/>
      <c r="D2605" s="469"/>
      <c r="E2605" s="469"/>
      <c r="F2605" s="469"/>
      <c r="G2605" s="469"/>
      <c r="H2605" s="469"/>
      <c r="I2605" s="469"/>
      <c r="J2605" s="469"/>
      <c r="K2605" s="657"/>
      <c r="L2605" s="469"/>
      <c r="M2605" s="652"/>
    </row>
    <row r="2606" spans="2:13" s="619" customFormat="1">
      <c r="B2606" s="454"/>
      <c r="C2606" s="454"/>
      <c r="D2606" s="469"/>
      <c r="E2606" s="469"/>
      <c r="F2606" s="469"/>
      <c r="G2606" s="469"/>
      <c r="H2606" s="469"/>
      <c r="I2606" s="469"/>
      <c r="J2606" s="469"/>
      <c r="K2606" s="657"/>
      <c r="L2606" s="469"/>
      <c r="M2606" s="652"/>
    </row>
    <row r="2607" spans="2:13" s="619" customFormat="1">
      <c r="B2607" s="454"/>
      <c r="C2607" s="454"/>
      <c r="D2607" s="469"/>
      <c r="E2607" s="469"/>
      <c r="F2607" s="469"/>
      <c r="G2607" s="469"/>
      <c r="H2607" s="469"/>
      <c r="I2607" s="469"/>
      <c r="J2607" s="469"/>
      <c r="K2607" s="657"/>
      <c r="L2607" s="469"/>
      <c r="M2607" s="652"/>
    </row>
    <row r="2608" spans="2:13" s="619" customFormat="1">
      <c r="B2608" s="454"/>
      <c r="C2608" s="454"/>
      <c r="D2608" s="469"/>
      <c r="E2608" s="469"/>
      <c r="F2608" s="469"/>
      <c r="G2608" s="469"/>
      <c r="H2608" s="469"/>
      <c r="I2608" s="469"/>
      <c r="J2608" s="469"/>
      <c r="K2608" s="657"/>
      <c r="L2608" s="469"/>
      <c r="M2608" s="652"/>
    </row>
    <row r="2609" spans="2:13" s="619" customFormat="1">
      <c r="B2609" s="454"/>
      <c r="C2609" s="454"/>
      <c r="D2609" s="469"/>
      <c r="E2609" s="469"/>
      <c r="F2609" s="469"/>
      <c r="G2609" s="469"/>
      <c r="H2609" s="469"/>
      <c r="I2609" s="469"/>
      <c r="J2609" s="469"/>
      <c r="K2609" s="657"/>
      <c r="L2609" s="469"/>
      <c r="M2609" s="652"/>
    </row>
    <row r="2610" spans="2:13" s="619" customFormat="1">
      <c r="B2610" s="454"/>
      <c r="C2610" s="454"/>
      <c r="D2610" s="469"/>
      <c r="E2610" s="469"/>
      <c r="F2610" s="469"/>
      <c r="G2610" s="469"/>
      <c r="H2610" s="469"/>
      <c r="I2610" s="469"/>
      <c r="J2610" s="469"/>
      <c r="K2610" s="657"/>
      <c r="L2610" s="469"/>
      <c r="M2610" s="652"/>
    </row>
    <row r="2611" spans="2:13" s="619" customFormat="1">
      <c r="B2611" s="454"/>
      <c r="C2611" s="454"/>
      <c r="D2611" s="469"/>
      <c r="E2611" s="469"/>
      <c r="F2611" s="469"/>
      <c r="G2611" s="469"/>
      <c r="H2611" s="469"/>
      <c r="I2611" s="469"/>
      <c r="J2611" s="469"/>
      <c r="K2611" s="657"/>
      <c r="L2611" s="469"/>
      <c r="M2611" s="652"/>
    </row>
    <row r="2612" spans="2:13" s="619" customFormat="1">
      <c r="B2612" s="454"/>
      <c r="C2612" s="454"/>
      <c r="D2612" s="469"/>
      <c r="E2612" s="469"/>
      <c r="F2612" s="469"/>
      <c r="G2612" s="469"/>
      <c r="H2612" s="469"/>
      <c r="I2612" s="469"/>
      <c r="J2612" s="469"/>
      <c r="K2612" s="657"/>
      <c r="L2612" s="469"/>
      <c r="M2612" s="652"/>
    </row>
    <row r="2613" spans="2:13" s="619" customFormat="1">
      <c r="B2613" s="454"/>
      <c r="C2613" s="454"/>
      <c r="D2613" s="469"/>
      <c r="E2613" s="469"/>
      <c r="F2613" s="469"/>
      <c r="G2613" s="469"/>
      <c r="H2613" s="469"/>
      <c r="I2613" s="469"/>
      <c r="J2613" s="469"/>
      <c r="K2613" s="657"/>
      <c r="L2613" s="469"/>
      <c r="M2613" s="652"/>
    </row>
    <row r="2614" spans="2:13" s="619" customFormat="1">
      <c r="B2614" s="454"/>
      <c r="C2614" s="454"/>
      <c r="D2614" s="469"/>
      <c r="E2614" s="469"/>
      <c r="F2614" s="469"/>
      <c r="G2614" s="469"/>
      <c r="H2614" s="469"/>
      <c r="I2614" s="469"/>
      <c r="J2614" s="469"/>
      <c r="K2614" s="657"/>
      <c r="L2614" s="469"/>
      <c r="M2614" s="652"/>
    </row>
    <row r="2615" spans="2:13" s="619" customFormat="1">
      <c r="B2615" s="454"/>
      <c r="C2615" s="454"/>
      <c r="D2615" s="469"/>
      <c r="E2615" s="469"/>
      <c r="F2615" s="469"/>
      <c r="G2615" s="469"/>
      <c r="H2615" s="469"/>
      <c r="I2615" s="469"/>
      <c r="J2615" s="469"/>
      <c r="K2615" s="657"/>
      <c r="L2615" s="469"/>
      <c r="M2615" s="652"/>
    </row>
    <row r="2616" spans="2:13" s="619" customFormat="1">
      <c r="B2616" s="454"/>
      <c r="C2616" s="454"/>
      <c r="D2616" s="469"/>
      <c r="E2616" s="469"/>
      <c r="F2616" s="469"/>
      <c r="G2616" s="469"/>
      <c r="H2616" s="469"/>
      <c r="I2616" s="469"/>
      <c r="J2616" s="469"/>
      <c r="K2616" s="657"/>
      <c r="L2616" s="469"/>
      <c r="M2616" s="652"/>
    </row>
    <row r="2617" spans="2:13" s="619" customFormat="1">
      <c r="B2617" s="454"/>
      <c r="C2617" s="454"/>
      <c r="D2617" s="469"/>
      <c r="E2617" s="469"/>
      <c r="F2617" s="469"/>
      <c r="G2617" s="469"/>
      <c r="H2617" s="469"/>
      <c r="I2617" s="469"/>
      <c r="J2617" s="469"/>
      <c r="K2617" s="657"/>
      <c r="L2617" s="469"/>
      <c r="M2617" s="652"/>
    </row>
    <row r="2618" spans="2:13" s="619" customFormat="1">
      <c r="B2618" s="454"/>
      <c r="C2618" s="454"/>
      <c r="D2618" s="469"/>
      <c r="E2618" s="469"/>
      <c r="F2618" s="469"/>
      <c r="G2618" s="469"/>
      <c r="H2618" s="469"/>
      <c r="I2618" s="469"/>
      <c r="J2618" s="469"/>
      <c r="K2618" s="657"/>
      <c r="L2618" s="469"/>
      <c r="M2618" s="652"/>
    </row>
    <row r="2619" spans="2:13" s="619" customFormat="1">
      <c r="B2619" s="454"/>
      <c r="C2619" s="454"/>
      <c r="D2619" s="469"/>
      <c r="E2619" s="469"/>
      <c r="F2619" s="469"/>
      <c r="G2619" s="469"/>
      <c r="H2619" s="469"/>
      <c r="I2619" s="469"/>
      <c r="J2619" s="469"/>
      <c r="K2619" s="657"/>
      <c r="L2619" s="469"/>
      <c r="M2619" s="652"/>
    </row>
    <row r="2620" spans="2:13" s="619" customFormat="1">
      <c r="B2620" s="454"/>
      <c r="C2620" s="454"/>
      <c r="D2620" s="469"/>
      <c r="E2620" s="469"/>
      <c r="F2620" s="469"/>
      <c r="G2620" s="469"/>
      <c r="H2620" s="469"/>
      <c r="I2620" s="469"/>
      <c r="J2620" s="469"/>
      <c r="K2620" s="657"/>
      <c r="L2620" s="469"/>
      <c r="M2620" s="652"/>
    </row>
    <row r="2621" spans="2:13" s="619" customFormat="1">
      <c r="B2621" s="454"/>
      <c r="C2621" s="454"/>
      <c r="D2621" s="469"/>
      <c r="E2621" s="469"/>
      <c r="F2621" s="469"/>
      <c r="G2621" s="469"/>
      <c r="H2621" s="469"/>
      <c r="I2621" s="469"/>
      <c r="J2621" s="469"/>
      <c r="K2621" s="657"/>
      <c r="L2621" s="469"/>
      <c r="M2621" s="652"/>
    </row>
    <row r="2622" spans="2:13" s="619" customFormat="1">
      <c r="B2622" s="454"/>
      <c r="C2622" s="454"/>
      <c r="D2622" s="469"/>
      <c r="E2622" s="469"/>
      <c r="F2622" s="469"/>
      <c r="G2622" s="469"/>
      <c r="H2622" s="469"/>
      <c r="I2622" s="469"/>
      <c r="J2622" s="469"/>
      <c r="K2622" s="657"/>
      <c r="L2622" s="469"/>
      <c r="M2622" s="652"/>
    </row>
    <row r="2623" spans="2:13" s="619" customFormat="1">
      <c r="B2623" s="454"/>
      <c r="C2623" s="454"/>
      <c r="D2623" s="469"/>
      <c r="E2623" s="469"/>
      <c r="F2623" s="469"/>
      <c r="G2623" s="469"/>
      <c r="H2623" s="469"/>
      <c r="I2623" s="469"/>
      <c r="J2623" s="469"/>
      <c r="K2623" s="657"/>
      <c r="L2623" s="469"/>
      <c r="M2623" s="652"/>
    </row>
    <row r="2624" spans="2:13" s="619" customFormat="1">
      <c r="B2624" s="454"/>
      <c r="C2624" s="454"/>
      <c r="D2624" s="469"/>
      <c r="E2624" s="469"/>
      <c r="F2624" s="469"/>
      <c r="G2624" s="469"/>
      <c r="H2624" s="469"/>
      <c r="I2624" s="469"/>
      <c r="J2624" s="469"/>
      <c r="K2624" s="657"/>
      <c r="L2624" s="469"/>
      <c r="M2624" s="652"/>
    </row>
    <row r="2625" spans="2:13" s="619" customFormat="1">
      <c r="B2625" s="454"/>
      <c r="C2625" s="454"/>
      <c r="D2625" s="469"/>
      <c r="E2625" s="469"/>
      <c r="F2625" s="469"/>
      <c r="G2625" s="469"/>
      <c r="H2625" s="469"/>
      <c r="I2625" s="469"/>
      <c r="J2625" s="469"/>
      <c r="K2625" s="657"/>
      <c r="L2625" s="469"/>
      <c r="M2625" s="652"/>
    </row>
    <row r="2626" spans="2:13" s="619" customFormat="1">
      <c r="B2626" s="454"/>
      <c r="C2626" s="454"/>
      <c r="D2626" s="469"/>
      <c r="E2626" s="469"/>
      <c r="F2626" s="469"/>
      <c r="G2626" s="469"/>
      <c r="H2626" s="469"/>
      <c r="I2626" s="469"/>
      <c r="J2626" s="469"/>
      <c r="K2626" s="657"/>
      <c r="L2626" s="469"/>
      <c r="M2626" s="652"/>
    </row>
    <row r="2627" spans="2:13" s="619" customFormat="1">
      <c r="B2627" s="454"/>
      <c r="C2627" s="454"/>
      <c r="D2627" s="469"/>
      <c r="E2627" s="469"/>
      <c r="F2627" s="469"/>
      <c r="G2627" s="469"/>
      <c r="H2627" s="469"/>
      <c r="I2627" s="469"/>
      <c r="J2627" s="469"/>
      <c r="K2627" s="657"/>
      <c r="L2627" s="469"/>
      <c r="M2627" s="652"/>
    </row>
    <row r="2628" spans="2:13" s="619" customFormat="1">
      <c r="B2628" s="454"/>
      <c r="C2628" s="454"/>
      <c r="D2628" s="469"/>
      <c r="E2628" s="469"/>
      <c r="F2628" s="469"/>
      <c r="G2628" s="469"/>
      <c r="H2628" s="469"/>
      <c r="I2628" s="469"/>
      <c r="J2628" s="469"/>
      <c r="K2628" s="657"/>
      <c r="L2628" s="469"/>
      <c r="M2628" s="652"/>
    </row>
    <row r="2629" spans="2:13" s="619" customFormat="1">
      <c r="B2629" s="454"/>
      <c r="C2629" s="454"/>
      <c r="D2629" s="469"/>
      <c r="E2629" s="469"/>
      <c r="F2629" s="469"/>
      <c r="G2629" s="469"/>
      <c r="H2629" s="469"/>
      <c r="I2629" s="469"/>
      <c r="J2629" s="469"/>
      <c r="K2629" s="657"/>
      <c r="L2629" s="469"/>
      <c r="M2629" s="652"/>
    </row>
    <row r="2630" spans="2:13" s="619" customFormat="1">
      <c r="B2630" s="454"/>
      <c r="C2630" s="454"/>
      <c r="D2630" s="469"/>
      <c r="E2630" s="469"/>
      <c r="F2630" s="469"/>
      <c r="G2630" s="469"/>
      <c r="H2630" s="469"/>
      <c r="I2630" s="469"/>
      <c r="J2630" s="469"/>
      <c r="K2630" s="657"/>
      <c r="L2630" s="469"/>
      <c r="M2630" s="652"/>
    </row>
    <row r="2631" spans="2:13" s="619" customFormat="1">
      <c r="B2631" s="454"/>
      <c r="C2631" s="454"/>
      <c r="D2631" s="469"/>
      <c r="E2631" s="469"/>
      <c r="F2631" s="469"/>
      <c r="G2631" s="469"/>
      <c r="H2631" s="469"/>
      <c r="I2631" s="469"/>
      <c r="J2631" s="469"/>
      <c r="K2631" s="657"/>
      <c r="L2631" s="469"/>
      <c r="M2631" s="652"/>
    </row>
    <row r="2632" spans="2:13" s="619" customFormat="1">
      <c r="B2632" s="454"/>
      <c r="C2632" s="454"/>
      <c r="D2632" s="469"/>
      <c r="E2632" s="469"/>
      <c r="F2632" s="469"/>
      <c r="G2632" s="469"/>
      <c r="H2632" s="469"/>
      <c r="I2632" s="469"/>
      <c r="J2632" s="469"/>
      <c r="K2632" s="657"/>
      <c r="L2632" s="469"/>
      <c r="M2632" s="652"/>
    </row>
    <row r="2633" spans="2:13" s="619" customFormat="1">
      <c r="B2633" s="454"/>
      <c r="C2633" s="454"/>
      <c r="D2633" s="469"/>
      <c r="E2633" s="469"/>
      <c r="F2633" s="469"/>
      <c r="G2633" s="469"/>
      <c r="H2633" s="469"/>
      <c r="I2633" s="469"/>
      <c r="J2633" s="469"/>
      <c r="K2633" s="657"/>
      <c r="L2633" s="469"/>
      <c r="M2633" s="652"/>
    </row>
    <row r="2634" spans="2:13" s="619" customFormat="1">
      <c r="B2634" s="454"/>
      <c r="C2634" s="454"/>
      <c r="D2634" s="469"/>
      <c r="E2634" s="469"/>
      <c r="F2634" s="469"/>
      <c r="G2634" s="469"/>
      <c r="H2634" s="469"/>
      <c r="I2634" s="469"/>
      <c r="J2634" s="469"/>
      <c r="K2634" s="657"/>
      <c r="L2634" s="469"/>
      <c r="M2634" s="652"/>
    </row>
    <row r="2635" spans="2:13" s="619" customFormat="1">
      <c r="B2635" s="454"/>
      <c r="C2635" s="454"/>
      <c r="D2635" s="469"/>
      <c r="E2635" s="469"/>
      <c r="F2635" s="469"/>
      <c r="G2635" s="469"/>
      <c r="H2635" s="469"/>
      <c r="I2635" s="469"/>
      <c r="J2635" s="469"/>
      <c r="K2635" s="657"/>
      <c r="L2635" s="469"/>
      <c r="M2635" s="652"/>
    </row>
    <row r="2636" spans="2:13" s="619" customFormat="1">
      <c r="B2636" s="454"/>
      <c r="C2636" s="454"/>
      <c r="D2636" s="469"/>
      <c r="E2636" s="469"/>
      <c r="F2636" s="469"/>
      <c r="G2636" s="469"/>
      <c r="H2636" s="469"/>
      <c r="I2636" s="469"/>
      <c r="J2636" s="469"/>
      <c r="K2636" s="657"/>
      <c r="L2636" s="469"/>
      <c r="M2636" s="652"/>
    </row>
    <row r="2637" spans="2:13" s="619" customFormat="1">
      <c r="B2637" s="454"/>
      <c r="C2637" s="454"/>
      <c r="D2637" s="469"/>
      <c r="E2637" s="469"/>
      <c r="F2637" s="469"/>
      <c r="G2637" s="469"/>
      <c r="H2637" s="469"/>
      <c r="I2637" s="469"/>
      <c r="J2637" s="469"/>
      <c r="K2637" s="657"/>
      <c r="L2637" s="469"/>
      <c r="M2637" s="652"/>
    </row>
    <row r="2638" spans="2:13" s="619" customFormat="1">
      <c r="B2638" s="454"/>
      <c r="C2638" s="454"/>
      <c r="D2638" s="469"/>
      <c r="E2638" s="469"/>
      <c r="F2638" s="469"/>
      <c r="G2638" s="469"/>
      <c r="H2638" s="469"/>
      <c r="I2638" s="469"/>
      <c r="J2638" s="469"/>
      <c r="K2638" s="657"/>
      <c r="L2638" s="469"/>
      <c r="M2638" s="652"/>
    </row>
    <row r="2639" spans="2:13" s="619" customFormat="1">
      <c r="B2639" s="454"/>
      <c r="C2639" s="454"/>
      <c r="D2639" s="469"/>
      <c r="E2639" s="469"/>
      <c r="F2639" s="469"/>
      <c r="G2639" s="469"/>
      <c r="H2639" s="469"/>
      <c r="I2639" s="469"/>
      <c r="J2639" s="469"/>
      <c r="K2639" s="657"/>
      <c r="L2639" s="469"/>
      <c r="M2639" s="652"/>
    </row>
    <row r="2640" spans="2:13" s="619" customFormat="1">
      <c r="B2640" s="454"/>
      <c r="C2640" s="454"/>
      <c r="D2640" s="469"/>
      <c r="E2640" s="469"/>
      <c r="F2640" s="469"/>
      <c r="G2640" s="469"/>
      <c r="H2640" s="469"/>
      <c r="I2640" s="469"/>
      <c r="J2640" s="469"/>
      <c r="K2640" s="657"/>
      <c r="L2640" s="469"/>
      <c r="M2640" s="652"/>
    </row>
    <row r="2641" spans="2:13" s="619" customFormat="1">
      <c r="B2641" s="454"/>
      <c r="C2641" s="454"/>
      <c r="D2641" s="469"/>
      <c r="E2641" s="469"/>
      <c r="F2641" s="469"/>
      <c r="G2641" s="469"/>
      <c r="H2641" s="469"/>
      <c r="I2641" s="469"/>
      <c r="J2641" s="469"/>
      <c r="K2641" s="657"/>
      <c r="L2641" s="469"/>
      <c r="M2641" s="652"/>
    </row>
    <row r="2642" spans="2:13" s="619" customFormat="1">
      <c r="B2642" s="454"/>
      <c r="C2642" s="454"/>
      <c r="D2642" s="469"/>
      <c r="E2642" s="469"/>
      <c r="F2642" s="469"/>
      <c r="G2642" s="469"/>
      <c r="H2642" s="469"/>
      <c r="I2642" s="469"/>
      <c r="J2642" s="469"/>
      <c r="K2642" s="657"/>
      <c r="L2642" s="469"/>
      <c r="M2642" s="652"/>
    </row>
    <row r="2643" spans="2:13" s="619" customFormat="1">
      <c r="B2643" s="454"/>
      <c r="C2643" s="454"/>
      <c r="D2643" s="469"/>
      <c r="E2643" s="469"/>
      <c r="F2643" s="469"/>
      <c r="G2643" s="469"/>
      <c r="H2643" s="469"/>
      <c r="I2643" s="469"/>
      <c r="J2643" s="469"/>
      <c r="K2643" s="657"/>
      <c r="L2643" s="469"/>
      <c r="M2643" s="652"/>
    </row>
    <row r="2644" spans="2:13" s="619" customFormat="1">
      <c r="B2644" s="454"/>
      <c r="C2644" s="454"/>
      <c r="D2644" s="469"/>
      <c r="E2644" s="469"/>
      <c r="F2644" s="469"/>
      <c r="G2644" s="469"/>
      <c r="H2644" s="469"/>
      <c r="I2644" s="469"/>
      <c r="J2644" s="469"/>
      <c r="K2644" s="657"/>
      <c r="L2644" s="469"/>
      <c r="M2644" s="652"/>
    </row>
    <row r="2645" spans="2:13" s="619" customFormat="1">
      <c r="B2645" s="454"/>
      <c r="C2645" s="454"/>
      <c r="D2645" s="469"/>
      <c r="E2645" s="469"/>
      <c r="F2645" s="469"/>
      <c r="G2645" s="469"/>
      <c r="H2645" s="469"/>
      <c r="I2645" s="469"/>
      <c r="J2645" s="469"/>
      <c r="K2645" s="657"/>
      <c r="L2645" s="469"/>
      <c r="M2645" s="652"/>
    </row>
    <row r="2646" spans="2:13" s="619" customFormat="1">
      <c r="B2646" s="454"/>
      <c r="C2646" s="454"/>
      <c r="D2646" s="469"/>
      <c r="E2646" s="469"/>
      <c r="F2646" s="469"/>
      <c r="G2646" s="469"/>
      <c r="H2646" s="469"/>
      <c r="I2646" s="469"/>
      <c r="J2646" s="469"/>
      <c r="K2646" s="657"/>
      <c r="L2646" s="469"/>
      <c r="M2646" s="652"/>
    </row>
    <row r="2647" spans="2:13" s="619" customFormat="1">
      <c r="B2647" s="454"/>
      <c r="C2647" s="454"/>
      <c r="D2647" s="469"/>
      <c r="E2647" s="469"/>
      <c r="F2647" s="469"/>
      <c r="G2647" s="469"/>
      <c r="H2647" s="469"/>
      <c r="I2647" s="469"/>
      <c r="J2647" s="469"/>
      <c r="K2647" s="657"/>
      <c r="L2647" s="469"/>
      <c r="M2647" s="652"/>
    </row>
    <row r="2648" spans="2:13" s="619" customFormat="1">
      <c r="B2648" s="454"/>
      <c r="C2648" s="454"/>
      <c r="D2648" s="469"/>
      <c r="E2648" s="469"/>
      <c r="F2648" s="469"/>
      <c r="G2648" s="469"/>
      <c r="H2648" s="469"/>
      <c r="I2648" s="469"/>
      <c r="J2648" s="469"/>
      <c r="K2648" s="657"/>
      <c r="L2648" s="469"/>
      <c r="M2648" s="652"/>
    </row>
    <row r="2649" spans="2:13" s="619" customFormat="1">
      <c r="B2649" s="454"/>
      <c r="C2649" s="454"/>
      <c r="D2649" s="469"/>
      <c r="E2649" s="469"/>
      <c r="F2649" s="469"/>
      <c r="G2649" s="469"/>
      <c r="H2649" s="469"/>
      <c r="I2649" s="469"/>
      <c r="J2649" s="469"/>
      <c r="K2649" s="657"/>
      <c r="L2649" s="469"/>
      <c r="M2649" s="652"/>
    </row>
    <row r="2650" spans="2:13" s="619" customFormat="1">
      <c r="B2650" s="454"/>
      <c r="C2650" s="454"/>
      <c r="D2650" s="469"/>
      <c r="E2650" s="469"/>
      <c r="F2650" s="469"/>
      <c r="G2650" s="469"/>
      <c r="H2650" s="469"/>
      <c r="I2650" s="469"/>
      <c r="J2650" s="469"/>
      <c r="K2650" s="657"/>
      <c r="L2650" s="469"/>
      <c r="M2650" s="652"/>
    </row>
    <row r="2651" spans="2:13" s="619" customFormat="1">
      <c r="B2651" s="454"/>
      <c r="C2651" s="454"/>
      <c r="D2651" s="469"/>
      <c r="E2651" s="469"/>
      <c r="F2651" s="469"/>
      <c r="G2651" s="469"/>
      <c r="H2651" s="469"/>
      <c r="I2651" s="469"/>
      <c r="J2651" s="469"/>
      <c r="K2651" s="657"/>
      <c r="L2651" s="469"/>
      <c r="M2651" s="652"/>
    </row>
    <row r="2652" spans="2:13" s="619" customFormat="1">
      <c r="B2652" s="454"/>
      <c r="C2652" s="454"/>
      <c r="D2652" s="469"/>
      <c r="E2652" s="469"/>
      <c r="F2652" s="469"/>
      <c r="G2652" s="469"/>
      <c r="H2652" s="469"/>
      <c r="I2652" s="469"/>
      <c r="J2652" s="469"/>
      <c r="K2652" s="657"/>
      <c r="L2652" s="469"/>
      <c r="M2652" s="652"/>
    </row>
    <row r="2653" spans="2:13" s="619" customFormat="1">
      <c r="B2653" s="454"/>
      <c r="C2653" s="454"/>
      <c r="D2653" s="469"/>
      <c r="E2653" s="469"/>
      <c r="F2653" s="469"/>
      <c r="G2653" s="469"/>
      <c r="H2653" s="469"/>
      <c r="I2653" s="469"/>
      <c r="J2653" s="469"/>
      <c r="K2653" s="657"/>
      <c r="L2653" s="469"/>
      <c r="M2653" s="652"/>
    </row>
    <row r="2654" spans="2:13" s="619" customFormat="1">
      <c r="B2654" s="454"/>
      <c r="C2654" s="454"/>
      <c r="D2654" s="469"/>
      <c r="E2654" s="469"/>
      <c r="F2654" s="469"/>
      <c r="G2654" s="469"/>
      <c r="H2654" s="469"/>
      <c r="I2654" s="469"/>
      <c r="J2654" s="469"/>
      <c r="K2654" s="657"/>
      <c r="L2654" s="469"/>
      <c r="M2654" s="652"/>
    </row>
    <row r="2655" spans="2:13" s="619" customFormat="1">
      <c r="B2655" s="454"/>
      <c r="C2655" s="454"/>
      <c r="D2655" s="469"/>
      <c r="E2655" s="469"/>
      <c r="F2655" s="469"/>
      <c r="G2655" s="469"/>
      <c r="H2655" s="469"/>
      <c r="I2655" s="469"/>
      <c r="J2655" s="469"/>
      <c r="K2655" s="657"/>
      <c r="L2655" s="469"/>
      <c r="M2655" s="652"/>
    </row>
    <row r="2656" spans="2:13" s="619" customFormat="1">
      <c r="B2656" s="454"/>
      <c r="C2656" s="454"/>
      <c r="D2656" s="469"/>
      <c r="E2656" s="469"/>
      <c r="F2656" s="469"/>
      <c r="G2656" s="469"/>
      <c r="H2656" s="469"/>
      <c r="I2656" s="469"/>
      <c r="J2656" s="469"/>
      <c r="K2656" s="657"/>
      <c r="L2656" s="469"/>
      <c r="M2656" s="652"/>
    </row>
    <row r="2657" spans="2:13" s="619" customFormat="1">
      <c r="B2657" s="454"/>
      <c r="C2657" s="454"/>
      <c r="D2657" s="469"/>
      <c r="E2657" s="469"/>
      <c r="F2657" s="469"/>
      <c r="G2657" s="469"/>
      <c r="H2657" s="469"/>
      <c r="I2657" s="469"/>
      <c r="J2657" s="469"/>
      <c r="K2657" s="657"/>
      <c r="L2657" s="469"/>
      <c r="M2657" s="652"/>
    </row>
    <row r="2658" spans="2:13" s="619" customFormat="1">
      <c r="B2658" s="454"/>
      <c r="C2658" s="454"/>
      <c r="D2658" s="469"/>
      <c r="E2658" s="469"/>
      <c r="F2658" s="469"/>
      <c r="G2658" s="469"/>
      <c r="H2658" s="469"/>
      <c r="I2658" s="469"/>
      <c r="J2658" s="469"/>
      <c r="K2658" s="657"/>
      <c r="L2658" s="469"/>
      <c r="M2658" s="652"/>
    </row>
    <row r="2659" spans="2:13" s="619" customFormat="1">
      <c r="B2659" s="454"/>
      <c r="C2659" s="454"/>
      <c r="D2659" s="469"/>
      <c r="E2659" s="469"/>
      <c r="F2659" s="469"/>
      <c r="G2659" s="469"/>
      <c r="H2659" s="469"/>
      <c r="I2659" s="469"/>
      <c r="J2659" s="469"/>
      <c r="K2659" s="657"/>
      <c r="L2659" s="469"/>
      <c r="M2659" s="652"/>
    </row>
    <row r="2660" spans="2:13" s="619" customFormat="1">
      <c r="B2660" s="454"/>
      <c r="C2660" s="454"/>
      <c r="D2660" s="469"/>
      <c r="E2660" s="469"/>
      <c r="F2660" s="469"/>
      <c r="G2660" s="469"/>
      <c r="H2660" s="469"/>
      <c r="I2660" s="469"/>
      <c r="J2660" s="469"/>
      <c r="K2660" s="657"/>
      <c r="L2660" s="469"/>
      <c r="M2660" s="652"/>
    </row>
    <row r="2661" spans="2:13" s="619" customFormat="1">
      <c r="B2661" s="454"/>
      <c r="C2661" s="454"/>
      <c r="D2661" s="469"/>
      <c r="E2661" s="469"/>
      <c r="F2661" s="469"/>
      <c r="G2661" s="469"/>
      <c r="H2661" s="469"/>
      <c r="I2661" s="469"/>
      <c r="J2661" s="469"/>
      <c r="K2661" s="657"/>
      <c r="L2661" s="469"/>
      <c r="M2661" s="652"/>
    </row>
    <row r="2662" spans="2:13" s="619" customFormat="1">
      <c r="B2662" s="454"/>
      <c r="C2662" s="454"/>
      <c r="D2662" s="469"/>
      <c r="E2662" s="469"/>
      <c r="F2662" s="469"/>
      <c r="G2662" s="469"/>
      <c r="H2662" s="469"/>
      <c r="I2662" s="469"/>
      <c r="J2662" s="469"/>
      <c r="K2662" s="657"/>
      <c r="L2662" s="469"/>
      <c r="M2662" s="652"/>
    </row>
    <row r="2663" spans="2:13" s="619" customFormat="1">
      <c r="B2663" s="454"/>
      <c r="C2663" s="454"/>
      <c r="D2663" s="469"/>
      <c r="E2663" s="469"/>
      <c r="F2663" s="469"/>
      <c r="G2663" s="469"/>
      <c r="H2663" s="469"/>
      <c r="I2663" s="469"/>
      <c r="J2663" s="469"/>
      <c r="K2663" s="657"/>
      <c r="L2663" s="469"/>
      <c r="M2663" s="652"/>
    </row>
    <row r="2664" spans="2:13" s="619" customFormat="1">
      <c r="B2664" s="454"/>
      <c r="C2664" s="454"/>
      <c r="D2664" s="469"/>
      <c r="E2664" s="469"/>
      <c r="F2664" s="469"/>
      <c r="G2664" s="469"/>
      <c r="H2664" s="469"/>
      <c r="I2664" s="469"/>
      <c r="J2664" s="469"/>
      <c r="K2664" s="657"/>
      <c r="L2664" s="469"/>
      <c r="M2664" s="652"/>
    </row>
    <row r="2665" spans="2:13" s="619" customFormat="1">
      <c r="B2665" s="454"/>
      <c r="C2665" s="454"/>
      <c r="D2665" s="469"/>
      <c r="E2665" s="469"/>
      <c r="F2665" s="469"/>
      <c r="G2665" s="469"/>
      <c r="H2665" s="469"/>
      <c r="I2665" s="469"/>
      <c r="J2665" s="469"/>
      <c r="K2665" s="657"/>
      <c r="L2665" s="469"/>
      <c r="M2665" s="652"/>
    </row>
    <row r="2666" spans="2:13" s="619" customFormat="1">
      <c r="B2666" s="454"/>
      <c r="C2666" s="454"/>
      <c r="D2666" s="469"/>
      <c r="E2666" s="469"/>
      <c r="F2666" s="469"/>
      <c r="G2666" s="469"/>
      <c r="H2666" s="469"/>
      <c r="I2666" s="469"/>
      <c r="J2666" s="469"/>
      <c r="K2666" s="657"/>
      <c r="L2666" s="469"/>
      <c r="M2666" s="652"/>
    </row>
    <row r="2667" spans="2:13" s="619" customFormat="1">
      <c r="B2667" s="454"/>
      <c r="C2667" s="454"/>
      <c r="D2667" s="469"/>
      <c r="E2667" s="469"/>
      <c r="F2667" s="469"/>
      <c r="G2667" s="469"/>
      <c r="H2667" s="469"/>
      <c r="I2667" s="469"/>
      <c r="J2667" s="469"/>
      <c r="K2667" s="657"/>
      <c r="L2667" s="469"/>
      <c r="M2667" s="652"/>
    </row>
    <row r="2668" spans="2:13" s="619" customFormat="1">
      <c r="B2668" s="454"/>
      <c r="C2668" s="454"/>
      <c r="D2668" s="469"/>
      <c r="E2668" s="469"/>
      <c r="F2668" s="469"/>
      <c r="G2668" s="469"/>
      <c r="H2668" s="469"/>
      <c r="I2668" s="469"/>
      <c r="J2668" s="469"/>
      <c r="K2668" s="657"/>
      <c r="L2668" s="469"/>
      <c r="M2668" s="652"/>
    </row>
    <row r="2669" spans="2:13" s="619" customFormat="1">
      <c r="B2669" s="454"/>
      <c r="C2669" s="454"/>
      <c r="D2669" s="469"/>
      <c r="E2669" s="469"/>
      <c r="F2669" s="469"/>
      <c r="G2669" s="469"/>
      <c r="H2669" s="469"/>
      <c r="I2669" s="469"/>
      <c r="J2669" s="469"/>
      <c r="K2669" s="657"/>
      <c r="L2669" s="469"/>
      <c r="M2669" s="652"/>
    </row>
    <row r="2670" spans="2:13" s="619" customFormat="1">
      <c r="B2670" s="454"/>
      <c r="C2670" s="454"/>
      <c r="D2670" s="469"/>
      <c r="E2670" s="469"/>
      <c r="F2670" s="469"/>
      <c r="G2670" s="469"/>
      <c r="H2670" s="469"/>
      <c r="I2670" s="469"/>
      <c r="J2670" s="469"/>
      <c r="K2670" s="657"/>
      <c r="L2670" s="469"/>
      <c r="M2670" s="652"/>
    </row>
    <row r="2671" spans="2:13" s="619" customFormat="1">
      <c r="B2671" s="454"/>
      <c r="C2671" s="454"/>
      <c r="D2671" s="469"/>
      <c r="E2671" s="469"/>
      <c r="F2671" s="469"/>
      <c r="G2671" s="469"/>
      <c r="H2671" s="469"/>
      <c r="I2671" s="469"/>
      <c r="J2671" s="469"/>
      <c r="K2671" s="657"/>
      <c r="L2671" s="469"/>
      <c r="M2671" s="652"/>
    </row>
    <row r="2672" spans="2:13" s="619" customFormat="1">
      <c r="B2672" s="454"/>
      <c r="C2672" s="454"/>
      <c r="D2672" s="469"/>
      <c r="E2672" s="469"/>
      <c r="F2672" s="469"/>
      <c r="G2672" s="469"/>
      <c r="H2672" s="469"/>
      <c r="I2672" s="469"/>
      <c r="J2672" s="469"/>
      <c r="K2672" s="657"/>
      <c r="L2672" s="469"/>
      <c r="M2672" s="652"/>
    </row>
    <row r="2673" spans="2:13" s="619" customFormat="1">
      <c r="B2673" s="454"/>
      <c r="C2673" s="454"/>
      <c r="D2673" s="469"/>
      <c r="E2673" s="469"/>
      <c r="F2673" s="469"/>
      <c r="G2673" s="469"/>
      <c r="H2673" s="469"/>
      <c r="I2673" s="469"/>
      <c r="J2673" s="469"/>
      <c r="K2673" s="657"/>
      <c r="L2673" s="469"/>
      <c r="M2673" s="652"/>
    </row>
    <row r="2674" spans="2:13" s="619" customFormat="1">
      <c r="B2674" s="454"/>
      <c r="C2674" s="454"/>
      <c r="D2674" s="469"/>
      <c r="E2674" s="469"/>
      <c r="F2674" s="469"/>
      <c r="G2674" s="469"/>
      <c r="H2674" s="469"/>
      <c r="I2674" s="469"/>
      <c r="J2674" s="469"/>
      <c r="K2674" s="657"/>
      <c r="L2674" s="469"/>
      <c r="M2674" s="652"/>
    </row>
    <row r="2675" spans="2:13" s="619" customFormat="1">
      <c r="B2675" s="454"/>
      <c r="C2675" s="454"/>
      <c r="D2675" s="469"/>
      <c r="E2675" s="469"/>
      <c r="F2675" s="469"/>
      <c r="G2675" s="469"/>
      <c r="H2675" s="469"/>
      <c r="I2675" s="469"/>
      <c r="J2675" s="469"/>
      <c r="K2675" s="657"/>
      <c r="L2675" s="469"/>
      <c r="M2675" s="652"/>
    </row>
    <row r="2676" spans="2:13" s="619" customFormat="1">
      <c r="B2676" s="454"/>
      <c r="C2676" s="454"/>
      <c r="D2676" s="469"/>
      <c r="E2676" s="469"/>
      <c r="F2676" s="469"/>
      <c r="G2676" s="469"/>
      <c r="H2676" s="469"/>
      <c r="I2676" s="469"/>
      <c r="J2676" s="469"/>
      <c r="K2676" s="657"/>
      <c r="L2676" s="469"/>
      <c r="M2676" s="652"/>
    </row>
    <row r="2677" spans="2:13" s="619" customFormat="1">
      <c r="B2677" s="454"/>
      <c r="C2677" s="454"/>
      <c r="D2677" s="469"/>
      <c r="E2677" s="469"/>
      <c r="F2677" s="469"/>
      <c r="G2677" s="469"/>
      <c r="H2677" s="469"/>
      <c r="I2677" s="469"/>
      <c r="J2677" s="469"/>
      <c r="K2677" s="657"/>
      <c r="L2677" s="469"/>
      <c r="M2677" s="652"/>
    </row>
    <row r="2678" spans="2:13" s="619" customFormat="1">
      <c r="B2678" s="454"/>
      <c r="C2678" s="454"/>
      <c r="D2678" s="469"/>
      <c r="E2678" s="469"/>
      <c r="F2678" s="469"/>
      <c r="G2678" s="469"/>
      <c r="H2678" s="469"/>
      <c r="I2678" s="469"/>
      <c r="J2678" s="469"/>
      <c r="K2678" s="657"/>
      <c r="L2678" s="469"/>
      <c r="M2678" s="652"/>
    </row>
    <row r="2679" spans="2:13" s="619" customFormat="1">
      <c r="B2679" s="454"/>
      <c r="C2679" s="454"/>
      <c r="D2679" s="469"/>
      <c r="E2679" s="469"/>
      <c r="F2679" s="469"/>
      <c r="G2679" s="469"/>
      <c r="H2679" s="469"/>
      <c r="I2679" s="469"/>
      <c r="J2679" s="469"/>
      <c r="K2679" s="657"/>
      <c r="L2679" s="469"/>
      <c r="M2679" s="652"/>
    </row>
    <row r="2680" spans="2:13" s="619" customFormat="1">
      <c r="B2680" s="454"/>
      <c r="C2680" s="454"/>
      <c r="D2680" s="469"/>
      <c r="E2680" s="469"/>
      <c r="F2680" s="469"/>
      <c r="G2680" s="469"/>
      <c r="H2680" s="469"/>
      <c r="I2680" s="469"/>
      <c r="J2680" s="469"/>
      <c r="K2680" s="657"/>
      <c r="L2680" s="469"/>
      <c r="M2680" s="652"/>
    </row>
    <row r="2681" spans="2:13" s="619" customFormat="1">
      <c r="B2681" s="454"/>
      <c r="C2681" s="454"/>
      <c r="D2681" s="469"/>
      <c r="E2681" s="469"/>
      <c r="F2681" s="469"/>
      <c r="G2681" s="469"/>
      <c r="H2681" s="469"/>
      <c r="I2681" s="469"/>
      <c r="J2681" s="469"/>
      <c r="K2681" s="657"/>
      <c r="L2681" s="469"/>
      <c r="M2681" s="652"/>
    </row>
    <row r="2682" spans="2:13" s="619" customFormat="1">
      <c r="B2682" s="454"/>
      <c r="C2682" s="454"/>
      <c r="D2682" s="469"/>
      <c r="E2682" s="469"/>
      <c r="F2682" s="469"/>
      <c r="G2682" s="469"/>
      <c r="H2682" s="469"/>
      <c r="I2682" s="469"/>
      <c r="J2682" s="469"/>
      <c r="K2682" s="657"/>
      <c r="L2682" s="469"/>
      <c r="M2682" s="652"/>
    </row>
    <row r="2683" spans="2:13" s="619" customFormat="1">
      <c r="B2683" s="454"/>
      <c r="C2683" s="454"/>
      <c r="D2683" s="469"/>
      <c r="E2683" s="469"/>
      <c r="F2683" s="469"/>
      <c r="G2683" s="469"/>
      <c r="H2683" s="469"/>
      <c r="I2683" s="469"/>
      <c r="J2683" s="469"/>
      <c r="K2683" s="657"/>
      <c r="L2683" s="469"/>
      <c r="M2683" s="652"/>
    </row>
    <row r="2684" spans="2:13" s="619" customFormat="1">
      <c r="B2684" s="454"/>
      <c r="C2684" s="454"/>
      <c r="D2684" s="469"/>
      <c r="E2684" s="469"/>
      <c r="F2684" s="469"/>
      <c r="G2684" s="469"/>
      <c r="H2684" s="469"/>
      <c r="I2684" s="469"/>
      <c r="J2684" s="469"/>
      <c r="K2684" s="657"/>
      <c r="L2684" s="469"/>
      <c r="M2684" s="652"/>
    </row>
    <row r="2685" spans="2:13" s="619" customFormat="1">
      <c r="B2685" s="454"/>
      <c r="C2685" s="454"/>
      <c r="D2685" s="469"/>
      <c r="E2685" s="469"/>
      <c r="F2685" s="469"/>
      <c r="G2685" s="469"/>
      <c r="H2685" s="469"/>
      <c r="I2685" s="469"/>
      <c r="J2685" s="469"/>
      <c r="K2685" s="657"/>
      <c r="L2685" s="469"/>
      <c r="M2685" s="652"/>
    </row>
    <row r="2686" spans="2:13" s="619" customFormat="1">
      <c r="B2686" s="454"/>
      <c r="C2686" s="454"/>
      <c r="D2686" s="469"/>
      <c r="E2686" s="469"/>
      <c r="F2686" s="469"/>
      <c r="G2686" s="469"/>
      <c r="H2686" s="469"/>
      <c r="I2686" s="469"/>
      <c r="J2686" s="469"/>
      <c r="K2686" s="657"/>
      <c r="L2686" s="469"/>
      <c r="M2686" s="652"/>
    </row>
    <row r="2687" spans="2:13" s="619" customFormat="1">
      <c r="B2687" s="454"/>
      <c r="C2687" s="454"/>
      <c r="D2687" s="469"/>
      <c r="E2687" s="469"/>
      <c r="F2687" s="469"/>
      <c r="G2687" s="469"/>
      <c r="H2687" s="469"/>
      <c r="I2687" s="469"/>
      <c r="J2687" s="469"/>
      <c r="K2687" s="657"/>
      <c r="L2687" s="469"/>
      <c r="M2687" s="652"/>
    </row>
    <row r="2688" spans="2:13" s="619" customFormat="1">
      <c r="B2688" s="454"/>
      <c r="C2688" s="454"/>
      <c r="D2688" s="469"/>
      <c r="E2688" s="469"/>
      <c r="F2688" s="469"/>
      <c r="G2688" s="469"/>
      <c r="H2688" s="469"/>
      <c r="I2688" s="469"/>
      <c r="J2688" s="469"/>
      <c r="K2688" s="657"/>
      <c r="L2688" s="469"/>
      <c r="M2688" s="652"/>
    </row>
    <row r="2689" spans="2:13" s="619" customFormat="1">
      <c r="B2689" s="454"/>
      <c r="C2689" s="454"/>
      <c r="D2689" s="469"/>
      <c r="E2689" s="469"/>
      <c r="F2689" s="469"/>
      <c r="G2689" s="469"/>
      <c r="H2689" s="469"/>
      <c r="I2689" s="469"/>
      <c r="J2689" s="469"/>
      <c r="K2689" s="657"/>
      <c r="L2689" s="469"/>
      <c r="M2689" s="652"/>
    </row>
    <row r="2690" spans="2:13" s="619" customFormat="1">
      <c r="B2690" s="454"/>
      <c r="C2690" s="454"/>
      <c r="D2690" s="469"/>
      <c r="E2690" s="469"/>
      <c r="F2690" s="469"/>
      <c r="G2690" s="469"/>
      <c r="H2690" s="469"/>
      <c r="I2690" s="469"/>
      <c r="J2690" s="469"/>
      <c r="K2690" s="657"/>
      <c r="L2690" s="469"/>
      <c r="M2690" s="652"/>
    </row>
    <row r="2691" spans="2:13" s="619" customFormat="1">
      <c r="B2691" s="454"/>
      <c r="C2691" s="454"/>
      <c r="D2691" s="469"/>
      <c r="E2691" s="469"/>
      <c r="F2691" s="469"/>
      <c r="G2691" s="469"/>
      <c r="H2691" s="469"/>
      <c r="I2691" s="469"/>
      <c r="J2691" s="469"/>
      <c r="K2691" s="657"/>
      <c r="L2691" s="469"/>
      <c r="M2691" s="652"/>
    </row>
    <row r="2692" spans="2:13" s="619" customFormat="1">
      <c r="B2692" s="454"/>
      <c r="C2692" s="454"/>
      <c r="D2692" s="469"/>
      <c r="E2692" s="469"/>
      <c r="F2692" s="469"/>
      <c r="G2692" s="469"/>
      <c r="H2692" s="469"/>
      <c r="I2692" s="469"/>
      <c r="J2692" s="469"/>
      <c r="K2692" s="657"/>
      <c r="L2692" s="469"/>
      <c r="M2692" s="652"/>
    </row>
    <row r="2693" spans="2:13" s="619" customFormat="1">
      <c r="B2693" s="454"/>
      <c r="C2693" s="454"/>
      <c r="D2693" s="469"/>
      <c r="E2693" s="469"/>
      <c r="F2693" s="469"/>
      <c r="G2693" s="469"/>
      <c r="H2693" s="469"/>
      <c r="I2693" s="469"/>
      <c r="J2693" s="469"/>
      <c r="K2693" s="657"/>
      <c r="L2693" s="469"/>
      <c r="M2693" s="652"/>
    </row>
    <row r="2694" spans="2:13" s="619" customFormat="1">
      <c r="B2694" s="454"/>
      <c r="C2694" s="454"/>
      <c r="D2694" s="469"/>
      <c r="E2694" s="469"/>
      <c r="F2694" s="469"/>
      <c r="G2694" s="469"/>
      <c r="H2694" s="469"/>
      <c r="I2694" s="469"/>
      <c r="J2694" s="469"/>
      <c r="K2694" s="657"/>
      <c r="L2694" s="469"/>
      <c r="M2694" s="652"/>
    </row>
    <row r="2695" spans="2:13" s="619" customFormat="1">
      <c r="B2695" s="454"/>
      <c r="C2695" s="454"/>
      <c r="D2695" s="469"/>
      <c r="E2695" s="469"/>
      <c r="F2695" s="469"/>
      <c r="G2695" s="469"/>
      <c r="H2695" s="469"/>
      <c r="I2695" s="469"/>
      <c r="J2695" s="469"/>
      <c r="K2695" s="657"/>
      <c r="L2695" s="469"/>
      <c r="M2695" s="652"/>
    </row>
    <row r="2696" spans="2:13" s="619" customFormat="1">
      <c r="B2696" s="454"/>
      <c r="C2696" s="454"/>
      <c r="D2696" s="469"/>
      <c r="E2696" s="469"/>
      <c r="F2696" s="469"/>
      <c r="G2696" s="469"/>
      <c r="H2696" s="469"/>
      <c r="I2696" s="469"/>
      <c r="J2696" s="469"/>
      <c r="K2696" s="657"/>
      <c r="L2696" s="469"/>
      <c r="M2696" s="652"/>
    </row>
    <row r="2697" spans="2:13" s="619" customFormat="1">
      <c r="B2697" s="454"/>
      <c r="C2697" s="454"/>
      <c r="D2697" s="469"/>
      <c r="E2697" s="469"/>
      <c r="F2697" s="469"/>
      <c r="G2697" s="469"/>
      <c r="H2697" s="469"/>
      <c r="I2697" s="469"/>
      <c r="J2697" s="469"/>
      <c r="K2697" s="657"/>
      <c r="L2697" s="469"/>
      <c r="M2697" s="652"/>
    </row>
    <row r="2698" spans="2:13" s="619" customFormat="1">
      <c r="B2698" s="454"/>
      <c r="C2698" s="454"/>
      <c r="D2698" s="469"/>
      <c r="E2698" s="469"/>
      <c r="F2698" s="469"/>
      <c r="G2698" s="469"/>
      <c r="H2698" s="469"/>
      <c r="I2698" s="469"/>
      <c r="J2698" s="469"/>
      <c r="K2698" s="657"/>
      <c r="L2698" s="469"/>
      <c r="M2698" s="652"/>
    </row>
    <row r="2699" spans="2:13" s="619" customFormat="1">
      <c r="B2699" s="454"/>
      <c r="C2699" s="454"/>
      <c r="D2699" s="469"/>
      <c r="E2699" s="469"/>
      <c r="F2699" s="469"/>
      <c r="G2699" s="469"/>
      <c r="H2699" s="469"/>
      <c r="I2699" s="469"/>
      <c r="J2699" s="469"/>
      <c r="K2699" s="657"/>
      <c r="L2699" s="469"/>
      <c r="M2699" s="652"/>
    </row>
    <row r="2700" spans="2:13" s="619" customFormat="1">
      <c r="B2700" s="454"/>
      <c r="C2700" s="454"/>
      <c r="D2700" s="469"/>
      <c r="E2700" s="469"/>
      <c r="F2700" s="469"/>
      <c r="G2700" s="469"/>
      <c r="H2700" s="469"/>
      <c r="I2700" s="469"/>
      <c r="J2700" s="469"/>
      <c r="K2700" s="657"/>
      <c r="L2700" s="469"/>
      <c r="M2700" s="652"/>
    </row>
    <row r="2701" spans="2:13" s="619" customFormat="1">
      <c r="B2701" s="454"/>
      <c r="C2701" s="454"/>
      <c r="D2701" s="469"/>
      <c r="E2701" s="469"/>
      <c r="F2701" s="469"/>
      <c r="G2701" s="469"/>
      <c r="H2701" s="469"/>
      <c r="I2701" s="469"/>
      <c r="J2701" s="469"/>
      <c r="K2701" s="657"/>
      <c r="L2701" s="469"/>
      <c r="M2701" s="652"/>
    </row>
    <row r="2702" spans="2:13" s="619" customFormat="1">
      <c r="B2702" s="454"/>
      <c r="C2702" s="454"/>
      <c r="D2702" s="469"/>
      <c r="E2702" s="469"/>
      <c r="F2702" s="469"/>
      <c r="G2702" s="469"/>
      <c r="H2702" s="469"/>
      <c r="I2702" s="469"/>
      <c r="J2702" s="469"/>
      <c r="K2702" s="657"/>
      <c r="L2702" s="469"/>
      <c r="M2702" s="652"/>
    </row>
    <row r="2703" spans="2:13" s="619" customFormat="1">
      <c r="B2703" s="454"/>
      <c r="C2703" s="454"/>
      <c r="D2703" s="469"/>
      <c r="E2703" s="469"/>
      <c r="F2703" s="469"/>
      <c r="G2703" s="469"/>
      <c r="H2703" s="469"/>
      <c r="I2703" s="469"/>
      <c r="J2703" s="469"/>
      <c r="K2703" s="657"/>
      <c r="L2703" s="469"/>
      <c r="M2703" s="652"/>
    </row>
    <row r="2704" spans="2:13" s="619" customFormat="1">
      <c r="B2704" s="454"/>
      <c r="C2704" s="454"/>
      <c r="D2704" s="469"/>
      <c r="E2704" s="469"/>
      <c r="F2704" s="469"/>
      <c r="G2704" s="469"/>
      <c r="H2704" s="469"/>
      <c r="I2704" s="469"/>
      <c r="J2704" s="469"/>
      <c r="K2704" s="657"/>
      <c r="L2704" s="469"/>
      <c r="M2704" s="652"/>
    </row>
    <row r="2705" spans="2:13" s="619" customFormat="1">
      <c r="B2705" s="454"/>
      <c r="C2705" s="454"/>
      <c r="D2705" s="469"/>
      <c r="E2705" s="469"/>
      <c r="F2705" s="469"/>
      <c r="G2705" s="469"/>
      <c r="H2705" s="469"/>
      <c r="I2705" s="469"/>
      <c r="J2705" s="469"/>
      <c r="K2705" s="657"/>
      <c r="L2705" s="469"/>
      <c r="M2705" s="652"/>
    </row>
    <row r="2706" spans="2:13" s="619" customFormat="1">
      <c r="B2706" s="454"/>
      <c r="C2706" s="454"/>
      <c r="D2706" s="469"/>
      <c r="E2706" s="469"/>
      <c r="F2706" s="469"/>
      <c r="G2706" s="469"/>
      <c r="H2706" s="469"/>
      <c r="I2706" s="469"/>
      <c r="J2706" s="469"/>
      <c r="K2706" s="657"/>
      <c r="L2706" s="469"/>
      <c r="M2706" s="652"/>
    </row>
    <row r="2707" spans="2:13" s="619" customFormat="1">
      <c r="B2707" s="454"/>
      <c r="C2707" s="454"/>
      <c r="D2707" s="469"/>
      <c r="E2707" s="469"/>
      <c r="F2707" s="469"/>
      <c r="G2707" s="469"/>
      <c r="H2707" s="469"/>
      <c r="I2707" s="469"/>
      <c r="J2707" s="469"/>
      <c r="K2707" s="657"/>
      <c r="L2707" s="469"/>
      <c r="M2707" s="652"/>
    </row>
    <row r="2708" spans="2:13" s="619" customFormat="1">
      <c r="B2708" s="454"/>
      <c r="C2708" s="454"/>
      <c r="D2708" s="469"/>
      <c r="E2708" s="469"/>
      <c r="F2708" s="469"/>
      <c r="G2708" s="469"/>
      <c r="H2708" s="469"/>
      <c r="I2708" s="469"/>
      <c r="J2708" s="469"/>
      <c r="K2708" s="657"/>
      <c r="L2708" s="469"/>
      <c r="M2708" s="652"/>
    </row>
    <row r="2709" spans="2:13" s="619" customFormat="1">
      <c r="B2709" s="454"/>
      <c r="C2709" s="454"/>
      <c r="D2709" s="469"/>
      <c r="E2709" s="469"/>
      <c r="F2709" s="469"/>
      <c r="G2709" s="469"/>
      <c r="H2709" s="469"/>
      <c r="I2709" s="469"/>
      <c r="J2709" s="469"/>
      <c r="K2709" s="657"/>
      <c r="L2709" s="469"/>
      <c r="M2709" s="652"/>
    </row>
    <row r="2710" spans="2:13" s="619" customFormat="1">
      <c r="B2710" s="454"/>
      <c r="C2710" s="454"/>
      <c r="D2710" s="469"/>
      <c r="E2710" s="469"/>
      <c r="F2710" s="469"/>
      <c r="G2710" s="469"/>
      <c r="H2710" s="469"/>
      <c r="I2710" s="469"/>
      <c r="J2710" s="469"/>
      <c r="K2710" s="657"/>
      <c r="L2710" s="469"/>
      <c r="M2710" s="652"/>
    </row>
    <row r="2711" spans="2:13" s="619" customFormat="1">
      <c r="B2711" s="454"/>
      <c r="C2711" s="454"/>
      <c r="D2711" s="469"/>
      <c r="E2711" s="469"/>
      <c r="F2711" s="469"/>
      <c r="G2711" s="469"/>
      <c r="H2711" s="469"/>
      <c r="I2711" s="469"/>
      <c r="J2711" s="469"/>
      <c r="K2711" s="657"/>
      <c r="L2711" s="469"/>
      <c r="M2711" s="652"/>
    </row>
    <row r="2712" spans="2:13" s="619" customFormat="1">
      <c r="B2712" s="454"/>
      <c r="C2712" s="454"/>
      <c r="D2712" s="469"/>
      <c r="E2712" s="469"/>
      <c r="F2712" s="469"/>
      <c r="G2712" s="469"/>
      <c r="H2712" s="469"/>
      <c r="I2712" s="469"/>
      <c r="J2712" s="469"/>
      <c r="K2712" s="657"/>
      <c r="L2712" s="469"/>
      <c r="M2712" s="652"/>
    </row>
    <row r="2713" spans="2:13" s="619" customFormat="1">
      <c r="B2713" s="454"/>
      <c r="C2713" s="454"/>
      <c r="D2713" s="469"/>
      <c r="E2713" s="469"/>
      <c r="F2713" s="469"/>
      <c r="G2713" s="469"/>
      <c r="H2713" s="469"/>
      <c r="I2713" s="469"/>
      <c r="J2713" s="469"/>
      <c r="K2713" s="657"/>
      <c r="L2713" s="469"/>
      <c r="M2713" s="652"/>
    </row>
    <row r="2714" spans="2:13" s="619" customFormat="1">
      <c r="B2714" s="454"/>
      <c r="C2714" s="454"/>
      <c r="D2714" s="469"/>
      <c r="E2714" s="469"/>
      <c r="F2714" s="469"/>
      <c r="G2714" s="469"/>
      <c r="H2714" s="469"/>
      <c r="I2714" s="469"/>
      <c r="J2714" s="469"/>
      <c r="K2714" s="657"/>
      <c r="L2714" s="469"/>
      <c r="M2714" s="652"/>
    </row>
    <row r="2715" spans="2:13" s="619" customFormat="1">
      <c r="B2715" s="454"/>
      <c r="C2715" s="454"/>
      <c r="D2715" s="469"/>
      <c r="E2715" s="469"/>
      <c r="F2715" s="469"/>
      <c r="G2715" s="469"/>
      <c r="H2715" s="469"/>
      <c r="I2715" s="469"/>
      <c r="J2715" s="469"/>
      <c r="K2715" s="657"/>
      <c r="L2715" s="469"/>
      <c r="M2715" s="652"/>
    </row>
    <row r="2716" spans="2:13" s="619" customFormat="1">
      <c r="B2716" s="454"/>
      <c r="C2716" s="454"/>
      <c r="D2716" s="469"/>
      <c r="E2716" s="469"/>
      <c r="F2716" s="469"/>
      <c r="G2716" s="469"/>
      <c r="H2716" s="469"/>
      <c r="I2716" s="469"/>
      <c r="J2716" s="469"/>
      <c r="K2716" s="657"/>
      <c r="L2716" s="469"/>
      <c r="M2716" s="652"/>
    </row>
    <row r="2717" spans="2:13" s="619" customFormat="1">
      <c r="B2717" s="454"/>
      <c r="C2717" s="454"/>
      <c r="D2717" s="469"/>
      <c r="E2717" s="469"/>
      <c r="F2717" s="469"/>
      <c r="G2717" s="469"/>
      <c r="H2717" s="469"/>
      <c r="I2717" s="469"/>
      <c r="J2717" s="469"/>
      <c r="K2717" s="657"/>
      <c r="L2717" s="469"/>
      <c r="M2717" s="652"/>
    </row>
    <row r="2718" spans="2:13" s="619" customFormat="1">
      <c r="B2718" s="454"/>
      <c r="C2718" s="454"/>
      <c r="D2718" s="469"/>
      <c r="E2718" s="469"/>
      <c r="F2718" s="469"/>
      <c r="G2718" s="469"/>
      <c r="H2718" s="469"/>
      <c r="I2718" s="469"/>
      <c r="J2718" s="469"/>
      <c r="K2718" s="657"/>
      <c r="L2718" s="469"/>
      <c r="M2718" s="652"/>
    </row>
    <row r="2719" spans="2:13" s="619" customFormat="1">
      <c r="B2719" s="454"/>
      <c r="C2719" s="454"/>
      <c r="D2719" s="469"/>
      <c r="E2719" s="469"/>
      <c r="F2719" s="469"/>
      <c r="G2719" s="469"/>
      <c r="H2719" s="469"/>
      <c r="I2719" s="469"/>
      <c r="J2719" s="469"/>
      <c r="K2719" s="657"/>
      <c r="L2719" s="469"/>
      <c r="M2719" s="652"/>
    </row>
    <row r="2720" spans="2:13" s="619" customFormat="1">
      <c r="B2720" s="454"/>
      <c r="C2720" s="454"/>
      <c r="D2720" s="469"/>
      <c r="E2720" s="469"/>
      <c r="F2720" s="469"/>
      <c r="G2720" s="469"/>
      <c r="H2720" s="469"/>
      <c r="I2720" s="469"/>
      <c r="J2720" s="469"/>
      <c r="K2720" s="657"/>
      <c r="L2720" s="469"/>
      <c r="M2720" s="652"/>
    </row>
    <row r="2721" spans="2:13" s="619" customFormat="1">
      <c r="B2721" s="454"/>
      <c r="C2721" s="454"/>
      <c r="D2721" s="469"/>
      <c r="E2721" s="469"/>
      <c r="F2721" s="469"/>
      <c r="G2721" s="469"/>
      <c r="H2721" s="469"/>
      <c r="I2721" s="469"/>
      <c r="J2721" s="469"/>
      <c r="K2721" s="657"/>
      <c r="L2721" s="469"/>
      <c r="M2721" s="652"/>
    </row>
    <row r="2722" spans="2:13" s="619" customFormat="1">
      <c r="B2722" s="454"/>
      <c r="C2722" s="454"/>
      <c r="D2722" s="469"/>
      <c r="E2722" s="469"/>
      <c r="F2722" s="469"/>
      <c r="G2722" s="469"/>
      <c r="H2722" s="469"/>
      <c r="I2722" s="469"/>
      <c r="J2722" s="469"/>
      <c r="K2722" s="657"/>
      <c r="L2722" s="469"/>
      <c r="M2722" s="652"/>
    </row>
    <row r="2723" spans="2:13" s="619" customFormat="1">
      <c r="B2723" s="454"/>
      <c r="C2723" s="454"/>
      <c r="D2723" s="469"/>
      <c r="E2723" s="469"/>
      <c r="F2723" s="469"/>
      <c r="G2723" s="469"/>
      <c r="H2723" s="469"/>
      <c r="I2723" s="469"/>
      <c r="J2723" s="469"/>
      <c r="K2723" s="657"/>
      <c r="L2723" s="469"/>
      <c r="M2723" s="652"/>
    </row>
    <row r="2724" spans="2:13" s="619" customFormat="1">
      <c r="B2724" s="454"/>
      <c r="C2724" s="454"/>
      <c r="D2724" s="469"/>
      <c r="E2724" s="469"/>
      <c r="F2724" s="469"/>
      <c r="G2724" s="469"/>
      <c r="H2724" s="469"/>
      <c r="I2724" s="469"/>
      <c r="J2724" s="469"/>
      <c r="K2724" s="657"/>
      <c r="L2724" s="469"/>
      <c r="M2724" s="652"/>
    </row>
    <row r="2725" spans="2:13" s="619" customFormat="1">
      <c r="B2725" s="454"/>
      <c r="C2725" s="454"/>
      <c r="D2725" s="469"/>
      <c r="E2725" s="469"/>
      <c r="F2725" s="469"/>
      <c r="G2725" s="469"/>
      <c r="H2725" s="469"/>
      <c r="I2725" s="469"/>
      <c r="J2725" s="469"/>
      <c r="K2725" s="657"/>
      <c r="L2725" s="469"/>
      <c r="M2725" s="652"/>
    </row>
    <row r="2726" spans="2:13" s="619" customFormat="1">
      <c r="B2726" s="454"/>
      <c r="C2726" s="454"/>
      <c r="D2726" s="469"/>
      <c r="E2726" s="469"/>
      <c r="F2726" s="469"/>
      <c r="G2726" s="469"/>
      <c r="H2726" s="469"/>
      <c r="I2726" s="469"/>
      <c r="J2726" s="469"/>
      <c r="K2726" s="657"/>
      <c r="L2726" s="469"/>
      <c r="M2726" s="652"/>
    </row>
    <row r="2727" spans="2:13" s="619" customFormat="1">
      <c r="B2727" s="454"/>
      <c r="C2727" s="454"/>
      <c r="D2727" s="469"/>
      <c r="E2727" s="469"/>
      <c r="F2727" s="469"/>
      <c r="G2727" s="469"/>
      <c r="H2727" s="469"/>
      <c r="I2727" s="469"/>
      <c r="J2727" s="469"/>
      <c r="K2727" s="657"/>
      <c r="L2727" s="469"/>
      <c r="M2727" s="652"/>
    </row>
    <row r="2728" spans="2:13" s="619" customFormat="1">
      <c r="B2728" s="454"/>
      <c r="C2728" s="454"/>
      <c r="D2728" s="469"/>
      <c r="E2728" s="469"/>
      <c r="F2728" s="469"/>
      <c r="G2728" s="469"/>
      <c r="H2728" s="469"/>
      <c r="I2728" s="469"/>
      <c r="J2728" s="469"/>
      <c r="K2728" s="657"/>
      <c r="L2728" s="469"/>
      <c r="M2728" s="652"/>
    </row>
    <row r="2729" spans="2:13" s="619" customFormat="1">
      <c r="B2729" s="454"/>
      <c r="C2729" s="454"/>
      <c r="D2729" s="469"/>
      <c r="E2729" s="469"/>
      <c r="F2729" s="469"/>
      <c r="G2729" s="469"/>
      <c r="H2729" s="469"/>
      <c r="I2729" s="469"/>
      <c r="J2729" s="469"/>
      <c r="K2729" s="657"/>
      <c r="L2729" s="469"/>
      <c r="M2729" s="652"/>
    </row>
    <row r="2730" spans="2:13" s="619" customFormat="1">
      <c r="B2730" s="454"/>
      <c r="C2730" s="454"/>
      <c r="D2730" s="469"/>
      <c r="E2730" s="469"/>
      <c r="F2730" s="469"/>
      <c r="G2730" s="469"/>
      <c r="H2730" s="469"/>
      <c r="I2730" s="469"/>
      <c r="J2730" s="469"/>
      <c r="K2730" s="657"/>
      <c r="L2730" s="469"/>
      <c r="M2730" s="652"/>
    </row>
    <row r="2731" spans="2:13" s="619" customFormat="1">
      <c r="B2731" s="454"/>
      <c r="C2731" s="454"/>
      <c r="D2731" s="469"/>
      <c r="E2731" s="469"/>
      <c r="F2731" s="469"/>
      <c r="G2731" s="469"/>
      <c r="H2731" s="469"/>
      <c r="I2731" s="469"/>
      <c r="J2731" s="469"/>
      <c r="K2731" s="657"/>
      <c r="L2731" s="469"/>
      <c r="M2731" s="652"/>
    </row>
    <row r="2732" spans="2:13" s="619" customFormat="1">
      <c r="B2732" s="454"/>
      <c r="C2732" s="454"/>
      <c r="D2732" s="469"/>
      <c r="E2732" s="469"/>
      <c r="F2732" s="469"/>
      <c r="G2732" s="469"/>
      <c r="H2732" s="469"/>
      <c r="I2732" s="469"/>
      <c r="J2732" s="469"/>
      <c r="K2732" s="657"/>
      <c r="L2732" s="469"/>
      <c r="M2732" s="652"/>
    </row>
    <row r="2733" spans="2:13" s="619" customFormat="1">
      <c r="B2733" s="454"/>
      <c r="C2733" s="454"/>
      <c r="D2733" s="469"/>
      <c r="E2733" s="469"/>
      <c r="F2733" s="469"/>
      <c r="G2733" s="469"/>
      <c r="H2733" s="469"/>
      <c r="I2733" s="469"/>
      <c r="J2733" s="469"/>
      <c r="K2733" s="657"/>
      <c r="L2733" s="469"/>
      <c r="M2733" s="652"/>
    </row>
    <row r="2734" spans="2:13" s="619" customFormat="1">
      <c r="B2734" s="454"/>
      <c r="C2734" s="454"/>
      <c r="D2734" s="469"/>
      <c r="E2734" s="469"/>
      <c r="F2734" s="469"/>
      <c r="G2734" s="469"/>
      <c r="H2734" s="469"/>
      <c r="I2734" s="469"/>
      <c r="J2734" s="469"/>
      <c r="K2734" s="657"/>
      <c r="L2734" s="469"/>
      <c r="M2734" s="652"/>
    </row>
    <row r="2735" spans="2:13" s="619" customFormat="1">
      <c r="B2735" s="454"/>
      <c r="C2735" s="454"/>
      <c r="D2735" s="469"/>
      <c r="E2735" s="469"/>
      <c r="F2735" s="469"/>
      <c r="G2735" s="469"/>
      <c r="H2735" s="469"/>
      <c r="I2735" s="469"/>
      <c r="J2735" s="469"/>
      <c r="K2735" s="657"/>
      <c r="L2735" s="469"/>
      <c r="M2735" s="652"/>
    </row>
    <row r="2736" spans="2:13" s="619" customFormat="1">
      <c r="B2736" s="454"/>
      <c r="C2736" s="454"/>
      <c r="D2736" s="469"/>
      <c r="E2736" s="469"/>
      <c r="F2736" s="469"/>
      <c r="G2736" s="469"/>
      <c r="H2736" s="469"/>
      <c r="I2736" s="469"/>
      <c r="J2736" s="469"/>
      <c r="K2736" s="657"/>
      <c r="L2736" s="469"/>
      <c r="M2736" s="652"/>
    </row>
    <row r="2737" spans="2:13" s="619" customFormat="1">
      <c r="B2737" s="454"/>
      <c r="C2737" s="454"/>
      <c r="D2737" s="469"/>
      <c r="E2737" s="469"/>
      <c r="F2737" s="469"/>
      <c r="G2737" s="469"/>
      <c r="H2737" s="469"/>
      <c r="I2737" s="469"/>
      <c r="J2737" s="469"/>
      <c r="K2737" s="657"/>
      <c r="L2737" s="469"/>
      <c r="M2737" s="652"/>
    </row>
    <row r="2738" spans="2:13" s="619" customFormat="1">
      <c r="B2738" s="454"/>
      <c r="C2738" s="454"/>
      <c r="D2738" s="469"/>
      <c r="E2738" s="469"/>
      <c r="F2738" s="469"/>
      <c r="G2738" s="469"/>
      <c r="H2738" s="469"/>
      <c r="I2738" s="469"/>
      <c r="J2738" s="469"/>
      <c r="K2738" s="657"/>
      <c r="L2738" s="469"/>
      <c r="M2738" s="652"/>
    </row>
    <row r="2739" spans="2:13" s="619" customFormat="1">
      <c r="B2739" s="454"/>
      <c r="C2739" s="454"/>
      <c r="D2739" s="469"/>
      <c r="E2739" s="469"/>
      <c r="F2739" s="469"/>
      <c r="G2739" s="469"/>
      <c r="H2739" s="469"/>
      <c r="I2739" s="469"/>
      <c r="J2739" s="469"/>
      <c r="K2739" s="657"/>
      <c r="L2739" s="469"/>
      <c r="M2739" s="652"/>
    </row>
    <row r="2740" spans="2:13" s="619" customFormat="1">
      <c r="B2740" s="454"/>
      <c r="C2740" s="454"/>
      <c r="D2740" s="469"/>
      <c r="E2740" s="469"/>
      <c r="F2740" s="469"/>
      <c r="G2740" s="469"/>
      <c r="H2740" s="469"/>
      <c r="I2740" s="469"/>
      <c r="J2740" s="469"/>
      <c r="K2740" s="657"/>
      <c r="L2740" s="469"/>
      <c r="M2740" s="652"/>
    </row>
    <row r="2741" spans="2:13" s="619" customFormat="1">
      <c r="B2741" s="454"/>
      <c r="C2741" s="454"/>
      <c r="D2741" s="469"/>
      <c r="E2741" s="469"/>
      <c r="F2741" s="469"/>
      <c r="G2741" s="469"/>
      <c r="H2741" s="469"/>
      <c r="I2741" s="469"/>
      <c r="J2741" s="469"/>
      <c r="K2741" s="657"/>
      <c r="L2741" s="469"/>
      <c r="M2741" s="652"/>
    </row>
    <row r="2742" spans="2:13" s="619" customFormat="1">
      <c r="B2742" s="454"/>
      <c r="C2742" s="454"/>
      <c r="D2742" s="469"/>
      <c r="E2742" s="469"/>
      <c r="F2742" s="469"/>
      <c r="G2742" s="469"/>
      <c r="H2742" s="469"/>
      <c r="I2742" s="469"/>
      <c r="J2742" s="469"/>
      <c r="K2742" s="657"/>
      <c r="L2742" s="469"/>
      <c r="M2742" s="652"/>
    </row>
    <row r="2743" spans="2:13" s="619" customFormat="1">
      <c r="B2743" s="454"/>
      <c r="C2743" s="454"/>
      <c r="D2743" s="469"/>
      <c r="E2743" s="469"/>
      <c r="F2743" s="469"/>
      <c r="G2743" s="469"/>
      <c r="H2743" s="469"/>
      <c r="I2743" s="469"/>
      <c r="J2743" s="469"/>
      <c r="K2743" s="657"/>
      <c r="L2743" s="469"/>
      <c r="M2743" s="652"/>
    </row>
    <row r="2744" spans="2:13" s="619" customFormat="1">
      <c r="B2744" s="454"/>
      <c r="C2744" s="454"/>
      <c r="D2744" s="469"/>
      <c r="E2744" s="469"/>
      <c r="F2744" s="469"/>
      <c r="G2744" s="469"/>
      <c r="H2744" s="469"/>
      <c r="I2744" s="469"/>
      <c r="J2744" s="469"/>
      <c r="K2744" s="657"/>
      <c r="L2744" s="469"/>
      <c r="M2744" s="652"/>
    </row>
    <row r="2745" spans="2:13" s="619" customFormat="1">
      <c r="B2745" s="454"/>
      <c r="C2745" s="454"/>
      <c r="D2745" s="469"/>
      <c r="E2745" s="469"/>
      <c r="F2745" s="469"/>
      <c r="G2745" s="469"/>
      <c r="H2745" s="469"/>
      <c r="I2745" s="469"/>
      <c r="J2745" s="469"/>
      <c r="K2745" s="657"/>
      <c r="L2745" s="469"/>
      <c r="M2745" s="652"/>
    </row>
    <row r="2746" spans="2:13" s="619" customFormat="1">
      <c r="B2746" s="454"/>
      <c r="C2746" s="454"/>
      <c r="D2746" s="469"/>
      <c r="E2746" s="469"/>
      <c r="F2746" s="469"/>
      <c r="G2746" s="469"/>
      <c r="H2746" s="469"/>
      <c r="I2746" s="469"/>
      <c r="J2746" s="469"/>
      <c r="K2746" s="657"/>
      <c r="L2746" s="469"/>
      <c r="M2746" s="652"/>
    </row>
    <row r="2747" spans="2:13" s="619" customFormat="1">
      <c r="B2747" s="454"/>
      <c r="C2747" s="454"/>
      <c r="D2747" s="469"/>
      <c r="E2747" s="469"/>
      <c r="F2747" s="469"/>
      <c r="G2747" s="469"/>
      <c r="H2747" s="469"/>
      <c r="I2747" s="469"/>
      <c r="J2747" s="469"/>
      <c r="K2747" s="657"/>
      <c r="L2747" s="469"/>
      <c r="M2747" s="652"/>
    </row>
    <row r="2748" spans="2:13" s="619" customFormat="1">
      <c r="B2748" s="454"/>
      <c r="C2748" s="454"/>
      <c r="D2748" s="469"/>
      <c r="E2748" s="469"/>
      <c r="F2748" s="469"/>
      <c r="G2748" s="469"/>
      <c r="H2748" s="469"/>
      <c r="I2748" s="469"/>
      <c r="J2748" s="469"/>
      <c r="K2748" s="657"/>
      <c r="L2748" s="469"/>
      <c r="M2748" s="652"/>
    </row>
    <row r="2749" spans="2:13" s="619" customFormat="1">
      <c r="B2749" s="454"/>
      <c r="C2749" s="454"/>
      <c r="D2749" s="469"/>
      <c r="E2749" s="469"/>
      <c r="F2749" s="469"/>
      <c r="G2749" s="469"/>
      <c r="H2749" s="469"/>
      <c r="I2749" s="469"/>
      <c r="J2749" s="469"/>
      <c r="K2749" s="657"/>
      <c r="L2749" s="469"/>
      <c r="M2749" s="652"/>
    </row>
    <row r="2750" spans="2:13" s="619" customFormat="1">
      <c r="B2750" s="454"/>
      <c r="C2750" s="454"/>
      <c r="D2750" s="469"/>
      <c r="E2750" s="469"/>
      <c r="F2750" s="469"/>
      <c r="G2750" s="469"/>
      <c r="H2750" s="469"/>
      <c r="I2750" s="469"/>
      <c r="J2750" s="469"/>
      <c r="K2750" s="657"/>
      <c r="L2750" s="469"/>
      <c r="M2750" s="652"/>
    </row>
    <row r="2751" spans="2:13" s="619" customFormat="1">
      <c r="B2751" s="454"/>
      <c r="C2751" s="454"/>
      <c r="D2751" s="469"/>
      <c r="E2751" s="469"/>
      <c r="F2751" s="469"/>
      <c r="G2751" s="469"/>
      <c r="H2751" s="469"/>
      <c r="I2751" s="469"/>
      <c r="J2751" s="469"/>
      <c r="K2751" s="657"/>
      <c r="L2751" s="469"/>
      <c r="M2751" s="652"/>
    </row>
    <row r="2752" spans="2:13" s="619" customFormat="1">
      <c r="B2752" s="454"/>
      <c r="C2752" s="454"/>
      <c r="D2752" s="469"/>
      <c r="E2752" s="469"/>
      <c r="F2752" s="469"/>
      <c r="G2752" s="469"/>
      <c r="H2752" s="469"/>
      <c r="I2752" s="469"/>
      <c r="J2752" s="469"/>
      <c r="K2752" s="657"/>
      <c r="L2752" s="469"/>
      <c r="M2752" s="652"/>
    </row>
    <row r="2753" spans="2:13" s="619" customFormat="1">
      <c r="B2753" s="454"/>
      <c r="C2753" s="454"/>
      <c r="D2753" s="469"/>
      <c r="E2753" s="469"/>
      <c r="F2753" s="469"/>
      <c r="G2753" s="469"/>
      <c r="H2753" s="469"/>
      <c r="I2753" s="469"/>
      <c r="J2753" s="469"/>
      <c r="K2753" s="657"/>
      <c r="L2753" s="469"/>
      <c r="M2753" s="652"/>
    </row>
    <row r="2754" spans="2:13" s="619" customFormat="1">
      <c r="B2754" s="454"/>
      <c r="C2754" s="454"/>
      <c r="D2754" s="469"/>
      <c r="E2754" s="469"/>
      <c r="F2754" s="469"/>
      <c r="G2754" s="469"/>
      <c r="H2754" s="469"/>
      <c r="I2754" s="469"/>
      <c r="J2754" s="469"/>
      <c r="K2754" s="657"/>
      <c r="L2754" s="469"/>
      <c r="M2754" s="652"/>
    </row>
    <row r="2755" spans="2:13" s="619" customFormat="1">
      <c r="B2755" s="454"/>
      <c r="C2755" s="454"/>
      <c r="D2755" s="469"/>
      <c r="E2755" s="469"/>
      <c r="F2755" s="469"/>
      <c r="G2755" s="469"/>
      <c r="H2755" s="469"/>
      <c r="I2755" s="469"/>
      <c r="J2755" s="469"/>
      <c r="K2755" s="657"/>
      <c r="L2755" s="469"/>
      <c r="M2755" s="652"/>
    </row>
    <row r="2756" spans="2:13" s="619" customFormat="1">
      <c r="B2756" s="454"/>
      <c r="C2756" s="454"/>
      <c r="D2756" s="469"/>
      <c r="E2756" s="469"/>
      <c r="F2756" s="469"/>
      <c r="G2756" s="469"/>
      <c r="H2756" s="469"/>
      <c r="I2756" s="469"/>
      <c r="J2756" s="469"/>
      <c r="K2756" s="657"/>
      <c r="L2756" s="469"/>
      <c r="M2756" s="652"/>
    </row>
    <row r="2757" spans="2:13" s="619" customFormat="1">
      <c r="B2757" s="454"/>
      <c r="C2757" s="454"/>
      <c r="D2757" s="469"/>
      <c r="E2757" s="469"/>
      <c r="F2757" s="469"/>
      <c r="G2757" s="469"/>
      <c r="H2757" s="469"/>
      <c r="I2757" s="469"/>
      <c r="J2757" s="469"/>
      <c r="K2757" s="657"/>
      <c r="L2757" s="469"/>
      <c r="M2757" s="652"/>
    </row>
    <row r="2758" spans="2:13" s="619" customFormat="1">
      <c r="B2758" s="454"/>
      <c r="C2758" s="454"/>
      <c r="D2758" s="469"/>
      <c r="E2758" s="469"/>
      <c r="F2758" s="469"/>
      <c r="G2758" s="469"/>
      <c r="H2758" s="469"/>
      <c r="I2758" s="469"/>
      <c r="J2758" s="469"/>
      <c r="K2758" s="657"/>
      <c r="L2758" s="469"/>
      <c r="M2758" s="652"/>
    </row>
    <row r="2759" spans="2:13" s="619" customFormat="1">
      <c r="B2759" s="454"/>
      <c r="C2759" s="454"/>
      <c r="D2759" s="469"/>
      <c r="E2759" s="469"/>
      <c r="F2759" s="469"/>
      <c r="G2759" s="469"/>
      <c r="H2759" s="469"/>
      <c r="I2759" s="469"/>
      <c r="J2759" s="469"/>
      <c r="K2759" s="657"/>
      <c r="L2759" s="469"/>
      <c r="M2759" s="652"/>
    </row>
    <row r="2760" spans="2:13" s="619" customFormat="1">
      <c r="B2760" s="454"/>
      <c r="C2760" s="454"/>
      <c r="D2760" s="469"/>
      <c r="E2760" s="469"/>
      <c r="F2760" s="469"/>
      <c r="G2760" s="469"/>
      <c r="H2760" s="469"/>
      <c r="I2760" s="469"/>
      <c r="J2760" s="469"/>
      <c r="K2760" s="657"/>
      <c r="L2760" s="469"/>
      <c r="M2760" s="652"/>
    </row>
    <row r="2761" spans="2:13" s="619" customFormat="1">
      <c r="B2761" s="454"/>
      <c r="C2761" s="454"/>
      <c r="D2761" s="469"/>
      <c r="E2761" s="469"/>
      <c r="F2761" s="469"/>
      <c r="G2761" s="469"/>
      <c r="H2761" s="469"/>
      <c r="I2761" s="469"/>
      <c r="J2761" s="469"/>
      <c r="K2761" s="657"/>
      <c r="L2761" s="469"/>
      <c r="M2761" s="652"/>
    </row>
    <row r="2762" spans="2:13" s="619" customFormat="1">
      <c r="B2762" s="454"/>
      <c r="C2762" s="454"/>
      <c r="D2762" s="469"/>
      <c r="E2762" s="469"/>
      <c r="F2762" s="469"/>
      <c r="G2762" s="469"/>
      <c r="H2762" s="469"/>
      <c r="I2762" s="469"/>
      <c r="J2762" s="469"/>
      <c r="K2762" s="657"/>
      <c r="L2762" s="469"/>
      <c r="M2762" s="652"/>
    </row>
    <row r="2763" spans="2:13" s="619" customFormat="1">
      <c r="B2763" s="454"/>
      <c r="C2763" s="454"/>
      <c r="D2763" s="469"/>
      <c r="E2763" s="469"/>
      <c r="F2763" s="469"/>
      <c r="G2763" s="469"/>
      <c r="H2763" s="469"/>
      <c r="I2763" s="469"/>
      <c r="J2763" s="469"/>
      <c r="K2763" s="657"/>
      <c r="L2763" s="469"/>
      <c r="M2763" s="652"/>
    </row>
    <row r="2764" spans="2:13" s="619" customFormat="1">
      <c r="B2764" s="454"/>
      <c r="C2764" s="454"/>
      <c r="D2764" s="469"/>
      <c r="E2764" s="469"/>
      <c r="F2764" s="469"/>
      <c r="G2764" s="469"/>
      <c r="H2764" s="469"/>
      <c r="I2764" s="469"/>
      <c r="J2764" s="469"/>
      <c r="K2764" s="657"/>
      <c r="L2764" s="469"/>
      <c r="M2764" s="652"/>
    </row>
    <row r="2765" spans="2:13" s="619" customFormat="1">
      <c r="B2765" s="454"/>
      <c r="C2765" s="454"/>
      <c r="D2765" s="469"/>
      <c r="E2765" s="469"/>
      <c r="F2765" s="469"/>
      <c r="G2765" s="469"/>
      <c r="H2765" s="469"/>
      <c r="I2765" s="469"/>
      <c r="J2765" s="469"/>
      <c r="K2765" s="657"/>
      <c r="L2765" s="469"/>
      <c r="M2765" s="652"/>
    </row>
    <row r="2766" spans="2:13" s="619" customFormat="1">
      <c r="B2766" s="454"/>
      <c r="C2766" s="454"/>
      <c r="D2766" s="469"/>
      <c r="E2766" s="469"/>
      <c r="F2766" s="469"/>
      <c r="G2766" s="469"/>
      <c r="H2766" s="469"/>
      <c r="I2766" s="469"/>
      <c r="J2766" s="469"/>
      <c r="K2766" s="657"/>
      <c r="L2766" s="469"/>
      <c r="M2766" s="652"/>
    </row>
    <row r="2767" spans="2:13" s="619" customFormat="1">
      <c r="B2767" s="454"/>
      <c r="C2767" s="454"/>
      <c r="D2767" s="469"/>
      <c r="E2767" s="469"/>
      <c r="F2767" s="469"/>
      <c r="G2767" s="469"/>
      <c r="H2767" s="469"/>
      <c r="I2767" s="469"/>
      <c r="J2767" s="469"/>
      <c r="K2767" s="657"/>
      <c r="L2767" s="469"/>
      <c r="M2767" s="652"/>
    </row>
    <row r="2768" spans="2:13" s="619" customFormat="1">
      <c r="B2768" s="454"/>
      <c r="C2768" s="454"/>
      <c r="D2768" s="469"/>
      <c r="E2768" s="469"/>
      <c r="F2768" s="469"/>
      <c r="G2768" s="469"/>
      <c r="H2768" s="469"/>
      <c r="I2768" s="469"/>
      <c r="J2768" s="469"/>
      <c r="K2768" s="657"/>
      <c r="L2768" s="469"/>
      <c r="M2768" s="652"/>
    </row>
    <row r="2769" spans="2:13" s="619" customFormat="1">
      <c r="B2769" s="454"/>
      <c r="C2769" s="454"/>
      <c r="D2769" s="469"/>
      <c r="E2769" s="469"/>
      <c r="F2769" s="469"/>
      <c r="G2769" s="469"/>
      <c r="H2769" s="469"/>
      <c r="I2769" s="469"/>
      <c r="J2769" s="469"/>
      <c r="K2769" s="657"/>
      <c r="L2769" s="469"/>
      <c r="M2769" s="652"/>
    </row>
    <row r="2770" spans="2:13" s="619" customFormat="1">
      <c r="B2770" s="454"/>
      <c r="C2770" s="454"/>
      <c r="D2770" s="469"/>
      <c r="E2770" s="469"/>
      <c r="F2770" s="469"/>
      <c r="G2770" s="469"/>
      <c r="H2770" s="469"/>
      <c r="I2770" s="469"/>
      <c r="J2770" s="469"/>
      <c r="K2770" s="657"/>
      <c r="L2770" s="469"/>
      <c r="M2770" s="652"/>
    </row>
    <row r="2771" spans="2:13" s="619" customFormat="1">
      <c r="B2771" s="454"/>
      <c r="C2771" s="454"/>
      <c r="D2771" s="469"/>
      <c r="E2771" s="469"/>
      <c r="F2771" s="469"/>
      <c r="G2771" s="469"/>
      <c r="H2771" s="469"/>
      <c r="I2771" s="469"/>
      <c r="J2771" s="469"/>
      <c r="K2771" s="657"/>
      <c r="L2771" s="469"/>
      <c r="M2771" s="652"/>
    </row>
    <row r="2772" spans="2:13" s="619" customFormat="1">
      <c r="B2772" s="454"/>
      <c r="C2772" s="454"/>
      <c r="D2772" s="469"/>
      <c r="E2772" s="469"/>
      <c r="F2772" s="469"/>
      <c r="G2772" s="469"/>
      <c r="H2772" s="469"/>
      <c r="I2772" s="469"/>
      <c r="J2772" s="469"/>
      <c r="K2772" s="657"/>
      <c r="L2772" s="469"/>
      <c r="M2772" s="652"/>
    </row>
    <row r="2773" spans="2:13" s="619" customFormat="1">
      <c r="B2773" s="454"/>
      <c r="C2773" s="454"/>
      <c r="D2773" s="469"/>
      <c r="E2773" s="469"/>
      <c r="F2773" s="469"/>
      <c r="G2773" s="469"/>
      <c r="H2773" s="469"/>
      <c r="I2773" s="469"/>
      <c r="J2773" s="469"/>
      <c r="K2773" s="657"/>
      <c r="L2773" s="469"/>
      <c r="M2773" s="652"/>
    </row>
    <row r="2774" spans="2:13" s="619" customFormat="1">
      <c r="B2774" s="454"/>
      <c r="C2774" s="454"/>
      <c r="D2774" s="469"/>
      <c r="E2774" s="469"/>
      <c r="F2774" s="469"/>
      <c r="G2774" s="469"/>
      <c r="H2774" s="469"/>
      <c r="I2774" s="469"/>
      <c r="J2774" s="469"/>
      <c r="K2774" s="657"/>
      <c r="L2774" s="469"/>
      <c r="M2774" s="652"/>
    </row>
    <row r="2775" spans="2:13" s="619" customFormat="1">
      <c r="B2775" s="454"/>
      <c r="C2775" s="454"/>
      <c r="D2775" s="469"/>
      <c r="E2775" s="469"/>
      <c r="F2775" s="469"/>
      <c r="G2775" s="469"/>
      <c r="H2775" s="469"/>
      <c r="I2775" s="469"/>
      <c r="J2775" s="469"/>
      <c r="K2775" s="657"/>
      <c r="L2775" s="469"/>
      <c r="M2775" s="652"/>
    </row>
    <row r="2776" spans="2:13" s="619" customFormat="1">
      <c r="B2776" s="454"/>
      <c r="C2776" s="454"/>
      <c r="D2776" s="469"/>
      <c r="E2776" s="469"/>
      <c r="F2776" s="469"/>
      <c r="G2776" s="469"/>
      <c r="H2776" s="469"/>
      <c r="I2776" s="469"/>
      <c r="J2776" s="469"/>
      <c r="K2776" s="657"/>
      <c r="L2776" s="469"/>
      <c r="M2776" s="652"/>
    </row>
    <row r="2777" spans="2:13" s="619" customFormat="1">
      <c r="B2777" s="454"/>
      <c r="C2777" s="454"/>
      <c r="D2777" s="469"/>
      <c r="E2777" s="469"/>
      <c r="F2777" s="469"/>
      <c r="G2777" s="469"/>
      <c r="H2777" s="469"/>
      <c r="I2777" s="469"/>
      <c r="J2777" s="469"/>
      <c r="K2777" s="657"/>
      <c r="L2777" s="469"/>
      <c r="M2777" s="652"/>
    </row>
    <row r="2778" spans="2:13" s="619" customFormat="1">
      <c r="B2778" s="454"/>
      <c r="C2778" s="454"/>
      <c r="D2778" s="469"/>
      <c r="E2778" s="469"/>
      <c r="F2778" s="469"/>
      <c r="G2778" s="469"/>
      <c r="H2778" s="469"/>
      <c r="I2778" s="469"/>
      <c r="J2778" s="469"/>
      <c r="K2778" s="657"/>
      <c r="L2778" s="469"/>
      <c r="M2778" s="652"/>
    </row>
    <row r="2779" spans="2:13" s="619" customFormat="1">
      <c r="B2779" s="454"/>
      <c r="C2779" s="454"/>
      <c r="D2779" s="469"/>
      <c r="E2779" s="469"/>
      <c r="F2779" s="469"/>
      <c r="G2779" s="469"/>
      <c r="H2779" s="469"/>
      <c r="I2779" s="469"/>
      <c r="J2779" s="469"/>
      <c r="K2779" s="657"/>
      <c r="L2779" s="469"/>
      <c r="M2779" s="652"/>
    </row>
    <row r="2780" spans="2:13" s="619" customFormat="1">
      <c r="B2780" s="454"/>
      <c r="C2780" s="454"/>
      <c r="D2780" s="469"/>
      <c r="E2780" s="469"/>
      <c r="F2780" s="469"/>
      <c r="G2780" s="469"/>
      <c r="H2780" s="469"/>
      <c r="I2780" s="469"/>
      <c r="J2780" s="469"/>
      <c r="K2780" s="657"/>
      <c r="L2780" s="469"/>
      <c r="M2780" s="652"/>
    </row>
    <row r="2781" spans="2:13" s="619" customFormat="1">
      <c r="B2781" s="454"/>
      <c r="C2781" s="454"/>
      <c r="D2781" s="469"/>
      <c r="E2781" s="469"/>
      <c r="F2781" s="469"/>
      <c r="G2781" s="469"/>
      <c r="H2781" s="469"/>
      <c r="I2781" s="469"/>
      <c r="J2781" s="469"/>
      <c r="K2781" s="657"/>
      <c r="L2781" s="469"/>
      <c r="M2781" s="652"/>
    </row>
    <row r="2782" spans="2:13" s="619" customFormat="1">
      <c r="B2782" s="454"/>
      <c r="C2782" s="454"/>
      <c r="D2782" s="469"/>
      <c r="E2782" s="469"/>
      <c r="F2782" s="469"/>
      <c r="G2782" s="469"/>
      <c r="H2782" s="469"/>
      <c r="I2782" s="469"/>
      <c r="J2782" s="469"/>
      <c r="K2782" s="657"/>
      <c r="L2782" s="469"/>
      <c r="M2782" s="652"/>
    </row>
    <row r="2783" spans="2:13" s="619" customFormat="1">
      <c r="B2783" s="454"/>
      <c r="C2783" s="454"/>
      <c r="D2783" s="469"/>
      <c r="E2783" s="469"/>
      <c r="F2783" s="469"/>
      <c r="G2783" s="469"/>
      <c r="H2783" s="469"/>
      <c r="I2783" s="469"/>
      <c r="J2783" s="469"/>
      <c r="K2783" s="657"/>
      <c r="L2783" s="469"/>
      <c r="M2783" s="652"/>
    </row>
    <row r="2784" spans="2:13" s="619" customFormat="1">
      <c r="B2784" s="454"/>
      <c r="C2784" s="454"/>
      <c r="D2784" s="469"/>
      <c r="E2784" s="469"/>
      <c r="F2784" s="469"/>
      <c r="G2784" s="469"/>
      <c r="H2784" s="469"/>
      <c r="I2784" s="469"/>
      <c r="J2784" s="469"/>
      <c r="K2784" s="657"/>
      <c r="L2784" s="469"/>
      <c r="M2784" s="652"/>
    </row>
    <row r="2785" spans="2:13" s="619" customFormat="1">
      <c r="B2785" s="454"/>
      <c r="C2785" s="454"/>
      <c r="D2785" s="469"/>
      <c r="E2785" s="469"/>
      <c r="F2785" s="469"/>
      <c r="G2785" s="469"/>
      <c r="H2785" s="469"/>
      <c r="I2785" s="469"/>
      <c r="J2785" s="469"/>
      <c r="K2785" s="657"/>
      <c r="L2785" s="469"/>
      <c r="M2785" s="652"/>
    </row>
    <row r="2786" spans="2:13" s="619" customFormat="1">
      <c r="B2786" s="454"/>
      <c r="C2786" s="454"/>
      <c r="D2786" s="469"/>
      <c r="E2786" s="469"/>
      <c r="F2786" s="469"/>
      <c r="G2786" s="469"/>
      <c r="H2786" s="469"/>
      <c r="I2786" s="469"/>
      <c r="J2786" s="469"/>
      <c r="K2786" s="657"/>
      <c r="L2786" s="469"/>
      <c r="M2786" s="652"/>
    </row>
    <row r="2787" spans="2:13" s="619" customFormat="1">
      <c r="B2787" s="454"/>
      <c r="C2787" s="454"/>
      <c r="D2787" s="469"/>
      <c r="E2787" s="469"/>
      <c r="F2787" s="469"/>
      <c r="G2787" s="469"/>
      <c r="H2787" s="469"/>
      <c r="I2787" s="469"/>
      <c r="J2787" s="469"/>
      <c r="K2787" s="657"/>
      <c r="L2787" s="469"/>
      <c r="M2787" s="652"/>
    </row>
    <row r="2788" spans="2:13" s="619" customFormat="1">
      <c r="B2788" s="454"/>
      <c r="C2788" s="454"/>
      <c r="D2788" s="469"/>
      <c r="E2788" s="469"/>
      <c r="F2788" s="469"/>
      <c r="G2788" s="469"/>
      <c r="H2788" s="469"/>
      <c r="I2788" s="469"/>
      <c r="J2788" s="469"/>
      <c r="K2788" s="657"/>
      <c r="L2788" s="469"/>
      <c r="M2788" s="652"/>
    </row>
    <row r="2789" spans="2:13" s="619" customFormat="1">
      <c r="B2789" s="454"/>
      <c r="C2789" s="454"/>
      <c r="D2789" s="469"/>
      <c r="E2789" s="469"/>
      <c r="F2789" s="469"/>
      <c r="G2789" s="469"/>
      <c r="H2789" s="469"/>
      <c r="I2789" s="469"/>
      <c r="J2789" s="469"/>
      <c r="K2789" s="657"/>
      <c r="L2789" s="469"/>
      <c r="M2789" s="652"/>
    </row>
    <row r="2790" spans="2:13" s="619" customFormat="1">
      <c r="B2790" s="454"/>
      <c r="C2790" s="454"/>
      <c r="D2790" s="469"/>
      <c r="E2790" s="469"/>
      <c r="F2790" s="469"/>
      <c r="G2790" s="469"/>
      <c r="H2790" s="469"/>
      <c r="I2790" s="469"/>
      <c r="J2790" s="469"/>
      <c r="K2790" s="657"/>
      <c r="L2790" s="469"/>
      <c r="M2790" s="652"/>
    </row>
    <row r="2791" spans="2:13" s="619" customFormat="1">
      <c r="B2791" s="454"/>
      <c r="C2791" s="454"/>
      <c r="D2791" s="469"/>
      <c r="E2791" s="469"/>
      <c r="F2791" s="469"/>
      <c r="G2791" s="469"/>
      <c r="H2791" s="469"/>
      <c r="I2791" s="469"/>
      <c r="J2791" s="469"/>
      <c r="K2791" s="657"/>
      <c r="L2791" s="469"/>
      <c r="M2791" s="652"/>
    </row>
    <row r="2792" spans="2:13" s="619" customFormat="1">
      <c r="B2792" s="454"/>
      <c r="C2792" s="454"/>
      <c r="D2792" s="469"/>
      <c r="E2792" s="469"/>
      <c r="F2792" s="469"/>
      <c r="G2792" s="469"/>
      <c r="H2792" s="469"/>
      <c r="I2792" s="469"/>
      <c r="J2792" s="469"/>
      <c r="K2792" s="657"/>
      <c r="L2792" s="469"/>
      <c r="M2792" s="652"/>
    </row>
    <row r="2793" spans="2:13" s="619" customFormat="1">
      <c r="B2793" s="454"/>
      <c r="C2793" s="454"/>
      <c r="D2793" s="469"/>
      <c r="E2793" s="469"/>
      <c r="F2793" s="469"/>
      <c r="G2793" s="469"/>
      <c r="H2793" s="469"/>
      <c r="I2793" s="469"/>
      <c r="J2793" s="469"/>
      <c r="K2793" s="657"/>
      <c r="L2793" s="469"/>
      <c r="M2793" s="652"/>
    </row>
    <row r="2794" spans="2:13" s="619" customFormat="1">
      <c r="B2794" s="454"/>
      <c r="C2794" s="454"/>
      <c r="D2794" s="469"/>
      <c r="E2794" s="469"/>
      <c r="F2794" s="469"/>
      <c r="G2794" s="469"/>
      <c r="H2794" s="469"/>
      <c r="I2794" s="469"/>
      <c r="J2794" s="469"/>
      <c r="K2794" s="657"/>
      <c r="L2794" s="469"/>
      <c r="M2794" s="652"/>
    </row>
    <row r="2795" spans="2:13" s="619" customFormat="1">
      <c r="B2795" s="454"/>
      <c r="C2795" s="454"/>
      <c r="D2795" s="469"/>
      <c r="E2795" s="469"/>
      <c r="F2795" s="469"/>
      <c r="G2795" s="469"/>
      <c r="H2795" s="469"/>
      <c r="I2795" s="469"/>
      <c r="J2795" s="469"/>
      <c r="K2795" s="657"/>
      <c r="L2795" s="469"/>
      <c r="M2795" s="652"/>
    </row>
    <row r="2796" spans="2:13" s="619" customFormat="1">
      <c r="B2796" s="454"/>
      <c r="C2796" s="454"/>
      <c r="D2796" s="469"/>
      <c r="E2796" s="469"/>
      <c r="F2796" s="469"/>
      <c r="G2796" s="469"/>
      <c r="H2796" s="469"/>
      <c r="I2796" s="469"/>
      <c r="J2796" s="469"/>
      <c r="K2796" s="657"/>
      <c r="L2796" s="469"/>
      <c r="M2796" s="652"/>
    </row>
    <row r="2797" spans="2:13" s="619" customFormat="1">
      <c r="B2797" s="454"/>
      <c r="C2797" s="454"/>
      <c r="D2797" s="469"/>
      <c r="E2797" s="469"/>
      <c r="F2797" s="469"/>
      <c r="G2797" s="469"/>
      <c r="H2797" s="469"/>
      <c r="I2797" s="469"/>
      <c r="J2797" s="469"/>
      <c r="K2797" s="657"/>
      <c r="L2797" s="469"/>
      <c r="M2797" s="652"/>
    </row>
    <row r="2798" spans="2:13" s="619" customFormat="1">
      <c r="B2798" s="454"/>
      <c r="C2798" s="454"/>
      <c r="D2798" s="469"/>
      <c r="E2798" s="469"/>
      <c r="F2798" s="469"/>
      <c r="G2798" s="469"/>
      <c r="H2798" s="469"/>
      <c r="I2798" s="469"/>
      <c r="J2798" s="469"/>
      <c r="K2798" s="657"/>
      <c r="L2798" s="469"/>
      <c r="M2798" s="652"/>
    </row>
    <row r="2799" spans="2:13" s="619" customFormat="1">
      <c r="B2799" s="454"/>
      <c r="C2799" s="454"/>
      <c r="D2799" s="469"/>
      <c r="E2799" s="469"/>
      <c r="F2799" s="469"/>
      <c r="G2799" s="469"/>
      <c r="H2799" s="469"/>
      <c r="I2799" s="469"/>
      <c r="J2799" s="469"/>
      <c r="K2799" s="657"/>
      <c r="L2799" s="469"/>
      <c r="M2799" s="652"/>
    </row>
    <row r="2800" spans="2:13" s="619" customFormat="1">
      <c r="B2800" s="454"/>
      <c r="C2800" s="454"/>
      <c r="D2800" s="469"/>
      <c r="E2800" s="469"/>
      <c r="F2800" s="469"/>
      <c r="G2800" s="469"/>
      <c r="H2800" s="469"/>
      <c r="I2800" s="469"/>
      <c r="J2800" s="469"/>
      <c r="K2800" s="657"/>
      <c r="L2800" s="469"/>
      <c r="M2800" s="652"/>
    </row>
    <row r="2801" spans="2:13" s="619" customFormat="1">
      <c r="B2801" s="454"/>
      <c r="C2801" s="454"/>
      <c r="D2801" s="469"/>
      <c r="E2801" s="469"/>
      <c r="F2801" s="469"/>
      <c r="G2801" s="469"/>
      <c r="H2801" s="469"/>
      <c r="I2801" s="469"/>
      <c r="J2801" s="469"/>
      <c r="K2801" s="657"/>
      <c r="L2801" s="469"/>
      <c r="M2801" s="652"/>
    </row>
    <row r="2802" spans="2:13" s="619" customFormat="1">
      <c r="B2802" s="454"/>
      <c r="C2802" s="454"/>
      <c r="D2802" s="469"/>
      <c r="E2802" s="469"/>
      <c r="F2802" s="469"/>
      <c r="G2802" s="469"/>
      <c r="H2802" s="469"/>
      <c r="I2802" s="469"/>
      <c r="J2802" s="469"/>
      <c r="K2802" s="657"/>
      <c r="L2802" s="469"/>
      <c r="M2802" s="652"/>
    </row>
    <row r="2803" spans="2:13" s="619" customFormat="1">
      <c r="B2803" s="454"/>
      <c r="C2803" s="454"/>
      <c r="D2803" s="469"/>
      <c r="E2803" s="469"/>
      <c r="F2803" s="469"/>
      <c r="G2803" s="469"/>
      <c r="H2803" s="469"/>
      <c r="I2803" s="469"/>
      <c r="J2803" s="469"/>
      <c r="K2803" s="657"/>
      <c r="L2803" s="469"/>
      <c r="M2803" s="652"/>
    </row>
    <row r="2804" spans="2:13" s="619" customFormat="1">
      <c r="B2804" s="454"/>
      <c r="C2804" s="454"/>
      <c r="D2804" s="469"/>
      <c r="E2804" s="469"/>
      <c r="F2804" s="469"/>
      <c r="G2804" s="469"/>
      <c r="H2804" s="469"/>
      <c r="I2804" s="469"/>
      <c r="J2804" s="469"/>
      <c r="K2804" s="657"/>
      <c r="L2804" s="469"/>
      <c r="M2804" s="652"/>
    </row>
    <row r="2805" spans="2:13" s="619" customFormat="1">
      <c r="B2805" s="454"/>
      <c r="C2805" s="454"/>
      <c r="D2805" s="469"/>
      <c r="E2805" s="469"/>
      <c r="F2805" s="469"/>
      <c r="G2805" s="469"/>
      <c r="H2805" s="469"/>
      <c r="I2805" s="469"/>
      <c r="J2805" s="469"/>
      <c r="K2805" s="657"/>
      <c r="L2805" s="469"/>
      <c r="M2805" s="652"/>
    </row>
    <row r="2806" spans="2:13" s="619" customFormat="1">
      <c r="B2806" s="454"/>
      <c r="C2806" s="454"/>
      <c r="D2806" s="469"/>
      <c r="E2806" s="469"/>
      <c r="F2806" s="469"/>
      <c r="G2806" s="469"/>
      <c r="H2806" s="469"/>
      <c r="I2806" s="469"/>
      <c r="J2806" s="469"/>
      <c r="K2806" s="657"/>
      <c r="L2806" s="469"/>
      <c r="M2806" s="652"/>
    </row>
    <row r="2807" spans="2:13" s="619" customFormat="1">
      <c r="B2807" s="454"/>
      <c r="C2807" s="454"/>
      <c r="D2807" s="469"/>
      <c r="E2807" s="469"/>
      <c r="F2807" s="469"/>
      <c r="G2807" s="469"/>
      <c r="H2807" s="469"/>
      <c r="I2807" s="469"/>
      <c r="J2807" s="469"/>
      <c r="K2807" s="657"/>
      <c r="L2807" s="469"/>
      <c r="M2807" s="652"/>
    </row>
    <row r="2808" spans="2:13" s="619" customFormat="1">
      <c r="B2808" s="454"/>
      <c r="C2808" s="454"/>
      <c r="D2808" s="469"/>
      <c r="E2808" s="469"/>
      <c r="F2808" s="469"/>
      <c r="G2808" s="469"/>
      <c r="H2808" s="469"/>
      <c r="I2808" s="469"/>
      <c r="J2808" s="469"/>
      <c r="K2808" s="657"/>
      <c r="L2808" s="469"/>
      <c r="M2808" s="652"/>
    </row>
    <row r="2809" spans="2:13" s="619" customFormat="1">
      <c r="B2809" s="454"/>
      <c r="C2809" s="454"/>
      <c r="D2809" s="469"/>
      <c r="E2809" s="469"/>
      <c r="F2809" s="469"/>
      <c r="G2809" s="469"/>
      <c r="H2809" s="469"/>
      <c r="I2809" s="469"/>
      <c r="J2809" s="469"/>
      <c r="K2809" s="657"/>
      <c r="L2809" s="469"/>
      <c r="M2809" s="652"/>
    </row>
    <row r="2810" spans="2:13" s="619" customFormat="1">
      <c r="B2810" s="454"/>
      <c r="C2810" s="454"/>
      <c r="D2810" s="469"/>
      <c r="E2810" s="469"/>
      <c r="F2810" s="469"/>
      <c r="G2810" s="469"/>
      <c r="H2810" s="469"/>
      <c r="I2810" s="469"/>
      <c r="J2810" s="469"/>
      <c r="K2810" s="657"/>
      <c r="L2810" s="469"/>
      <c r="M2810" s="652"/>
    </row>
    <row r="2811" spans="2:13" s="619" customFormat="1">
      <c r="B2811" s="454"/>
      <c r="C2811" s="454"/>
      <c r="D2811" s="469"/>
      <c r="E2811" s="469"/>
      <c r="F2811" s="469"/>
      <c r="G2811" s="469"/>
      <c r="H2811" s="469"/>
      <c r="I2811" s="469"/>
      <c r="J2811" s="469"/>
      <c r="K2811" s="657"/>
      <c r="L2811" s="469"/>
      <c r="M2811" s="652"/>
    </row>
    <row r="2812" spans="2:13" s="619" customFormat="1">
      <c r="B2812" s="454"/>
      <c r="C2812" s="454"/>
      <c r="D2812" s="469"/>
      <c r="E2812" s="469"/>
      <c r="F2812" s="469"/>
      <c r="G2812" s="469"/>
      <c r="H2812" s="469"/>
      <c r="I2812" s="469"/>
      <c r="J2812" s="469"/>
      <c r="K2812" s="657"/>
      <c r="L2812" s="469"/>
      <c r="M2812" s="652"/>
    </row>
    <row r="2813" spans="2:13" s="619" customFormat="1">
      <c r="B2813" s="454"/>
      <c r="C2813" s="454"/>
      <c r="D2813" s="469"/>
      <c r="E2813" s="469"/>
      <c r="F2813" s="469"/>
      <c r="G2813" s="469"/>
      <c r="H2813" s="469"/>
      <c r="I2813" s="469"/>
      <c r="J2813" s="469"/>
      <c r="K2813" s="657"/>
      <c r="L2813" s="469"/>
      <c r="M2813" s="652"/>
    </row>
    <row r="2814" spans="2:13" s="619" customFormat="1">
      <c r="B2814" s="454"/>
      <c r="C2814" s="454"/>
      <c r="D2814" s="469"/>
      <c r="E2814" s="469"/>
      <c r="F2814" s="469"/>
      <c r="G2814" s="469"/>
      <c r="H2814" s="469"/>
      <c r="I2814" s="469"/>
      <c r="J2814" s="469"/>
      <c r="K2814" s="657"/>
      <c r="L2814" s="469"/>
      <c r="M2814" s="652"/>
    </row>
    <row r="2815" spans="2:13" s="619" customFormat="1">
      <c r="B2815" s="454"/>
      <c r="C2815" s="454"/>
      <c r="D2815" s="469"/>
      <c r="E2815" s="469"/>
      <c r="F2815" s="469"/>
      <c r="G2815" s="469"/>
      <c r="H2815" s="469"/>
      <c r="I2815" s="469"/>
      <c r="J2815" s="469"/>
      <c r="K2815" s="657"/>
      <c r="L2815" s="469"/>
      <c r="M2815" s="652"/>
    </row>
    <row r="2816" spans="2:13" s="619" customFormat="1">
      <c r="B2816" s="454"/>
      <c r="C2816" s="454"/>
      <c r="D2816" s="469"/>
      <c r="E2816" s="469"/>
      <c r="F2816" s="469"/>
      <c r="G2816" s="469"/>
      <c r="H2816" s="469"/>
      <c r="I2816" s="469"/>
      <c r="J2816" s="469"/>
      <c r="K2816" s="657"/>
      <c r="L2816" s="469"/>
      <c r="M2816" s="652"/>
    </row>
    <row r="2817" spans="2:13" s="619" customFormat="1">
      <c r="B2817" s="454"/>
      <c r="C2817" s="454"/>
      <c r="D2817" s="469"/>
      <c r="E2817" s="469"/>
      <c r="F2817" s="469"/>
      <c r="G2817" s="469"/>
      <c r="H2817" s="469"/>
      <c r="I2817" s="469"/>
      <c r="J2817" s="469"/>
      <c r="K2817" s="657"/>
      <c r="L2817" s="469"/>
      <c r="M2817" s="652"/>
    </row>
    <row r="2818" spans="2:13" s="619" customFormat="1">
      <c r="B2818" s="454"/>
      <c r="C2818" s="454"/>
      <c r="D2818" s="469"/>
      <c r="E2818" s="469"/>
      <c r="F2818" s="469"/>
      <c r="G2818" s="469"/>
      <c r="H2818" s="469"/>
      <c r="I2818" s="469"/>
      <c r="J2818" s="469"/>
      <c r="K2818" s="657"/>
      <c r="L2818" s="469"/>
      <c r="M2818" s="652"/>
    </row>
    <row r="2819" spans="2:13" s="619" customFormat="1">
      <c r="B2819" s="454"/>
      <c r="C2819" s="454"/>
      <c r="D2819" s="469"/>
      <c r="E2819" s="469"/>
      <c r="F2819" s="469"/>
      <c r="G2819" s="469"/>
      <c r="H2819" s="469"/>
      <c r="I2819" s="469"/>
      <c r="J2819" s="469"/>
      <c r="K2819" s="657"/>
      <c r="L2819" s="469"/>
      <c r="M2819" s="652"/>
    </row>
    <row r="2820" spans="2:13" s="619" customFormat="1">
      <c r="B2820" s="454"/>
      <c r="C2820" s="454"/>
      <c r="D2820" s="469"/>
      <c r="E2820" s="469"/>
      <c r="F2820" s="469"/>
      <c r="G2820" s="469"/>
      <c r="H2820" s="469"/>
      <c r="I2820" s="469"/>
      <c r="J2820" s="469"/>
      <c r="K2820" s="657"/>
      <c r="L2820" s="469"/>
      <c r="M2820" s="652"/>
    </row>
    <row r="2821" spans="2:13" s="619" customFormat="1">
      <c r="B2821" s="454"/>
      <c r="C2821" s="454"/>
      <c r="D2821" s="469"/>
      <c r="E2821" s="469"/>
      <c r="F2821" s="469"/>
      <c r="G2821" s="469"/>
      <c r="H2821" s="469"/>
      <c r="I2821" s="469"/>
      <c r="J2821" s="469"/>
      <c r="K2821" s="657"/>
      <c r="L2821" s="469"/>
      <c r="M2821" s="652"/>
    </row>
    <row r="2822" spans="2:13" s="619" customFormat="1">
      <c r="B2822" s="454"/>
      <c r="C2822" s="454"/>
      <c r="D2822" s="469"/>
      <c r="E2822" s="469"/>
      <c r="F2822" s="469"/>
      <c r="G2822" s="469"/>
      <c r="H2822" s="469"/>
      <c r="I2822" s="469"/>
      <c r="J2822" s="469"/>
      <c r="K2822" s="657"/>
      <c r="L2822" s="469"/>
      <c r="M2822" s="652"/>
    </row>
    <row r="2823" spans="2:13" s="619" customFormat="1">
      <c r="B2823" s="454"/>
      <c r="C2823" s="454"/>
      <c r="D2823" s="469"/>
      <c r="E2823" s="469"/>
      <c r="F2823" s="469"/>
      <c r="G2823" s="469"/>
      <c r="H2823" s="469"/>
      <c r="I2823" s="469"/>
      <c r="J2823" s="469"/>
      <c r="K2823" s="657"/>
      <c r="L2823" s="469"/>
      <c r="M2823" s="652"/>
    </row>
    <row r="2824" spans="2:13" s="619" customFormat="1">
      <c r="B2824" s="454"/>
      <c r="C2824" s="454"/>
      <c r="D2824" s="469"/>
      <c r="E2824" s="469"/>
      <c r="F2824" s="469"/>
      <c r="G2824" s="469"/>
      <c r="H2824" s="469"/>
      <c r="I2824" s="469"/>
      <c r="J2824" s="469"/>
      <c r="K2824" s="657"/>
      <c r="L2824" s="469"/>
      <c r="M2824" s="652"/>
    </row>
    <row r="2825" spans="2:13" s="619" customFormat="1">
      <c r="B2825" s="454"/>
      <c r="C2825" s="454"/>
      <c r="D2825" s="469"/>
      <c r="E2825" s="469"/>
      <c r="F2825" s="469"/>
      <c r="G2825" s="469"/>
      <c r="H2825" s="469"/>
      <c r="I2825" s="469"/>
      <c r="J2825" s="469"/>
      <c r="K2825" s="657"/>
      <c r="L2825" s="469"/>
      <c r="M2825" s="652"/>
    </row>
    <row r="2826" spans="2:13" s="619" customFormat="1">
      <c r="B2826" s="454"/>
      <c r="C2826" s="454"/>
      <c r="D2826" s="469"/>
      <c r="E2826" s="469"/>
      <c r="F2826" s="469"/>
      <c r="G2826" s="469"/>
      <c r="H2826" s="469"/>
      <c r="I2826" s="469"/>
      <c r="J2826" s="469"/>
      <c r="K2826" s="657"/>
      <c r="L2826" s="469"/>
      <c r="M2826" s="652"/>
    </row>
    <row r="2827" spans="2:13" s="619" customFormat="1">
      <c r="B2827" s="454"/>
      <c r="C2827" s="454"/>
      <c r="D2827" s="469"/>
      <c r="E2827" s="469"/>
      <c r="F2827" s="469"/>
      <c r="G2827" s="469"/>
      <c r="H2827" s="469"/>
      <c r="I2827" s="469"/>
      <c r="J2827" s="469"/>
      <c r="K2827" s="657"/>
      <c r="L2827" s="469"/>
      <c r="M2827" s="652"/>
    </row>
    <row r="2828" spans="2:13" s="619" customFormat="1">
      <c r="B2828" s="454"/>
      <c r="C2828" s="454"/>
      <c r="D2828" s="469"/>
      <c r="E2828" s="469"/>
      <c r="F2828" s="469"/>
      <c r="G2828" s="469"/>
      <c r="H2828" s="469"/>
      <c r="I2828" s="469"/>
      <c r="J2828" s="469"/>
      <c r="K2828" s="657"/>
      <c r="L2828" s="469"/>
      <c r="M2828" s="652"/>
    </row>
    <row r="2829" spans="2:13" s="619" customFormat="1">
      <c r="B2829" s="454"/>
      <c r="C2829" s="454"/>
      <c r="D2829" s="469"/>
      <c r="E2829" s="469"/>
      <c r="F2829" s="469"/>
      <c r="G2829" s="469"/>
      <c r="H2829" s="469"/>
      <c r="I2829" s="469"/>
      <c r="J2829" s="469"/>
      <c r="K2829" s="657"/>
      <c r="L2829" s="469"/>
      <c r="M2829" s="652"/>
    </row>
    <row r="2830" spans="2:13" s="619" customFormat="1">
      <c r="B2830" s="454"/>
      <c r="C2830" s="454"/>
      <c r="D2830" s="469"/>
      <c r="E2830" s="469"/>
      <c r="F2830" s="469"/>
      <c r="G2830" s="469"/>
      <c r="H2830" s="469"/>
      <c r="I2830" s="469"/>
      <c r="J2830" s="469"/>
      <c r="K2830" s="657"/>
      <c r="L2830" s="469"/>
      <c r="M2830" s="652"/>
    </row>
    <row r="2831" spans="2:13" s="619" customFormat="1">
      <c r="B2831" s="454"/>
      <c r="C2831" s="454"/>
      <c r="D2831" s="469"/>
      <c r="E2831" s="469"/>
      <c r="F2831" s="469"/>
      <c r="G2831" s="469"/>
      <c r="H2831" s="469"/>
      <c r="I2831" s="469"/>
      <c r="J2831" s="469"/>
      <c r="K2831" s="657"/>
      <c r="L2831" s="469"/>
      <c r="M2831" s="652"/>
    </row>
    <row r="2832" spans="2:13" s="619" customFormat="1">
      <c r="B2832" s="454"/>
      <c r="C2832" s="454"/>
      <c r="D2832" s="469"/>
      <c r="E2832" s="469"/>
      <c r="F2832" s="469"/>
      <c r="G2832" s="469"/>
      <c r="H2832" s="469"/>
      <c r="I2832" s="469"/>
      <c r="J2832" s="469"/>
      <c r="K2832" s="657"/>
      <c r="L2832" s="469"/>
      <c r="M2832" s="652"/>
    </row>
    <row r="2833" spans="2:13" s="619" customFormat="1">
      <c r="B2833" s="454"/>
      <c r="C2833" s="454"/>
      <c r="D2833" s="469"/>
      <c r="E2833" s="469"/>
      <c r="F2833" s="469"/>
      <c r="G2833" s="469"/>
      <c r="H2833" s="469"/>
      <c r="I2833" s="469"/>
      <c r="J2833" s="469"/>
      <c r="K2833" s="657"/>
      <c r="L2833" s="469"/>
      <c r="M2833" s="652"/>
    </row>
    <row r="2834" spans="2:13" s="619" customFormat="1">
      <c r="B2834" s="454"/>
      <c r="C2834" s="454"/>
      <c r="D2834" s="469"/>
      <c r="E2834" s="469"/>
      <c r="F2834" s="469"/>
      <c r="G2834" s="469"/>
      <c r="H2834" s="469"/>
      <c r="I2834" s="469"/>
      <c r="J2834" s="469"/>
      <c r="K2834" s="657"/>
      <c r="L2834" s="469"/>
      <c r="M2834" s="652"/>
    </row>
    <row r="2835" spans="2:13" s="619" customFormat="1">
      <c r="B2835" s="454"/>
      <c r="C2835" s="454"/>
      <c r="D2835" s="469"/>
      <c r="E2835" s="469"/>
      <c r="F2835" s="469"/>
      <c r="G2835" s="469"/>
      <c r="H2835" s="469"/>
      <c r="I2835" s="469"/>
      <c r="J2835" s="469"/>
      <c r="K2835" s="657"/>
      <c r="L2835" s="469"/>
      <c r="M2835" s="652"/>
    </row>
    <row r="2836" spans="2:13" s="619" customFormat="1">
      <c r="B2836" s="454"/>
      <c r="C2836" s="454"/>
      <c r="D2836" s="469"/>
      <c r="E2836" s="469"/>
      <c r="F2836" s="469"/>
      <c r="G2836" s="469"/>
      <c r="H2836" s="469"/>
      <c r="I2836" s="469"/>
      <c r="J2836" s="469"/>
      <c r="K2836" s="657"/>
      <c r="L2836" s="469"/>
      <c r="M2836" s="652"/>
    </row>
    <row r="2837" spans="2:13" s="619" customFormat="1">
      <c r="B2837" s="454"/>
      <c r="C2837" s="454"/>
      <c r="D2837" s="469"/>
      <c r="E2837" s="469"/>
      <c r="F2837" s="469"/>
      <c r="G2837" s="469"/>
      <c r="H2837" s="469"/>
      <c r="I2837" s="469"/>
      <c r="J2837" s="469"/>
      <c r="K2837" s="657"/>
      <c r="L2837" s="469"/>
      <c r="M2837" s="652"/>
    </row>
    <row r="2838" spans="2:13" s="619" customFormat="1">
      <c r="B2838" s="454"/>
      <c r="C2838" s="454"/>
      <c r="D2838" s="469"/>
      <c r="E2838" s="469"/>
      <c r="F2838" s="469"/>
      <c r="G2838" s="469"/>
      <c r="H2838" s="469"/>
      <c r="I2838" s="469"/>
      <c r="J2838" s="469"/>
      <c r="K2838" s="657"/>
      <c r="L2838" s="469"/>
      <c r="M2838" s="652"/>
    </row>
    <row r="2839" spans="2:13" s="619" customFormat="1">
      <c r="B2839" s="454"/>
      <c r="C2839" s="454"/>
      <c r="D2839" s="469"/>
      <c r="E2839" s="469"/>
      <c r="F2839" s="469"/>
      <c r="G2839" s="469"/>
      <c r="H2839" s="469"/>
      <c r="I2839" s="469"/>
      <c r="J2839" s="469"/>
      <c r="K2839" s="657"/>
      <c r="L2839" s="469"/>
      <c r="M2839" s="652"/>
    </row>
    <row r="2840" spans="2:13" s="619" customFormat="1">
      <c r="B2840" s="454"/>
      <c r="C2840" s="454"/>
      <c r="D2840" s="469"/>
      <c r="E2840" s="469"/>
      <c r="F2840" s="469"/>
      <c r="G2840" s="469"/>
      <c r="H2840" s="469"/>
      <c r="I2840" s="469"/>
      <c r="J2840" s="469"/>
      <c r="K2840" s="657"/>
      <c r="L2840" s="469"/>
      <c r="M2840" s="652"/>
    </row>
    <row r="2841" spans="2:13" s="619" customFormat="1">
      <c r="B2841" s="454"/>
      <c r="C2841" s="454"/>
      <c r="D2841" s="469"/>
      <c r="E2841" s="469"/>
      <c r="F2841" s="469"/>
      <c r="G2841" s="469"/>
      <c r="H2841" s="469"/>
      <c r="I2841" s="469"/>
      <c r="J2841" s="469"/>
      <c r="K2841" s="657"/>
      <c r="L2841" s="469"/>
      <c r="M2841" s="652"/>
    </row>
    <row r="2842" spans="2:13" s="619" customFormat="1">
      <c r="B2842" s="454"/>
      <c r="C2842" s="454"/>
      <c r="D2842" s="469"/>
      <c r="E2842" s="469"/>
      <c r="F2842" s="469"/>
      <c r="G2842" s="469"/>
      <c r="H2842" s="469"/>
      <c r="I2842" s="469"/>
      <c r="J2842" s="469"/>
      <c r="K2842" s="657"/>
      <c r="L2842" s="469"/>
      <c r="M2842" s="652"/>
    </row>
    <row r="2843" spans="2:13" s="619" customFormat="1">
      <c r="B2843" s="454"/>
      <c r="C2843" s="454"/>
      <c r="D2843" s="469"/>
      <c r="E2843" s="469"/>
      <c r="F2843" s="469"/>
      <c r="G2843" s="469"/>
      <c r="H2843" s="469"/>
      <c r="I2843" s="469"/>
      <c r="J2843" s="469"/>
      <c r="K2843" s="657"/>
      <c r="L2843" s="469"/>
      <c r="M2843" s="652"/>
    </row>
    <row r="2844" spans="2:13" s="619" customFormat="1">
      <c r="B2844" s="454"/>
      <c r="C2844" s="454"/>
      <c r="D2844" s="469"/>
      <c r="E2844" s="469"/>
      <c r="F2844" s="469"/>
      <c r="G2844" s="469"/>
      <c r="H2844" s="469"/>
      <c r="I2844" s="469"/>
      <c r="J2844" s="469"/>
      <c r="K2844" s="657"/>
      <c r="L2844" s="469"/>
      <c r="M2844" s="652"/>
    </row>
    <row r="2845" spans="2:13" s="619" customFormat="1">
      <c r="B2845" s="454"/>
      <c r="C2845" s="454"/>
      <c r="D2845" s="469"/>
      <c r="E2845" s="469"/>
      <c r="F2845" s="469"/>
      <c r="G2845" s="469"/>
      <c r="H2845" s="469"/>
      <c r="I2845" s="469"/>
      <c r="J2845" s="469"/>
      <c r="K2845" s="657"/>
      <c r="L2845" s="469"/>
      <c r="M2845" s="652"/>
    </row>
    <row r="2846" spans="2:13" s="619" customFormat="1">
      <c r="B2846" s="454"/>
      <c r="C2846" s="454"/>
      <c r="D2846" s="469"/>
      <c r="E2846" s="469"/>
      <c r="F2846" s="469"/>
      <c r="G2846" s="469"/>
      <c r="H2846" s="469"/>
      <c r="I2846" s="469"/>
      <c r="J2846" s="469"/>
      <c r="K2846" s="657"/>
      <c r="L2846" s="469"/>
      <c r="M2846" s="652"/>
    </row>
    <row r="2847" spans="2:13" s="619" customFormat="1">
      <c r="B2847" s="454"/>
      <c r="C2847" s="454"/>
      <c r="D2847" s="469"/>
      <c r="E2847" s="469"/>
      <c r="F2847" s="469"/>
      <c r="G2847" s="469"/>
      <c r="H2847" s="469"/>
      <c r="I2847" s="469"/>
      <c r="J2847" s="469"/>
      <c r="K2847" s="657"/>
      <c r="L2847" s="469"/>
      <c r="M2847" s="652"/>
    </row>
    <row r="2848" spans="2:13" s="619" customFormat="1">
      <c r="B2848" s="454"/>
      <c r="C2848" s="454"/>
      <c r="D2848" s="469"/>
      <c r="E2848" s="469"/>
      <c r="F2848" s="469"/>
      <c r="G2848" s="469"/>
      <c r="H2848" s="469"/>
      <c r="I2848" s="469"/>
      <c r="J2848" s="469"/>
      <c r="K2848" s="657"/>
      <c r="L2848" s="469"/>
      <c r="M2848" s="652"/>
    </row>
    <row r="2849" spans="2:13" s="619" customFormat="1">
      <c r="B2849" s="454"/>
      <c r="C2849" s="454"/>
      <c r="D2849" s="469"/>
      <c r="E2849" s="469"/>
      <c r="F2849" s="469"/>
      <c r="G2849" s="469"/>
      <c r="H2849" s="469"/>
      <c r="I2849" s="469"/>
      <c r="J2849" s="469"/>
      <c r="K2849" s="657"/>
      <c r="L2849" s="469"/>
      <c r="M2849" s="652"/>
    </row>
    <row r="2850" spans="2:13" s="619" customFormat="1">
      <c r="B2850" s="454"/>
      <c r="C2850" s="454"/>
      <c r="D2850" s="469"/>
      <c r="E2850" s="469"/>
      <c r="F2850" s="469"/>
      <c r="G2850" s="469"/>
      <c r="H2850" s="469"/>
      <c r="I2850" s="469"/>
      <c r="J2850" s="469"/>
      <c r="K2850" s="657"/>
      <c r="L2850" s="469"/>
      <c r="M2850" s="652"/>
    </row>
    <row r="2851" spans="2:13" s="619" customFormat="1">
      <c r="B2851" s="454"/>
      <c r="C2851" s="454"/>
      <c r="D2851" s="469"/>
      <c r="E2851" s="469"/>
      <c r="F2851" s="469"/>
      <c r="G2851" s="469"/>
      <c r="H2851" s="469"/>
      <c r="I2851" s="469"/>
      <c r="J2851" s="469"/>
      <c r="K2851" s="657"/>
      <c r="L2851" s="469"/>
      <c r="M2851" s="652"/>
    </row>
    <row r="2852" spans="2:13" s="619" customFormat="1">
      <c r="B2852" s="454"/>
      <c r="C2852" s="454"/>
      <c r="D2852" s="469"/>
      <c r="E2852" s="469"/>
      <c r="F2852" s="469"/>
      <c r="G2852" s="469"/>
      <c r="H2852" s="469"/>
      <c r="I2852" s="469"/>
      <c r="J2852" s="469"/>
      <c r="K2852" s="657"/>
      <c r="L2852" s="469"/>
      <c r="M2852" s="652"/>
    </row>
    <row r="2853" spans="2:13" s="619" customFormat="1">
      <c r="B2853" s="454"/>
      <c r="C2853" s="454"/>
      <c r="D2853" s="469"/>
      <c r="E2853" s="469"/>
      <c r="F2853" s="469"/>
      <c r="G2853" s="469"/>
      <c r="H2853" s="469"/>
      <c r="I2853" s="469"/>
      <c r="J2853" s="469"/>
      <c r="K2853" s="657"/>
      <c r="L2853" s="469"/>
      <c r="M2853" s="652"/>
    </row>
    <row r="2854" spans="2:13" s="619" customFormat="1">
      <c r="B2854" s="454"/>
      <c r="C2854" s="454"/>
      <c r="D2854" s="469"/>
      <c r="E2854" s="469"/>
      <c r="F2854" s="469"/>
      <c r="G2854" s="469"/>
      <c r="H2854" s="469"/>
      <c r="I2854" s="469"/>
      <c r="J2854" s="469"/>
      <c r="K2854" s="657"/>
      <c r="L2854" s="469"/>
      <c r="M2854" s="652"/>
    </row>
    <row r="2855" spans="2:13" s="619" customFormat="1">
      <c r="B2855" s="454"/>
      <c r="C2855" s="454"/>
      <c r="D2855" s="469"/>
      <c r="E2855" s="469"/>
      <c r="F2855" s="469"/>
      <c r="G2855" s="469"/>
      <c r="H2855" s="469"/>
      <c r="I2855" s="469"/>
      <c r="J2855" s="469"/>
      <c r="K2855" s="657"/>
      <c r="L2855" s="469"/>
      <c r="M2855" s="652"/>
    </row>
    <row r="2856" spans="2:13" s="619" customFormat="1">
      <c r="B2856" s="454"/>
      <c r="C2856" s="454"/>
      <c r="D2856" s="469"/>
      <c r="E2856" s="469"/>
      <c r="F2856" s="469"/>
      <c r="G2856" s="469"/>
      <c r="H2856" s="469"/>
      <c r="I2856" s="469"/>
      <c r="J2856" s="469"/>
      <c r="K2856" s="657"/>
      <c r="L2856" s="469"/>
      <c r="M2856" s="652"/>
    </row>
    <row r="2857" spans="2:13" s="619" customFormat="1">
      <c r="B2857" s="454"/>
      <c r="C2857" s="454"/>
      <c r="D2857" s="469"/>
      <c r="E2857" s="469"/>
      <c r="F2857" s="469"/>
      <c r="G2857" s="469"/>
      <c r="H2857" s="469"/>
      <c r="I2857" s="469"/>
      <c r="J2857" s="469"/>
      <c r="K2857" s="657"/>
      <c r="L2857" s="469"/>
      <c r="M2857" s="652"/>
    </row>
    <row r="2858" spans="2:13" s="619" customFormat="1">
      <c r="B2858" s="454"/>
      <c r="C2858" s="454"/>
      <c r="D2858" s="469"/>
      <c r="E2858" s="469"/>
      <c r="F2858" s="469"/>
      <c r="G2858" s="469"/>
      <c r="H2858" s="469"/>
      <c r="I2858" s="469"/>
      <c r="J2858" s="469"/>
      <c r="K2858" s="657"/>
      <c r="L2858" s="469"/>
      <c r="M2858" s="652"/>
    </row>
    <row r="2859" spans="2:13" s="619" customFormat="1">
      <c r="B2859" s="454"/>
      <c r="C2859" s="454"/>
      <c r="D2859" s="469"/>
      <c r="E2859" s="469"/>
      <c r="F2859" s="469"/>
      <c r="G2859" s="469"/>
      <c r="H2859" s="469"/>
      <c r="I2859" s="469"/>
      <c r="J2859" s="469"/>
      <c r="K2859" s="657"/>
      <c r="L2859" s="469"/>
      <c r="M2859" s="652"/>
    </row>
    <row r="2860" spans="2:13" s="619" customFormat="1">
      <c r="B2860" s="454"/>
      <c r="C2860" s="454"/>
      <c r="D2860" s="469"/>
      <c r="E2860" s="469"/>
      <c r="F2860" s="469"/>
      <c r="G2860" s="469"/>
      <c r="H2860" s="469"/>
      <c r="I2860" s="469"/>
      <c r="J2860" s="469"/>
      <c r="K2860" s="657"/>
      <c r="L2860" s="469"/>
      <c r="M2860" s="652"/>
    </row>
    <row r="2861" spans="2:13" s="619" customFormat="1">
      <c r="B2861" s="454"/>
      <c r="C2861" s="454"/>
      <c r="D2861" s="469"/>
      <c r="E2861" s="469"/>
      <c r="F2861" s="469"/>
      <c r="G2861" s="469"/>
      <c r="H2861" s="469"/>
      <c r="I2861" s="469"/>
      <c r="J2861" s="469"/>
      <c r="K2861" s="657"/>
      <c r="L2861" s="469"/>
      <c r="M2861" s="652"/>
    </row>
    <row r="2862" spans="2:13" s="619" customFormat="1">
      <c r="B2862" s="454"/>
      <c r="C2862" s="454"/>
      <c r="D2862" s="469"/>
      <c r="E2862" s="469"/>
      <c r="F2862" s="469"/>
      <c r="G2862" s="469"/>
      <c r="H2862" s="469"/>
      <c r="I2862" s="469"/>
      <c r="J2862" s="469"/>
      <c r="K2862" s="657"/>
      <c r="L2862" s="469"/>
      <c r="M2862" s="652"/>
    </row>
    <row r="2863" spans="2:13" s="619" customFormat="1">
      <c r="B2863" s="454"/>
      <c r="C2863" s="454"/>
      <c r="D2863" s="469"/>
      <c r="E2863" s="469"/>
      <c r="F2863" s="469"/>
      <c r="G2863" s="469"/>
      <c r="H2863" s="469"/>
      <c r="I2863" s="469"/>
      <c r="J2863" s="469"/>
      <c r="K2863" s="657"/>
      <c r="L2863" s="469"/>
      <c r="M2863" s="652"/>
    </row>
    <row r="2864" spans="2:13" s="619" customFormat="1">
      <c r="B2864" s="454"/>
      <c r="C2864" s="454"/>
      <c r="D2864" s="469"/>
      <c r="E2864" s="469"/>
      <c r="F2864" s="469"/>
      <c r="G2864" s="469"/>
      <c r="H2864" s="469"/>
      <c r="I2864" s="469"/>
      <c r="J2864" s="469"/>
      <c r="K2864" s="657"/>
      <c r="L2864" s="469"/>
      <c r="M2864" s="652"/>
    </row>
    <row r="2865" spans="2:13" s="619" customFormat="1">
      <c r="B2865" s="454"/>
      <c r="C2865" s="454"/>
      <c r="D2865" s="469"/>
      <c r="E2865" s="469"/>
      <c r="F2865" s="469"/>
      <c r="G2865" s="469"/>
      <c r="H2865" s="469"/>
      <c r="I2865" s="469"/>
      <c r="J2865" s="469"/>
      <c r="K2865" s="657"/>
      <c r="L2865" s="469"/>
      <c r="M2865" s="652"/>
    </row>
    <row r="2866" spans="2:13" s="619" customFormat="1">
      <c r="B2866" s="454"/>
      <c r="C2866" s="454"/>
      <c r="D2866" s="469"/>
      <c r="E2866" s="469"/>
      <c r="F2866" s="469"/>
      <c r="G2866" s="469"/>
      <c r="H2866" s="469"/>
      <c r="I2866" s="469"/>
      <c r="J2866" s="469"/>
      <c r="K2866" s="657"/>
      <c r="L2866" s="469"/>
      <c r="M2866" s="652"/>
    </row>
    <row r="2867" spans="2:13" s="619" customFormat="1">
      <c r="B2867" s="454"/>
      <c r="C2867" s="454"/>
      <c r="D2867" s="469"/>
      <c r="E2867" s="469"/>
      <c r="F2867" s="469"/>
      <c r="G2867" s="469"/>
      <c r="H2867" s="469"/>
      <c r="I2867" s="469"/>
      <c r="J2867" s="469"/>
      <c r="K2867" s="657"/>
      <c r="L2867" s="469"/>
      <c r="M2867" s="652"/>
    </row>
    <row r="2868" spans="2:13" s="619" customFormat="1">
      <c r="B2868" s="454"/>
      <c r="C2868" s="454"/>
      <c r="D2868" s="469"/>
      <c r="E2868" s="469"/>
      <c r="F2868" s="469"/>
      <c r="G2868" s="469"/>
      <c r="H2868" s="469"/>
      <c r="I2868" s="469"/>
      <c r="J2868" s="469"/>
      <c r="K2868" s="657"/>
      <c r="L2868" s="469"/>
      <c r="M2868" s="652"/>
    </row>
    <row r="2869" spans="2:13" s="619" customFormat="1">
      <c r="B2869" s="454"/>
      <c r="C2869" s="454"/>
      <c r="D2869" s="469"/>
      <c r="E2869" s="469"/>
      <c r="F2869" s="469"/>
      <c r="G2869" s="469"/>
      <c r="H2869" s="469"/>
      <c r="I2869" s="469"/>
      <c r="J2869" s="469"/>
      <c r="K2869" s="657"/>
      <c r="L2869" s="469"/>
      <c r="M2869" s="652"/>
    </row>
    <row r="2870" spans="2:13" s="619" customFormat="1">
      <c r="B2870" s="454"/>
      <c r="C2870" s="454"/>
      <c r="D2870" s="469"/>
      <c r="E2870" s="469"/>
      <c r="F2870" s="469"/>
      <c r="G2870" s="469"/>
      <c r="H2870" s="469"/>
      <c r="I2870" s="469"/>
      <c r="J2870" s="469"/>
      <c r="K2870" s="657"/>
      <c r="L2870" s="469"/>
      <c r="M2870" s="652"/>
    </row>
    <row r="2871" spans="2:13" s="619" customFormat="1">
      <c r="B2871" s="454"/>
      <c r="C2871" s="454"/>
      <c r="D2871" s="469"/>
      <c r="E2871" s="469"/>
      <c r="F2871" s="469"/>
      <c r="G2871" s="469"/>
      <c r="H2871" s="469"/>
      <c r="I2871" s="469"/>
      <c r="J2871" s="469"/>
      <c r="K2871" s="657"/>
      <c r="L2871" s="469"/>
      <c r="M2871" s="652"/>
    </row>
    <row r="2872" spans="2:13" s="619" customFormat="1">
      <c r="B2872" s="454"/>
      <c r="C2872" s="454"/>
      <c r="D2872" s="469"/>
      <c r="E2872" s="469"/>
      <c r="F2872" s="469"/>
      <c r="G2872" s="469"/>
      <c r="H2872" s="469"/>
      <c r="I2872" s="469"/>
      <c r="J2872" s="469"/>
      <c r="K2872" s="657"/>
      <c r="L2872" s="469"/>
      <c r="M2872" s="652"/>
    </row>
    <row r="2873" spans="2:13" s="619" customFormat="1">
      <c r="B2873" s="454"/>
      <c r="C2873" s="454"/>
      <c r="D2873" s="469"/>
      <c r="E2873" s="469"/>
      <c r="F2873" s="469"/>
      <c r="G2873" s="469"/>
      <c r="H2873" s="469"/>
      <c r="I2873" s="469"/>
      <c r="J2873" s="469"/>
      <c r="K2873" s="657"/>
      <c r="L2873" s="469"/>
      <c r="M2873" s="652"/>
    </row>
    <row r="2874" spans="2:13" s="619" customFormat="1">
      <c r="B2874" s="454"/>
      <c r="C2874" s="454"/>
      <c r="D2874" s="469"/>
      <c r="E2874" s="469"/>
      <c r="F2874" s="469"/>
      <c r="G2874" s="469"/>
      <c r="H2874" s="469"/>
      <c r="I2874" s="469"/>
      <c r="J2874" s="469"/>
      <c r="K2874" s="657"/>
      <c r="L2874" s="469"/>
      <c r="M2874" s="652"/>
    </row>
    <row r="2875" spans="2:13" s="619" customFormat="1">
      <c r="B2875" s="454"/>
      <c r="C2875" s="454"/>
      <c r="D2875" s="469"/>
      <c r="E2875" s="469"/>
      <c r="F2875" s="469"/>
      <c r="G2875" s="469"/>
      <c r="H2875" s="469"/>
      <c r="I2875" s="469"/>
      <c r="J2875" s="469"/>
      <c r="K2875" s="657"/>
      <c r="L2875" s="469"/>
      <c r="M2875" s="652"/>
    </row>
    <row r="2876" spans="2:13" s="619" customFormat="1">
      <c r="B2876" s="454"/>
      <c r="C2876" s="454"/>
      <c r="D2876" s="469"/>
      <c r="E2876" s="469"/>
      <c r="F2876" s="469"/>
      <c r="G2876" s="469"/>
      <c r="H2876" s="469"/>
      <c r="I2876" s="469"/>
      <c r="J2876" s="469"/>
      <c r="K2876" s="657"/>
      <c r="L2876" s="469"/>
      <c r="M2876" s="652"/>
    </row>
    <row r="2877" spans="2:13" s="619" customFormat="1">
      <c r="B2877" s="454"/>
      <c r="C2877" s="454"/>
      <c r="D2877" s="469"/>
      <c r="E2877" s="469"/>
      <c r="F2877" s="469"/>
      <c r="G2877" s="469"/>
      <c r="H2877" s="469"/>
      <c r="I2877" s="469"/>
      <c r="J2877" s="469"/>
      <c r="K2877" s="657"/>
      <c r="L2877" s="469"/>
      <c r="M2877" s="652"/>
    </row>
    <row r="2878" spans="2:13" s="619" customFormat="1">
      <c r="B2878" s="454"/>
      <c r="C2878" s="454"/>
      <c r="D2878" s="469"/>
      <c r="E2878" s="469"/>
      <c r="F2878" s="469"/>
      <c r="G2878" s="469"/>
      <c r="H2878" s="469"/>
      <c r="I2878" s="469"/>
      <c r="J2878" s="469"/>
      <c r="K2878" s="657"/>
      <c r="L2878" s="469"/>
      <c r="M2878" s="652"/>
    </row>
    <row r="2879" spans="2:13" s="619" customFormat="1">
      <c r="B2879" s="454"/>
      <c r="C2879" s="454"/>
      <c r="D2879" s="469"/>
      <c r="E2879" s="469"/>
      <c r="F2879" s="469"/>
      <c r="G2879" s="469"/>
      <c r="H2879" s="469"/>
      <c r="I2879" s="469"/>
      <c r="J2879" s="469"/>
      <c r="K2879" s="657"/>
      <c r="L2879" s="469"/>
      <c r="M2879" s="652"/>
    </row>
    <row r="2880" spans="2:13" s="619" customFormat="1">
      <c r="B2880" s="454"/>
      <c r="C2880" s="454"/>
      <c r="D2880" s="469"/>
      <c r="E2880" s="469"/>
      <c r="F2880" s="469"/>
      <c r="G2880" s="469"/>
      <c r="H2880" s="469"/>
      <c r="I2880" s="469"/>
      <c r="J2880" s="469"/>
      <c r="K2880" s="657"/>
      <c r="L2880" s="469"/>
      <c r="M2880" s="652"/>
    </row>
    <row r="2881" spans="2:13" s="619" customFormat="1">
      <c r="B2881" s="454"/>
      <c r="C2881" s="454"/>
      <c r="D2881" s="469"/>
      <c r="E2881" s="469"/>
      <c r="F2881" s="469"/>
      <c r="G2881" s="469"/>
      <c r="H2881" s="469"/>
      <c r="I2881" s="469"/>
      <c r="J2881" s="469"/>
      <c r="K2881" s="657"/>
      <c r="L2881" s="469"/>
      <c r="M2881" s="652"/>
    </row>
    <row r="2882" spans="2:13" s="619" customFormat="1">
      <c r="B2882" s="454"/>
      <c r="C2882" s="454"/>
      <c r="D2882" s="469"/>
      <c r="E2882" s="469"/>
      <c r="F2882" s="469"/>
      <c r="G2882" s="469"/>
      <c r="H2882" s="469"/>
      <c r="I2882" s="469"/>
      <c r="J2882" s="469"/>
      <c r="K2882" s="657"/>
      <c r="L2882" s="469"/>
      <c r="M2882" s="652"/>
    </row>
    <row r="2883" spans="2:13" s="619" customFormat="1">
      <c r="B2883" s="454"/>
      <c r="C2883" s="454"/>
      <c r="D2883" s="469"/>
      <c r="E2883" s="469"/>
      <c r="F2883" s="469"/>
      <c r="G2883" s="469"/>
      <c r="H2883" s="469"/>
      <c r="I2883" s="469"/>
      <c r="J2883" s="469"/>
      <c r="K2883" s="657"/>
      <c r="L2883" s="469"/>
      <c r="M2883" s="652"/>
    </row>
    <row r="2884" spans="2:13" s="619" customFormat="1">
      <c r="B2884" s="454"/>
      <c r="C2884" s="454"/>
      <c r="D2884" s="469"/>
      <c r="E2884" s="469"/>
      <c r="F2884" s="469"/>
      <c r="G2884" s="469"/>
      <c r="H2884" s="469"/>
      <c r="I2884" s="469"/>
      <c r="J2884" s="469"/>
      <c r="K2884" s="657"/>
      <c r="L2884" s="469"/>
      <c r="M2884" s="652"/>
    </row>
    <row r="2885" spans="2:13" s="619" customFormat="1">
      <c r="B2885" s="454"/>
      <c r="C2885" s="454"/>
      <c r="D2885" s="469"/>
      <c r="E2885" s="469"/>
      <c r="F2885" s="469"/>
      <c r="G2885" s="469"/>
      <c r="H2885" s="469"/>
      <c r="I2885" s="469"/>
      <c r="J2885" s="469"/>
      <c r="K2885" s="657"/>
      <c r="L2885" s="469"/>
      <c r="M2885" s="652"/>
    </row>
    <row r="2886" spans="2:13" s="619" customFormat="1">
      <c r="B2886" s="454"/>
      <c r="C2886" s="454"/>
      <c r="D2886" s="469"/>
      <c r="E2886" s="469"/>
      <c r="F2886" s="469"/>
      <c r="G2886" s="469"/>
      <c r="H2886" s="469"/>
      <c r="I2886" s="469"/>
      <c r="J2886" s="469"/>
      <c r="K2886" s="657"/>
      <c r="L2886" s="469"/>
      <c r="M2886" s="652"/>
    </row>
    <row r="2887" spans="2:13" s="619" customFormat="1">
      <c r="B2887" s="454"/>
      <c r="C2887" s="454"/>
      <c r="D2887" s="469"/>
      <c r="E2887" s="469"/>
      <c r="F2887" s="469"/>
      <c r="G2887" s="469"/>
      <c r="H2887" s="469"/>
      <c r="I2887" s="469"/>
      <c r="J2887" s="469"/>
      <c r="K2887" s="657"/>
      <c r="L2887" s="469"/>
      <c r="M2887" s="652"/>
    </row>
    <row r="2888" spans="2:13" s="619" customFormat="1">
      <c r="B2888" s="454"/>
      <c r="C2888" s="454"/>
      <c r="D2888" s="469"/>
      <c r="E2888" s="469"/>
      <c r="F2888" s="469"/>
      <c r="G2888" s="469"/>
      <c r="H2888" s="469"/>
      <c r="I2888" s="469"/>
      <c r="J2888" s="469"/>
      <c r="K2888" s="657"/>
      <c r="L2888" s="469"/>
      <c r="M2888" s="652"/>
    </row>
    <row r="2889" spans="2:13" s="619" customFormat="1">
      <c r="B2889" s="454"/>
      <c r="C2889" s="454"/>
      <c r="D2889" s="469"/>
      <c r="E2889" s="469"/>
      <c r="F2889" s="469"/>
      <c r="G2889" s="469"/>
      <c r="H2889" s="469"/>
      <c r="I2889" s="469"/>
      <c r="J2889" s="469"/>
      <c r="K2889" s="657"/>
      <c r="L2889" s="469"/>
      <c r="M2889" s="652"/>
    </row>
    <row r="2890" spans="2:13" s="619" customFormat="1">
      <c r="B2890" s="454"/>
      <c r="C2890" s="454"/>
      <c r="D2890" s="469"/>
      <c r="E2890" s="469"/>
      <c r="F2890" s="469"/>
      <c r="G2890" s="469"/>
      <c r="H2890" s="469"/>
      <c r="I2890" s="469"/>
      <c r="J2890" s="469"/>
      <c r="K2890" s="657"/>
      <c r="L2890" s="469"/>
      <c r="M2890" s="652"/>
    </row>
    <row r="2891" spans="2:13" s="619" customFormat="1">
      <c r="B2891" s="454"/>
      <c r="C2891" s="454"/>
      <c r="D2891" s="469"/>
      <c r="E2891" s="469"/>
      <c r="F2891" s="469"/>
      <c r="G2891" s="469"/>
      <c r="H2891" s="469"/>
      <c r="I2891" s="469"/>
      <c r="J2891" s="469"/>
      <c r="K2891" s="657"/>
      <c r="L2891" s="469"/>
      <c r="M2891" s="652"/>
    </row>
    <row r="2892" spans="2:13" s="619" customFormat="1">
      <c r="B2892" s="454"/>
      <c r="C2892" s="454"/>
      <c r="D2892" s="469"/>
      <c r="E2892" s="469"/>
      <c r="F2892" s="469"/>
      <c r="G2892" s="469"/>
      <c r="H2892" s="469"/>
      <c r="I2892" s="469"/>
      <c r="J2892" s="469"/>
      <c r="K2892" s="657"/>
      <c r="L2892" s="469"/>
      <c r="M2892" s="652"/>
    </row>
    <row r="2893" spans="2:13" s="619" customFormat="1">
      <c r="B2893" s="454"/>
      <c r="C2893" s="454"/>
      <c r="D2893" s="469"/>
      <c r="E2893" s="469"/>
      <c r="F2893" s="469"/>
      <c r="G2893" s="469"/>
      <c r="H2893" s="469"/>
      <c r="I2893" s="469"/>
      <c r="J2893" s="469"/>
      <c r="K2893" s="657"/>
      <c r="L2893" s="469"/>
      <c r="M2893" s="652"/>
    </row>
    <row r="2894" spans="2:13" s="619" customFormat="1">
      <c r="B2894" s="454"/>
      <c r="C2894" s="454"/>
      <c r="D2894" s="469"/>
      <c r="E2894" s="469"/>
      <c r="F2894" s="469"/>
      <c r="G2894" s="469"/>
      <c r="H2894" s="469"/>
      <c r="I2894" s="469"/>
      <c r="J2894" s="469"/>
      <c r="K2894" s="657"/>
      <c r="L2894" s="469"/>
      <c r="M2894" s="652"/>
    </row>
    <row r="2895" spans="2:13" s="619" customFormat="1">
      <c r="B2895" s="454"/>
      <c r="C2895" s="454"/>
      <c r="D2895" s="469"/>
      <c r="E2895" s="469"/>
      <c r="F2895" s="469"/>
      <c r="G2895" s="469"/>
      <c r="H2895" s="469"/>
      <c r="I2895" s="469"/>
      <c r="J2895" s="469"/>
      <c r="K2895" s="657"/>
      <c r="L2895" s="469"/>
      <c r="M2895" s="652"/>
    </row>
    <row r="2896" spans="2:13" s="619" customFormat="1">
      <c r="B2896" s="454"/>
      <c r="C2896" s="454"/>
      <c r="D2896" s="469"/>
      <c r="E2896" s="469"/>
      <c r="F2896" s="469"/>
      <c r="G2896" s="469"/>
      <c r="H2896" s="469"/>
      <c r="I2896" s="469"/>
      <c r="J2896" s="469"/>
      <c r="K2896" s="657"/>
      <c r="L2896" s="469"/>
      <c r="M2896" s="652"/>
    </row>
    <row r="2897" spans="2:13" s="619" customFormat="1">
      <c r="B2897" s="454"/>
      <c r="C2897" s="454"/>
      <c r="D2897" s="469"/>
      <c r="E2897" s="469"/>
      <c r="F2897" s="469"/>
      <c r="G2897" s="469"/>
      <c r="H2897" s="469"/>
      <c r="I2897" s="469"/>
      <c r="J2897" s="469"/>
      <c r="K2897" s="657"/>
      <c r="L2897" s="469"/>
      <c r="M2897" s="652"/>
    </row>
    <row r="2898" spans="2:13" s="619" customFormat="1">
      <c r="B2898" s="454"/>
      <c r="C2898" s="454"/>
      <c r="D2898" s="469"/>
      <c r="E2898" s="469"/>
      <c r="F2898" s="469"/>
      <c r="G2898" s="469"/>
      <c r="H2898" s="469"/>
      <c r="I2898" s="469"/>
      <c r="J2898" s="469"/>
      <c r="K2898" s="657"/>
      <c r="L2898" s="469"/>
      <c r="M2898" s="652"/>
    </row>
    <row r="2899" spans="2:13" s="619" customFormat="1">
      <c r="B2899" s="454"/>
      <c r="C2899" s="454"/>
      <c r="D2899" s="469"/>
      <c r="E2899" s="469"/>
      <c r="F2899" s="469"/>
      <c r="G2899" s="469"/>
      <c r="H2899" s="469"/>
      <c r="I2899" s="469"/>
      <c r="J2899" s="469"/>
      <c r="K2899" s="657"/>
      <c r="L2899" s="469"/>
      <c r="M2899" s="652"/>
    </row>
    <row r="2900" spans="2:13" s="619" customFormat="1">
      <c r="B2900" s="454"/>
      <c r="C2900" s="454"/>
      <c r="D2900" s="469"/>
      <c r="E2900" s="469"/>
      <c r="F2900" s="469"/>
      <c r="G2900" s="469"/>
      <c r="H2900" s="469"/>
      <c r="I2900" s="469"/>
      <c r="J2900" s="469"/>
      <c r="K2900" s="657"/>
      <c r="L2900" s="469"/>
      <c r="M2900" s="652"/>
    </row>
    <row r="2901" spans="2:13" s="619" customFormat="1">
      <c r="B2901" s="454"/>
      <c r="C2901" s="454"/>
      <c r="D2901" s="469"/>
      <c r="E2901" s="469"/>
      <c r="F2901" s="469"/>
      <c r="G2901" s="469"/>
      <c r="H2901" s="469"/>
      <c r="I2901" s="469"/>
      <c r="J2901" s="469"/>
      <c r="K2901" s="657"/>
      <c r="L2901" s="469"/>
      <c r="M2901" s="652"/>
    </row>
    <row r="2902" spans="2:13" s="619" customFormat="1">
      <c r="B2902" s="454"/>
      <c r="C2902" s="454"/>
      <c r="D2902" s="469"/>
      <c r="E2902" s="469"/>
      <c r="F2902" s="469"/>
      <c r="G2902" s="469"/>
      <c r="H2902" s="469"/>
      <c r="I2902" s="469"/>
      <c r="J2902" s="469"/>
      <c r="K2902" s="657"/>
      <c r="L2902" s="469"/>
      <c r="M2902" s="652"/>
    </row>
    <row r="2903" spans="2:13" s="619" customFormat="1">
      <c r="B2903" s="454"/>
      <c r="C2903" s="454"/>
      <c r="D2903" s="469"/>
      <c r="E2903" s="469"/>
      <c r="F2903" s="469"/>
      <c r="G2903" s="469"/>
      <c r="H2903" s="469"/>
      <c r="I2903" s="469"/>
      <c r="J2903" s="469"/>
      <c r="K2903" s="657"/>
      <c r="L2903" s="469"/>
      <c r="M2903" s="652"/>
    </row>
    <row r="2904" spans="2:13" s="619" customFormat="1">
      <c r="B2904" s="454"/>
      <c r="C2904" s="454"/>
      <c r="D2904" s="469"/>
      <c r="E2904" s="469"/>
      <c r="F2904" s="469"/>
      <c r="G2904" s="469"/>
      <c r="H2904" s="469"/>
      <c r="I2904" s="469"/>
      <c r="J2904" s="469"/>
      <c r="K2904" s="657"/>
      <c r="L2904" s="469"/>
      <c r="M2904" s="652"/>
    </row>
    <row r="2905" spans="2:13" s="619" customFormat="1">
      <c r="B2905" s="454"/>
      <c r="C2905" s="454"/>
      <c r="D2905" s="469"/>
      <c r="E2905" s="469"/>
      <c r="F2905" s="469"/>
      <c r="G2905" s="469"/>
      <c r="H2905" s="469"/>
      <c r="I2905" s="469"/>
      <c r="J2905" s="469"/>
      <c r="K2905" s="657"/>
      <c r="L2905" s="469"/>
      <c r="M2905" s="652"/>
    </row>
    <row r="2906" spans="2:13" s="619" customFormat="1">
      <c r="B2906" s="454"/>
      <c r="C2906" s="454"/>
      <c r="D2906" s="469"/>
      <c r="E2906" s="469"/>
      <c r="F2906" s="469"/>
      <c r="G2906" s="469"/>
      <c r="H2906" s="469"/>
      <c r="I2906" s="469"/>
      <c r="J2906" s="469"/>
      <c r="K2906" s="657"/>
      <c r="L2906" s="469"/>
      <c r="M2906" s="652"/>
    </row>
    <row r="2907" spans="2:13" s="619" customFormat="1">
      <c r="B2907" s="454"/>
      <c r="C2907" s="454"/>
      <c r="D2907" s="469"/>
      <c r="E2907" s="469"/>
      <c r="F2907" s="469"/>
      <c r="G2907" s="469"/>
      <c r="H2907" s="469"/>
      <c r="I2907" s="469"/>
      <c r="J2907" s="469"/>
      <c r="K2907" s="657"/>
      <c r="L2907" s="469"/>
      <c r="M2907" s="652"/>
    </row>
    <row r="2908" spans="2:13" s="619" customFormat="1">
      <c r="B2908" s="454"/>
      <c r="C2908" s="454"/>
      <c r="D2908" s="469"/>
      <c r="E2908" s="469"/>
      <c r="F2908" s="469"/>
      <c r="G2908" s="469"/>
      <c r="H2908" s="469"/>
      <c r="I2908" s="469"/>
      <c r="J2908" s="469"/>
      <c r="K2908" s="657"/>
      <c r="L2908" s="469"/>
      <c r="M2908" s="652"/>
    </row>
    <row r="2909" spans="2:13" s="619" customFormat="1">
      <c r="B2909" s="454"/>
      <c r="C2909" s="454"/>
      <c r="D2909" s="469"/>
      <c r="E2909" s="469"/>
      <c r="F2909" s="469"/>
      <c r="G2909" s="469"/>
      <c r="H2909" s="469"/>
      <c r="I2909" s="469"/>
      <c r="J2909" s="469"/>
      <c r="K2909" s="657"/>
      <c r="L2909" s="469"/>
      <c r="M2909" s="652"/>
    </row>
    <row r="2910" spans="2:13" s="619" customFormat="1">
      <c r="B2910" s="454"/>
      <c r="C2910" s="454"/>
      <c r="D2910" s="469"/>
      <c r="E2910" s="469"/>
      <c r="F2910" s="469"/>
      <c r="G2910" s="469"/>
      <c r="H2910" s="469"/>
      <c r="I2910" s="469"/>
      <c r="J2910" s="469"/>
      <c r="K2910" s="657"/>
      <c r="L2910" s="469"/>
      <c r="M2910" s="652"/>
    </row>
    <row r="2911" spans="2:13" s="619" customFormat="1">
      <c r="B2911" s="454"/>
      <c r="C2911" s="454"/>
      <c r="D2911" s="469"/>
      <c r="E2911" s="469"/>
      <c r="F2911" s="469"/>
      <c r="G2911" s="469"/>
      <c r="H2911" s="469"/>
      <c r="I2911" s="469"/>
      <c r="J2911" s="469"/>
      <c r="K2911" s="657"/>
      <c r="L2911" s="469"/>
      <c r="M2911" s="652"/>
    </row>
    <row r="2912" spans="2:13" s="619" customFormat="1">
      <c r="B2912" s="454"/>
      <c r="C2912" s="454"/>
      <c r="D2912" s="469"/>
      <c r="E2912" s="469"/>
      <c r="F2912" s="469"/>
      <c r="G2912" s="469"/>
      <c r="H2912" s="469"/>
      <c r="I2912" s="469"/>
      <c r="J2912" s="469"/>
      <c r="K2912" s="657"/>
      <c r="L2912" s="469"/>
      <c r="M2912" s="652"/>
    </row>
    <row r="2913" spans="2:13" s="619" customFormat="1">
      <c r="B2913" s="454"/>
      <c r="C2913" s="454"/>
      <c r="D2913" s="469"/>
      <c r="E2913" s="469"/>
      <c r="F2913" s="469"/>
      <c r="G2913" s="469"/>
      <c r="H2913" s="469"/>
      <c r="I2913" s="469"/>
      <c r="J2913" s="469"/>
      <c r="K2913" s="657"/>
      <c r="L2913" s="469"/>
      <c r="M2913" s="652"/>
    </row>
    <row r="2914" spans="2:13" s="619" customFormat="1">
      <c r="B2914" s="454"/>
      <c r="C2914" s="454"/>
      <c r="D2914" s="469"/>
      <c r="E2914" s="469"/>
      <c r="F2914" s="469"/>
      <c r="G2914" s="469"/>
      <c r="H2914" s="469"/>
      <c r="I2914" s="469"/>
      <c r="J2914" s="469"/>
      <c r="K2914" s="657"/>
      <c r="L2914" s="469"/>
      <c r="M2914" s="652"/>
    </row>
    <row r="2915" spans="2:13" s="619" customFormat="1">
      <c r="B2915" s="454"/>
      <c r="C2915" s="454"/>
      <c r="D2915" s="469"/>
      <c r="E2915" s="469"/>
      <c r="F2915" s="469"/>
      <c r="G2915" s="469"/>
      <c r="H2915" s="469"/>
      <c r="I2915" s="469"/>
      <c r="J2915" s="469"/>
      <c r="K2915" s="657"/>
      <c r="L2915" s="469"/>
      <c r="M2915" s="652"/>
    </row>
    <row r="2916" spans="2:13" s="619" customFormat="1">
      <c r="B2916" s="454"/>
      <c r="C2916" s="454"/>
      <c r="D2916" s="469"/>
      <c r="E2916" s="469"/>
      <c r="F2916" s="469"/>
      <c r="G2916" s="469"/>
      <c r="H2916" s="469"/>
      <c r="I2916" s="469"/>
      <c r="J2916" s="469"/>
      <c r="K2916" s="657"/>
      <c r="L2916" s="469"/>
      <c r="M2916" s="652"/>
    </row>
    <row r="2917" spans="2:13" s="619" customFormat="1">
      <c r="B2917" s="454"/>
      <c r="C2917" s="454"/>
      <c r="D2917" s="469"/>
      <c r="E2917" s="469"/>
      <c r="F2917" s="469"/>
      <c r="G2917" s="469"/>
      <c r="H2917" s="469"/>
      <c r="I2917" s="469"/>
      <c r="J2917" s="469"/>
      <c r="K2917" s="657"/>
      <c r="L2917" s="469"/>
      <c r="M2917" s="652"/>
    </row>
    <row r="2918" spans="2:13" s="619" customFormat="1">
      <c r="B2918" s="454"/>
      <c r="C2918" s="454"/>
      <c r="D2918" s="469"/>
      <c r="E2918" s="469"/>
      <c r="F2918" s="469"/>
      <c r="G2918" s="469"/>
      <c r="H2918" s="469"/>
      <c r="I2918" s="469"/>
      <c r="J2918" s="469"/>
      <c r="K2918" s="657"/>
      <c r="L2918" s="469"/>
      <c r="M2918" s="652"/>
    </row>
    <row r="2919" spans="2:13" s="619" customFormat="1">
      <c r="B2919" s="454"/>
      <c r="C2919" s="454"/>
      <c r="D2919" s="469"/>
      <c r="E2919" s="469"/>
      <c r="F2919" s="469"/>
      <c r="G2919" s="469"/>
      <c r="H2919" s="469"/>
      <c r="I2919" s="469"/>
      <c r="J2919" s="469"/>
      <c r="K2919" s="657"/>
      <c r="L2919" s="469"/>
      <c r="M2919" s="652"/>
    </row>
    <row r="2920" spans="2:13" s="619" customFormat="1">
      <c r="B2920" s="454"/>
      <c r="C2920" s="454"/>
      <c r="D2920" s="469"/>
      <c r="E2920" s="469"/>
      <c r="F2920" s="469"/>
      <c r="G2920" s="469"/>
      <c r="H2920" s="469"/>
      <c r="I2920" s="469"/>
      <c r="J2920" s="469"/>
      <c r="K2920" s="657"/>
      <c r="L2920" s="469"/>
      <c r="M2920" s="652"/>
    </row>
    <row r="2921" spans="2:13" s="619" customFormat="1">
      <c r="B2921" s="454"/>
      <c r="C2921" s="454"/>
      <c r="D2921" s="469"/>
      <c r="E2921" s="469"/>
      <c r="F2921" s="469"/>
      <c r="G2921" s="469"/>
      <c r="H2921" s="469"/>
      <c r="I2921" s="469"/>
      <c r="J2921" s="469"/>
      <c r="K2921" s="657"/>
      <c r="L2921" s="469"/>
      <c r="M2921" s="652"/>
    </row>
    <row r="2922" spans="2:13" s="619" customFormat="1">
      <c r="B2922" s="454"/>
      <c r="C2922" s="454"/>
      <c r="D2922" s="469"/>
      <c r="E2922" s="469"/>
      <c r="F2922" s="469"/>
      <c r="G2922" s="469"/>
      <c r="H2922" s="469"/>
      <c r="I2922" s="469"/>
      <c r="J2922" s="469"/>
      <c r="K2922" s="657"/>
      <c r="L2922" s="469"/>
      <c r="M2922" s="652"/>
    </row>
    <row r="2923" spans="2:13" s="619" customFormat="1">
      <c r="B2923" s="454"/>
      <c r="C2923" s="454"/>
      <c r="D2923" s="469"/>
      <c r="E2923" s="469"/>
      <c r="F2923" s="469"/>
      <c r="G2923" s="469"/>
      <c r="H2923" s="469"/>
      <c r="I2923" s="469"/>
      <c r="J2923" s="469"/>
      <c r="K2923" s="657"/>
      <c r="L2923" s="469"/>
      <c r="M2923" s="652"/>
    </row>
    <row r="2924" spans="2:13" s="619" customFormat="1">
      <c r="B2924" s="454"/>
      <c r="C2924" s="454"/>
      <c r="D2924" s="469"/>
      <c r="E2924" s="469"/>
      <c r="F2924" s="469"/>
      <c r="G2924" s="469"/>
      <c r="H2924" s="469"/>
      <c r="I2924" s="469"/>
      <c r="J2924" s="469"/>
      <c r="K2924" s="657"/>
      <c r="L2924" s="469"/>
      <c r="M2924" s="652"/>
    </row>
    <row r="2925" spans="2:13" s="619" customFormat="1">
      <c r="B2925" s="454"/>
      <c r="C2925" s="454"/>
      <c r="D2925" s="469"/>
      <c r="E2925" s="469"/>
      <c r="F2925" s="469"/>
      <c r="G2925" s="469"/>
      <c r="H2925" s="469"/>
      <c r="I2925" s="469"/>
      <c r="J2925" s="469"/>
      <c r="K2925" s="657"/>
      <c r="L2925" s="469"/>
      <c r="M2925" s="652"/>
    </row>
    <row r="2926" spans="2:13" s="619" customFormat="1">
      <c r="B2926" s="454"/>
      <c r="C2926" s="454"/>
      <c r="D2926" s="469"/>
      <c r="E2926" s="469"/>
      <c r="F2926" s="469"/>
      <c r="G2926" s="469"/>
      <c r="H2926" s="469"/>
      <c r="I2926" s="469"/>
      <c r="J2926" s="469"/>
      <c r="K2926" s="657"/>
      <c r="L2926" s="469"/>
      <c r="M2926" s="652"/>
    </row>
    <row r="2927" spans="2:13" s="619" customFormat="1">
      <c r="B2927" s="454"/>
      <c r="C2927" s="454"/>
      <c r="D2927" s="469"/>
      <c r="E2927" s="469"/>
      <c r="F2927" s="469"/>
      <c r="G2927" s="469"/>
      <c r="H2927" s="469"/>
      <c r="I2927" s="469"/>
      <c r="J2927" s="469"/>
      <c r="K2927" s="657"/>
      <c r="L2927" s="469"/>
      <c r="M2927" s="652"/>
    </row>
    <row r="2928" spans="2:13" s="619" customFormat="1">
      <c r="B2928" s="454"/>
      <c r="C2928" s="454"/>
      <c r="D2928" s="469"/>
      <c r="E2928" s="469"/>
      <c r="F2928" s="469"/>
      <c r="G2928" s="469"/>
      <c r="H2928" s="469"/>
      <c r="I2928" s="469"/>
      <c r="J2928" s="469"/>
      <c r="K2928" s="657"/>
      <c r="L2928" s="469"/>
      <c r="M2928" s="652"/>
    </row>
    <row r="2929" spans="2:13" s="619" customFormat="1">
      <c r="B2929" s="454"/>
      <c r="C2929" s="454"/>
      <c r="D2929" s="469"/>
      <c r="E2929" s="469"/>
      <c r="F2929" s="469"/>
      <c r="G2929" s="469"/>
      <c r="H2929" s="469"/>
      <c r="I2929" s="469"/>
      <c r="J2929" s="469"/>
      <c r="K2929" s="657"/>
      <c r="L2929" s="469"/>
      <c r="M2929" s="652"/>
    </row>
    <row r="2930" spans="2:13" s="619" customFormat="1">
      <c r="B2930" s="454"/>
      <c r="C2930" s="454"/>
      <c r="D2930" s="469"/>
      <c r="E2930" s="469"/>
      <c r="F2930" s="469"/>
      <c r="G2930" s="469"/>
      <c r="H2930" s="469"/>
      <c r="I2930" s="469"/>
      <c r="J2930" s="469"/>
      <c r="K2930" s="657"/>
      <c r="L2930" s="469"/>
      <c r="M2930" s="652"/>
    </row>
    <row r="2931" spans="2:13" s="619" customFormat="1">
      <c r="B2931" s="454"/>
      <c r="C2931" s="454"/>
      <c r="D2931" s="469"/>
      <c r="E2931" s="469"/>
      <c r="F2931" s="469"/>
      <c r="G2931" s="469"/>
      <c r="H2931" s="469"/>
      <c r="I2931" s="469"/>
      <c r="J2931" s="469"/>
      <c r="K2931" s="657"/>
      <c r="L2931" s="469"/>
      <c r="M2931" s="652"/>
    </row>
    <row r="2932" spans="2:13" s="619" customFormat="1">
      <c r="B2932" s="454"/>
      <c r="C2932" s="454"/>
      <c r="D2932" s="469"/>
      <c r="E2932" s="469"/>
      <c r="F2932" s="469"/>
      <c r="G2932" s="469"/>
      <c r="H2932" s="469"/>
      <c r="I2932" s="469"/>
      <c r="J2932" s="469"/>
      <c r="K2932" s="657"/>
      <c r="L2932" s="469"/>
      <c r="M2932" s="652"/>
    </row>
    <row r="2933" spans="2:13" s="619" customFormat="1">
      <c r="B2933" s="454"/>
      <c r="C2933" s="454"/>
      <c r="D2933" s="469"/>
      <c r="E2933" s="469"/>
      <c r="F2933" s="469"/>
      <c r="G2933" s="469"/>
      <c r="H2933" s="469"/>
      <c r="I2933" s="469"/>
      <c r="J2933" s="469"/>
      <c r="K2933" s="657"/>
      <c r="L2933" s="469"/>
      <c r="M2933" s="652"/>
    </row>
    <row r="2934" spans="2:13" s="619" customFormat="1">
      <c r="B2934" s="454"/>
      <c r="C2934" s="454"/>
      <c r="D2934" s="469"/>
      <c r="E2934" s="469"/>
      <c r="F2934" s="469"/>
      <c r="G2934" s="469"/>
      <c r="H2934" s="469"/>
      <c r="I2934" s="469"/>
      <c r="J2934" s="469"/>
      <c r="K2934" s="657"/>
      <c r="L2934" s="469"/>
      <c r="M2934" s="652"/>
    </row>
    <row r="2935" spans="2:13" s="619" customFormat="1">
      <c r="B2935" s="454"/>
      <c r="C2935" s="454"/>
      <c r="D2935" s="469"/>
      <c r="E2935" s="469"/>
      <c r="F2935" s="469"/>
      <c r="G2935" s="469"/>
      <c r="H2935" s="469"/>
      <c r="I2935" s="469"/>
      <c r="J2935" s="469"/>
      <c r="K2935" s="657"/>
      <c r="L2935" s="469"/>
      <c r="M2935" s="652"/>
    </row>
    <row r="2936" spans="2:13" s="619" customFormat="1">
      <c r="B2936" s="454"/>
      <c r="C2936" s="454"/>
      <c r="D2936" s="469"/>
      <c r="E2936" s="469"/>
      <c r="F2936" s="469"/>
      <c r="G2936" s="469"/>
      <c r="H2936" s="469"/>
      <c r="I2936" s="469"/>
      <c r="J2936" s="469"/>
      <c r="K2936" s="657"/>
      <c r="L2936" s="469"/>
      <c r="M2936" s="652"/>
    </row>
    <row r="2937" spans="2:13" s="619" customFormat="1">
      <c r="B2937" s="454"/>
      <c r="C2937" s="454"/>
      <c r="D2937" s="469"/>
      <c r="E2937" s="469"/>
      <c r="F2937" s="469"/>
      <c r="G2937" s="469"/>
      <c r="H2937" s="469"/>
      <c r="I2937" s="469"/>
      <c r="J2937" s="469"/>
      <c r="K2937" s="657"/>
      <c r="L2937" s="469"/>
      <c r="M2937" s="652"/>
    </row>
    <row r="2938" spans="2:13" s="619" customFormat="1">
      <c r="B2938" s="454"/>
      <c r="C2938" s="454"/>
      <c r="D2938" s="469"/>
      <c r="E2938" s="469"/>
      <c r="F2938" s="469"/>
      <c r="G2938" s="469"/>
      <c r="H2938" s="469"/>
      <c r="I2938" s="469"/>
      <c r="J2938" s="469"/>
      <c r="K2938" s="657"/>
      <c r="L2938" s="469"/>
      <c r="M2938" s="652"/>
    </row>
    <row r="2939" spans="2:13" s="619" customFormat="1">
      <c r="B2939" s="454"/>
      <c r="C2939" s="454"/>
      <c r="D2939" s="469"/>
      <c r="E2939" s="469"/>
      <c r="F2939" s="469"/>
      <c r="G2939" s="469"/>
      <c r="H2939" s="469"/>
      <c r="I2939" s="469"/>
      <c r="J2939" s="469"/>
      <c r="K2939" s="657"/>
      <c r="L2939" s="469"/>
      <c r="M2939" s="652"/>
    </row>
    <row r="2940" spans="2:13" s="619" customFormat="1">
      <c r="B2940" s="454"/>
      <c r="C2940" s="454"/>
      <c r="D2940" s="469"/>
      <c r="E2940" s="469"/>
      <c r="F2940" s="469"/>
      <c r="G2940" s="469"/>
      <c r="H2940" s="469"/>
      <c r="I2940" s="469"/>
      <c r="J2940" s="469"/>
      <c r="K2940" s="657"/>
      <c r="L2940" s="469"/>
      <c r="M2940" s="652"/>
    </row>
    <row r="2941" spans="2:13" s="619" customFormat="1">
      <c r="B2941" s="454"/>
      <c r="C2941" s="454"/>
      <c r="D2941" s="469"/>
      <c r="E2941" s="469"/>
      <c r="F2941" s="469"/>
      <c r="G2941" s="469"/>
      <c r="H2941" s="469"/>
      <c r="I2941" s="469"/>
      <c r="J2941" s="469"/>
      <c r="K2941" s="657"/>
      <c r="L2941" s="469"/>
      <c r="M2941" s="652"/>
    </row>
    <row r="2942" spans="2:13" s="619" customFormat="1">
      <c r="B2942" s="454"/>
      <c r="C2942" s="454"/>
      <c r="D2942" s="469"/>
      <c r="E2942" s="469"/>
      <c r="F2942" s="469"/>
      <c r="G2942" s="469"/>
      <c r="H2942" s="469"/>
      <c r="I2942" s="469"/>
      <c r="J2942" s="469"/>
      <c r="K2942" s="657"/>
      <c r="L2942" s="469"/>
      <c r="M2942" s="652"/>
    </row>
    <row r="2943" spans="2:13" s="619" customFormat="1">
      <c r="B2943" s="454"/>
      <c r="C2943" s="454"/>
      <c r="D2943" s="469"/>
      <c r="E2943" s="469"/>
      <c r="F2943" s="469"/>
      <c r="G2943" s="469"/>
      <c r="H2943" s="469"/>
      <c r="I2943" s="469"/>
      <c r="J2943" s="469"/>
      <c r="K2943" s="657"/>
      <c r="L2943" s="469"/>
      <c r="M2943" s="652"/>
    </row>
    <row r="2944" spans="2:13" s="619" customFormat="1">
      <c r="B2944" s="454"/>
      <c r="C2944" s="454"/>
      <c r="D2944" s="469"/>
      <c r="E2944" s="469"/>
      <c r="F2944" s="469"/>
      <c r="G2944" s="469"/>
      <c r="H2944" s="469"/>
      <c r="I2944" s="469"/>
      <c r="J2944" s="469"/>
      <c r="K2944" s="657"/>
      <c r="L2944" s="469"/>
      <c r="M2944" s="652"/>
    </row>
    <row r="2945" spans="2:13" s="619" customFormat="1">
      <c r="B2945" s="454"/>
      <c r="C2945" s="454"/>
      <c r="D2945" s="469"/>
      <c r="E2945" s="469"/>
      <c r="F2945" s="469"/>
      <c r="G2945" s="469"/>
      <c r="H2945" s="469"/>
      <c r="I2945" s="469"/>
      <c r="J2945" s="469"/>
      <c r="K2945" s="657"/>
      <c r="L2945" s="469"/>
      <c r="M2945" s="652"/>
    </row>
    <row r="2946" spans="2:13" s="619" customFormat="1">
      <c r="B2946" s="454"/>
      <c r="C2946" s="454"/>
      <c r="D2946" s="469"/>
      <c r="E2946" s="469"/>
      <c r="F2946" s="469"/>
      <c r="G2946" s="469"/>
      <c r="H2946" s="469"/>
      <c r="I2946" s="469"/>
      <c r="J2946" s="469"/>
      <c r="K2946" s="657"/>
      <c r="L2946" s="469"/>
      <c r="M2946" s="652"/>
    </row>
    <row r="2947" spans="2:13" s="619" customFormat="1">
      <c r="B2947" s="454"/>
      <c r="C2947" s="454"/>
      <c r="D2947" s="469"/>
      <c r="E2947" s="469"/>
      <c r="F2947" s="469"/>
      <c r="G2947" s="469"/>
      <c r="H2947" s="469"/>
      <c r="I2947" s="469"/>
      <c r="J2947" s="469"/>
      <c r="K2947" s="657"/>
      <c r="L2947" s="469"/>
      <c r="M2947" s="652"/>
    </row>
    <row r="2948" spans="2:13" s="619" customFormat="1">
      <c r="B2948" s="454"/>
      <c r="C2948" s="454"/>
      <c r="D2948" s="469"/>
      <c r="E2948" s="469"/>
      <c r="F2948" s="469"/>
      <c r="G2948" s="469"/>
      <c r="H2948" s="469"/>
      <c r="I2948" s="469"/>
      <c r="J2948" s="469"/>
      <c r="K2948" s="657"/>
      <c r="L2948" s="469"/>
      <c r="M2948" s="652"/>
    </row>
    <row r="2949" spans="2:13" s="619" customFormat="1">
      <c r="B2949" s="454"/>
      <c r="C2949" s="454"/>
      <c r="D2949" s="469"/>
      <c r="E2949" s="469"/>
      <c r="F2949" s="469"/>
      <c r="G2949" s="469"/>
      <c r="H2949" s="469"/>
      <c r="I2949" s="469"/>
      <c r="J2949" s="469"/>
      <c r="K2949" s="657"/>
      <c r="L2949" s="469"/>
      <c r="M2949" s="652"/>
    </row>
    <row r="2950" spans="2:13" s="619" customFormat="1">
      <c r="B2950" s="454"/>
      <c r="C2950" s="454"/>
      <c r="D2950" s="469"/>
      <c r="E2950" s="469"/>
      <c r="F2950" s="469"/>
      <c r="G2950" s="469"/>
      <c r="H2950" s="469"/>
      <c r="I2950" s="469"/>
      <c r="J2950" s="469"/>
      <c r="K2950" s="657"/>
      <c r="L2950" s="469"/>
      <c r="M2950" s="652"/>
    </row>
    <row r="2951" spans="2:13" s="619" customFormat="1">
      <c r="B2951" s="454"/>
      <c r="C2951" s="454"/>
      <c r="D2951" s="469"/>
      <c r="E2951" s="469"/>
      <c r="F2951" s="469"/>
      <c r="G2951" s="469"/>
      <c r="H2951" s="469"/>
      <c r="I2951" s="469"/>
      <c r="J2951" s="469"/>
      <c r="K2951" s="657"/>
      <c r="L2951" s="469"/>
      <c r="M2951" s="652"/>
    </row>
    <row r="2952" spans="2:13" s="619" customFormat="1">
      <c r="B2952" s="454"/>
      <c r="C2952" s="454"/>
      <c r="D2952" s="469"/>
      <c r="E2952" s="469"/>
      <c r="F2952" s="469"/>
      <c r="G2952" s="469"/>
      <c r="H2952" s="469"/>
      <c r="I2952" s="469"/>
      <c r="J2952" s="469"/>
      <c r="K2952" s="657"/>
      <c r="L2952" s="469"/>
      <c r="M2952" s="652"/>
    </row>
    <row r="2953" spans="2:13" s="619" customFormat="1">
      <c r="B2953" s="454"/>
      <c r="C2953" s="454"/>
      <c r="D2953" s="469"/>
      <c r="E2953" s="469"/>
      <c r="F2953" s="469"/>
      <c r="G2953" s="469"/>
      <c r="H2953" s="469"/>
      <c r="I2953" s="469"/>
      <c r="J2953" s="469"/>
      <c r="K2953" s="657"/>
      <c r="L2953" s="469"/>
      <c r="M2953" s="652"/>
    </row>
    <row r="2954" spans="2:13" s="619" customFormat="1">
      <c r="B2954" s="454"/>
      <c r="C2954" s="454"/>
      <c r="D2954" s="469"/>
      <c r="E2954" s="469"/>
      <c r="F2954" s="469"/>
      <c r="G2954" s="469"/>
      <c r="H2954" s="469"/>
      <c r="I2954" s="469"/>
      <c r="J2954" s="469"/>
      <c r="K2954" s="657"/>
      <c r="L2954" s="469"/>
      <c r="M2954" s="652"/>
    </row>
    <row r="2955" spans="2:13" s="619" customFormat="1">
      <c r="B2955" s="454"/>
      <c r="C2955" s="454"/>
      <c r="D2955" s="469"/>
      <c r="E2955" s="469"/>
      <c r="F2955" s="469"/>
      <c r="G2955" s="469"/>
      <c r="H2955" s="469"/>
      <c r="I2955" s="469"/>
      <c r="J2955" s="469"/>
      <c r="K2955" s="657"/>
      <c r="L2955" s="469"/>
      <c r="M2955" s="652"/>
    </row>
    <row r="2956" spans="2:13" s="619" customFormat="1">
      <c r="B2956" s="454"/>
      <c r="C2956" s="454"/>
      <c r="D2956" s="469"/>
      <c r="E2956" s="469"/>
      <c r="F2956" s="469"/>
      <c r="G2956" s="469"/>
      <c r="H2956" s="469"/>
      <c r="I2956" s="469"/>
      <c r="J2956" s="469"/>
      <c r="K2956" s="657"/>
      <c r="L2956" s="469"/>
      <c r="M2956" s="652"/>
    </row>
    <row r="2957" spans="2:13" s="619" customFormat="1">
      <c r="B2957" s="454"/>
      <c r="C2957" s="454"/>
      <c r="D2957" s="469"/>
      <c r="E2957" s="469"/>
      <c r="F2957" s="469"/>
      <c r="G2957" s="469"/>
      <c r="H2957" s="469"/>
      <c r="I2957" s="469"/>
      <c r="J2957" s="469"/>
      <c r="K2957" s="657"/>
      <c r="L2957" s="469"/>
      <c r="M2957" s="652"/>
    </row>
    <row r="2958" spans="2:13" s="619" customFormat="1">
      <c r="B2958" s="454"/>
      <c r="C2958" s="454"/>
      <c r="D2958" s="469"/>
      <c r="E2958" s="469"/>
      <c r="F2958" s="469"/>
      <c r="G2958" s="469"/>
      <c r="H2958" s="469"/>
      <c r="I2958" s="469"/>
      <c r="J2958" s="469"/>
      <c r="K2958" s="657"/>
      <c r="L2958" s="469"/>
      <c r="M2958" s="652"/>
    </row>
    <row r="2959" spans="2:13" s="619" customFormat="1">
      <c r="B2959" s="454"/>
      <c r="C2959" s="454"/>
      <c r="D2959" s="469"/>
      <c r="E2959" s="469"/>
      <c r="F2959" s="469"/>
      <c r="G2959" s="469"/>
      <c r="H2959" s="469"/>
      <c r="I2959" s="469"/>
      <c r="J2959" s="469"/>
      <c r="K2959" s="657"/>
      <c r="L2959" s="469"/>
      <c r="M2959" s="652"/>
    </row>
    <row r="2960" spans="2:13" s="619" customFormat="1">
      <c r="B2960" s="454"/>
      <c r="C2960" s="454"/>
      <c r="D2960" s="469"/>
      <c r="E2960" s="469"/>
      <c r="F2960" s="469"/>
      <c r="G2960" s="469"/>
      <c r="H2960" s="469"/>
      <c r="I2960" s="469"/>
      <c r="J2960" s="469"/>
      <c r="K2960" s="657"/>
      <c r="L2960" s="469"/>
      <c r="M2960" s="652"/>
    </row>
    <row r="2961" spans="2:13" s="619" customFormat="1">
      <c r="B2961" s="454"/>
      <c r="C2961" s="454"/>
      <c r="D2961" s="469"/>
      <c r="E2961" s="469"/>
      <c r="F2961" s="469"/>
      <c r="G2961" s="469"/>
      <c r="H2961" s="469"/>
      <c r="I2961" s="469"/>
      <c r="J2961" s="469"/>
      <c r="K2961" s="657"/>
      <c r="L2961" s="469"/>
      <c r="M2961" s="652"/>
    </row>
    <row r="2962" spans="2:13" s="619" customFormat="1">
      <c r="B2962" s="454"/>
      <c r="C2962" s="454"/>
      <c r="D2962" s="469"/>
      <c r="E2962" s="469"/>
      <c r="F2962" s="469"/>
      <c r="G2962" s="469"/>
      <c r="H2962" s="469"/>
      <c r="I2962" s="469"/>
      <c r="J2962" s="469"/>
      <c r="K2962" s="657"/>
      <c r="L2962" s="469"/>
      <c r="M2962" s="652"/>
    </row>
    <row r="2963" spans="2:13" s="619" customFormat="1">
      <c r="B2963" s="454"/>
      <c r="C2963" s="454"/>
      <c r="D2963" s="469"/>
      <c r="E2963" s="469"/>
      <c r="F2963" s="469"/>
      <c r="G2963" s="469"/>
      <c r="H2963" s="469"/>
      <c r="I2963" s="469"/>
      <c r="J2963" s="469"/>
      <c r="K2963" s="657"/>
      <c r="L2963" s="469"/>
      <c r="M2963" s="652"/>
    </row>
    <row r="2964" spans="2:13" s="619" customFormat="1">
      <c r="B2964" s="454"/>
      <c r="C2964" s="454"/>
      <c r="D2964" s="469"/>
      <c r="E2964" s="469"/>
      <c r="F2964" s="469"/>
      <c r="G2964" s="469"/>
      <c r="H2964" s="469"/>
      <c r="I2964" s="469"/>
      <c r="J2964" s="469"/>
      <c r="K2964" s="657"/>
      <c r="L2964" s="469"/>
      <c r="M2964" s="652"/>
    </row>
    <row r="2965" spans="2:13" s="619" customFormat="1">
      <c r="B2965" s="454"/>
      <c r="C2965" s="454"/>
      <c r="D2965" s="469"/>
      <c r="E2965" s="469"/>
      <c r="F2965" s="469"/>
      <c r="G2965" s="469"/>
      <c r="H2965" s="469"/>
      <c r="I2965" s="469"/>
      <c r="J2965" s="469"/>
      <c r="K2965" s="657"/>
      <c r="L2965" s="469"/>
      <c r="M2965" s="652"/>
    </row>
    <row r="2966" spans="2:13" s="619" customFormat="1">
      <c r="B2966" s="454"/>
      <c r="C2966" s="454"/>
      <c r="D2966" s="469"/>
      <c r="E2966" s="469"/>
      <c r="F2966" s="469"/>
      <c r="G2966" s="469"/>
      <c r="H2966" s="469"/>
      <c r="I2966" s="469"/>
      <c r="J2966" s="469"/>
      <c r="K2966" s="657"/>
      <c r="L2966" s="469"/>
      <c r="M2966" s="652"/>
    </row>
    <row r="2967" spans="2:13" s="619" customFormat="1">
      <c r="B2967" s="454"/>
      <c r="C2967" s="454"/>
      <c r="D2967" s="469"/>
      <c r="E2967" s="469"/>
      <c r="F2967" s="469"/>
      <c r="G2967" s="469"/>
      <c r="H2967" s="469"/>
      <c r="I2967" s="469"/>
      <c r="J2967" s="469"/>
      <c r="K2967" s="657"/>
      <c r="L2967" s="469"/>
      <c r="M2967" s="652"/>
    </row>
    <row r="2968" spans="2:13" s="619" customFormat="1">
      <c r="B2968" s="454"/>
      <c r="C2968" s="454"/>
      <c r="D2968" s="469"/>
      <c r="E2968" s="469"/>
      <c r="F2968" s="469"/>
      <c r="G2968" s="469"/>
      <c r="H2968" s="469"/>
      <c r="I2968" s="469"/>
      <c r="J2968" s="469"/>
      <c r="K2968" s="657"/>
      <c r="L2968" s="469"/>
      <c r="M2968" s="652"/>
    </row>
    <row r="2969" spans="2:13" s="619" customFormat="1">
      <c r="B2969" s="454"/>
      <c r="C2969" s="454"/>
      <c r="D2969" s="469"/>
      <c r="E2969" s="469"/>
      <c r="F2969" s="469"/>
      <c r="G2969" s="469"/>
      <c r="H2969" s="469"/>
      <c r="I2969" s="469"/>
      <c r="J2969" s="469"/>
      <c r="K2969" s="657"/>
      <c r="L2969" s="469"/>
      <c r="M2969" s="652"/>
    </row>
    <row r="2970" spans="2:13" s="619" customFormat="1">
      <c r="B2970" s="454"/>
      <c r="C2970" s="454"/>
      <c r="D2970" s="469"/>
      <c r="E2970" s="469"/>
      <c r="F2970" s="469"/>
      <c r="G2970" s="469"/>
      <c r="H2970" s="469"/>
      <c r="I2970" s="469"/>
      <c r="J2970" s="469"/>
      <c r="K2970" s="657"/>
      <c r="L2970" s="469"/>
      <c r="M2970" s="652"/>
    </row>
    <row r="2971" spans="2:13" s="619" customFormat="1">
      <c r="B2971" s="454"/>
      <c r="C2971" s="454"/>
      <c r="D2971" s="469"/>
      <c r="E2971" s="469"/>
      <c r="F2971" s="469"/>
      <c r="G2971" s="469"/>
      <c r="H2971" s="469"/>
      <c r="I2971" s="469"/>
      <c r="J2971" s="469"/>
      <c r="K2971" s="657"/>
      <c r="L2971" s="469"/>
      <c r="M2971" s="652"/>
    </row>
    <row r="2972" spans="2:13" s="619" customFormat="1">
      <c r="B2972" s="454"/>
      <c r="C2972" s="454"/>
      <c r="D2972" s="469"/>
      <c r="E2972" s="469"/>
      <c r="F2972" s="469"/>
      <c r="G2972" s="469"/>
      <c r="H2972" s="469"/>
      <c r="I2972" s="469"/>
      <c r="J2972" s="469"/>
      <c r="K2972" s="657"/>
      <c r="L2972" s="469"/>
      <c r="M2972" s="652"/>
    </row>
    <row r="2973" spans="2:13" s="619" customFormat="1">
      <c r="B2973" s="454"/>
      <c r="C2973" s="454"/>
      <c r="D2973" s="469"/>
      <c r="E2973" s="469"/>
      <c r="F2973" s="469"/>
      <c r="G2973" s="469"/>
      <c r="H2973" s="469"/>
      <c r="I2973" s="469"/>
      <c r="J2973" s="469"/>
      <c r="K2973" s="657"/>
      <c r="L2973" s="469"/>
      <c r="M2973" s="652"/>
    </row>
    <row r="2974" spans="2:13" s="619" customFormat="1">
      <c r="B2974" s="454"/>
      <c r="C2974" s="454"/>
      <c r="D2974" s="469"/>
      <c r="E2974" s="469"/>
      <c r="F2974" s="469"/>
      <c r="G2974" s="469"/>
      <c r="H2974" s="469"/>
      <c r="I2974" s="469"/>
      <c r="J2974" s="469"/>
      <c r="K2974" s="657"/>
      <c r="L2974" s="469"/>
      <c r="M2974" s="652"/>
    </row>
    <row r="2975" spans="2:13" s="619" customFormat="1">
      <c r="B2975" s="454"/>
      <c r="C2975" s="454"/>
      <c r="D2975" s="469"/>
      <c r="E2975" s="469"/>
      <c r="F2975" s="469"/>
      <c r="G2975" s="469"/>
      <c r="H2975" s="469"/>
      <c r="I2975" s="469"/>
      <c r="J2975" s="469"/>
      <c r="K2975" s="657"/>
      <c r="L2975" s="469"/>
      <c r="M2975" s="652"/>
    </row>
    <row r="2976" spans="2:13" s="619" customFormat="1">
      <c r="B2976" s="454"/>
      <c r="C2976" s="454"/>
      <c r="D2976" s="469"/>
      <c r="E2976" s="469"/>
      <c r="F2976" s="469"/>
      <c r="G2976" s="469"/>
      <c r="H2976" s="469"/>
      <c r="I2976" s="469"/>
      <c r="J2976" s="469"/>
      <c r="K2976" s="657"/>
      <c r="L2976" s="469"/>
      <c r="M2976" s="652"/>
    </row>
    <row r="2977" spans="2:13" s="619" customFormat="1">
      <c r="B2977" s="454"/>
      <c r="C2977" s="454"/>
      <c r="D2977" s="469"/>
      <c r="E2977" s="469"/>
      <c r="F2977" s="469"/>
      <c r="G2977" s="469"/>
      <c r="H2977" s="469"/>
      <c r="I2977" s="469"/>
      <c r="J2977" s="469"/>
      <c r="K2977" s="657"/>
      <c r="L2977" s="469"/>
      <c r="M2977" s="652"/>
    </row>
    <row r="2978" spans="2:13" s="619" customFormat="1">
      <c r="B2978" s="454"/>
      <c r="C2978" s="454"/>
      <c r="D2978" s="469"/>
      <c r="E2978" s="469"/>
      <c r="F2978" s="469"/>
      <c r="G2978" s="469"/>
      <c r="H2978" s="469"/>
      <c r="I2978" s="469"/>
      <c r="J2978" s="469"/>
      <c r="K2978" s="657"/>
      <c r="L2978" s="469"/>
      <c r="M2978" s="652"/>
    </row>
    <row r="2979" spans="2:13" s="619" customFormat="1">
      <c r="B2979" s="454"/>
      <c r="C2979" s="454"/>
      <c r="D2979" s="469"/>
      <c r="E2979" s="469"/>
      <c r="F2979" s="469"/>
      <c r="G2979" s="469"/>
      <c r="H2979" s="469"/>
      <c r="I2979" s="469"/>
      <c r="J2979" s="469"/>
      <c r="K2979" s="657"/>
      <c r="L2979" s="469"/>
      <c r="M2979" s="652"/>
    </row>
    <row r="2980" spans="2:13" s="619" customFormat="1">
      <c r="B2980" s="454"/>
      <c r="C2980" s="454"/>
      <c r="D2980" s="469"/>
      <c r="E2980" s="469"/>
      <c r="F2980" s="469"/>
      <c r="G2980" s="469"/>
      <c r="H2980" s="469"/>
      <c r="I2980" s="469"/>
      <c r="J2980" s="469"/>
      <c r="K2980" s="657"/>
      <c r="L2980" s="469"/>
      <c r="M2980" s="652"/>
    </row>
    <row r="2981" spans="2:13" s="619" customFormat="1">
      <c r="B2981" s="454"/>
      <c r="C2981" s="454"/>
      <c r="D2981" s="469"/>
      <c r="E2981" s="469"/>
      <c r="F2981" s="469"/>
      <c r="G2981" s="469"/>
      <c r="H2981" s="469"/>
      <c r="I2981" s="469"/>
      <c r="J2981" s="469"/>
      <c r="K2981" s="657"/>
      <c r="L2981" s="469"/>
      <c r="M2981" s="652"/>
    </row>
    <row r="2982" spans="2:13" s="619" customFormat="1">
      <c r="B2982" s="454"/>
      <c r="C2982" s="454"/>
      <c r="D2982" s="469"/>
      <c r="E2982" s="469"/>
      <c r="F2982" s="469"/>
      <c r="G2982" s="469"/>
      <c r="H2982" s="469"/>
      <c r="I2982" s="469"/>
      <c r="J2982" s="469"/>
      <c r="K2982" s="657"/>
      <c r="L2982" s="469"/>
      <c r="M2982" s="652"/>
    </row>
    <row r="2983" spans="2:13" s="619" customFormat="1">
      <c r="B2983" s="454"/>
      <c r="C2983" s="454"/>
      <c r="D2983" s="469"/>
      <c r="E2983" s="469"/>
      <c r="F2983" s="469"/>
      <c r="G2983" s="469"/>
      <c r="H2983" s="469"/>
      <c r="I2983" s="469"/>
      <c r="J2983" s="469"/>
      <c r="K2983" s="657"/>
      <c r="L2983" s="469"/>
      <c r="M2983" s="652"/>
    </row>
    <row r="2984" spans="2:13" s="619" customFormat="1">
      <c r="B2984" s="454"/>
      <c r="C2984" s="454"/>
      <c r="D2984" s="469"/>
      <c r="E2984" s="469"/>
      <c r="F2984" s="469"/>
      <c r="G2984" s="469"/>
      <c r="H2984" s="469"/>
      <c r="I2984" s="469"/>
      <c r="J2984" s="469"/>
      <c r="K2984" s="657"/>
      <c r="L2984" s="469"/>
      <c r="M2984" s="652"/>
    </row>
    <row r="2985" spans="2:13" s="619" customFormat="1">
      <c r="B2985" s="454"/>
      <c r="C2985" s="454"/>
      <c r="D2985" s="469"/>
      <c r="E2985" s="469"/>
      <c r="F2985" s="469"/>
      <c r="G2985" s="469"/>
      <c r="H2985" s="469"/>
      <c r="I2985" s="469"/>
      <c r="J2985" s="469"/>
      <c r="K2985" s="657"/>
      <c r="L2985" s="469"/>
      <c r="M2985" s="652"/>
    </row>
    <row r="2986" spans="2:13" s="619" customFormat="1">
      <c r="B2986" s="454"/>
      <c r="C2986" s="454"/>
      <c r="D2986" s="469"/>
      <c r="E2986" s="469"/>
      <c r="F2986" s="469"/>
      <c r="G2986" s="469"/>
      <c r="H2986" s="469"/>
      <c r="I2986" s="469"/>
      <c r="J2986" s="469"/>
      <c r="K2986" s="657"/>
      <c r="L2986" s="469"/>
      <c r="M2986" s="652"/>
    </row>
    <row r="2987" spans="2:13" s="619" customFormat="1">
      <c r="B2987" s="454"/>
      <c r="C2987" s="454"/>
      <c r="D2987" s="469"/>
      <c r="E2987" s="469"/>
      <c r="F2987" s="469"/>
      <c r="G2987" s="469"/>
      <c r="H2987" s="469"/>
      <c r="I2987" s="469"/>
      <c r="J2987" s="469"/>
      <c r="K2987" s="657"/>
      <c r="L2987" s="469"/>
      <c r="M2987" s="652"/>
    </row>
    <row r="2988" spans="2:13" s="619" customFormat="1">
      <c r="B2988" s="454"/>
      <c r="C2988" s="454"/>
      <c r="D2988" s="469"/>
      <c r="E2988" s="469"/>
      <c r="F2988" s="469"/>
      <c r="G2988" s="469"/>
      <c r="H2988" s="469"/>
      <c r="I2988" s="469"/>
      <c r="J2988" s="469"/>
      <c r="K2988" s="657"/>
      <c r="L2988" s="469"/>
      <c r="M2988" s="652"/>
    </row>
    <row r="2989" spans="2:13" s="619" customFormat="1">
      <c r="B2989" s="454"/>
      <c r="C2989" s="454"/>
      <c r="D2989" s="469"/>
      <c r="E2989" s="469"/>
      <c r="F2989" s="469"/>
      <c r="G2989" s="469"/>
      <c r="H2989" s="469"/>
      <c r="I2989" s="469"/>
      <c r="J2989" s="469"/>
      <c r="K2989" s="657"/>
      <c r="L2989" s="469"/>
      <c r="M2989" s="652"/>
    </row>
    <row r="2990" spans="2:13" s="619" customFormat="1">
      <c r="B2990" s="454"/>
      <c r="C2990" s="454"/>
      <c r="D2990" s="469"/>
      <c r="E2990" s="469"/>
      <c r="F2990" s="469"/>
      <c r="G2990" s="469"/>
      <c r="H2990" s="469"/>
      <c r="I2990" s="469"/>
      <c r="J2990" s="469"/>
      <c r="K2990" s="657"/>
      <c r="L2990" s="469"/>
      <c r="M2990" s="652"/>
    </row>
    <row r="2991" spans="2:13" s="619" customFormat="1">
      <c r="B2991" s="454"/>
      <c r="C2991" s="454"/>
      <c r="D2991" s="469"/>
      <c r="E2991" s="469"/>
      <c r="F2991" s="469"/>
      <c r="G2991" s="469"/>
      <c r="H2991" s="469"/>
      <c r="I2991" s="469"/>
      <c r="J2991" s="469"/>
      <c r="K2991" s="657"/>
      <c r="L2991" s="469"/>
      <c r="M2991" s="652"/>
    </row>
    <row r="2992" spans="2:13" s="619" customFormat="1">
      <c r="B2992" s="454"/>
      <c r="C2992" s="454"/>
      <c r="D2992" s="469"/>
      <c r="E2992" s="469"/>
      <c r="F2992" s="469"/>
      <c r="G2992" s="469"/>
      <c r="H2992" s="469"/>
      <c r="I2992" s="469"/>
      <c r="J2992" s="469"/>
      <c r="K2992" s="657"/>
      <c r="L2992" s="469"/>
      <c r="M2992" s="652"/>
    </row>
    <row r="2993" spans="2:13" s="619" customFormat="1">
      <c r="B2993" s="454"/>
      <c r="C2993" s="454"/>
      <c r="D2993" s="469"/>
      <c r="E2993" s="469"/>
      <c r="F2993" s="469"/>
      <c r="G2993" s="469"/>
      <c r="H2993" s="469"/>
      <c r="I2993" s="469"/>
      <c r="J2993" s="469"/>
      <c r="K2993" s="657"/>
      <c r="L2993" s="469"/>
      <c r="M2993" s="652"/>
    </row>
    <row r="2994" spans="2:13" s="619" customFormat="1">
      <c r="B2994" s="454"/>
      <c r="C2994" s="454"/>
      <c r="D2994" s="469"/>
      <c r="E2994" s="469"/>
      <c r="F2994" s="469"/>
      <c r="G2994" s="469"/>
      <c r="H2994" s="469"/>
      <c r="I2994" s="469"/>
      <c r="J2994" s="469"/>
      <c r="K2994" s="657"/>
      <c r="L2994" s="469"/>
      <c r="M2994" s="652"/>
    </row>
    <row r="2995" spans="2:13" s="619" customFormat="1">
      <c r="B2995" s="454"/>
      <c r="C2995" s="454"/>
      <c r="D2995" s="469"/>
      <c r="E2995" s="469"/>
      <c r="F2995" s="469"/>
      <c r="G2995" s="469"/>
      <c r="H2995" s="469"/>
      <c r="I2995" s="469"/>
      <c r="J2995" s="469"/>
      <c r="K2995" s="657"/>
      <c r="L2995" s="469"/>
      <c r="M2995" s="652"/>
    </row>
    <row r="2996" spans="2:13" s="619" customFormat="1">
      <c r="B2996" s="454"/>
      <c r="C2996" s="454"/>
      <c r="D2996" s="469"/>
      <c r="E2996" s="469"/>
      <c r="F2996" s="469"/>
      <c r="G2996" s="469"/>
      <c r="H2996" s="469"/>
      <c r="I2996" s="469"/>
      <c r="J2996" s="469"/>
      <c r="K2996" s="657"/>
      <c r="L2996" s="469"/>
      <c r="M2996" s="652"/>
    </row>
    <row r="2997" spans="2:13" s="619" customFormat="1">
      <c r="B2997" s="454"/>
      <c r="C2997" s="454"/>
      <c r="D2997" s="469"/>
      <c r="E2997" s="469"/>
      <c r="F2997" s="469"/>
      <c r="G2997" s="469"/>
      <c r="H2997" s="469"/>
      <c r="I2997" s="469"/>
      <c r="J2997" s="469"/>
      <c r="K2997" s="657"/>
      <c r="L2997" s="469"/>
      <c r="M2997" s="652"/>
    </row>
    <row r="2998" spans="2:13" s="619" customFormat="1">
      <c r="B2998" s="454"/>
      <c r="C2998" s="454"/>
      <c r="D2998" s="469"/>
      <c r="E2998" s="469"/>
      <c r="F2998" s="469"/>
      <c r="G2998" s="469"/>
      <c r="H2998" s="469"/>
      <c r="I2998" s="469"/>
      <c r="J2998" s="469"/>
      <c r="K2998" s="657"/>
      <c r="L2998" s="469"/>
      <c r="M2998" s="652"/>
    </row>
    <row r="2999" spans="2:13" s="619" customFormat="1">
      <c r="B2999" s="454"/>
      <c r="C2999" s="454"/>
      <c r="D2999" s="469"/>
      <c r="E2999" s="469"/>
      <c r="F2999" s="469"/>
      <c r="G2999" s="469"/>
      <c r="H2999" s="469"/>
      <c r="I2999" s="469"/>
      <c r="J2999" s="469"/>
      <c r="K2999" s="657"/>
      <c r="L2999" s="469"/>
      <c r="M2999" s="652"/>
    </row>
    <row r="3000" spans="2:13" s="619" customFormat="1">
      <c r="B3000" s="454"/>
      <c r="C3000" s="454"/>
      <c r="D3000" s="469"/>
      <c r="E3000" s="469"/>
      <c r="F3000" s="469"/>
      <c r="G3000" s="469"/>
      <c r="H3000" s="469"/>
      <c r="I3000" s="469"/>
      <c r="J3000" s="469"/>
      <c r="K3000" s="657"/>
      <c r="L3000" s="469"/>
      <c r="M3000" s="652"/>
    </row>
    <row r="3001" spans="2:13" s="619" customFormat="1">
      <c r="B3001" s="454"/>
      <c r="C3001" s="454"/>
      <c r="D3001" s="469"/>
      <c r="E3001" s="469"/>
      <c r="F3001" s="469"/>
      <c r="G3001" s="469"/>
      <c r="H3001" s="469"/>
      <c r="I3001" s="469"/>
      <c r="J3001" s="469"/>
      <c r="K3001" s="657"/>
      <c r="L3001" s="469"/>
      <c r="M3001" s="652"/>
    </row>
    <row r="3002" spans="2:13" s="619" customFormat="1">
      <c r="B3002" s="454"/>
      <c r="C3002" s="454"/>
      <c r="D3002" s="469"/>
      <c r="E3002" s="469"/>
      <c r="F3002" s="469"/>
      <c r="G3002" s="469"/>
      <c r="H3002" s="469"/>
      <c r="I3002" s="469"/>
      <c r="J3002" s="469"/>
      <c r="K3002" s="657"/>
      <c r="L3002" s="469"/>
      <c r="M3002" s="652"/>
    </row>
    <row r="3003" spans="2:13" s="619" customFormat="1">
      <c r="B3003" s="454"/>
      <c r="C3003" s="454"/>
      <c r="D3003" s="469"/>
      <c r="E3003" s="469"/>
      <c r="F3003" s="469"/>
      <c r="G3003" s="469"/>
      <c r="H3003" s="469"/>
      <c r="I3003" s="469"/>
      <c r="J3003" s="469"/>
      <c r="K3003" s="657"/>
      <c r="L3003" s="469"/>
      <c r="M3003" s="652"/>
    </row>
    <row r="3004" spans="2:13" s="619" customFormat="1">
      <c r="B3004" s="454"/>
      <c r="C3004" s="454"/>
      <c r="D3004" s="469"/>
      <c r="E3004" s="469"/>
      <c r="F3004" s="469"/>
      <c r="G3004" s="469"/>
      <c r="H3004" s="469"/>
      <c r="I3004" s="469"/>
      <c r="J3004" s="469"/>
      <c r="K3004" s="657"/>
      <c r="L3004" s="469"/>
      <c r="M3004" s="652"/>
    </row>
    <row r="3005" spans="2:13" s="619" customFormat="1">
      <c r="B3005" s="454"/>
      <c r="C3005" s="454"/>
      <c r="D3005" s="469"/>
      <c r="E3005" s="469"/>
      <c r="F3005" s="469"/>
      <c r="G3005" s="469"/>
      <c r="H3005" s="469"/>
      <c r="I3005" s="469"/>
      <c r="J3005" s="469"/>
      <c r="K3005" s="657"/>
      <c r="L3005" s="469"/>
      <c r="M3005" s="652"/>
    </row>
    <row r="3006" spans="2:13" s="619" customFormat="1">
      <c r="B3006" s="454"/>
      <c r="C3006" s="454"/>
      <c r="D3006" s="469"/>
      <c r="E3006" s="469"/>
      <c r="F3006" s="469"/>
      <c r="G3006" s="469"/>
      <c r="H3006" s="469"/>
      <c r="I3006" s="469"/>
      <c r="J3006" s="469"/>
      <c r="K3006" s="657"/>
      <c r="L3006" s="469"/>
      <c r="M3006" s="652"/>
    </row>
    <row r="3007" spans="2:13" s="619" customFormat="1">
      <c r="B3007" s="454"/>
      <c r="C3007" s="454"/>
      <c r="D3007" s="469"/>
      <c r="E3007" s="469"/>
      <c r="F3007" s="469"/>
      <c r="G3007" s="469"/>
      <c r="H3007" s="469"/>
      <c r="I3007" s="469"/>
      <c r="J3007" s="469"/>
      <c r="K3007" s="657"/>
      <c r="L3007" s="469"/>
      <c r="M3007" s="652"/>
    </row>
    <row r="3008" spans="2:13" s="619" customFormat="1">
      <c r="B3008" s="454"/>
      <c r="C3008" s="454"/>
      <c r="D3008" s="469"/>
      <c r="E3008" s="469"/>
      <c r="F3008" s="469"/>
      <c r="G3008" s="469"/>
      <c r="H3008" s="469"/>
      <c r="I3008" s="469"/>
      <c r="J3008" s="469"/>
      <c r="K3008" s="657"/>
      <c r="L3008" s="469"/>
      <c r="M3008" s="652"/>
    </row>
    <row r="3009" spans="2:13" s="619" customFormat="1">
      <c r="B3009" s="454"/>
      <c r="C3009" s="454"/>
      <c r="D3009" s="469"/>
      <c r="E3009" s="469"/>
      <c r="F3009" s="469"/>
      <c r="G3009" s="469"/>
      <c r="H3009" s="469"/>
      <c r="I3009" s="469"/>
      <c r="J3009" s="469"/>
      <c r="K3009" s="657"/>
      <c r="L3009" s="469"/>
      <c r="M3009" s="652"/>
    </row>
    <row r="3010" spans="2:13" s="619" customFormat="1">
      <c r="B3010" s="454"/>
      <c r="C3010" s="454"/>
      <c r="D3010" s="469"/>
      <c r="E3010" s="469"/>
      <c r="F3010" s="469"/>
      <c r="G3010" s="469"/>
      <c r="H3010" s="469"/>
      <c r="I3010" s="469"/>
      <c r="J3010" s="469"/>
      <c r="K3010" s="657"/>
      <c r="L3010" s="469"/>
      <c r="M3010" s="652"/>
    </row>
    <row r="3011" spans="2:13" s="619" customFormat="1">
      <c r="B3011" s="454"/>
      <c r="C3011" s="454"/>
      <c r="D3011" s="469"/>
      <c r="E3011" s="469"/>
      <c r="F3011" s="469"/>
      <c r="G3011" s="469"/>
      <c r="H3011" s="469"/>
      <c r="I3011" s="469"/>
      <c r="J3011" s="469"/>
      <c r="K3011" s="657"/>
      <c r="L3011" s="469"/>
      <c r="M3011" s="652"/>
    </row>
    <row r="3012" spans="2:13" s="619" customFormat="1">
      <c r="B3012" s="454"/>
      <c r="C3012" s="454"/>
      <c r="D3012" s="469"/>
      <c r="E3012" s="469"/>
      <c r="F3012" s="469"/>
      <c r="G3012" s="469"/>
      <c r="H3012" s="469"/>
      <c r="I3012" s="469"/>
      <c r="J3012" s="469"/>
      <c r="K3012" s="657"/>
      <c r="L3012" s="469"/>
      <c r="M3012" s="652"/>
    </row>
    <row r="3013" spans="2:13" s="619" customFormat="1">
      <c r="B3013" s="454"/>
      <c r="C3013" s="454"/>
      <c r="D3013" s="469"/>
      <c r="E3013" s="469"/>
      <c r="F3013" s="469"/>
      <c r="G3013" s="469"/>
      <c r="H3013" s="469"/>
      <c r="I3013" s="469"/>
      <c r="J3013" s="469"/>
      <c r="K3013" s="657"/>
      <c r="L3013" s="469"/>
      <c r="M3013" s="652"/>
    </row>
    <row r="3014" spans="2:13" s="619" customFormat="1">
      <c r="B3014" s="454"/>
      <c r="C3014" s="454"/>
      <c r="D3014" s="469"/>
      <c r="E3014" s="469"/>
      <c r="F3014" s="469"/>
      <c r="G3014" s="469"/>
      <c r="H3014" s="469"/>
      <c r="I3014" s="469"/>
      <c r="J3014" s="469"/>
      <c r="K3014" s="657"/>
      <c r="L3014" s="469"/>
      <c r="M3014" s="652"/>
    </row>
    <row r="3015" spans="2:13" s="619" customFormat="1">
      <c r="B3015" s="454"/>
      <c r="C3015" s="454"/>
      <c r="D3015" s="469"/>
      <c r="E3015" s="469"/>
      <c r="F3015" s="469"/>
      <c r="G3015" s="469"/>
      <c r="H3015" s="469"/>
      <c r="I3015" s="469"/>
      <c r="J3015" s="469"/>
      <c r="K3015" s="657"/>
      <c r="L3015" s="469"/>
      <c r="M3015" s="652"/>
    </row>
    <row r="3016" spans="2:13" s="619" customFormat="1">
      <c r="B3016" s="454"/>
      <c r="C3016" s="454"/>
      <c r="D3016" s="469"/>
      <c r="E3016" s="469"/>
      <c r="F3016" s="469"/>
      <c r="G3016" s="469"/>
      <c r="H3016" s="469"/>
      <c r="I3016" s="469"/>
      <c r="J3016" s="469"/>
      <c r="K3016" s="657"/>
      <c r="L3016" s="469"/>
      <c r="M3016" s="652"/>
    </row>
    <row r="3017" spans="2:13" s="619" customFormat="1">
      <c r="B3017" s="454"/>
      <c r="C3017" s="454"/>
      <c r="D3017" s="469"/>
      <c r="E3017" s="469"/>
      <c r="F3017" s="469"/>
      <c r="G3017" s="469"/>
      <c r="H3017" s="469"/>
      <c r="I3017" s="469"/>
      <c r="J3017" s="469"/>
      <c r="K3017" s="657"/>
      <c r="L3017" s="469"/>
      <c r="M3017" s="652"/>
    </row>
    <row r="3018" spans="2:13" s="619" customFormat="1">
      <c r="B3018" s="454"/>
      <c r="C3018" s="454"/>
      <c r="D3018" s="469"/>
      <c r="E3018" s="469"/>
      <c r="F3018" s="469"/>
      <c r="G3018" s="469"/>
      <c r="H3018" s="469"/>
      <c r="I3018" s="469"/>
      <c r="J3018" s="469"/>
      <c r="K3018" s="657"/>
      <c r="L3018" s="469"/>
      <c r="M3018" s="652"/>
    </row>
    <row r="3019" spans="2:13" s="619" customFormat="1">
      <c r="B3019" s="454"/>
      <c r="C3019" s="454"/>
      <c r="D3019" s="469"/>
      <c r="E3019" s="469"/>
      <c r="F3019" s="469"/>
      <c r="G3019" s="469"/>
      <c r="H3019" s="469"/>
      <c r="I3019" s="469"/>
      <c r="J3019" s="469"/>
      <c r="K3019" s="657"/>
      <c r="L3019" s="469"/>
      <c r="M3019" s="652"/>
    </row>
    <row r="3020" spans="2:13" s="619" customFormat="1">
      <c r="B3020" s="454"/>
      <c r="C3020" s="454"/>
      <c r="D3020" s="469"/>
      <c r="E3020" s="469"/>
      <c r="F3020" s="469"/>
      <c r="G3020" s="469"/>
      <c r="H3020" s="469"/>
      <c r="I3020" s="469"/>
      <c r="J3020" s="469"/>
      <c r="K3020" s="657"/>
      <c r="L3020" s="469"/>
      <c r="M3020" s="652"/>
    </row>
    <row r="3021" spans="2:13" s="619" customFormat="1">
      <c r="B3021" s="454"/>
      <c r="C3021" s="454"/>
      <c r="D3021" s="469"/>
      <c r="E3021" s="469"/>
      <c r="F3021" s="469"/>
      <c r="G3021" s="469"/>
      <c r="H3021" s="469"/>
      <c r="I3021" s="469"/>
      <c r="J3021" s="469"/>
      <c r="K3021" s="657"/>
      <c r="L3021" s="469"/>
      <c r="M3021" s="652"/>
    </row>
    <row r="3022" spans="2:13" s="619" customFormat="1">
      <c r="B3022" s="454"/>
      <c r="C3022" s="454"/>
      <c r="D3022" s="469"/>
      <c r="E3022" s="469"/>
      <c r="F3022" s="469"/>
      <c r="G3022" s="469"/>
      <c r="H3022" s="469"/>
      <c r="I3022" s="469"/>
      <c r="J3022" s="469"/>
      <c r="K3022" s="657"/>
      <c r="L3022" s="469"/>
      <c r="M3022" s="652"/>
    </row>
    <row r="3023" spans="2:13" s="619" customFormat="1">
      <c r="B3023" s="454"/>
      <c r="C3023" s="454"/>
      <c r="D3023" s="469"/>
      <c r="E3023" s="469"/>
      <c r="F3023" s="469"/>
      <c r="G3023" s="469"/>
      <c r="H3023" s="469"/>
      <c r="I3023" s="469"/>
      <c r="J3023" s="469"/>
      <c r="K3023" s="657"/>
      <c r="L3023" s="469"/>
      <c r="M3023" s="652"/>
    </row>
    <row r="3024" spans="2:13" s="619" customFormat="1">
      <c r="B3024" s="454"/>
      <c r="C3024" s="454"/>
      <c r="D3024" s="469"/>
      <c r="E3024" s="469"/>
      <c r="F3024" s="469"/>
      <c r="G3024" s="469"/>
      <c r="H3024" s="469"/>
      <c r="I3024" s="469"/>
      <c r="J3024" s="469"/>
      <c r="K3024" s="657"/>
      <c r="L3024" s="469"/>
      <c r="M3024" s="652"/>
    </row>
    <row r="3025" spans="2:13" s="619" customFormat="1">
      <c r="B3025" s="454"/>
      <c r="C3025" s="454"/>
      <c r="D3025" s="469"/>
      <c r="E3025" s="469"/>
      <c r="F3025" s="469"/>
      <c r="G3025" s="469"/>
      <c r="H3025" s="469"/>
      <c r="I3025" s="469"/>
      <c r="J3025" s="469"/>
      <c r="K3025" s="657"/>
      <c r="L3025" s="469"/>
      <c r="M3025" s="652"/>
    </row>
    <row r="3026" spans="2:13" s="619" customFormat="1">
      <c r="B3026" s="454"/>
      <c r="C3026" s="454"/>
      <c r="D3026" s="469"/>
      <c r="E3026" s="469"/>
      <c r="F3026" s="469"/>
      <c r="G3026" s="469"/>
      <c r="H3026" s="469"/>
      <c r="I3026" s="469"/>
      <c r="J3026" s="469"/>
      <c r="K3026" s="657"/>
      <c r="L3026" s="469"/>
      <c r="M3026" s="652"/>
    </row>
    <row r="3027" spans="2:13" s="619" customFormat="1">
      <c r="B3027" s="454"/>
      <c r="C3027" s="454"/>
      <c r="D3027" s="469"/>
      <c r="E3027" s="469"/>
      <c r="F3027" s="469"/>
      <c r="G3027" s="469"/>
      <c r="H3027" s="469"/>
      <c r="I3027" s="469"/>
      <c r="J3027" s="469"/>
      <c r="K3027" s="657"/>
      <c r="L3027" s="469"/>
      <c r="M3027" s="652"/>
    </row>
    <row r="3028" spans="2:13" s="619" customFormat="1">
      <c r="B3028" s="454"/>
      <c r="C3028" s="454"/>
      <c r="D3028" s="469"/>
      <c r="E3028" s="469"/>
      <c r="F3028" s="469"/>
      <c r="G3028" s="469"/>
      <c r="H3028" s="469"/>
      <c r="I3028" s="469"/>
      <c r="J3028" s="469"/>
      <c r="K3028" s="657"/>
      <c r="L3028" s="469"/>
      <c r="M3028" s="652"/>
    </row>
    <row r="3029" spans="2:13" s="619" customFormat="1">
      <c r="B3029" s="454"/>
      <c r="C3029" s="454"/>
      <c r="D3029" s="469"/>
      <c r="E3029" s="469"/>
      <c r="F3029" s="469"/>
      <c r="G3029" s="469"/>
      <c r="H3029" s="469"/>
      <c r="I3029" s="469"/>
      <c r="J3029" s="469"/>
      <c r="K3029" s="657"/>
      <c r="L3029" s="469"/>
      <c r="M3029" s="652"/>
    </row>
    <row r="3030" spans="2:13" s="619" customFormat="1">
      <c r="B3030" s="454"/>
      <c r="C3030" s="454"/>
      <c r="D3030" s="469"/>
      <c r="E3030" s="469"/>
      <c r="F3030" s="469"/>
      <c r="G3030" s="469"/>
      <c r="H3030" s="469"/>
      <c r="I3030" s="469"/>
      <c r="J3030" s="469"/>
      <c r="K3030" s="657"/>
      <c r="L3030" s="469"/>
      <c r="M3030" s="652"/>
    </row>
    <row r="3031" spans="2:13" s="619" customFormat="1">
      <c r="B3031" s="454"/>
      <c r="C3031" s="454"/>
      <c r="D3031" s="469"/>
      <c r="E3031" s="469"/>
      <c r="F3031" s="469"/>
      <c r="G3031" s="469"/>
      <c r="H3031" s="469"/>
      <c r="I3031" s="469"/>
      <c r="J3031" s="469"/>
      <c r="K3031" s="657"/>
      <c r="L3031" s="469"/>
      <c r="M3031" s="652"/>
    </row>
    <row r="3032" spans="2:13" s="619" customFormat="1">
      <c r="B3032" s="454"/>
      <c r="C3032" s="454"/>
      <c r="D3032" s="469"/>
      <c r="E3032" s="469"/>
      <c r="F3032" s="469"/>
      <c r="G3032" s="469"/>
      <c r="H3032" s="469"/>
      <c r="I3032" s="469"/>
      <c r="J3032" s="469"/>
      <c r="K3032" s="657"/>
      <c r="L3032" s="469"/>
      <c r="M3032" s="652"/>
    </row>
    <row r="3033" spans="2:13" s="619" customFormat="1">
      <c r="B3033" s="454"/>
      <c r="C3033" s="454"/>
      <c r="D3033" s="469"/>
      <c r="E3033" s="469"/>
      <c r="F3033" s="469"/>
      <c r="G3033" s="469"/>
      <c r="H3033" s="469"/>
      <c r="I3033" s="469"/>
      <c r="J3033" s="469"/>
      <c r="K3033" s="657"/>
      <c r="L3033" s="469"/>
      <c r="M3033" s="652"/>
    </row>
    <row r="3034" spans="2:13" s="619" customFormat="1">
      <c r="B3034" s="454"/>
      <c r="C3034" s="454"/>
      <c r="D3034" s="469"/>
      <c r="E3034" s="469"/>
      <c r="F3034" s="469"/>
      <c r="G3034" s="469"/>
      <c r="H3034" s="469"/>
      <c r="I3034" s="469"/>
      <c r="J3034" s="469"/>
      <c r="K3034" s="657"/>
      <c r="L3034" s="469"/>
      <c r="M3034" s="652"/>
    </row>
    <row r="3035" spans="2:13" s="619" customFormat="1">
      <c r="B3035" s="454"/>
      <c r="C3035" s="454"/>
      <c r="D3035" s="469"/>
      <c r="E3035" s="469"/>
      <c r="F3035" s="469"/>
      <c r="G3035" s="469"/>
      <c r="H3035" s="469"/>
      <c r="I3035" s="469"/>
      <c r="J3035" s="469"/>
      <c r="K3035" s="657"/>
      <c r="L3035" s="469"/>
      <c r="M3035" s="652"/>
    </row>
    <row r="3036" spans="2:13" s="619" customFormat="1">
      <c r="B3036" s="454"/>
      <c r="C3036" s="454"/>
      <c r="D3036" s="469"/>
      <c r="E3036" s="469"/>
      <c r="F3036" s="469"/>
      <c r="G3036" s="469"/>
      <c r="H3036" s="469"/>
      <c r="I3036" s="469"/>
      <c r="J3036" s="469"/>
      <c r="K3036" s="657"/>
      <c r="L3036" s="469"/>
      <c r="M3036" s="652"/>
    </row>
    <row r="3037" spans="2:13" s="619" customFormat="1">
      <c r="B3037" s="454"/>
      <c r="C3037" s="454"/>
      <c r="D3037" s="469"/>
      <c r="E3037" s="469"/>
      <c r="F3037" s="469"/>
      <c r="G3037" s="469"/>
      <c r="H3037" s="469"/>
      <c r="I3037" s="469"/>
      <c r="J3037" s="469"/>
      <c r="K3037" s="657"/>
      <c r="L3037" s="469"/>
      <c r="M3037" s="652"/>
    </row>
    <row r="3038" spans="2:13" s="619" customFormat="1">
      <c r="B3038" s="454"/>
      <c r="C3038" s="454"/>
      <c r="D3038" s="469"/>
      <c r="E3038" s="469"/>
      <c r="F3038" s="469"/>
      <c r="G3038" s="469"/>
      <c r="H3038" s="469"/>
      <c r="I3038" s="469"/>
      <c r="J3038" s="469"/>
      <c r="K3038" s="657"/>
      <c r="L3038" s="469"/>
      <c r="M3038" s="652"/>
    </row>
    <row r="3039" spans="2:13" s="619" customFormat="1">
      <c r="B3039" s="454"/>
      <c r="C3039" s="454"/>
      <c r="D3039" s="469"/>
      <c r="E3039" s="469"/>
      <c r="F3039" s="469"/>
      <c r="G3039" s="469"/>
      <c r="H3039" s="469"/>
      <c r="I3039" s="469"/>
      <c r="J3039" s="469"/>
      <c r="K3039" s="657"/>
      <c r="L3039" s="469"/>
      <c r="M3039" s="652"/>
    </row>
    <row r="3040" spans="2:13" s="619" customFormat="1">
      <c r="B3040" s="454"/>
      <c r="C3040" s="454"/>
      <c r="D3040" s="469"/>
      <c r="E3040" s="469"/>
      <c r="F3040" s="469"/>
      <c r="G3040" s="469"/>
      <c r="H3040" s="469"/>
      <c r="I3040" s="469"/>
      <c r="J3040" s="469"/>
      <c r="K3040" s="657"/>
      <c r="L3040" s="469"/>
      <c r="M3040" s="652"/>
    </row>
    <row r="3041" spans="2:13" s="619" customFormat="1">
      <c r="B3041" s="454"/>
      <c r="C3041" s="454"/>
      <c r="D3041" s="469"/>
      <c r="E3041" s="469"/>
      <c r="F3041" s="469"/>
      <c r="G3041" s="469"/>
      <c r="H3041" s="469"/>
      <c r="I3041" s="469"/>
      <c r="J3041" s="469"/>
      <c r="K3041" s="657"/>
      <c r="L3041" s="469"/>
      <c r="M3041" s="652"/>
    </row>
    <row r="3042" spans="2:13" s="619" customFormat="1">
      <c r="B3042" s="454"/>
      <c r="C3042" s="454"/>
      <c r="D3042" s="469"/>
      <c r="E3042" s="469"/>
      <c r="F3042" s="469"/>
      <c r="G3042" s="469"/>
      <c r="H3042" s="469"/>
      <c r="I3042" s="469"/>
      <c r="J3042" s="469"/>
      <c r="K3042" s="657"/>
      <c r="L3042" s="469"/>
      <c r="M3042" s="652"/>
    </row>
    <row r="3043" spans="2:13" s="619" customFormat="1">
      <c r="B3043" s="454"/>
      <c r="C3043" s="454"/>
      <c r="D3043" s="469"/>
      <c r="E3043" s="469"/>
      <c r="F3043" s="469"/>
      <c r="G3043" s="469"/>
      <c r="H3043" s="469"/>
      <c r="I3043" s="469"/>
      <c r="J3043" s="469"/>
      <c r="K3043" s="657"/>
      <c r="L3043" s="469"/>
      <c r="M3043" s="652"/>
    </row>
    <row r="3044" spans="2:13" s="619" customFormat="1">
      <c r="B3044" s="454"/>
      <c r="C3044" s="454"/>
      <c r="D3044" s="469"/>
      <c r="E3044" s="469"/>
      <c r="F3044" s="469"/>
      <c r="G3044" s="469"/>
      <c r="H3044" s="469"/>
      <c r="I3044" s="469"/>
      <c r="J3044" s="469"/>
      <c r="K3044" s="657"/>
      <c r="L3044" s="469"/>
      <c r="M3044" s="652"/>
    </row>
    <row r="3045" spans="2:13" s="619" customFormat="1">
      <c r="B3045" s="454"/>
      <c r="C3045" s="454"/>
      <c r="D3045" s="469"/>
      <c r="E3045" s="469"/>
      <c r="F3045" s="469"/>
      <c r="G3045" s="469"/>
      <c r="H3045" s="469"/>
      <c r="I3045" s="469"/>
      <c r="J3045" s="469"/>
      <c r="K3045" s="657"/>
      <c r="L3045" s="469"/>
      <c r="M3045" s="652"/>
    </row>
    <row r="3046" spans="2:13" s="619" customFormat="1">
      <c r="B3046" s="454"/>
      <c r="C3046" s="454"/>
      <c r="D3046" s="469"/>
      <c r="E3046" s="469"/>
      <c r="F3046" s="469"/>
      <c r="G3046" s="469"/>
      <c r="H3046" s="469"/>
      <c r="I3046" s="469"/>
      <c r="J3046" s="469"/>
      <c r="K3046" s="657"/>
      <c r="L3046" s="469"/>
      <c r="M3046" s="652"/>
    </row>
    <row r="3047" spans="2:13" s="619" customFormat="1">
      <c r="B3047" s="454"/>
      <c r="C3047" s="454"/>
      <c r="D3047" s="469"/>
      <c r="E3047" s="469"/>
      <c r="F3047" s="469"/>
      <c r="G3047" s="469"/>
      <c r="H3047" s="469"/>
      <c r="I3047" s="469"/>
      <c r="J3047" s="469"/>
      <c r="K3047" s="657"/>
      <c r="L3047" s="469"/>
      <c r="M3047" s="652"/>
    </row>
    <row r="3048" spans="2:13" s="619" customFormat="1">
      <c r="B3048" s="454"/>
      <c r="C3048" s="454"/>
      <c r="D3048" s="469"/>
      <c r="E3048" s="469"/>
      <c r="F3048" s="469"/>
      <c r="G3048" s="469"/>
      <c r="H3048" s="469"/>
      <c r="I3048" s="469"/>
      <c r="J3048" s="469"/>
      <c r="K3048" s="657"/>
      <c r="L3048" s="469"/>
      <c r="M3048" s="652"/>
    </row>
    <row r="3049" spans="2:13" s="619" customFormat="1">
      <c r="B3049" s="454"/>
      <c r="C3049" s="454"/>
      <c r="D3049" s="469"/>
      <c r="E3049" s="469"/>
      <c r="F3049" s="469"/>
      <c r="G3049" s="469"/>
      <c r="H3049" s="469"/>
      <c r="I3049" s="469"/>
      <c r="J3049" s="469"/>
      <c r="K3049" s="657"/>
      <c r="L3049" s="469"/>
      <c r="M3049" s="652"/>
    </row>
    <row r="3050" spans="2:13" s="619" customFormat="1">
      <c r="B3050" s="454"/>
      <c r="C3050" s="454"/>
      <c r="D3050" s="469"/>
      <c r="E3050" s="469"/>
      <c r="F3050" s="469"/>
      <c r="G3050" s="469"/>
      <c r="H3050" s="469"/>
      <c r="I3050" s="469"/>
      <c r="J3050" s="469"/>
      <c r="K3050" s="657"/>
      <c r="L3050" s="469"/>
      <c r="M3050" s="652"/>
    </row>
    <row r="3051" spans="2:13" s="619" customFormat="1">
      <c r="B3051" s="454"/>
      <c r="C3051" s="454"/>
      <c r="D3051" s="469"/>
      <c r="E3051" s="469"/>
      <c r="F3051" s="469"/>
      <c r="G3051" s="469"/>
      <c r="H3051" s="469"/>
      <c r="I3051" s="469"/>
      <c r="J3051" s="469"/>
      <c r="K3051" s="657"/>
      <c r="L3051" s="469"/>
      <c r="M3051" s="652"/>
    </row>
    <row r="3052" spans="2:13" s="619" customFormat="1">
      <c r="B3052" s="454"/>
      <c r="C3052" s="454"/>
      <c r="D3052" s="469"/>
      <c r="E3052" s="469"/>
      <c r="F3052" s="469"/>
      <c r="G3052" s="469"/>
      <c r="H3052" s="469"/>
      <c r="I3052" s="469"/>
      <c r="J3052" s="469"/>
      <c r="K3052" s="657"/>
      <c r="L3052" s="469"/>
      <c r="M3052" s="652"/>
    </row>
    <row r="3053" spans="2:13" s="619" customFormat="1">
      <c r="B3053" s="454"/>
      <c r="C3053" s="454"/>
      <c r="D3053" s="469"/>
      <c r="E3053" s="469"/>
      <c r="F3053" s="469"/>
      <c r="G3053" s="469"/>
      <c r="H3053" s="469"/>
      <c r="I3053" s="469"/>
      <c r="J3053" s="469"/>
      <c r="K3053" s="657"/>
      <c r="L3053" s="469"/>
      <c r="M3053" s="652"/>
    </row>
    <row r="3054" spans="2:13" s="619" customFormat="1">
      <c r="B3054" s="454"/>
      <c r="C3054" s="454"/>
      <c r="D3054" s="469"/>
      <c r="E3054" s="469"/>
      <c r="F3054" s="469"/>
      <c r="G3054" s="469"/>
      <c r="H3054" s="469"/>
      <c r="I3054" s="469"/>
      <c r="J3054" s="469"/>
      <c r="K3054" s="657"/>
      <c r="L3054" s="469"/>
      <c r="M3054" s="652"/>
    </row>
    <row r="3055" spans="2:13" s="619" customFormat="1">
      <c r="B3055" s="454"/>
      <c r="C3055" s="454"/>
      <c r="D3055" s="469"/>
      <c r="E3055" s="469"/>
      <c r="F3055" s="469"/>
      <c r="G3055" s="469"/>
      <c r="H3055" s="469"/>
      <c r="I3055" s="469"/>
      <c r="J3055" s="469"/>
      <c r="K3055" s="657"/>
      <c r="L3055" s="469"/>
      <c r="M3055" s="652"/>
    </row>
    <row r="3056" spans="2:13" s="619" customFormat="1">
      <c r="B3056" s="454"/>
      <c r="C3056" s="454"/>
      <c r="D3056" s="469"/>
      <c r="E3056" s="469"/>
      <c r="F3056" s="469"/>
      <c r="G3056" s="469"/>
      <c r="H3056" s="469"/>
      <c r="I3056" s="469"/>
      <c r="J3056" s="469"/>
      <c r="K3056" s="657"/>
      <c r="L3056" s="469"/>
      <c r="M3056" s="652"/>
    </row>
    <row r="3057" spans="2:13" s="619" customFormat="1">
      <c r="B3057" s="454"/>
      <c r="C3057" s="454"/>
      <c r="D3057" s="469"/>
      <c r="E3057" s="469"/>
      <c r="F3057" s="469"/>
      <c r="G3057" s="469"/>
      <c r="H3057" s="469"/>
      <c r="I3057" s="469"/>
      <c r="J3057" s="469"/>
      <c r="K3057" s="657"/>
      <c r="L3057" s="469"/>
      <c r="M3057" s="652"/>
    </row>
    <row r="3058" spans="2:13" s="619" customFormat="1">
      <c r="B3058" s="454"/>
      <c r="C3058" s="454"/>
      <c r="D3058" s="469"/>
      <c r="E3058" s="469"/>
      <c r="F3058" s="469"/>
      <c r="G3058" s="469"/>
      <c r="H3058" s="469"/>
      <c r="I3058" s="469"/>
      <c r="J3058" s="469"/>
      <c r="K3058" s="657"/>
      <c r="L3058" s="469"/>
      <c r="M3058" s="652"/>
    </row>
    <row r="3059" spans="2:13" s="619" customFormat="1">
      <c r="B3059" s="454"/>
      <c r="C3059" s="454"/>
      <c r="D3059" s="469"/>
      <c r="E3059" s="469"/>
      <c r="F3059" s="469"/>
      <c r="G3059" s="469"/>
      <c r="H3059" s="469"/>
      <c r="I3059" s="469"/>
      <c r="J3059" s="469"/>
      <c r="K3059" s="657"/>
      <c r="L3059" s="469"/>
      <c r="M3059" s="652"/>
    </row>
    <row r="3060" spans="2:13" s="619" customFormat="1">
      <c r="B3060" s="454"/>
      <c r="C3060" s="454"/>
      <c r="D3060" s="469"/>
      <c r="E3060" s="469"/>
      <c r="F3060" s="469"/>
      <c r="G3060" s="469"/>
      <c r="H3060" s="469"/>
      <c r="I3060" s="469"/>
      <c r="J3060" s="469"/>
      <c r="K3060" s="657"/>
      <c r="L3060" s="469"/>
      <c r="M3060" s="652"/>
    </row>
    <row r="3061" spans="2:13" s="619" customFormat="1">
      <c r="B3061" s="454"/>
      <c r="C3061" s="454"/>
      <c r="D3061" s="469"/>
      <c r="E3061" s="469"/>
      <c r="F3061" s="469"/>
      <c r="G3061" s="469"/>
      <c r="H3061" s="469"/>
      <c r="I3061" s="469"/>
      <c r="J3061" s="469"/>
      <c r="K3061" s="657"/>
      <c r="L3061" s="469"/>
      <c r="M3061" s="652"/>
    </row>
    <row r="3062" spans="2:13" s="619" customFormat="1">
      <c r="B3062" s="454"/>
      <c r="C3062" s="454"/>
      <c r="D3062" s="469"/>
      <c r="E3062" s="469"/>
      <c r="F3062" s="469"/>
      <c r="G3062" s="469"/>
      <c r="H3062" s="469"/>
      <c r="I3062" s="469"/>
      <c r="J3062" s="469"/>
      <c r="K3062" s="657"/>
      <c r="L3062" s="469"/>
      <c r="M3062" s="652"/>
    </row>
    <row r="3063" spans="2:13" s="619" customFormat="1">
      <c r="B3063" s="454"/>
      <c r="C3063" s="454"/>
      <c r="D3063" s="469"/>
      <c r="E3063" s="469"/>
      <c r="F3063" s="469"/>
      <c r="G3063" s="469"/>
      <c r="H3063" s="469"/>
      <c r="I3063" s="469"/>
      <c r="J3063" s="469"/>
      <c r="K3063" s="657"/>
      <c r="L3063" s="469"/>
      <c r="M3063" s="652"/>
    </row>
    <row r="3064" spans="2:13" s="619" customFormat="1">
      <c r="B3064" s="454"/>
      <c r="C3064" s="454"/>
      <c r="D3064" s="469"/>
      <c r="E3064" s="469"/>
      <c r="F3064" s="469"/>
      <c r="G3064" s="469"/>
      <c r="H3064" s="469"/>
      <c r="I3064" s="469"/>
      <c r="J3064" s="469"/>
      <c r="K3064" s="657"/>
      <c r="L3064" s="469"/>
      <c r="M3064" s="652"/>
    </row>
    <row r="3065" spans="2:13" s="619" customFormat="1">
      <c r="B3065" s="454"/>
      <c r="C3065" s="454"/>
      <c r="D3065" s="469"/>
      <c r="E3065" s="469"/>
      <c r="F3065" s="469"/>
      <c r="G3065" s="469"/>
      <c r="H3065" s="469"/>
      <c r="I3065" s="469"/>
      <c r="J3065" s="469"/>
      <c r="K3065" s="657"/>
      <c r="L3065" s="469"/>
      <c r="M3065" s="652"/>
    </row>
    <row r="3066" spans="2:13" s="619" customFormat="1">
      <c r="B3066" s="454"/>
      <c r="C3066" s="454"/>
      <c r="D3066" s="469"/>
      <c r="E3066" s="469"/>
      <c r="F3066" s="469"/>
      <c r="G3066" s="469"/>
      <c r="H3066" s="469"/>
      <c r="I3066" s="469"/>
      <c r="J3066" s="469"/>
      <c r="K3066" s="657"/>
      <c r="L3066" s="469"/>
      <c r="M3066" s="652"/>
    </row>
    <row r="3067" spans="2:13" s="619" customFormat="1">
      <c r="B3067" s="454"/>
      <c r="C3067" s="454"/>
      <c r="D3067" s="469"/>
      <c r="E3067" s="469"/>
      <c r="F3067" s="469"/>
      <c r="G3067" s="469"/>
      <c r="H3067" s="469"/>
      <c r="I3067" s="469"/>
      <c r="J3067" s="469"/>
      <c r="K3067" s="657"/>
      <c r="L3067" s="469"/>
      <c r="M3067" s="652"/>
    </row>
    <row r="3068" spans="2:13" s="619" customFormat="1">
      <c r="B3068" s="454"/>
      <c r="C3068" s="454"/>
      <c r="D3068" s="469"/>
      <c r="E3068" s="469"/>
      <c r="F3068" s="469"/>
      <c r="G3068" s="469"/>
      <c r="H3068" s="469"/>
      <c r="I3068" s="469"/>
      <c r="J3068" s="469"/>
      <c r="K3068" s="657"/>
      <c r="L3068" s="469"/>
      <c r="M3068" s="652"/>
    </row>
    <row r="3069" spans="2:13" s="619" customFormat="1">
      <c r="B3069" s="454"/>
      <c r="C3069" s="454"/>
      <c r="D3069" s="469"/>
      <c r="E3069" s="469"/>
      <c r="F3069" s="469"/>
      <c r="G3069" s="469"/>
      <c r="H3069" s="469"/>
      <c r="I3069" s="469"/>
      <c r="J3069" s="469"/>
      <c r="K3069" s="657"/>
      <c r="L3069" s="469"/>
      <c r="M3069" s="652"/>
    </row>
    <row r="3070" spans="2:13" s="619" customFormat="1">
      <c r="B3070" s="454"/>
      <c r="C3070" s="454"/>
      <c r="D3070" s="469"/>
      <c r="E3070" s="469"/>
      <c r="F3070" s="469"/>
      <c r="G3070" s="469"/>
      <c r="H3070" s="469"/>
      <c r="I3070" s="469"/>
      <c r="J3070" s="469"/>
      <c r="K3070" s="657"/>
      <c r="L3070" s="469"/>
      <c r="M3070" s="652"/>
    </row>
    <row r="3071" spans="2:13" s="619" customFormat="1">
      <c r="B3071" s="454"/>
      <c r="C3071" s="454"/>
      <c r="D3071" s="469"/>
      <c r="E3071" s="469"/>
      <c r="F3071" s="469"/>
      <c r="G3071" s="469"/>
      <c r="H3071" s="469"/>
      <c r="I3071" s="469"/>
      <c r="J3071" s="469"/>
      <c r="K3071" s="657"/>
      <c r="L3071" s="469"/>
      <c r="M3071" s="652"/>
    </row>
    <row r="3072" spans="2:13" s="619" customFormat="1">
      <c r="B3072" s="454"/>
      <c r="C3072" s="454"/>
      <c r="D3072" s="469"/>
      <c r="E3072" s="469"/>
      <c r="F3072" s="469"/>
      <c r="G3072" s="469"/>
      <c r="H3072" s="469"/>
      <c r="I3072" s="469"/>
      <c r="J3072" s="469"/>
      <c r="K3072" s="657"/>
      <c r="L3072" s="469"/>
      <c r="M3072" s="652"/>
    </row>
    <row r="3073" spans="2:13" s="619" customFormat="1">
      <c r="B3073" s="454"/>
      <c r="C3073" s="454"/>
      <c r="D3073" s="469"/>
      <c r="E3073" s="469"/>
      <c r="F3073" s="469"/>
      <c r="G3073" s="469"/>
      <c r="H3073" s="469"/>
      <c r="I3073" s="469"/>
      <c r="J3073" s="469"/>
      <c r="K3073" s="657"/>
      <c r="L3073" s="469"/>
      <c r="M3073" s="652"/>
    </row>
    <row r="3074" spans="2:13" s="619" customFormat="1">
      <c r="B3074" s="454"/>
      <c r="C3074" s="454"/>
      <c r="D3074" s="469"/>
      <c r="E3074" s="469"/>
      <c r="F3074" s="469"/>
      <c r="G3074" s="469"/>
      <c r="H3074" s="469"/>
      <c r="I3074" s="469"/>
      <c r="J3074" s="469"/>
      <c r="K3074" s="657"/>
      <c r="L3074" s="469"/>
      <c r="M3074" s="652"/>
    </row>
    <row r="3075" spans="2:13" s="619" customFormat="1">
      <c r="B3075" s="454"/>
      <c r="C3075" s="454"/>
      <c r="D3075" s="469"/>
      <c r="E3075" s="469"/>
      <c r="F3075" s="469"/>
      <c r="G3075" s="469"/>
      <c r="H3075" s="469"/>
      <c r="I3075" s="469"/>
      <c r="J3075" s="469"/>
      <c r="K3075" s="657"/>
      <c r="L3075" s="469"/>
      <c r="M3075" s="652"/>
    </row>
    <row r="3076" spans="2:13" s="619" customFormat="1">
      <c r="B3076" s="454"/>
      <c r="C3076" s="454"/>
      <c r="D3076" s="469"/>
      <c r="E3076" s="469"/>
      <c r="F3076" s="469"/>
      <c r="G3076" s="469"/>
      <c r="H3076" s="469"/>
      <c r="I3076" s="469"/>
      <c r="J3076" s="469"/>
      <c r="K3076" s="657"/>
      <c r="L3076" s="469"/>
      <c r="M3076" s="652"/>
    </row>
    <row r="3077" spans="2:13" s="619" customFormat="1">
      <c r="B3077" s="454"/>
      <c r="C3077" s="454"/>
      <c r="D3077" s="469"/>
      <c r="E3077" s="469"/>
      <c r="F3077" s="469"/>
      <c r="G3077" s="469"/>
      <c r="H3077" s="469"/>
      <c r="I3077" s="469"/>
      <c r="J3077" s="469"/>
      <c r="K3077" s="657"/>
      <c r="L3077" s="469"/>
      <c r="M3077" s="652"/>
    </row>
    <row r="3078" spans="2:13" s="619" customFormat="1">
      <c r="B3078" s="454"/>
      <c r="C3078" s="454"/>
      <c r="D3078" s="469"/>
      <c r="E3078" s="469"/>
      <c r="F3078" s="469"/>
      <c r="G3078" s="469"/>
      <c r="H3078" s="469"/>
      <c r="I3078" s="469"/>
      <c r="J3078" s="469"/>
      <c r="K3078" s="657"/>
      <c r="L3078" s="469"/>
      <c r="M3078" s="652"/>
    </row>
    <row r="3079" spans="2:13" s="619" customFormat="1">
      <c r="B3079" s="454"/>
      <c r="C3079" s="454"/>
      <c r="D3079" s="469"/>
      <c r="E3079" s="469"/>
      <c r="F3079" s="469"/>
      <c r="G3079" s="469"/>
      <c r="H3079" s="469"/>
      <c r="I3079" s="469"/>
      <c r="J3079" s="469"/>
      <c r="K3079" s="657"/>
      <c r="L3079" s="469"/>
      <c r="M3079" s="652"/>
    </row>
    <row r="3080" spans="2:13" s="619" customFormat="1">
      <c r="B3080" s="454"/>
      <c r="C3080" s="454"/>
      <c r="D3080" s="469"/>
      <c r="E3080" s="469"/>
      <c r="F3080" s="469"/>
      <c r="G3080" s="469"/>
      <c r="H3080" s="469"/>
      <c r="I3080" s="469"/>
      <c r="J3080" s="469"/>
      <c r="K3080" s="657"/>
      <c r="L3080" s="469"/>
      <c r="M3080" s="652"/>
    </row>
    <row r="3081" spans="2:13" s="619" customFormat="1">
      <c r="B3081" s="454"/>
      <c r="C3081" s="454"/>
      <c r="D3081" s="469"/>
      <c r="E3081" s="469"/>
      <c r="F3081" s="469"/>
      <c r="G3081" s="469"/>
      <c r="H3081" s="469"/>
      <c r="I3081" s="469"/>
      <c r="J3081" s="469"/>
      <c r="K3081" s="657"/>
      <c r="L3081" s="469"/>
      <c r="M3081" s="652"/>
    </row>
    <row r="3082" spans="2:13" s="619" customFormat="1">
      <c r="B3082" s="454"/>
      <c r="C3082" s="454"/>
      <c r="D3082" s="469"/>
      <c r="E3082" s="469"/>
      <c r="F3082" s="469"/>
      <c r="G3082" s="469"/>
      <c r="H3082" s="469"/>
      <c r="I3082" s="469"/>
      <c r="J3082" s="469"/>
      <c r="K3082" s="657"/>
      <c r="L3082" s="469"/>
      <c r="M3082" s="652"/>
    </row>
    <row r="3083" spans="2:13" s="619" customFormat="1">
      <c r="B3083" s="454"/>
      <c r="C3083" s="454"/>
      <c r="D3083" s="469"/>
      <c r="E3083" s="469"/>
      <c r="F3083" s="469"/>
      <c r="G3083" s="469"/>
      <c r="H3083" s="469"/>
      <c r="I3083" s="469"/>
      <c r="J3083" s="469"/>
      <c r="K3083" s="657"/>
      <c r="L3083" s="469"/>
      <c r="M3083" s="652"/>
    </row>
    <row r="3084" spans="2:13" s="619" customFormat="1">
      <c r="B3084" s="454"/>
      <c r="C3084" s="454"/>
      <c r="D3084" s="469"/>
      <c r="E3084" s="469"/>
      <c r="F3084" s="469"/>
      <c r="G3084" s="469"/>
      <c r="H3084" s="469"/>
      <c r="I3084" s="469"/>
      <c r="J3084" s="469"/>
      <c r="K3084" s="657"/>
      <c r="L3084" s="469"/>
      <c r="M3084" s="652"/>
    </row>
    <row r="3085" spans="2:13" s="619" customFormat="1">
      <c r="B3085" s="454"/>
      <c r="C3085" s="454"/>
      <c r="D3085" s="469"/>
      <c r="E3085" s="469"/>
      <c r="F3085" s="469"/>
      <c r="G3085" s="469"/>
      <c r="H3085" s="469"/>
      <c r="I3085" s="469"/>
      <c r="J3085" s="469"/>
      <c r="K3085" s="657"/>
      <c r="L3085" s="469"/>
      <c r="M3085" s="652"/>
    </row>
    <row r="3086" spans="2:13" s="619" customFormat="1">
      <c r="B3086" s="454"/>
      <c r="C3086" s="454"/>
      <c r="D3086" s="469"/>
      <c r="E3086" s="469"/>
      <c r="F3086" s="469"/>
      <c r="G3086" s="469"/>
      <c r="H3086" s="469"/>
      <c r="I3086" s="469"/>
      <c r="J3086" s="469"/>
      <c r="K3086" s="657"/>
      <c r="L3086" s="469"/>
      <c r="M3086" s="652"/>
    </row>
    <row r="3087" spans="2:13" s="619" customFormat="1">
      <c r="B3087" s="454"/>
      <c r="C3087" s="454"/>
      <c r="D3087" s="469"/>
      <c r="E3087" s="469"/>
      <c r="F3087" s="469"/>
      <c r="G3087" s="469"/>
      <c r="H3087" s="469"/>
      <c r="I3087" s="469"/>
      <c r="J3087" s="469"/>
      <c r="K3087" s="657"/>
      <c r="L3087" s="469"/>
      <c r="M3087" s="652"/>
    </row>
    <row r="3088" spans="2:13" s="619" customFormat="1">
      <c r="B3088" s="454"/>
      <c r="C3088" s="454"/>
      <c r="D3088" s="469"/>
      <c r="E3088" s="469"/>
      <c r="F3088" s="469"/>
      <c r="G3088" s="469"/>
      <c r="H3088" s="469"/>
      <c r="I3088" s="469"/>
      <c r="J3088" s="469"/>
      <c r="K3088" s="657"/>
      <c r="L3088" s="469"/>
      <c r="M3088" s="652"/>
    </row>
    <row r="3089" spans="2:13" s="619" customFormat="1">
      <c r="B3089" s="454"/>
      <c r="C3089" s="454"/>
      <c r="D3089" s="469"/>
      <c r="E3089" s="469"/>
      <c r="F3089" s="469"/>
      <c r="G3089" s="469"/>
      <c r="H3089" s="469"/>
      <c r="I3089" s="469"/>
      <c r="J3089" s="469"/>
      <c r="K3089" s="657"/>
      <c r="L3089" s="469"/>
      <c r="M3089" s="652"/>
    </row>
    <row r="3090" spans="2:13" s="619" customFormat="1">
      <c r="B3090" s="454"/>
      <c r="C3090" s="454"/>
      <c r="D3090" s="469"/>
      <c r="E3090" s="469"/>
      <c r="F3090" s="469"/>
      <c r="G3090" s="469"/>
      <c r="H3090" s="469"/>
      <c r="I3090" s="469"/>
      <c r="J3090" s="469"/>
      <c r="K3090" s="657"/>
      <c r="L3090" s="469"/>
      <c r="M3090" s="652"/>
    </row>
    <row r="3091" spans="2:13" s="619" customFormat="1">
      <c r="B3091" s="454"/>
      <c r="C3091" s="454"/>
      <c r="D3091" s="469"/>
      <c r="E3091" s="469"/>
      <c r="F3091" s="469"/>
      <c r="G3091" s="469"/>
      <c r="H3091" s="469"/>
      <c r="I3091" s="469"/>
      <c r="J3091" s="469"/>
      <c r="K3091" s="657"/>
      <c r="L3091" s="469"/>
      <c r="M3091" s="652"/>
    </row>
    <row r="3092" spans="2:13" s="619" customFormat="1">
      <c r="B3092" s="454"/>
      <c r="C3092" s="454"/>
      <c r="D3092" s="469"/>
      <c r="E3092" s="469"/>
      <c r="F3092" s="469"/>
      <c r="G3092" s="469"/>
      <c r="H3092" s="469"/>
      <c r="I3092" s="469"/>
      <c r="J3092" s="469"/>
      <c r="K3092" s="657"/>
      <c r="L3092" s="469"/>
      <c r="M3092" s="652"/>
    </row>
    <row r="3093" spans="2:13" s="619" customFormat="1">
      <c r="B3093" s="454"/>
      <c r="C3093" s="454"/>
      <c r="D3093" s="469"/>
      <c r="E3093" s="469"/>
      <c r="F3093" s="469"/>
      <c r="G3093" s="469"/>
      <c r="H3093" s="469"/>
      <c r="I3093" s="469"/>
      <c r="J3093" s="469"/>
      <c r="K3093" s="657"/>
      <c r="L3093" s="469"/>
      <c r="M3093" s="652"/>
    </row>
    <row r="3094" spans="2:13" s="619" customFormat="1">
      <c r="B3094" s="454"/>
      <c r="C3094" s="454"/>
      <c r="D3094" s="469"/>
      <c r="E3094" s="469"/>
      <c r="F3094" s="469"/>
      <c r="G3094" s="469"/>
      <c r="H3094" s="469"/>
      <c r="I3094" s="469"/>
      <c r="J3094" s="469"/>
      <c r="K3094" s="657"/>
      <c r="L3094" s="469"/>
      <c r="M3094" s="652"/>
    </row>
    <row r="3095" spans="2:13" s="619" customFormat="1">
      <c r="B3095" s="454"/>
      <c r="C3095" s="454"/>
      <c r="D3095" s="469"/>
      <c r="E3095" s="469"/>
      <c r="F3095" s="469"/>
      <c r="G3095" s="469"/>
      <c r="H3095" s="469"/>
      <c r="I3095" s="469"/>
      <c r="J3095" s="469"/>
      <c r="K3095" s="657"/>
      <c r="L3095" s="469"/>
      <c r="M3095" s="652"/>
    </row>
    <row r="3096" spans="2:13" s="619" customFormat="1">
      <c r="B3096" s="454"/>
      <c r="C3096" s="454"/>
      <c r="D3096" s="469"/>
      <c r="E3096" s="469"/>
      <c r="F3096" s="469"/>
      <c r="G3096" s="469"/>
      <c r="H3096" s="469"/>
      <c r="I3096" s="469"/>
      <c r="J3096" s="469"/>
      <c r="K3096" s="657"/>
      <c r="L3096" s="469"/>
      <c r="M3096" s="652"/>
    </row>
    <row r="3097" spans="2:13" s="619" customFormat="1">
      <c r="B3097" s="454"/>
      <c r="C3097" s="454"/>
      <c r="D3097" s="469"/>
      <c r="E3097" s="469"/>
      <c r="F3097" s="469"/>
      <c r="G3097" s="469"/>
      <c r="H3097" s="469"/>
      <c r="I3097" s="469"/>
      <c r="J3097" s="469"/>
      <c r="K3097" s="657"/>
      <c r="L3097" s="469"/>
      <c r="M3097" s="652"/>
    </row>
    <row r="3098" spans="2:13" s="619" customFormat="1">
      <c r="B3098" s="454"/>
      <c r="C3098" s="454"/>
      <c r="D3098" s="469"/>
      <c r="E3098" s="469"/>
      <c r="F3098" s="469"/>
      <c r="G3098" s="469"/>
      <c r="H3098" s="469"/>
      <c r="I3098" s="469"/>
      <c r="J3098" s="469"/>
      <c r="K3098" s="657"/>
      <c r="L3098" s="469"/>
      <c r="M3098" s="652"/>
    </row>
    <row r="3099" spans="2:13" s="619" customFormat="1">
      <c r="B3099" s="454"/>
      <c r="C3099" s="454"/>
      <c r="D3099" s="469"/>
      <c r="E3099" s="469"/>
      <c r="F3099" s="469"/>
      <c r="G3099" s="469"/>
      <c r="H3099" s="469"/>
      <c r="I3099" s="469"/>
      <c r="J3099" s="469"/>
      <c r="K3099" s="657"/>
      <c r="L3099" s="469"/>
      <c r="M3099" s="652"/>
    </row>
    <row r="3100" spans="2:13" s="619" customFormat="1">
      <c r="B3100" s="454"/>
      <c r="C3100" s="454"/>
      <c r="D3100" s="469"/>
      <c r="E3100" s="469"/>
      <c r="F3100" s="469"/>
      <c r="G3100" s="469"/>
      <c r="H3100" s="469"/>
      <c r="I3100" s="469"/>
      <c r="J3100" s="469"/>
      <c r="K3100" s="657"/>
      <c r="L3100" s="469"/>
      <c r="M3100" s="652"/>
    </row>
    <row r="3101" spans="2:13" s="619" customFormat="1">
      <c r="B3101" s="454"/>
      <c r="C3101" s="454"/>
      <c r="D3101" s="469"/>
      <c r="E3101" s="469"/>
      <c r="F3101" s="469"/>
      <c r="G3101" s="469"/>
      <c r="H3101" s="469"/>
      <c r="I3101" s="469"/>
      <c r="J3101" s="469"/>
      <c r="K3101" s="657"/>
      <c r="L3101" s="469"/>
      <c r="M3101" s="652"/>
    </row>
    <row r="3102" spans="2:13" s="619" customFormat="1">
      <c r="B3102" s="454"/>
      <c r="C3102" s="454"/>
      <c r="D3102" s="469"/>
      <c r="E3102" s="469"/>
      <c r="F3102" s="469"/>
      <c r="G3102" s="469"/>
      <c r="H3102" s="469"/>
      <c r="I3102" s="469"/>
      <c r="J3102" s="469"/>
      <c r="K3102" s="657"/>
      <c r="L3102" s="469"/>
      <c r="M3102" s="652"/>
    </row>
    <row r="3103" spans="2:13" s="619" customFormat="1">
      <c r="B3103" s="454"/>
      <c r="C3103" s="454"/>
      <c r="D3103" s="469"/>
      <c r="E3103" s="469"/>
      <c r="F3103" s="469"/>
      <c r="G3103" s="469"/>
      <c r="H3103" s="469"/>
      <c r="I3103" s="469"/>
      <c r="J3103" s="469"/>
      <c r="K3103" s="657"/>
      <c r="L3103" s="469"/>
      <c r="M3103" s="652"/>
    </row>
    <row r="3104" spans="2:13" s="619" customFormat="1">
      <c r="B3104" s="454"/>
      <c r="C3104" s="454"/>
      <c r="D3104" s="469"/>
      <c r="E3104" s="469"/>
      <c r="F3104" s="469"/>
      <c r="G3104" s="469"/>
      <c r="H3104" s="469"/>
      <c r="I3104" s="469"/>
      <c r="J3104" s="469"/>
      <c r="K3104" s="657"/>
      <c r="L3104" s="469"/>
      <c r="M3104" s="652"/>
    </row>
    <row r="3105" spans="2:13" s="619" customFormat="1">
      <c r="B3105" s="454"/>
      <c r="C3105" s="454"/>
      <c r="D3105" s="469"/>
      <c r="E3105" s="469"/>
      <c r="F3105" s="469"/>
      <c r="G3105" s="469"/>
      <c r="H3105" s="469"/>
      <c r="I3105" s="469"/>
      <c r="J3105" s="469"/>
      <c r="K3105" s="657"/>
      <c r="L3105" s="469"/>
      <c r="M3105" s="652"/>
    </row>
    <row r="3106" spans="2:13" s="619" customFormat="1">
      <c r="B3106" s="454"/>
      <c r="C3106" s="454"/>
      <c r="D3106" s="469"/>
      <c r="E3106" s="469"/>
      <c r="F3106" s="469"/>
      <c r="G3106" s="469"/>
      <c r="H3106" s="469"/>
      <c r="I3106" s="469"/>
      <c r="J3106" s="469"/>
      <c r="K3106" s="657"/>
      <c r="L3106" s="469"/>
      <c r="M3106" s="652"/>
    </row>
    <row r="3107" spans="2:13" s="619" customFormat="1">
      <c r="B3107" s="454"/>
      <c r="C3107" s="454"/>
      <c r="D3107" s="469"/>
      <c r="E3107" s="469"/>
      <c r="F3107" s="469"/>
      <c r="G3107" s="469"/>
      <c r="H3107" s="469"/>
      <c r="I3107" s="469"/>
      <c r="J3107" s="469"/>
      <c r="K3107" s="657"/>
      <c r="L3107" s="469"/>
      <c r="M3107" s="652"/>
    </row>
    <row r="3108" spans="2:13" s="619" customFormat="1">
      <c r="B3108" s="454"/>
      <c r="C3108" s="454"/>
      <c r="D3108" s="469"/>
      <c r="E3108" s="469"/>
      <c r="F3108" s="469"/>
      <c r="G3108" s="469"/>
      <c r="H3108" s="469"/>
      <c r="I3108" s="469"/>
      <c r="J3108" s="469"/>
      <c r="K3108" s="657"/>
      <c r="L3108" s="469"/>
      <c r="M3108" s="652"/>
    </row>
    <row r="3109" spans="2:13" s="619" customFormat="1">
      <c r="B3109" s="454"/>
      <c r="C3109" s="454"/>
      <c r="D3109" s="469"/>
      <c r="E3109" s="469"/>
      <c r="F3109" s="469"/>
      <c r="G3109" s="469"/>
      <c r="H3109" s="469"/>
      <c r="I3109" s="469"/>
      <c r="J3109" s="469"/>
      <c r="K3109" s="657"/>
      <c r="L3109" s="469"/>
      <c r="M3109" s="652"/>
    </row>
    <row r="3110" spans="2:13" s="619" customFormat="1">
      <c r="B3110" s="454"/>
      <c r="C3110" s="454"/>
      <c r="D3110" s="469"/>
      <c r="E3110" s="469"/>
      <c r="F3110" s="469"/>
      <c r="G3110" s="469"/>
      <c r="H3110" s="469"/>
      <c r="I3110" s="469"/>
      <c r="J3110" s="469"/>
      <c r="K3110" s="657"/>
      <c r="L3110" s="469"/>
      <c r="M3110" s="652"/>
    </row>
    <row r="3111" spans="2:13" s="619" customFormat="1">
      <c r="B3111" s="454"/>
      <c r="C3111" s="454"/>
      <c r="D3111" s="469"/>
      <c r="E3111" s="469"/>
      <c r="F3111" s="469"/>
      <c r="G3111" s="469"/>
      <c r="H3111" s="469"/>
      <c r="I3111" s="469"/>
      <c r="J3111" s="469"/>
      <c r="K3111" s="657"/>
      <c r="L3111" s="469"/>
      <c r="M3111" s="652"/>
    </row>
    <row r="3112" spans="2:13" s="619" customFormat="1">
      <c r="B3112" s="454"/>
      <c r="C3112" s="454"/>
      <c r="D3112" s="469"/>
      <c r="E3112" s="469"/>
      <c r="F3112" s="469"/>
      <c r="G3112" s="469"/>
      <c r="H3112" s="469"/>
      <c r="I3112" s="469"/>
      <c r="J3112" s="469"/>
      <c r="K3112" s="657"/>
      <c r="L3112" s="469"/>
      <c r="M3112" s="652"/>
    </row>
    <row r="3113" spans="2:13" s="619" customFormat="1">
      <c r="B3113" s="454"/>
      <c r="C3113" s="454"/>
      <c r="D3113" s="469"/>
      <c r="E3113" s="469"/>
      <c r="F3113" s="469"/>
      <c r="G3113" s="469"/>
      <c r="H3113" s="469"/>
      <c r="I3113" s="469"/>
      <c r="J3113" s="469"/>
      <c r="K3113" s="657"/>
      <c r="L3113" s="469"/>
      <c r="M3113" s="652"/>
    </row>
    <row r="3114" spans="2:13" s="619" customFormat="1">
      <c r="B3114" s="454"/>
      <c r="C3114" s="454"/>
      <c r="D3114" s="469"/>
      <c r="E3114" s="469"/>
      <c r="F3114" s="469"/>
      <c r="G3114" s="469"/>
      <c r="H3114" s="469"/>
      <c r="I3114" s="469"/>
      <c r="J3114" s="469"/>
      <c r="K3114" s="657"/>
      <c r="L3114" s="469"/>
      <c r="M3114" s="652"/>
    </row>
    <row r="3115" spans="2:13" s="619" customFormat="1">
      <c r="B3115" s="454"/>
      <c r="C3115" s="454"/>
      <c r="D3115" s="469"/>
      <c r="E3115" s="469"/>
      <c r="F3115" s="469"/>
      <c r="G3115" s="469"/>
      <c r="H3115" s="469"/>
      <c r="I3115" s="469"/>
      <c r="J3115" s="469"/>
      <c r="K3115" s="657"/>
      <c r="L3115" s="469"/>
      <c r="M3115" s="652"/>
    </row>
    <row r="3116" spans="2:13" s="619" customFormat="1">
      <c r="B3116" s="454"/>
      <c r="C3116" s="454"/>
      <c r="D3116" s="469"/>
      <c r="E3116" s="469"/>
      <c r="F3116" s="469"/>
      <c r="G3116" s="469"/>
      <c r="H3116" s="469"/>
      <c r="I3116" s="469"/>
      <c r="J3116" s="469"/>
      <c r="K3116" s="657"/>
      <c r="L3116" s="469"/>
      <c r="M3116" s="652"/>
    </row>
    <row r="3117" spans="2:13" s="619" customFormat="1">
      <c r="B3117" s="454"/>
      <c r="C3117" s="454"/>
      <c r="D3117" s="469"/>
      <c r="E3117" s="469"/>
      <c r="F3117" s="469"/>
      <c r="G3117" s="469"/>
      <c r="H3117" s="469"/>
      <c r="I3117" s="469"/>
      <c r="J3117" s="469"/>
      <c r="K3117" s="657"/>
      <c r="L3117" s="469"/>
      <c r="M3117" s="652"/>
    </row>
    <row r="3118" spans="2:13" s="619" customFormat="1">
      <c r="B3118" s="454"/>
      <c r="C3118" s="454"/>
      <c r="D3118" s="469"/>
      <c r="E3118" s="469"/>
      <c r="F3118" s="469"/>
      <c r="G3118" s="469"/>
      <c r="H3118" s="469"/>
      <c r="I3118" s="469"/>
      <c r="J3118" s="469"/>
      <c r="K3118" s="657"/>
      <c r="L3118" s="469"/>
      <c r="M3118" s="652"/>
    </row>
    <row r="3119" spans="2:13" s="619" customFormat="1">
      <c r="B3119" s="454"/>
      <c r="C3119" s="454"/>
      <c r="D3119" s="469"/>
      <c r="E3119" s="469"/>
      <c r="F3119" s="469"/>
      <c r="G3119" s="469"/>
      <c r="H3119" s="469"/>
      <c r="I3119" s="469"/>
      <c r="J3119" s="469"/>
      <c r="K3119" s="657"/>
      <c r="L3119" s="469"/>
      <c r="M3119" s="652"/>
    </row>
    <row r="3120" spans="2:13" s="619" customFormat="1">
      <c r="B3120" s="454"/>
      <c r="C3120" s="454"/>
      <c r="D3120" s="469"/>
      <c r="E3120" s="469"/>
      <c r="F3120" s="469"/>
      <c r="G3120" s="469"/>
      <c r="H3120" s="469"/>
      <c r="I3120" s="469"/>
      <c r="J3120" s="469"/>
      <c r="K3120" s="657"/>
      <c r="L3120" s="469"/>
      <c r="M3120" s="652"/>
    </row>
    <row r="3121" spans="2:13" s="619" customFormat="1">
      <c r="B3121" s="454"/>
      <c r="C3121" s="454"/>
      <c r="D3121" s="469"/>
      <c r="E3121" s="469"/>
      <c r="F3121" s="469"/>
      <c r="G3121" s="469"/>
      <c r="H3121" s="469"/>
      <c r="I3121" s="469"/>
      <c r="J3121" s="469"/>
      <c r="K3121" s="657"/>
      <c r="L3121" s="469"/>
      <c r="M3121" s="652"/>
    </row>
    <row r="3122" spans="2:13" s="619" customFormat="1">
      <c r="B3122" s="454"/>
      <c r="C3122" s="454"/>
      <c r="D3122" s="469"/>
      <c r="E3122" s="469"/>
      <c r="F3122" s="469"/>
      <c r="G3122" s="469"/>
      <c r="H3122" s="469"/>
      <c r="I3122" s="469"/>
      <c r="J3122" s="469"/>
      <c r="K3122" s="657"/>
      <c r="L3122" s="469"/>
      <c r="M3122" s="652"/>
    </row>
    <row r="3123" spans="2:13" s="619" customFormat="1">
      <c r="B3123" s="454"/>
      <c r="C3123" s="454"/>
      <c r="D3123" s="469"/>
      <c r="E3123" s="469"/>
      <c r="F3123" s="469"/>
      <c r="G3123" s="469"/>
      <c r="H3123" s="469"/>
      <c r="I3123" s="469"/>
      <c r="J3123" s="469"/>
      <c r="K3123" s="657"/>
      <c r="L3123" s="469"/>
      <c r="M3123" s="652"/>
    </row>
    <row r="3124" spans="2:13" s="619" customFormat="1">
      <c r="B3124" s="454"/>
      <c r="C3124" s="454"/>
      <c r="D3124" s="469"/>
      <c r="E3124" s="469"/>
      <c r="F3124" s="469"/>
      <c r="G3124" s="469"/>
      <c r="H3124" s="469"/>
      <c r="I3124" s="469"/>
      <c r="J3124" s="469"/>
      <c r="K3124" s="657"/>
      <c r="L3124" s="469"/>
      <c r="M3124" s="652"/>
    </row>
    <row r="3125" spans="2:13" s="619" customFormat="1">
      <c r="B3125" s="454"/>
      <c r="C3125" s="454"/>
      <c r="D3125" s="469"/>
      <c r="E3125" s="469"/>
      <c r="F3125" s="469"/>
      <c r="G3125" s="469"/>
      <c r="H3125" s="469"/>
      <c r="I3125" s="469"/>
      <c r="J3125" s="469"/>
      <c r="K3125" s="657"/>
      <c r="L3125" s="469"/>
      <c r="M3125" s="652"/>
    </row>
    <row r="3126" spans="2:13" s="619" customFormat="1">
      <c r="B3126" s="454"/>
      <c r="C3126" s="454"/>
      <c r="D3126" s="469"/>
      <c r="E3126" s="469"/>
      <c r="F3126" s="469"/>
      <c r="G3126" s="469"/>
      <c r="H3126" s="469"/>
      <c r="I3126" s="469"/>
      <c r="J3126" s="469"/>
      <c r="K3126" s="657"/>
      <c r="L3126" s="469"/>
      <c r="M3126" s="652"/>
    </row>
    <row r="3127" spans="2:13" s="619" customFormat="1">
      <c r="B3127" s="454"/>
      <c r="C3127" s="454"/>
      <c r="D3127" s="469"/>
      <c r="E3127" s="469"/>
      <c r="F3127" s="469"/>
      <c r="G3127" s="469"/>
      <c r="H3127" s="469"/>
      <c r="I3127" s="469"/>
      <c r="J3127" s="469"/>
      <c r="K3127" s="657"/>
      <c r="L3127" s="469"/>
      <c r="M3127" s="652"/>
    </row>
    <row r="3128" spans="2:13" s="619" customFormat="1">
      <c r="B3128" s="454"/>
      <c r="C3128" s="454"/>
      <c r="D3128" s="469"/>
      <c r="E3128" s="469"/>
      <c r="F3128" s="469"/>
      <c r="G3128" s="469"/>
      <c r="H3128" s="469"/>
      <c r="I3128" s="469"/>
      <c r="J3128" s="469"/>
      <c r="K3128" s="657"/>
      <c r="L3128" s="469"/>
      <c r="M3128" s="652"/>
    </row>
    <row r="3129" spans="2:13" s="619" customFormat="1">
      <c r="B3129" s="454"/>
      <c r="C3129" s="454"/>
      <c r="D3129" s="469"/>
      <c r="E3129" s="469"/>
      <c r="F3129" s="469"/>
      <c r="G3129" s="469"/>
      <c r="H3129" s="469"/>
      <c r="I3129" s="469"/>
      <c r="J3129" s="469"/>
      <c r="K3129" s="657"/>
      <c r="L3129" s="469"/>
      <c r="M3129" s="652"/>
    </row>
    <row r="3130" spans="2:13" s="619" customFormat="1">
      <c r="B3130" s="454"/>
      <c r="C3130" s="454"/>
      <c r="D3130" s="469"/>
      <c r="E3130" s="469"/>
      <c r="F3130" s="469"/>
      <c r="G3130" s="469"/>
      <c r="H3130" s="469"/>
      <c r="I3130" s="469"/>
      <c r="J3130" s="469"/>
      <c r="K3130" s="657"/>
      <c r="L3130" s="469"/>
      <c r="M3130" s="652"/>
    </row>
    <row r="3131" spans="2:13" s="619" customFormat="1">
      <c r="B3131" s="454"/>
      <c r="C3131" s="454"/>
      <c r="D3131" s="469"/>
      <c r="E3131" s="469"/>
      <c r="F3131" s="469"/>
      <c r="G3131" s="469"/>
      <c r="H3131" s="469"/>
      <c r="I3131" s="469"/>
      <c r="J3131" s="469"/>
      <c r="K3131" s="657"/>
      <c r="L3131" s="469"/>
      <c r="M3131" s="652"/>
    </row>
    <row r="3132" spans="2:13" s="619" customFormat="1">
      <c r="B3132" s="454"/>
      <c r="C3132" s="454"/>
      <c r="D3132" s="469"/>
      <c r="E3132" s="469"/>
      <c r="F3132" s="469"/>
      <c r="G3132" s="469"/>
      <c r="H3132" s="469"/>
      <c r="I3132" s="469"/>
      <c r="J3132" s="469"/>
      <c r="K3132" s="657"/>
      <c r="L3132" s="469"/>
      <c r="M3132" s="652"/>
    </row>
    <row r="3133" spans="2:13" s="619" customFormat="1">
      <c r="B3133" s="454"/>
      <c r="C3133" s="454"/>
      <c r="D3133" s="469"/>
      <c r="E3133" s="469"/>
      <c r="F3133" s="469"/>
      <c r="G3133" s="469"/>
      <c r="H3133" s="469"/>
      <c r="I3133" s="469"/>
      <c r="J3133" s="469"/>
      <c r="K3133" s="657"/>
      <c r="L3133" s="469"/>
      <c r="M3133" s="652"/>
    </row>
    <row r="3134" spans="2:13" s="619" customFormat="1">
      <c r="B3134" s="454"/>
      <c r="C3134" s="454"/>
      <c r="D3134" s="469"/>
      <c r="E3134" s="469"/>
      <c r="F3134" s="469"/>
      <c r="G3134" s="469"/>
      <c r="H3134" s="469"/>
      <c r="I3134" s="469"/>
      <c r="J3134" s="469"/>
      <c r="K3134" s="657"/>
      <c r="L3134" s="469"/>
      <c r="M3134" s="652"/>
    </row>
    <row r="3135" spans="2:13" s="619" customFormat="1">
      <c r="B3135" s="454"/>
      <c r="C3135" s="454"/>
      <c r="D3135" s="469"/>
      <c r="E3135" s="469"/>
      <c r="F3135" s="469"/>
      <c r="G3135" s="469"/>
      <c r="H3135" s="469"/>
      <c r="I3135" s="469"/>
      <c r="J3135" s="469"/>
      <c r="K3135" s="657"/>
      <c r="L3135" s="469"/>
      <c r="M3135" s="652"/>
    </row>
    <row r="3136" spans="2:13" s="619" customFormat="1">
      <c r="B3136" s="454"/>
      <c r="C3136" s="454"/>
      <c r="D3136" s="469"/>
      <c r="E3136" s="469"/>
      <c r="F3136" s="469"/>
      <c r="G3136" s="469"/>
      <c r="H3136" s="469"/>
      <c r="I3136" s="469"/>
      <c r="J3136" s="469"/>
      <c r="K3136" s="657"/>
      <c r="L3136" s="469"/>
      <c r="M3136" s="652"/>
    </row>
    <row r="3137" spans="2:13" s="619" customFormat="1">
      <c r="B3137" s="454"/>
      <c r="C3137" s="454"/>
      <c r="D3137" s="469"/>
      <c r="E3137" s="469"/>
      <c r="F3137" s="469"/>
      <c r="G3137" s="469"/>
      <c r="H3137" s="469"/>
      <c r="I3137" s="469"/>
      <c r="J3137" s="469"/>
      <c r="K3137" s="657"/>
      <c r="L3137" s="469"/>
      <c r="M3137" s="652"/>
    </row>
    <row r="3138" spans="2:13" s="619" customFormat="1">
      <c r="B3138" s="454"/>
      <c r="C3138" s="454"/>
      <c r="D3138" s="469"/>
      <c r="E3138" s="469"/>
      <c r="F3138" s="469"/>
      <c r="G3138" s="469"/>
      <c r="H3138" s="469"/>
      <c r="I3138" s="469"/>
      <c r="J3138" s="469"/>
      <c r="K3138" s="657"/>
      <c r="L3138" s="469"/>
      <c r="M3138" s="652"/>
    </row>
    <row r="3139" spans="2:13" s="619" customFormat="1">
      <c r="B3139" s="454"/>
      <c r="C3139" s="454"/>
      <c r="D3139" s="469"/>
      <c r="E3139" s="469"/>
      <c r="F3139" s="469"/>
      <c r="G3139" s="469"/>
      <c r="H3139" s="469"/>
      <c r="I3139" s="469"/>
      <c r="J3139" s="469"/>
      <c r="K3139" s="657"/>
      <c r="L3139" s="469"/>
      <c r="M3139" s="652"/>
    </row>
    <row r="3140" spans="2:13" s="619" customFormat="1">
      <c r="B3140" s="454"/>
      <c r="C3140" s="454"/>
      <c r="D3140" s="469"/>
      <c r="E3140" s="469"/>
      <c r="F3140" s="469"/>
      <c r="G3140" s="469"/>
      <c r="H3140" s="469"/>
      <c r="I3140" s="469"/>
      <c r="J3140" s="469"/>
      <c r="K3140" s="657"/>
      <c r="L3140" s="469"/>
      <c r="M3140" s="652"/>
    </row>
    <row r="3141" spans="2:13" s="619" customFormat="1">
      <c r="B3141" s="454"/>
      <c r="C3141" s="454"/>
      <c r="D3141" s="469"/>
      <c r="E3141" s="469"/>
      <c r="F3141" s="469"/>
      <c r="G3141" s="469"/>
      <c r="H3141" s="469"/>
      <c r="I3141" s="469"/>
      <c r="J3141" s="469"/>
      <c r="K3141" s="657"/>
      <c r="L3141" s="469"/>
      <c r="M3141" s="652"/>
    </row>
    <row r="3142" spans="2:13" s="619" customFormat="1">
      <c r="B3142" s="454"/>
      <c r="C3142" s="454"/>
      <c r="D3142" s="469"/>
      <c r="E3142" s="469"/>
      <c r="F3142" s="469"/>
      <c r="G3142" s="469"/>
      <c r="H3142" s="469"/>
      <c r="I3142" s="469"/>
      <c r="J3142" s="469"/>
      <c r="K3142" s="657"/>
      <c r="L3142" s="469"/>
      <c r="M3142" s="652"/>
    </row>
    <row r="3143" spans="2:13" s="619" customFormat="1">
      <c r="B3143" s="454"/>
      <c r="C3143" s="454"/>
      <c r="D3143" s="469"/>
      <c r="E3143" s="469"/>
      <c r="F3143" s="469"/>
      <c r="G3143" s="469"/>
      <c r="H3143" s="469"/>
      <c r="I3143" s="469"/>
      <c r="J3143" s="469"/>
      <c r="K3143" s="657"/>
      <c r="L3143" s="469"/>
      <c r="M3143" s="652"/>
    </row>
    <row r="3144" spans="2:13" s="619" customFormat="1">
      <c r="B3144" s="454"/>
      <c r="C3144" s="454"/>
      <c r="D3144" s="469"/>
      <c r="E3144" s="469"/>
      <c r="F3144" s="469"/>
      <c r="G3144" s="469"/>
      <c r="H3144" s="469"/>
      <c r="I3144" s="469"/>
      <c r="J3144" s="469"/>
      <c r="K3144" s="657"/>
      <c r="L3144" s="469"/>
      <c r="M3144" s="652"/>
    </row>
    <row r="3145" spans="2:13" s="619" customFormat="1">
      <c r="B3145" s="454"/>
      <c r="C3145" s="454"/>
      <c r="D3145" s="469"/>
      <c r="E3145" s="469"/>
      <c r="F3145" s="469"/>
      <c r="G3145" s="469"/>
      <c r="H3145" s="469"/>
      <c r="I3145" s="469"/>
      <c r="J3145" s="469"/>
      <c r="K3145" s="657"/>
      <c r="L3145" s="469"/>
      <c r="M3145" s="652"/>
    </row>
    <row r="3146" spans="2:13" s="619" customFormat="1">
      <c r="B3146" s="454"/>
      <c r="C3146" s="454"/>
      <c r="D3146" s="469"/>
      <c r="E3146" s="469"/>
      <c r="F3146" s="469"/>
      <c r="G3146" s="469"/>
      <c r="H3146" s="469"/>
      <c r="I3146" s="469"/>
      <c r="J3146" s="469"/>
      <c r="K3146" s="657"/>
      <c r="L3146" s="469"/>
      <c r="M3146" s="652"/>
    </row>
    <row r="3147" spans="2:13" s="619" customFormat="1">
      <c r="B3147" s="454"/>
      <c r="C3147" s="454"/>
      <c r="D3147" s="469"/>
      <c r="E3147" s="469"/>
      <c r="F3147" s="469"/>
      <c r="G3147" s="469"/>
      <c r="H3147" s="469"/>
      <c r="I3147" s="469"/>
      <c r="J3147" s="469"/>
      <c r="K3147" s="657"/>
      <c r="L3147" s="469"/>
      <c r="M3147" s="652"/>
    </row>
    <row r="3148" spans="2:13" s="619" customFormat="1">
      <c r="B3148" s="454"/>
      <c r="C3148" s="454"/>
      <c r="D3148" s="469"/>
      <c r="E3148" s="469"/>
      <c r="F3148" s="469"/>
      <c r="G3148" s="469"/>
      <c r="H3148" s="469"/>
      <c r="I3148" s="469"/>
      <c r="J3148" s="469"/>
      <c r="K3148" s="657"/>
      <c r="L3148" s="469"/>
      <c r="M3148" s="652"/>
    </row>
    <row r="3149" spans="2:13" s="619" customFormat="1">
      <c r="B3149" s="454"/>
      <c r="C3149" s="454"/>
      <c r="D3149" s="469"/>
      <c r="E3149" s="469"/>
      <c r="F3149" s="469"/>
      <c r="G3149" s="469"/>
      <c r="H3149" s="469"/>
      <c r="I3149" s="469"/>
      <c r="J3149" s="469"/>
      <c r="K3149" s="657"/>
      <c r="L3149" s="469"/>
      <c r="M3149" s="652"/>
    </row>
    <row r="3150" spans="2:13" s="619" customFormat="1">
      <c r="B3150" s="454"/>
      <c r="C3150" s="454"/>
      <c r="D3150" s="469"/>
      <c r="E3150" s="469"/>
      <c r="F3150" s="469"/>
      <c r="G3150" s="469"/>
      <c r="H3150" s="469"/>
      <c r="I3150" s="469"/>
      <c r="J3150" s="469"/>
      <c r="K3150" s="657"/>
      <c r="L3150" s="469"/>
      <c r="M3150" s="652"/>
    </row>
    <row r="3151" spans="2:13" s="619" customFormat="1">
      <c r="B3151" s="454"/>
      <c r="C3151" s="454"/>
      <c r="D3151" s="469"/>
      <c r="E3151" s="469"/>
      <c r="F3151" s="469"/>
      <c r="G3151" s="469"/>
      <c r="H3151" s="469"/>
      <c r="I3151" s="469"/>
      <c r="J3151" s="469"/>
      <c r="K3151" s="657"/>
      <c r="L3151" s="469"/>
      <c r="M3151" s="652"/>
    </row>
    <row r="3152" spans="2:13" s="619" customFormat="1">
      <c r="B3152" s="454"/>
      <c r="C3152" s="454"/>
      <c r="D3152" s="469"/>
      <c r="E3152" s="469"/>
      <c r="F3152" s="469"/>
      <c r="G3152" s="469"/>
      <c r="H3152" s="469"/>
      <c r="I3152" s="469"/>
      <c r="J3152" s="469"/>
      <c r="K3152" s="657"/>
      <c r="L3152" s="469"/>
      <c r="M3152" s="652"/>
    </row>
    <row r="3153" spans="2:13" s="619" customFormat="1">
      <c r="B3153" s="454"/>
      <c r="C3153" s="454"/>
      <c r="D3153" s="469"/>
      <c r="E3153" s="469"/>
      <c r="F3153" s="469"/>
      <c r="G3153" s="469"/>
      <c r="H3153" s="469"/>
      <c r="I3153" s="469"/>
      <c r="J3153" s="469"/>
      <c r="K3153" s="657"/>
      <c r="L3153" s="469"/>
      <c r="M3153" s="652"/>
    </row>
    <row r="3154" spans="2:13" s="619" customFormat="1">
      <c r="B3154" s="454"/>
      <c r="C3154" s="454"/>
      <c r="D3154" s="469"/>
      <c r="E3154" s="469"/>
      <c r="F3154" s="469"/>
      <c r="G3154" s="469"/>
      <c r="H3154" s="469"/>
      <c r="I3154" s="469"/>
      <c r="J3154" s="469"/>
      <c r="K3154" s="657"/>
      <c r="L3154" s="469"/>
      <c r="M3154" s="652"/>
    </row>
    <row r="3155" spans="2:13" s="619" customFormat="1">
      <c r="B3155" s="454"/>
      <c r="C3155" s="454"/>
      <c r="D3155" s="469"/>
      <c r="E3155" s="469"/>
      <c r="F3155" s="469"/>
      <c r="G3155" s="469"/>
      <c r="H3155" s="469"/>
      <c r="I3155" s="469"/>
      <c r="J3155" s="469"/>
      <c r="K3155" s="657"/>
      <c r="L3155" s="469"/>
      <c r="M3155" s="652"/>
    </row>
    <row r="3156" spans="2:13" s="619" customFormat="1">
      <c r="B3156" s="454"/>
      <c r="C3156" s="454"/>
      <c r="D3156" s="469"/>
      <c r="E3156" s="469"/>
      <c r="F3156" s="469"/>
      <c r="G3156" s="469"/>
      <c r="H3156" s="469"/>
      <c r="I3156" s="469"/>
      <c r="J3156" s="469"/>
      <c r="K3156" s="657"/>
      <c r="L3156" s="469"/>
      <c r="M3156" s="652"/>
    </row>
    <row r="3157" spans="2:13" s="619" customFormat="1">
      <c r="B3157" s="454"/>
      <c r="C3157" s="454"/>
      <c r="D3157" s="469"/>
      <c r="E3157" s="469"/>
      <c r="F3157" s="469"/>
      <c r="G3157" s="469"/>
      <c r="H3157" s="469"/>
      <c r="I3157" s="469"/>
      <c r="J3157" s="469"/>
      <c r="K3157" s="657"/>
      <c r="L3157" s="469"/>
      <c r="M3157" s="652"/>
    </row>
    <row r="3158" spans="2:13" s="619" customFormat="1">
      <c r="B3158" s="454"/>
      <c r="C3158" s="454"/>
      <c r="D3158" s="469"/>
      <c r="E3158" s="469"/>
      <c r="F3158" s="469"/>
      <c r="G3158" s="469"/>
      <c r="H3158" s="469"/>
      <c r="I3158" s="469"/>
      <c r="J3158" s="469"/>
      <c r="K3158" s="657"/>
      <c r="L3158" s="469"/>
      <c r="M3158" s="652"/>
    </row>
    <row r="3159" spans="2:13" s="619" customFormat="1">
      <c r="B3159" s="454"/>
      <c r="C3159" s="454"/>
      <c r="D3159" s="469"/>
      <c r="E3159" s="469"/>
      <c r="F3159" s="469"/>
      <c r="G3159" s="469"/>
      <c r="H3159" s="469"/>
      <c r="I3159" s="469"/>
      <c r="J3159" s="469"/>
      <c r="K3159" s="657"/>
      <c r="L3159" s="469"/>
      <c r="M3159" s="652"/>
    </row>
    <row r="3160" spans="2:13" s="619" customFormat="1">
      <c r="B3160" s="454"/>
      <c r="C3160" s="454"/>
      <c r="D3160" s="469"/>
      <c r="E3160" s="469"/>
      <c r="F3160" s="469"/>
      <c r="G3160" s="469"/>
      <c r="H3160" s="469"/>
      <c r="I3160" s="469"/>
      <c r="J3160" s="469"/>
      <c r="K3160" s="657"/>
      <c r="L3160" s="469"/>
      <c r="M3160" s="652"/>
    </row>
    <row r="3161" spans="2:13" s="619" customFormat="1">
      <c r="B3161" s="454"/>
      <c r="C3161" s="454"/>
      <c r="D3161" s="469"/>
      <c r="E3161" s="469"/>
      <c r="F3161" s="469"/>
      <c r="G3161" s="469"/>
      <c r="H3161" s="469"/>
      <c r="I3161" s="469"/>
      <c r="J3161" s="469"/>
      <c r="K3161" s="657"/>
      <c r="L3161" s="469"/>
      <c r="M3161" s="652"/>
    </row>
    <row r="3162" spans="2:13" s="619" customFormat="1">
      <c r="B3162" s="454"/>
      <c r="C3162" s="454"/>
      <c r="D3162" s="469"/>
      <c r="E3162" s="469"/>
      <c r="F3162" s="469"/>
      <c r="G3162" s="469"/>
      <c r="H3162" s="469"/>
      <c r="I3162" s="469"/>
      <c r="J3162" s="469"/>
      <c r="K3162" s="657"/>
      <c r="L3162" s="469"/>
      <c r="M3162" s="652"/>
    </row>
    <row r="3163" spans="2:13" s="619" customFormat="1">
      <c r="B3163" s="454"/>
      <c r="C3163" s="454"/>
      <c r="D3163" s="469"/>
      <c r="E3163" s="469"/>
      <c r="F3163" s="469"/>
      <c r="G3163" s="469"/>
      <c r="H3163" s="469"/>
      <c r="I3163" s="469"/>
      <c r="J3163" s="469"/>
      <c r="K3163" s="657"/>
      <c r="L3163" s="469"/>
      <c r="M3163" s="652"/>
    </row>
    <row r="3164" spans="2:13" s="619" customFormat="1">
      <c r="B3164" s="454"/>
      <c r="C3164" s="454"/>
      <c r="D3164" s="469"/>
      <c r="E3164" s="469"/>
      <c r="F3164" s="469"/>
      <c r="G3164" s="469"/>
      <c r="H3164" s="469"/>
      <c r="I3164" s="469"/>
      <c r="J3164" s="469"/>
      <c r="K3164" s="657"/>
      <c r="L3164" s="469"/>
      <c r="M3164" s="652"/>
    </row>
    <row r="3165" spans="2:13" s="619" customFormat="1">
      <c r="B3165" s="454"/>
      <c r="C3165" s="454"/>
      <c r="D3165" s="469"/>
      <c r="E3165" s="469"/>
      <c r="F3165" s="469"/>
      <c r="G3165" s="469"/>
      <c r="H3165" s="469"/>
      <c r="I3165" s="469"/>
      <c r="J3165" s="469"/>
      <c r="K3165" s="657"/>
      <c r="L3165" s="469"/>
      <c r="M3165" s="652"/>
    </row>
    <row r="3166" spans="2:13" s="619" customFormat="1">
      <c r="B3166" s="454"/>
      <c r="C3166" s="454"/>
      <c r="D3166" s="469"/>
      <c r="E3166" s="469"/>
      <c r="F3166" s="469"/>
      <c r="G3166" s="469"/>
      <c r="H3166" s="469"/>
      <c r="I3166" s="469"/>
      <c r="J3166" s="469"/>
      <c r="K3166" s="657"/>
      <c r="L3166" s="469"/>
      <c r="M3166" s="652"/>
    </row>
    <row r="3167" spans="2:13" s="619" customFormat="1">
      <c r="B3167" s="454"/>
      <c r="C3167" s="454"/>
      <c r="D3167" s="469"/>
      <c r="E3167" s="469"/>
      <c r="F3167" s="469"/>
      <c r="G3167" s="469"/>
      <c r="H3167" s="469"/>
      <c r="I3167" s="469"/>
      <c r="J3167" s="469"/>
      <c r="K3167" s="657"/>
      <c r="L3167" s="469"/>
      <c r="M3167" s="652"/>
    </row>
    <row r="3168" spans="2:13" s="619" customFormat="1">
      <c r="B3168" s="454"/>
      <c r="C3168" s="454"/>
      <c r="D3168" s="469"/>
      <c r="E3168" s="469"/>
      <c r="F3168" s="469"/>
      <c r="G3168" s="469"/>
      <c r="H3168" s="469"/>
      <c r="I3168" s="469"/>
      <c r="J3168" s="469"/>
      <c r="K3168" s="657"/>
      <c r="L3168" s="469"/>
      <c r="M3168" s="652"/>
    </row>
    <row r="3169" spans="2:13" s="619" customFormat="1">
      <c r="B3169" s="454"/>
      <c r="C3169" s="454"/>
      <c r="D3169" s="469"/>
      <c r="E3169" s="469"/>
      <c r="F3169" s="469"/>
      <c r="G3169" s="469"/>
      <c r="H3169" s="469"/>
      <c r="I3169" s="469"/>
      <c r="J3169" s="469"/>
      <c r="K3169" s="657"/>
      <c r="L3169" s="469"/>
      <c r="M3169" s="652"/>
    </row>
    <row r="3170" spans="2:13" s="619" customFormat="1">
      <c r="B3170" s="454"/>
      <c r="C3170" s="454"/>
      <c r="D3170" s="469"/>
      <c r="E3170" s="469"/>
      <c r="F3170" s="469"/>
      <c r="G3170" s="469"/>
      <c r="H3170" s="469"/>
      <c r="I3170" s="469"/>
      <c r="J3170" s="469"/>
      <c r="K3170" s="657"/>
      <c r="L3170" s="469"/>
      <c r="M3170" s="652"/>
    </row>
    <row r="3171" spans="2:13" s="619" customFormat="1">
      <c r="B3171" s="454"/>
      <c r="C3171" s="454"/>
      <c r="D3171" s="469"/>
      <c r="E3171" s="469"/>
      <c r="F3171" s="469"/>
      <c r="G3171" s="469"/>
      <c r="H3171" s="469"/>
      <c r="I3171" s="469"/>
      <c r="J3171" s="469"/>
      <c r="K3171" s="657"/>
      <c r="L3171" s="469"/>
      <c r="M3171" s="652"/>
    </row>
    <row r="3172" spans="2:13" s="619" customFormat="1">
      <c r="B3172" s="454"/>
      <c r="C3172" s="454"/>
      <c r="D3172" s="469"/>
      <c r="E3172" s="469"/>
      <c r="F3172" s="469"/>
      <c r="G3172" s="469"/>
      <c r="H3172" s="469"/>
      <c r="I3172" s="469"/>
      <c r="J3172" s="469"/>
      <c r="K3172" s="657"/>
      <c r="L3172" s="469"/>
      <c r="M3172" s="652"/>
    </row>
    <row r="3173" spans="2:13" s="619" customFormat="1">
      <c r="B3173" s="454"/>
      <c r="C3173" s="454"/>
      <c r="D3173" s="469"/>
      <c r="E3173" s="469"/>
      <c r="F3173" s="469"/>
      <c r="G3173" s="469"/>
      <c r="H3173" s="469"/>
      <c r="I3173" s="469"/>
      <c r="J3173" s="469"/>
      <c r="K3173" s="657"/>
      <c r="L3173" s="469"/>
      <c r="M3173" s="652"/>
    </row>
    <row r="3174" spans="2:13" s="619" customFormat="1">
      <c r="B3174" s="454"/>
      <c r="C3174" s="454"/>
      <c r="D3174" s="469"/>
      <c r="E3174" s="469"/>
      <c r="F3174" s="469"/>
      <c r="G3174" s="469"/>
      <c r="H3174" s="469"/>
      <c r="I3174" s="469"/>
      <c r="J3174" s="469"/>
      <c r="K3174" s="657"/>
      <c r="L3174" s="469"/>
      <c r="M3174" s="652"/>
    </row>
    <row r="3175" spans="2:13" s="619" customFormat="1">
      <c r="B3175" s="454"/>
      <c r="C3175" s="454"/>
      <c r="D3175" s="469"/>
      <c r="E3175" s="469"/>
      <c r="F3175" s="469"/>
      <c r="G3175" s="469"/>
      <c r="H3175" s="469"/>
      <c r="I3175" s="469"/>
      <c r="J3175" s="469"/>
      <c r="K3175" s="657"/>
      <c r="L3175" s="469"/>
      <c r="M3175" s="652"/>
    </row>
    <row r="3176" spans="2:13" s="619" customFormat="1">
      <c r="B3176" s="454"/>
      <c r="C3176" s="454"/>
      <c r="D3176" s="469"/>
      <c r="E3176" s="469"/>
      <c r="F3176" s="469"/>
      <c r="G3176" s="469"/>
      <c r="H3176" s="469"/>
      <c r="I3176" s="469"/>
      <c r="J3176" s="469"/>
      <c r="K3176" s="657"/>
      <c r="L3176" s="469"/>
      <c r="M3176" s="652"/>
    </row>
    <row r="3177" spans="2:13" s="619" customFormat="1">
      <c r="B3177" s="454"/>
      <c r="C3177" s="454"/>
      <c r="D3177" s="469"/>
      <c r="E3177" s="469"/>
      <c r="F3177" s="469"/>
      <c r="G3177" s="469"/>
      <c r="H3177" s="469"/>
      <c r="I3177" s="469"/>
      <c r="J3177" s="469"/>
      <c r="K3177" s="657"/>
      <c r="L3177" s="469"/>
      <c r="M3177" s="652"/>
    </row>
    <row r="3178" spans="2:13" s="619" customFormat="1">
      <c r="B3178" s="454"/>
      <c r="C3178" s="454"/>
      <c r="D3178" s="469"/>
      <c r="E3178" s="469"/>
      <c r="F3178" s="469"/>
      <c r="G3178" s="469"/>
      <c r="H3178" s="469"/>
      <c r="I3178" s="469"/>
      <c r="J3178" s="469"/>
      <c r="K3178" s="657"/>
      <c r="L3178" s="469"/>
      <c r="M3178" s="652"/>
    </row>
    <row r="3179" spans="2:13" s="619" customFormat="1">
      <c r="B3179" s="454"/>
      <c r="C3179" s="454"/>
      <c r="D3179" s="469"/>
      <c r="E3179" s="469"/>
      <c r="F3179" s="469"/>
      <c r="G3179" s="469"/>
      <c r="H3179" s="469"/>
      <c r="I3179" s="469"/>
      <c r="J3179" s="469"/>
      <c r="K3179" s="657"/>
      <c r="L3179" s="469"/>
      <c r="M3179" s="652"/>
    </row>
    <row r="3180" spans="2:13" s="619" customFormat="1">
      <c r="B3180" s="454"/>
      <c r="C3180" s="454"/>
      <c r="D3180" s="469"/>
      <c r="E3180" s="469"/>
      <c r="F3180" s="469"/>
      <c r="G3180" s="469"/>
      <c r="H3180" s="469"/>
      <c r="I3180" s="469"/>
      <c r="J3180" s="469"/>
      <c r="K3180" s="657"/>
      <c r="L3180" s="469"/>
      <c r="M3180" s="652"/>
    </row>
    <row r="3181" spans="2:13" s="619" customFormat="1">
      <c r="B3181" s="454"/>
      <c r="C3181" s="454"/>
      <c r="D3181" s="469"/>
      <c r="E3181" s="469"/>
      <c r="F3181" s="469"/>
      <c r="G3181" s="469"/>
      <c r="H3181" s="469"/>
      <c r="I3181" s="469"/>
      <c r="J3181" s="469"/>
      <c r="K3181" s="657"/>
      <c r="L3181" s="469"/>
      <c r="M3181" s="652"/>
    </row>
    <row r="3182" spans="2:13" s="619" customFormat="1">
      <c r="B3182" s="454"/>
      <c r="C3182" s="454"/>
      <c r="D3182" s="469"/>
      <c r="E3182" s="469"/>
      <c r="F3182" s="469"/>
      <c r="G3182" s="469"/>
      <c r="H3182" s="469"/>
      <c r="I3182" s="469"/>
      <c r="J3182" s="469"/>
      <c r="K3182" s="657"/>
      <c r="L3182" s="469"/>
      <c r="M3182" s="652"/>
    </row>
    <row r="3183" spans="2:13" s="619" customFormat="1">
      <c r="B3183" s="454"/>
      <c r="C3183" s="454"/>
      <c r="D3183" s="469"/>
      <c r="E3183" s="469"/>
      <c r="F3183" s="469"/>
      <c r="G3183" s="469"/>
      <c r="H3183" s="469"/>
      <c r="I3183" s="469"/>
      <c r="J3183" s="469"/>
      <c r="K3183" s="657"/>
      <c r="L3183" s="469"/>
      <c r="M3183" s="652"/>
    </row>
    <row r="3184" spans="2:13" s="619" customFormat="1">
      <c r="B3184" s="454"/>
      <c r="C3184" s="454"/>
      <c r="D3184" s="469"/>
      <c r="E3184" s="469"/>
      <c r="F3184" s="469"/>
      <c r="G3184" s="469"/>
      <c r="H3184" s="469"/>
      <c r="I3184" s="469"/>
      <c r="J3184" s="469"/>
      <c r="K3184" s="657"/>
      <c r="L3184" s="469"/>
      <c r="M3184" s="652"/>
    </row>
    <row r="3185" spans="2:13" s="619" customFormat="1">
      <c r="B3185" s="454"/>
      <c r="C3185" s="454"/>
      <c r="D3185" s="469"/>
      <c r="E3185" s="469"/>
      <c r="F3185" s="469"/>
      <c r="G3185" s="469"/>
      <c r="H3185" s="469"/>
      <c r="I3185" s="469"/>
      <c r="J3185" s="469"/>
      <c r="K3185" s="657"/>
      <c r="L3185" s="469"/>
      <c r="M3185" s="652"/>
    </row>
    <row r="3186" spans="2:13" s="619" customFormat="1">
      <c r="B3186" s="454"/>
      <c r="C3186" s="454"/>
      <c r="D3186" s="469"/>
      <c r="E3186" s="469"/>
      <c r="F3186" s="469"/>
      <c r="G3186" s="469"/>
      <c r="H3186" s="469"/>
      <c r="I3186" s="469"/>
      <c r="J3186" s="469"/>
      <c r="K3186" s="657"/>
      <c r="L3186" s="469"/>
      <c r="M3186" s="652"/>
    </row>
  </sheetData>
  <sheetProtection sheet="1" objects="1" scenarios="1"/>
  <mergeCells count="12">
    <mergeCell ref="N5:Y5"/>
    <mergeCell ref="Y7:Y9"/>
    <mergeCell ref="T7:T9"/>
    <mergeCell ref="C49:K49"/>
    <mergeCell ref="D6:L6"/>
    <mergeCell ref="F8:G8"/>
    <mergeCell ref="H8:I8"/>
    <mergeCell ref="D7:E7"/>
    <mergeCell ref="D8:D9"/>
    <mergeCell ref="E8:E9"/>
    <mergeCell ref="J7:J9"/>
    <mergeCell ref="K7:K9"/>
  </mergeCells>
  <phoneticPr fontId="15" type="noConversion"/>
  <conditionalFormatting sqref="N11:Y48">
    <cfRule type="expression" dxfId="34" priority="4" stopIfTrue="1">
      <formula>ABS(N11)&gt;10</formula>
    </cfRule>
  </conditionalFormatting>
  <conditionalFormatting sqref="D6">
    <cfRule type="expression" dxfId="33" priority="59" stopIfTrue="1">
      <formula>COUNTA(D11:K47)&lt;&gt;COUNTIF(D11:K47,"&gt;=0")</formula>
    </cfRule>
  </conditionalFormatting>
  <pageMargins left="0.78740157480314965" right="0.6692913385826772" top="0.98425196850393704" bottom="0.98425196850393704" header="0.51181102362204722" footer="0.51181102362204722"/>
  <pageSetup paperSize="9" scale="46" orientation="portrait" r:id="rId1"/>
  <headerFooter alignWithMargins="0">
    <oddFooter>&amp;LPage &amp;P&amp;R2022 Triennial Central Bank Survey</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outlinePr summaryBelow="0" summaryRight="0"/>
  </sheetPr>
  <dimension ref="B1:BY102"/>
  <sheetViews>
    <sheetView showGridLines="0" zoomScale="75" zoomScaleNormal="75" workbookViewId="0">
      <pane xSplit="3" ySplit="8" topLeftCell="D9" activePane="bottomRight" state="frozen"/>
      <selection activeCell="K24" sqref="K24"/>
      <selection pane="topRight" activeCell="K24" sqref="K24"/>
      <selection pane="bottomLeft" activeCell="K24" sqref="K24"/>
      <selection pane="bottomRight" activeCell="K24" sqref="K24"/>
    </sheetView>
  </sheetViews>
  <sheetFormatPr baseColWidth="10" defaultColWidth="9.140625" defaultRowHeight="12.75"/>
  <cols>
    <col min="1" max="1" width="1.7109375" style="5" customWidth="1"/>
    <col min="2" max="2" width="1.7109375" style="65" customWidth="1"/>
    <col min="3" max="3" width="50.7109375" style="65" customWidth="1"/>
    <col min="4" max="11" width="7.7109375" style="65" customWidth="1"/>
    <col min="12" max="12" width="7.7109375" customWidth="1"/>
    <col min="13" max="24" width="7.7109375" style="66" customWidth="1"/>
    <col min="25" max="25" width="8.85546875" style="65" customWidth="1"/>
    <col min="26" max="26" width="8.85546875" style="66" customWidth="1"/>
    <col min="27" max="27" width="1.7109375" style="112" customWidth="1"/>
    <col min="28" max="28" width="1.7109375" style="5" customWidth="1"/>
    <col min="29" max="51" width="6.7109375" style="5" customWidth="1"/>
    <col min="52" max="52" width="1.7109375" style="5" customWidth="1"/>
    <col min="53" max="53" width="6.7109375" style="5" customWidth="1"/>
    <col min="54" max="54" width="1.7109375" style="5" customWidth="1"/>
    <col min="55" max="77" width="6.7109375" style="5" customWidth="1"/>
    <col min="78" max="16384" width="9.140625" style="5"/>
  </cols>
  <sheetData>
    <row r="1" spans="2:77" s="45" customFormat="1" ht="20.100000000000001" customHeight="1">
      <c r="B1" s="41" t="s">
        <v>69</v>
      </c>
      <c r="C1" s="42"/>
      <c r="D1" s="43"/>
      <c r="E1" s="43"/>
      <c r="F1" s="43"/>
      <c r="G1" s="43"/>
      <c r="H1" s="43"/>
      <c r="I1" s="43"/>
      <c r="J1" s="43"/>
      <c r="K1" s="43"/>
      <c r="M1" s="47"/>
      <c r="N1" s="47"/>
      <c r="O1" s="47"/>
      <c r="P1" s="47"/>
      <c r="Q1" s="47"/>
      <c r="R1" s="47"/>
      <c r="S1" s="47"/>
      <c r="T1" s="47"/>
      <c r="U1" s="47"/>
      <c r="V1" s="47"/>
      <c r="W1" s="47"/>
      <c r="X1" s="47"/>
      <c r="Y1" s="43"/>
      <c r="Z1" s="215"/>
      <c r="AA1" s="110"/>
      <c r="AC1" s="67"/>
      <c r="AD1" s="67"/>
      <c r="AE1" s="67"/>
      <c r="AF1" s="67"/>
      <c r="AG1" s="44"/>
      <c r="AZ1" s="107"/>
      <c r="BA1" s="64"/>
    </row>
    <row r="2" spans="2:77" s="45" customFormat="1" ht="20.100000000000001" customHeight="1">
      <c r="B2" s="46"/>
      <c r="C2" s="998" t="s">
        <v>64</v>
      </c>
      <c r="D2" s="998"/>
      <c r="E2" s="998"/>
      <c r="F2" s="998"/>
      <c r="G2" s="998"/>
      <c r="H2" s="998"/>
      <c r="I2" s="998"/>
      <c r="J2" s="998"/>
      <c r="K2" s="998"/>
      <c r="L2" s="998"/>
      <c r="M2" s="998"/>
      <c r="N2" s="998"/>
      <c r="O2" s="998"/>
      <c r="P2" s="998"/>
      <c r="Q2" s="998"/>
      <c r="R2" s="998"/>
      <c r="S2" s="998"/>
      <c r="T2" s="998"/>
      <c r="U2" s="998"/>
      <c r="V2" s="998"/>
      <c r="W2" s="998"/>
      <c r="X2" s="998"/>
      <c r="Y2" s="998"/>
      <c r="Z2" s="998"/>
      <c r="AA2" s="110"/>
      <c r="AC2" s="188" t="s">
        <v>65</v>
      </c>
      <c r="AD2" s="189" t="e">
        <f>MAX(AC9:BY101)</f>
        <v>#REF!</v>
      </c>
      <c r="AG2" s="44"/>
      <c r="AZ2" s="107"/>
    </row>
    <row r="3" spans="2:77" s="45" customFormat="1" ht="20.100000000000001" customHeight="1">
      <c r="C3" s="998" t="s">
        <v>58</v>
      </c>
      <c r="D3" s="998"/>
      <c r="E3" s="998"/>
      <c r="F3" s="998"/>
      <c r="G3" s="998"/>
      <c r="H3" s="998"/>
      <c r="I3" s="998"/>
      <c r="J3" s="998"/>
      <c r="K3" s="998"/>
      <c r="L3" s="998"/>
      <c r="M3" s="998"/>
      <c r="N3" s="998"/>
      <c r="O3" s="998"/>
      <c r="P3" s="998"/>
      <c r="Q3" s="998"/>
      <c r="R3" s="998"/>
      <c r="S3" s="998"/>
      <c r="T3" s="998"/>
      <c r="U3" s="998"/>
      <c r="V3" s="998"/>
      <c r="W3" s="998"/>
      <c r="X3" s="998"/>
      <c r="Y3" s="998"/>
      <c r="Z3" s="998"/>
      <c r="AA3" s="110"/>
      <c r="AC3" s="190" t="s">
        <v>66</v>
      </c>
      <c r="AD3" s="191" t="e">
        <f>MIN(AC9:BY101)</f>
        <v>#REF!</v>
      </c>
      <c r="AE3" s="68"/>
      <c r="AG3" s="44"/>
      <c r="AZ3" s="107"/>
      <c r="BA3" s="64"/>
    </row>
    <row r="4" spans="2:77" s="45" customFormat="1" ht="20.100000000000001" customHeight="1">
      <c r="C4" s="998" t="s">
        <v>68</v>
      </c>
      <c r="D4" s="998"/>
      <c r="E4" s="998"/>
      <c r="F4" s="998"/>
      <c r="G4" s="998"/>
      <c r="H4" s="998"/>
      <c r="I4" s="998"/>
      <c r="J4" s="998"/>
      <c r="K4" s="998"/>
      <c r="L4" s="998"/>
      <c r="M4" s="998"/>
      <c r="N4" s="998"/>
      <c r="O4" s="998"/>
      <c r="P4" s="998"/>
      <c r="Q4" s="998"/>
      <c r="R4" s="998"/>
      <c r="S4" s="998"/>
      <c r="T4" s="998"/>
      <c r="U4" s="998"/>
      <c r="V4" s="998"/>
      <c r="W4" s="998"/>
      <c r="X4" s="998"/>
      <c r="Y4" s="998"/>
      <c r="Z4" s="998"/>
      <c r="AA4" s="110"/>
      <c r="AE4" s="68"/>
      <c r="AF4" s="69"/>
      <c r="AG4" s="44"/>
      <c r="AZ4" s="107"/>
      <c r="BA4" s="64"/>
    </row>
    <row r="5" spans="2:77" s="45" customFormat="1" ht="20.100000000000001" customHeight="1">
      <c r="C5" s="998" t="s">
        <v>287</v>
      </c>
      <c r="D5" s="998"/>
      <c r="E5" s="998"/>
      <c r="F5" s="998"/>
      <c r="G5" s="998"/>
      <c r="H5" s="998"/>
      <c r="I5" s="998"/>
      <c r="J5" s="998"/>
      <c r="K5" s="998"/>
      <c r="L5" s="998"/>
      <c r="M5" s="998"/>
      <c r="N5" s="998"/>
      <c r="O5" s="998"/>
      <c r="P5" s="998"/>
      <c r="Q5" s="998"/>
      <c r="R5" s="998"/>
      <c r="S5" s="998"/>
      <c r="T5" s="998"/>
      <c r="U5" s="998"/>
      <c r="V5" s="998"/>
      <c r="W5" s="998"/>
      <c r="X5" s="998"/>
      <c r="Y5" s="998"/>
      <c r="Z5" s="998"/>
      <c r="AA5" s="111"/>
      <c r="AC5" s="999" t="s">
        <v>63</v>
      </c>
      <c r="AD5" s="1000"/>
      <c r="AE5" s="1000"/>
      <c r="AF5" s="1000"/>
      <c r="AG5" s="1000"/>
      <c r="AH5" s="1000"/>
      <c r="AI5" s="1000"/>
      <c r="AJ5" s="1000"/>
      <c r="AK5" s="1000"/>
      <c r="AL5" s="1000"/>
      <c r="AM5" s="1000"/>
      <c r="AN5" s="1000"/>
      <c r="AO5" s="1000"/>
      <c r="AP5" s="1000"/>
      <c r="AQ5" s="1000"/>
      <c r="AR5" s="1000"/>
      <c r="AS5" s="1000"/>
      <c r="AT5" s="1000"/>
      <c r="AU5" s="1000"/>
      <c r="AV5" s="1000"/>
      <c r="AW5" s="1000"/>
      <c r="AX5" s="1000"/>
      <c r="AY5" s="1000"/>
      <c r="AZ5" s="1000"/>
      <c r="BA5" s="1000"/>
      <c r="BB5" s="1000"/>
      <c r="BC5" s="1000"/>
      <c r="BD5" s="1000"/>
      <c r="BE5" s="1000"/>
      <c r="BF5" s="1000"/>
      <c r="BG5" s="1000"/>
      <c r="BH5" s="1000"/>
      <c r="BI5" s="1000"/>
      <c r="BJ5" s="1000"/>
      <c r="BK5" s="1000"/>
      <c r="BL5" s="1000"/>
      <c r="BM5" s="1000"/>
      <c r="BN5" s="1000"/>
      <c r="BO5" s="1000"/>
      <c r="BP5" s="1000"/>
      <c r="BQ5" s="1000"/>
      <c r="BR5" s="1000"/>
      <c r="BS5" s="1000"/>
      <c r="BT5" s="1000"/>
      <c r="BU5" s="1000"/>
      <c r="BV5" s="1000"/>
      <c r="BW5" s="1000"/>
      <c r="BX5" s="1000"/>
      <c r="BY5" s="1001"/>
    </row>
    <row r="6" spans="2:77" s="45" customFormat="1" ht="39.950000000000003" customHeight="1">
      <c r="D6" s="959" t="s">
        <v>205</v>
      </c>
      <c r="E6" s="959"/>
      <c r="F6" s="959"/>
      <c r="G6" s="959"/>
      <c r="H6" s="959"/>
      <c r="I6" s="959"/>
      <c r="J6" s="959"/>
      <c r="K6" s="959"/>
      <c r="L6" s="959"/>
      <c r="M6" s="959"/>
      <c r="N6" s="959"/>
      <c r="O6" s="959"/>
      <c r="P6" s="959"/>
      <c r="Q6" s="959"/>
      <c r="R6" s="959"/>
      <c r="S6" s="959"/>
      <c r="T6" s="959"/>
      <c r="U6" s="959"/>
      <c r="V6" s="959"/>
      <c r="W6" s="959"/>
      <c r="X6" s="959"/>
      <c r="Y6" s="959"/>
      <c r="Z6" s="959"/>
      <c r="AA6" s="959"/>
      <c r="AG6" s="44"/>
      <c r="AZ6" s="107"/>
    </row>
    <row r="7" spans="2:77" s="51" customFormat="1" ht="27.95" customHeight="1">
      <c r="B7" s="48"/>
      <c r="C7" s="49" t="s">
        <v>0</v>
      </c>
      <c r="D7" s="954" t="s">
        <v>14</v>
      </c>
      <c r="E7" s="955"/>
      <c r="F7" s="955"/>
      <c r="G7" s="955"/>
      <c r="H7" s="955"/>
      <c r="I7" s="955"/>
      <c r="J7" s="955"/>
      <c r="K7" s="955"/>
      <c r="L7" s="955"/>
      <c r="M7" s="955"/>
      <c r="N7" s="955"/>
      <c r="O7" s="955"/>
      <c r="P7" s="955"/>
      <c r="Q7" s="955"/>
      <c r="R7" s="955"/>
      <c r="S7" s="955"/>
      <c r="T7" s="955"/>
      <c r="U7" s="955"/>
      <c r="V7" s="955"/>
      <c r="W7" s="955"/>
      <c r="X7" s="955"/>
      <c r="Y7" s="955"/>
      <c r="Z7" s="955"/>
      <c r="AA7" s="108"/>
      <c r="AC7" s="999" t="str">
        <f>+D7</f>
        <v>USD against</v>
      </c>
      <c r="AD7" s="1000"/>
      <c r="AE7" s="1000"/>
      <c r="AF7" s="1000"/>
      <c r="AG7" s="1000"/>
      <c r="AH7" s="1000"/>
      <c r="AI7" s="1000"/>
      <c r="AJ7" s="1000"/>
      <c r="AK7" s="1000"/>
      <c r="AL7" s="1000"/>
      <c r="AM7" s="1000"/>
      <c r="AN7" s="1000"/>
      <c r="AO7" s="1000"/>
      <c r="AP7" s="1000"/>
      <c r="AQ7" s="1000"/>
      <c r="AR7" s="1000"/>
      <c r="AS7" s="1000"/>
      <c r="AT7" s="1000"/>
      <c r="AU7" s="1000"/>
      <c r="AV7" s="1000"/>
      <c r="AW7" s="1000"/>
      <c r="AX7" s="1000"/>
      <c r="AY7" s="1001"/>
      <c r="AZ7" s="227"/>
      <c r="BA7" s="50"/>
      <c r="BC7" s="999" t="s">
        <v>237</v>
      </c>
      <c r="BD7" s="1000"/>
      <c r="BE7" s="1000"/>
      <c r="BF7" s="1000"/>
      <c r="BG7" s="1000"/>
      <c r="BH7" s="1000"/>
      <c r="BI7" s="1000"/>
      <c r="BJ7" s="1000"/>
      <c r="BK7" s="1000"/>
      <c r="BL7" s="1000"/>
      <c r="BM7" s="1000"/>
      <c r="BN7" s="1000"/>
      <c r="BO7" s="1000"/>
      <c r="BP7" s="1000"/>
      <c r="BQ7" s="1000"/>
      <c r="BR7" s="1000"/>
      <c r="BS7" s="1000"/>
      <c r="BT7" s="1000"/>
      <c r="BU7" s="1000"/>
      <c r="BV7" s="1000"/>
      <c r="BW7" s="1000"/>
      <c r="BX7" s="1000"/>
      <c r="BY7" s="1001"/>
    </row>
    <row r="8" spans="2:77" s="51" customFormat="1" ht="27.95" customHeight="1">
      <c r="B8" s="77"/>
      <c r="C8" s="78"/>
      <c r="D8" s="126" t="s">
        <v>7</v>
      </c>
      <c r="E8" s="126" t="s">
        <v>26</v>
      </c>
      <c r="F8" s="126" t="s">
        <v>6</v>
      </c>
      <c r="G8" s="126" t="s">
        <v>5</v>
      </c>
      <c r="H8" s="126" t="s">
        <v>38</v>
      </c>
      <c r="I8" s="126" t="s">
        <v>22</v>
      </c>
      <c r="J8" s="126" t="s">
        <v>4</v>
      </c>
      <c r="K8" s="126" t="s">
        <v>28</v>
      </c>
      <c r="L8" s="130" t="s">
        <v>40</v>
      </c>
      <c r="M8" s="126" t="s">
        <v>3</v>
      </c>
      <c r="N8" s="126" t="s">
        <v>30</v>
      </c>
      <c r="O8" s="286" t="s">
        <v>31</v>
      </c>
      <c r="P8" s="286" t="s">
        <v>42</v>
      </c>
      <c r="Q8" s="286" t="s">
        <v>41</v>
      </c>
      <c r="R8" s="286" t="s">
        <v>33</v>
      </c>
      <c r="S8" s="286" t="s">
        <v>34</v>
      </c>
      <c r="T8" s="126" t="s">
        <v>25</v>
      </c>
      <c r="U8" s="286" t="s">
        <v>43</v>
      </c>
      <c r="V8" s="286" t="s">
        <v>281</v>
      </c>
      <c r="W8" s="286" t="s">
        <v>36</v>
      </c>
      <c r="X8" s="126" t="s">
        <v>37</v>
      </c>
      <c r="Y8" s="127" t="s">
        <v>78</v>
      </c>
      <c r="Z8" s="118" t="s">
        <v>8</v>
      </c>
      <c r="AA8" s="108"/>
      <c r="AC8" s="128" t="str">
        <f>+D8</f>
        <v>AUD</v>
      </c>
      <c r="AD8" s="128" t="str">
        <f t="shared" ref="AD8:AW8" si="0">+E8</f>
        <v>BRL</v>
      </c>
      <c r="AE8" s="128" t="str">
        <f t="shared" si="0"/>
        <v>CAD</v>
      </c>
      <c r="AF8" s="128" t="str">
        <f t="shared" si="0"/>
        <v>CHF</v>
      </c>
      <c r="AG8" s="128" t="str">
        <f t="shared" si="0"/>
        <v>CNY</v>
      </c>
      <c r="AH8" s="128" t="str">
        <f t="shared" si="0"/>
        <v>EUR</v>
      </c>
      <c r="AI8" s="128" t="str">
        <f t="shared" si="0"/>
        <v>GBP</v>
      </c>
      <c r="AJ8" s="128" t="str">
        <f t="shared" si="0"/>
        <v>HKD</v>
      </c>
      <c r="AK8" s="128" t="str">
        <f t="shared" si="0"/>
        <v>INR</v>
      </c>
      <c r="AL8" s="128" t="str">
        <f t="shared" si="0"/>
        <v>JPY</v>
      </c>
      <c r="AM8" s="128" t="str">
        <f t="shared" si="0"/>
        <v>KRW</v>
      </c>
      <c r="AN8" s="128" t="str">
        <f t="shared" si="0"/>
        <v>MXN</v>
      </c>
      <c r="AO8" s="128" t="str">
        <f t="shared" si="0"/>
        <v>NOK</v>
      </c>
      <c r="AP8" s="128" t="str">
        <f t="shared" si="0"/>
        <v>NZD</v>
      </c>
      <c r="AQ8" s="128" t="str">
        <f t="shared" si="0"/>
        <v>PLN</v>
      </c>
      <c r="AR8" s="128" t="str">
        <f t="shared" si="0"/>
        <v>RUB</v>
      </c>
      <c r="AS8" s="128" t="str">
        <f t="shared" si="0"/>
        <v>SEK</v>
      </c>
      <c r="AT8" s="128" t="str">
        <f t="shared" si="0"/>
        <v>SGD</v>
      </c>
      <c r="AU8" s="128" t="str">
        <f t="shared" si="0"/>
        <v>TRY</v>
      </c>
      <c r="AV8" s="128" t="str">
        <f t="shared" si="0"/>
        <v>TWD</v>
      </c>
      <c r="AW8" s="128" t="str">
        <f t="shared" si="0"/>
        <v>ZAR</v>
      </c>
      <c r="AX8" s="128" t="s">
        <v>204</v>
      </c>
      <c r="AY8" s="128" t="str">
        <f>+Z8</f>
        <v>TOT</v>
      </c>
      <c r="AZ8" s="227"/>
      <c r="BA8" s="129" t="str">
        <f>+Z8</f>
        <v>TOT</v>
      </c>
      <c r="BC8" s="128" t="str">
        <f>+D8</f>
        <v>AUD</v>
      </c>
      <c r="BD8" s="128" t="str">
        <f t="shared" ref="BD8:BW8" si="1">+E8</f>
        <v>BRL</v>
      </c>
      <c r="BE8" s="128" t="str">
        <f t="shared" si="1"/>
        <v>CAD</v>
      </c>
      <c r="BF8" s="128" t="str">
        <f t="shared" si="1"/>
        <v>CHF</v>
      </c>
      <c r="BG8" s="128" t="str">
        <f t="shared" si="1"/>
        <v>CNY</v>
      </c>
      <c r="BH8" s="128" t="str">
        <f t="shared" si="1"/>
        <v>EUR</v>
      </c>
      <c r="BI8" s="128" t="str">
        <f t="shared" si="1"/>
        <v>GBP</v>
      </c>
      <c r="BJ8" s="128" t="str">
        <f t="shared" si="1"/>
        <v>HKD</v>
      </c>
      <c r="BK8" s="128" t="str">
        <f t="shared" si="1"/>
        <v>INR</v>
      </c>
      <c r="BL8" s="128" t="str">
        <f t="shared" si="1"/>
        <v>JPY</v>
      </c>
      <c r="BM8" s="128" t="str">
        <f t="shared" si="1"/>
        <v>KRW</v>
      </c>
      <c r="BN8" s="128" t="str">
        <f t="shared" si="1"/>
        <v>MXN</v>
      </c>
      <c r="BO8" s="128" t="str">
        <f t="shared" si="1"/>
        <v>NOK</v>
      </c>
      <c r="BP8" s="128" t="str">
        <f t="shared" si="1"/>
        <v>NZD</v>
      </c>
      <c r="BQ8" s="128" t="str">
        <f t="shared" si="1"/>
        <v>PLN</v>
      </c>
      <c r="BR8" s="128" t="str">
        <f t="shared" si="1"/>
        <v>RUB</v>
      </c>
      <c r="BS8" s="128" t="str">
        <f t="shared" si="1"/>
        <v>SEK</v>
      </c>
      <c r="BT8" s="128" t="str">
        <f t="shared" si="1"/>
        <v>SGD</v>
      </c>
      <c r="BU8" s="128" t="str">
        <f t="shared" si="1"/>
        <v>TRY</v>
      </c>
      <c r="BV8" s="128" t="str">
        <f t="shared" si="1"/>
        <v>TWD</v>
      </c>
      <c r="BW8" s="128" t="str">
        <f t="shared" si="1"/>
        <v>ZAR</v>
      </c>
      <c r="BX8" s="128" t="s">
        <v>204</v>
      </c>
      <c r="BY8" s="128" t="str">
        <f>+Z8</f>
        <v>TOT</v>
      </c>
    </row>
    <row r="9" spans="2:77" s="56" customFormat="1" ht="30" customHeight="1">
      <c r="B9" s="52"/>
      <c r="C9" s="53" t="s">
        <v>193</v>
      </c>
      <c r="D9" s="290"/>
      <c r="E9" s="290"/>
      <c r="F9" s="290"/>
      <c r="G9" s="290"/>
      <c r="H9" s="290"/>
      <c r="I9" s="290"/>
      <c r="J9" s="290"/>
      <c r="K9" s="290"/>
      <c r="L9" s="291"/>
      <c r="M9" s="291"/>
      <c r="N9" s="291"/>
      <c r="O9" s="291"/>
      <c r="P9" s="291"/>
      <c r="Q9" s="291"/>
      <c r="R9" s="291"/>
      <c r="S9" s="291"/>
      <c r="T9" s="291"/>
      <c r="U9" s="291"/>
      <c r="V9" s="291"/>
      <c r="W9" s="291"/>
      <c r="X9" s="291"/>
      <c r="Y9" s="291"/>
      <c r="Z9" s="292"/>
      <c r="AA9" s="98"/>
      <c r="AC9" s="71"/>
      <c r="AD9" s="228"/>
      <c r="AE9" s="71"/>
      <c r="AF9" s="71"/>
      <c r="AG9" s="71"/>
      <c r="AH9" s="71"/>
      <c r="AI9" s="71"/>
      <c r="AJ9" s="71"/>
      <c r="AK9" s="71"/>
      <c r="AL9" s="71"/>
      <c r="AM9" s="71"/>
      <c r="AN9" s="71"/>
      <c r="AO9" s="71"/>
      <c r="AP9" s="71"/>
      <c r="AQ9" s="71"/>
      <c r="AR9" s="71"/>
      <c r="AS9" s="71"/>
      <c r="AT9" s="71"/>
      <c r="AU9" s="71"/>
      <c r="AV9" s="71"/>
      <c r="AW9" s="71"/>
      <c r="AX9" s="71"/>
      <c r="AY9" s="71"/>
      <c r="AZ9" s="229"/>
      <c r="BA9" s="70"/>
      <c r="BC9" s="70"/>
      <c r="BD9" s="70"/>
      <c r="BE9" s="70"/>
      <c r="BF9" s="70"/>
      <c r="BG9" s="70"/>
      <c r="BH9" s="70"/>
      <c r="BI9" s="70"/>
      <c r="BJ9" s="70"/>
      <c r="BK9" s="70"/>
      <c r="BL9" s="70"/>
      <c r="BM9" s="70"/>
      <c r="BN9" s="70"/>
      <c r="BO9" s="70"/>
      <c r="BP9" s="70"/>
      <c r="BQ9" s="70"/>
      <c r="BR9" s="70"/>
      <c r="BS9" s="70"/>
      <c r="BT9" s="70"/>
      <c r="BU9" s="70"/>
      <c r="BV9" s="70"/>
      <c r="BW9" s="70"/>
      <c r="BX9" s="70"/>
      <c r="BY9" s="70"/>
    </row>
    <row r="10" spans="2:77" s="51" customFormat="1" ht="17.100000000000001" customHeight="1">
      <c r="B10" s="57"/>
      <c r="C10" s="58" t="s">
        <v>10</v>
      </c>
      <c r="D10" s="290"/>
      <c r="E10" s="290"/>
      <c r="F10" s="290"/>
      <c r="G10" s="290"/>
      <c r="H10" s="290"/>
      <c r="I10" s="290"/>
      <c r="J10" s="290"/>
      <c r="K10" s="290"/>
      <c r="L10" s="290"/>
      <c r="M10" s="290"/>
      <c r="N10" s="290"/>
      <c r="O10" s="290"/>
      <c r="P10" s="290"/>
      <c r="Q10" s="290"/>
      <c r="R10" s="290"/>
      <c r="S10" s="290"/>
      <c r="T10" s="290"/>
      <c r="U10" s="290"/>
      <c r="V10" s="290"/>
      <c r="W10" s="290"/>
      <c r="X10" s="290"/>
      <c r="Y10" s="290"/>
      <c r="Z10" s="293">
        <f>SUM(D10:Y10)</f>
        <v>0</v>
      </c>
      <c r="AA10" s="113"/>
      <c r="AB10" s="50"/>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BA10" s="73">
        <f>+Z10-SUM(D10:Y10)</f>
        <v>0</v>
      </c>
      <c r="BC10" s="73">
        <f>+IF(OR((D10&gt;'DD7A2.MELD'!D11),(D10&lt;'DD7A2.MELD'!D12)),111,0)</f>
        <v>0</v>
      </c>
      <c r="BD10" s="73">
        <f>+IF(OR((E10&gt;'DD7A2.MELD'!E11),(E10&lt;'DD7A2.MELD'!E12)),111,0)</f>
        <v>0</v>
      </c>
      <c r="BE10" s="73">
        <f>+IF(OR((F10&gt;'DD7A2.MELD'!F11),(F10&lt;'DD7A2.MELD'!F12)),111,0)</f>
        <v>0</v>
      </c>
      <c r="BF10" s="73">
        <f>+IF(OR((G10&gt;'DD7A2.MELD'!G11),(G10&lt;'DD7A2.MELD'!G12)),111,0)</f>
        <v>0</v>
      </c>
      <c r="BG10" s="73">
        <f>+IF(OR((H10&gt;'DD7A2.MELD'!H11),(H10&lt;'DD7A2.MELD'!H12)),111,0)</f>
        <v>0</v>
      </c>
      <c r="BH10" s="73">
        <f>+IF(OR((I10&gt;'DD7A2.MELD'!I11),(I10&lt;'DD7A2.MELD'!I12)),111,0)</f>
        <v>0</v>
      </c>
      <c r="BI10" s="73">
        <f>+IF(OR((J10&gt;'DD7A2.MELD'!J11),(J10&lt;'DD7A2.MELD'!J12)),111,0)</f>
        <v>0</v>
      </c>
      <c r="BJ10" s="73">
        <f>+IF(OR((K10&gt;'DD7A2.MELD'!K11),(K10&lt;'DD7A2.MELD'!K12)),111,0)</f>
        <v>0</v>
      </c>
      <c r="BK10" s="73">
        <f>+IF(OR((L10&gt;'DD7A2.MELD'!L11),(L10&lt;'DD7A2.MELD'!L12)),111,0)</f>
        <v>0</v>
      </c>
      <c r="BL10" s="73">
        <f>+IF(OR((M10&gt;'DD7A2.MELD'!M11),(M10&lt;'DD7A2.MELD'!M12)),111,0)</f>
        <v>0</v>
      </c>
      <c r="BM10" s="73">
        <f>+IF(OR((N10&gt;'DD7A2.MELD'!N11),(N10&lt;'DD7A2.MELD'!N12)),111,0)</f>
        <v>0</v>
      </c>
      <c r="BN10" s="73">
        <f>+IF(OR((O10&gt;'DD7A2.MELD'!O11),(O10&lt;'DD7A2.MELD'!O12)),111,0)</f>
        <v>0</v>
      </c>
      <c r="BO10" s="73">
        <f>+IF(OR((P10&gt;'DD7A2.MELD'!P11),(P10&lt;'DD7A2.MELD'!P12)),111,0)</f>
        <v>0</v>
      </c>
      <c r="BP10" s="73">
        <f>+IF(OR((Q10&gt;'DD7A2.MELD'!Q11),(Q10&lt;'DD7A2.MELD'!Q12)),111,0)</f>
        <v>0</v>
      </c>
      <c r="BQ10" s="73">
        <f>+IF(OR((R10&gt;'DD7A2.MELD'!R11),(R10&lt;'DD7A2.MELD'!R12)),111,0)</f>
        <v>0</v>
      </c>
      <c r="BR10" s="73">
        <f>+IF(OR((S10&gt;'DD7A2.MELD'!S11),(S10&lt;'DD7A2.MELD'!S12)),111,0)</f>
        <v>0</v>
      </c>
      <c r="BS10" s="73">
        <f>+IF(OR((T10&gt;'DD7A2.MELD'!T11),(T10&lt;'DD7A2.MELD'!T12)),111,0)</f>
        <v>0</v>
      </c>
      <c r="BT10" s="73">
        <f>+IF(OR((U10&gt;'DD7A2.MELD'!U11),(U10&lt;'DD7A2.MELD'!U12)),111,0)</f>
        <v>0</v>
      </c>
      <c r="BU10" s="73">
        <f>+IF(OR((V10&gt;'DD7A2.MELD'!V11),(V10&lt;'DD7A2.MELD'!V12)),111,0)</f>
        <v>0</v>
      </c>
      <c r="BV10" s="73">
        <f>+IF(OR((W10&gt;'DD7A2.MELD'!W11),(W10&lt;'DD7A2.MELD'!W12)),111,0)</f>
        <v>0</v>
      </c>
      <c r="BW10" s="73">
        <f>+IF(OR((X10&gt;'DD7A2.MELD'!X11),(X10&lt;'DD7A2.MELD'!X12)),111,0)</f>
        <v>0</v>
      </c>
      <c r="BX10" s="73">
        <f>+IF(OR((Y10&gt;'DD7A2.MELD'!Y11),(Y10&lt;'DD7A2.MELD'!Y12)),111,0)</f>
        <v>0</v>
      </c>
      <c r="BY10" s="73">
        <f>+IF(OR((Z10&gt;'DD7A2.MELD'!Z11),(Z10&lt;'DD7A2.MELD'!Z12)),111,0)</f>
        <v>0</v>
      </c>
    </row>
    <row r="11" spans="2:77" s="51" customFormat="1" ht="17.100000000000001" customHeight="1">
      <c r="B11" s="57"/>
      <c r="C11" s="58" t="s">
        <v>11</v>
      </c>
      <c r="D11" s="290"/>
      <c r="E11" s="290"/>
      <c r="F11" s="290"/>
      <c r="G11" s="290"/>
      <c r="H11" s="290"/>
      <c r="I11" s="290"/>
      <c r="J11" s="290"/>
      <c r="K11" s="290"/>
      <c r="L11" s="290"/>
      <c r="M11" s="290"/>
      <c r="N11" s="290"/>
      <c r="O11" s="290"/>
      <c r="P11" s="290"/>
      <c r="Q11" s="290"/>
      <c r="R11" s="290"/>
      <c r="S11" s="290"/>
      <c r="T11" s="290"/>
      <c r="U11" s="290"/>
      <c r="V11" s="290"/>
      <c r="W11" s="290"/>
      <c r="X11" s="290"/>
      <c r="Y11" s="290"/>
      <c r="Z11" s="293">
        <f>SUM(D11:Y11)</f>
        <v>0</v>
      </c>
      <c r="AA11" s="113"/>
      <c r="AB11" s="50"/>
      <c r="AC11" s="73">
        <f>+D11-SUM(D12:D17)</f>
        <v>0</v>
      </c>
      <c r="AD11" s="73">
        <f t="shared" ref="AD11:AY11" si="2">+E11-SUM(E12:E17)</f>
        <v>0</v>
      </c>
      <c r="AE11" s="73">
        <f t="shared" si="2"/>
        <v>0</v>
      </c>
      <c r="AF11" s="73">
        <f t="shared" si="2"/>
        <v>0</v>
      </c>
      <c r="AG11" s="73">
        <f t="shared" si="2"/>
        <v>0</v>
      </c>
      <c r="AH11" s="73">
        <f t="shared" si="2"/>
        <v>0</v>
      </c>
      <c r="AI11" s="73">
        <f t="shared" si="2"/>
        <v>0</v>
      </c>
      <c r="AJ11" s="73">
        <f t="shared" si="2"/>
        <v>0</v>
      </c>
      <c r="AK11" s="73">
        <f t="shared" si="2"/>
        <v>0</v>
      </c>
      <c r="AL11" s="73">
        <f t="shared" si="2"/>
        <v>0</v>
      </c>
      <c r="AM11" s="73">
        <f t="shared" si="2"/>
        <v>0</v>
      </c>
      <c r="AN11" s="73">
        <f t="shared" si="2"/>
        <v>0</v>
      </c>
      <c r="AO11" s="73">
        <f t="shared" si="2"/>
        <v>0</v>
      </c>
      <c r="AP11" s="73">
        <f t="shared" si="2"/>
        <v>0</v>
      </c>
      <c r="AQ11" s="73">
        <f t="shared" si="2"/>
        <v>0</v>
      </c>
      <c r="AR11" s="73">
        <f t="shared" si="2"/>
        <v>0</v>
      </c>
      <c r="AS11" s="73">
        <f t="shared" si="2"/>
        <v>0</v>
      </c>
      <c r="AT11" s="73">
        <f t="shared" si="2"/>
        <v>0</v>
      </c>
      <c r="AU11" s="73">
        <f t="shared" si="2"/>
        <v>0</v>
      </c>
      <c r="AV11" s="73">
        <f t="shared" si="2"/>
        <v>0</v>
      </c>
      <c r="AW11" s="73">
        <f t="shared" si="2"/>
        <v>0</v>
      </c>
      <c r="AX11" s="73">
        <f t="shared" si="2"/>
        <v>0</v>
      </c>
      <c r="AY11" s="73">
        <f t="shared" si="2"/>
        <v>0</v>
      </c>
      <c r="BA11" s="73">
        <f t="shared" ref="BA11:BA21" si="3">+Z11-SUM(D11:Y11)</f>
        <v>0</v>
      </c>
      <c r="BC11" s="73">
        <f>+IF(OR((D11&gt;'DD7A2.MELD'!D14),(D11&lt;'DD7A2.MELD'!D15)),111,0)</f>
        <v>0</v>
      </c>
      <c r="BD11" s="73">
        <f>+IF(OR((E11&gt;'DD7A2.MELD'!E14),(E11&lt;'DD7A2.MELD'!E15)),111,0)</f>
        <v>0</v>
      </c>
      <c r="BE11" s="73">
        <f>+IF(OR((F11&gt;'DD7A2.MELD'!F14),(F11&lt;'DD7A2.MELD'!F15)),111,0)</f>
        <v>0</v>
      </c>
      <c r="BF11" s="73">
        <f>+IF(OR((G11&gt;'DD7A2.MELD'!G14),(G11&lt;'DD7A2.MELD'!G15)),111,0)</f>
        <v>0</v>
      </c>
      <c r="BG11" s="73">
        <f>+IF(OR((H11&gt;'DD7A2.MELD'!H14),(H11&lt;'DD7A2.MELD'!H15)),111,0)</f>
        <v>0</v>
      </c>
      <c r="BH11" s="73">
        <f>+IF(OR((I11&gt;'DD7A2.MELD'!I14),(I11&lt;'DD7A2.MELD'!I15)),111,0)</f>
        <v>0</v>
      </c>
      <c r="BI11" s="73">
        <f>+IF(OR((J11&gt;'DD7A2.MELD'!J14),(J11&lt;'DD7A2.MELD'!J15)),111,0)</f>
        <v>0</v>
      </c>
      <c r="BJ11" s="73">
        <f>+IF(OR((K11&gt;'DD7A2.MELD'!K14),(K11&lt;'DD7A2.MELD'!K15)),111,0)</f>
        <v>0</v>
      </c>
      <c r="BK11" s="73">
        <f>+IF(OR((L11&gt;'DD7A2.MELD'!L14),(L11&lt;'DD7A2.MELD'!L15)),111,0)</f>
        <v>0</v>
      </c>
      <c r="BL11" s="73">
        <f>+IF(OR((M11&gt;'DD7A2.MELD'!M14),(M11&lt;'DD7A2.MELD'!M15)),111,0)</f>
        <v>0</v>
      </c>
      <c r="BM11" s="73">
        <f>+IF(OR((N11&gt;'DD7A2.MELD'!N14),(N11&lt;'DD7A2.MELD'!N15)),111,0)</f>
        <v>0</v>
      </c>
      <c r="BN11" s="73">
        <f>+IF(OR((O11&gt;'DD7A2.MELD'!O14),(O11&lt;'DD7A2.MELD'!O15)),111,0)</f>
        <v>0</v>
      </c>
      <c r="BO11" s="73">
        <f>+IF(OR((P11&gt;'DD7A2.MELD'!P14),(P11&lt;'DD7A2.MELD'!P15)),111,0)</f>
        <v>0</v>
      </c>
      <c r="BP11" s="73">
        <f>+IF(OR((Q11&gt;'DD7A2.MELD'!Q14),(Q11&lt;'DD7A2.MELD'!Q15)),111,0)</f>
        <v>0</v>
      </c>
      <c r="BQ11" s="73">
        <f>+IF(OR((R11&gt;'DD7A2.MELD'!R14),(R11&lt;'DD7A2.MELD'!R15)),111,0)</f>
        <v>0</v>
      </c>
      <c r="BR11" s="73">
        <f>+IF(OR((S11&gt;'DD7A2.MELD'!S14),(S11&lt;'DD7A2.MELD'!S15)),111,0)</f>
        <v>0</v>
      </c>
      <c r="BS11" s="73">
        <f>+IF(OR((T11&gt;'DD7A2.MELD'!T14),(T11&lt;'DD7A2.MELD'!T15)),111,0)</f>
        <v>0</v>
      </c>
      <c r="BT11" s="73">
        <f>+IF(OR((U11&gt;'DD7A2.MELD'!U14),(U11&lt;'DD7A2.MELD'!U15)),111,0)</f>
        <v>0</v>
      </c>
      <c r="BU11" s="73">
        <f>+IF(OR((V11&gt;'DD7A2.MELD'!V14),(V11&lt;'DD7A2.MELD'!V15)),111,0)</f>
        <v>0</v>
      </c>
      <c r="BV11" s="73">
        <f>+IF(OR((W11&gt;'DD7A2.MELD'!W14),(W11&lt;'DD7A2.MELD'!W15)),111,0)</f>
        <v>0</v>
      </c>
      <c r="BW11" s="73">
        <f>+IF(OR((X11&gt;'DD7A2.MELD'!X14),(X11&lt;'DD7A2.MELD'!X15)),111,0)</f>
        <v>0</v>
      </c>
      <c r="BX11" s="73">
        <f>+IF(OR((Y11&gt;'DD7A2.MELD'!Y14),(Y11&lt;'DD7A2.MELD'!Y15)),111,0)</f>
        <v>0</v>
      </c>
      <c r="BY11" s="73">
        <f>+IF(OR((Z11&gt;'DD7A2.MELD'!Z14),(Z11&lt;'DD7A2.MELD'!Z15)),111,0)</f>
        <v>0</v>
      </c>
    </row>
    <row r="12" spans="2:77" s="56" customFormat="1" ht="17.100000000000001" customHeight="1">
      <c r="B12" s="276"/>
      <c r="C12" s="277" t="s">
        <v>190</v>
      </c>
      <c r="D12" s="294"/>
      <c r="E12" s="294"/>
      <c r="F12" s="294"/>
      <c r="G12" s="294"/>
      <c r="H12" s="294"/>
      <c r="I12" s="294"/>
      <c r="J12" s="294"/>
      <c r="K12" s="294"/>
      <c r="L12" s="294"/>
      <c r="M12" s="294"/>
      <c r="N12" s="294"/>
      <c r="O12" s="294"/>
      <c r="P12" s="294"/>
      <c r="Q12" s="294"/>
      <c r="R12" s="294"/>
      <c r="S12" s="294"/>
      <c r="T12" s="294"/>
      <c r="U12" s="294"/>
      <c r="V12" s="294"/>
      <c r="W12" s="294"/>
      <c r="X12" s="294"/>
      <c r="Y12" s="294"/>
      <c r="Z12" s="293">
        <f t="shared" ref="Z12:Z17" si="4">SUM(D12:Y12)</f>
        <v>0</v>
      </c>
      <c r="AA12" s="114"/>
      <c r="AB12" s="55"/>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BA12" s="74">
        <f t="shared" si="3"/>
        <v>0</v>
      </c>
      <c r="BC12" s="74">
        <f>+IF((D12&gt;'DD7A2.MELD'!D17),111,0)</f>
        <v>0</v>
      </c>
      <c r="BD12" s="74">
        <f>+IF((E12&gt;'DD7A2.MELD'!E17),111,0)</f>
        <v>0</v>
      </c>
      <c r="BE12" s="74">
        <f>+IF((F12&gt;'DD7A2.MELD'!F17),111,0)</f>
        <v>0</v>
      </c>
      <c r="BF12" s="74">
        <f>+IF((G12&gt;'DD7A2.MELD'!G17),111,0)</f>
        <v>0</v>
      </c>
      <c r="BG12" s="74">
        <f>+IF((H12&gt;'DD7A2.MELD'!H17),111,0)</f>
        <v>0</v>
      </c>
      <c r="BH12" s="74">
        <f>+IF((I12&gt;'DD7A2.MELD'!I17),111,0)</f>
        <v>0</v>
      </c>
      <c r="BI12" s="74">
        <f>+IF((J12&gt;'DD7A2.MELD'!J17),111,0)</f>
        <v>0</v>
      </c>
      <c r="BJ12" s="74">
        <f>+IF((K12&gt;'DD7A2.MELD'!K17),111,0)</f>
        <v>0</v>
      </c>
      <c r="BK12" s="74">
        <f>+IF((L12&gt;'DD7A2.MELD'!L17),111,0)</f>
        <v>0</v>
      </c>
      <c r="BL12" s="74">
        <f>+IF((M12&gt;'DD7A2.MELD'!M17),111,0)</f>
        <v>0</v>
      </c>
      <c r="BM12" s="74">
        <f>+IF((N12&gt;'DD7A2.MELD'!N17),111,0)</f>
        <v>0</v>
      </c>
      <c r="BN12" s="74">
        <f>+IF((O12&gt;'DD7A2.MELD'!O17),111,0)</f>
        <v>0</v>
      </c>
      <c r="BO12" s="74">
        <f>+IF((P12&gt;'DD7A2.MELD'!P17),111,0)</f>
        <v>0</v>
      </c>
      <c r="BP12" s="74">
        <f>+IF((Q12&gt;'DD7A2.MELD'!Q17),111,0)</f>
        <v>0</v>
      </c>
      <c r="BQ12" s="74">
        <f>+IF((R12&gt;'DD7A2.MELD'!R17),111,0)</f>
        <v>0</v>
      </c>
      <c r="BR12" s="74">
        <f>+IF((S12&gt;'DD7A2.MELD'!S17),111,0)</f>
        <v>0</v>
      </c>
      <c r="BS12" s="74">
        <f>+IF((T12&gt;'DD7A2.MELD'!T17),111,0)</f>
        <v>0</v>
      </c>
      <c r="BT12" s="74">
        <f>+IF((U12&gt;'DD7A2.MELD'!U17),111,0)</f>
        <v>0</v>
      </c>
      <c r="BU12" s="74">
        <f>+IF((V12&gt;'DD7A2.MELD'!V17),111,0)</f>
        <v>0</v>
      </c>
      <c r="BV12" s="74">
        <f>+IF((W12&gt;'DD7A2.MELD'!W17),111,0)</f>
        <v>0</v>
      </c>
      <c r="BW12" s="74">
        <f>+IF((X12&gt;'DD7A2.MELD'!X17),111,0)</f>
        <v>0</v>
      </c>
      <c r="BX12" s="74">
        <f>+IF((Y12&gt;'DD7A2.MELD'!Y17),111,0)</f>
        <v>0</v>
      </c>
      <c r="BY12" s="74">
        <f>+IF((Z12&gt;'DD7A2.MELD'!Z17),111,0)</f>
        <v>0</v>
      </c>
    </row>
    <row r="13" spans="2:77" s="51" customFormat="1" ht="17.100000000000001" customHeight="1">
      <c r="B13" s="283"/>
      <c r="C13" s="284" t="s">
        <v>81</v>
      </c>
      <c r="D13" s="290"/>
      <c r="E13" s="290"/>
      <c r="F13" s="290"/>
      <c r="G13" s="290"/>
      <c r="H13" s="290"/>
      <c r="I13" s="290"/>
      <c r="J13" s="290"/>
      <c r="K13" s="290"/>
      <c r="L13" s="290"/>
      <c r="M13" s="290"/>
      <c r="N13" s="290"/>
      <c r="O13" s="290"/>
      <c r="P13" s="290"/>
      <c r="Q13" s="290"/>
      <c r="R13" s="290"/>
      <c r="S13" s="290"/>
      <c r="T13" s="290"/>
      <c r="U13" s="290"/>
      <c r="V13" s="290"/>
      <c r="W13" s="290"/>
      <c r="X13" s="290"/>
      <c r="Y13" s="290"/>
      <c r="Z13" s="293">
        <f t="shared" si="4"/>
        <v>0</v>
      </c>
      <c r="AA13" s="113"/>
      <c r="AB13" s="50"/>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BA13" s="73">
        <f t="shared" si="3"/>
        <v>0</v>
      </c>
      <c r="BC13" s="73">
        <f>+IF((D13&gt;'DD7A2.MELD'!D18),111,0)</f>
        <v>0</v>
      </c>
      <c r="BD13" s="73">
        <f>+IF((E13&gt;'DD7A2.MELD'!E18),111,0)</f>
        <v>0</v>
      </c>
      <c r="BE13" s="73">
        <f>+IF((F13&gt;'DD7A2.MELD'!F18),111,0)</f>
        <v>0</v>
      </c>
      <c r="BF13" s="73">
        <f>+IF((G13&gt;'DD7A2.MELD'!G18),111,0)</f>
        <v>0</v>
      </c>
      <c r="BG13" s="73">
        <f>+IF((H13&gt;'DD7A2.MELD'!H18),111,0)</f>
        <v>0</v>
      </c>
      <c r="BH13" s="73">
        <f>+IF((I13&gt;'DD7A2.MELD'!I18),111,0)</f>
        <v>0</v>
      </c>
      <c r="BI13" s="73">
        <f>+IF((J13&gt;'DD7A2.MELD'!J18),111,0)</f>
        <v>0</v>
      </c>
      <c r="BJ13" s="73">
        <f>+IF((K13&gt;'DD7A2.MELD'!K18),111,0)</f>
        <v>0</v>
      </c>
      <c r="BK13" s="73">
        <f>+IF((L13&gt;'DD7A2.MELD'!L18),111,0)</f>
        <v>0</v>
      </c>
      <c r="BL13" s="73">
        <f>+IF((M13&gt;'DD7A2.MELD'!M18),111,0)</f>
        <v>0</v>
      </c>
      <c r="BM13" s="73">
        <f>+IF((N13&gt;'DD7A2.MELD'!N18),111,0)</f>
        <v>0</v>
      </c>
      <c r="BN13" s="73">
        <f>+IF((O13&gt;'DD7A2.MELD'!O18),111,0)</f>
        <v>0</v>
      </c>
      <c r="BO13" s="73">
        <f>+IF((P13&gt;'DD7A2.MELD'!P18),111,0)</f>
        <v>0</v>
      </c>
      <c r="BP13" s="73">
        <f>+IF((Q13&gt;'DD7A2.MELD'!Q18),111,0)</f>
        <v>0</v>
      </c>
      <c r="BQ13" s="73">
        <f>+IF((R13&gt;'DD7A2.MELD'!R18),111,0)</f>
        <v>0</v>
      </c>
      <c r="BR13" s="73">
        <f>+IF((S13&gt;'DD7A2.MELD'!S18),111,0)</f>
        <v>0</v>
      </c>
      <c r="BS13" s="73">
        <f>+IF((T13&gt;'DD7A2.MELD'!T18),111,0)</f>
        <v>0</v>
      </c>
      <c r="BT13" s="73">
        <f>+IF((U13&gt;'DD7A2.MELD'!U18),111,0)</f>
        <v>0</v>
      </c>
      <c r="BU13" s="73">
        <f>+IF((V13&gt;'DD7A2.MELD'!V18),111,0)</f>
        <v>0</v>
      </c>
      <c r="BV13" s="73">
        <f>+IF((W13&gt;'DD7A2.MELD'!W18),111,0)</f>
        <v>0</v>
      </c>
      <c r="BW13" s="73">
        <f>+IF((X13&gt;'DD7A2.MELD'!X18),111,0)</f>
        <v>0</v>
      </c>
      <c r="BX13" s="73">
        <f>+IF((Y13&gt;'DD7A2.MELD'!Y18),111,0)</f>
        <v>0</v>
      </c>
      <c r="BY13" s="73">
        <f>+IF((Z13&gt;'DD7A2.MELD'!Z18),111,0)</f>
        <v>0</v>
      </c>
    </row>
    <row r="14" spans="2:77" s="51" customFormat="1" ht="17.100000000000001" customHeight="1">
      <c r="B14" s="283"/>
      <c r="C14" s="284" t="s">
        <v>282</v>
      </c>
      <c r="D14" s="290"/>
      <c r="E14" s="290"/>
      <c r="F14" s="290"/>
      <c r="G14" s="290"/>
      <c r="H14" s="290"/>
      <c r="I14" s="290"/>
      <c r="J14" s="290"/>
      <c r="K14" s="290"/>
      <c r="L14" s="290"/>
      <c r="M14" s="290"/>
      <c r="N14" s="290"/>
      <c r="O14" s="290"/>
      <c r="P14" s="290"/>
      <c r="Q14" s="290"/>
      <c r="R14" s="290"/>
      <c r="S14" s="290"/>
      <c r="T14" s="290"/>
      <c r="U14" s="290"/>
      <c r="V14" s="290"/>
      <c r="W14" s="290"/>
      <c r="X14" s="290"/>
      <c r="Y14" s="290"/>
      <c r="Z14" s="293">
        <f t="shared" si="4"/>
        <v>0</v>
      </c>
      <c r="AA14" s="113"/>
      <c r="AB14" s="50"/>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BA14" s="73">
        <f t="shared" si="3"/>
        <v>0</v>
      </c>
      <c r="BC14" s="73">
        <f>+IF((D14&gt;'DD7A2.MELD'!D19),111,0)</f>
        <v>0</v>
      </c>
      <c r="BD14" s="73">
        <f>+IF((E14&gt;'DD7A2.MELD'!E19),111,0)</f>
        <v>0</v>
      </c>
      <c r="BE14" s="73">
        <f>+IF((F14&gt;'DD7A2.MELD'!F19),111,0)</f>
        <v>0</v>
      </c>
      <c r="BF14" s="73">
        <f>+IF((G14&gt;'DD7A2.MELD'!G19),111,0)</f>
        <v>0</v>
      </c>
      <c r="BG14" s="73">
        <f>+IF((H14&gt;'DD7A2.MELD'!H19),111,0)</f>
        <v>0</v>
      </c>
      <c r="BH14" s="73">
        <f>+IF((I14&gt;'DD7A2.MELD'!I19),111,0)</f>
        <v>0</v>
      </c>
      <c r="BI14" s="73">
        <f>+IF((J14&gt;'DD7A2.MELD'!J19),111,0)</f>
        <v>0</v>
      </c>
      <c r="BJ14" s="73">
        <f>+IF((K14&gt;'DD7A2.MELD'!K19),111,0)</f>
        <v>0</v>
      </c>
      <c r="BK14" s="73">
        <f>+IF((L14&gt;'DD7A2.MELD'!L19),111,0)</f>
        <v>0</v>
      </c>
      <c r="BL14" s="73">
        <f>+IF((M14&gt;'DD7A2.MELD'!M19),111,0)</f>
        <v>0</v>
      </c>
      <c r="BM14" s="73">
        <f>+IF((N14&gt;'DD7A2.MELD'!N19),111,0)</f>
        <v>0</v>
      </c>
      <c r="BN14" s="73">
        <f>+IF((O14&gt;'DD7A2.MELD'!O19),111,0)</f>
        <v>0</v>
      </c>
      <c r="BO14" s="73">
        <f>+IF((P14&gt;'DD7A2.MELD'!P19),111,0)</f>
        <v>0</v>
      </c>
      <c r="BP14" s="73">
        <f>+IF((Q14&gt;'DD7A2.MELD'!Q19),111,0)</f>
        <v>0</v>
      </c>
      <c r="BQ14" s="73">
        <f>+IF((R14&gt;'DD7A2.MELD'!R19),111,0)</f>
        <v>0</v>
      </c>
      <c r="BR14" s="73">
        <f>+IF((S14&gt;'DD7A2.MELD'!S19),111,0)</f>
        <v>0</v>
      </c>
      <c r="BS14" s="73">
        <f>+IF((T14&gt;'DD7A2.MELD'!T19),111,0)</f>
        <v>0</v>
      </c>
      <c r="BT14" s="73">
        <f>+IF((U14&gt;'DD7A2.MELD'!U19),111,0)</f>
        <v>0</v>
      </c>
      <c r="BU14" s="73">
        <f>+IF((V14&gt;'DD7A2.MELD'!V19),111,0)</f>
        <v>0</v>
      </c>
      <c r="BV14" s="73">
        <f>+IF((W14&gt;'DD7A2.MELD'!W19),111,0)</f>
        <v>0</v>
      </c>
      <c r="BW14" s="73">
        <f>+IF((X14&gt;'DD7A2.MELD'!X19),111,0)</f>
        <v>0</v>
      </c>
      <c r="BX14" s="73">
        <f>+IF((Y14&gt;'DD7A2.MELD'!Y19),111,0)</f>
        <v>0</v>
      </c>
      <c r="BY14" s="73">
        <f>+IF((Z14&gt;'DD7A2.MELD'!Z19),111,0)</f>
        <v>0</v>
      </c>
    </row>
    <row r="15" spans="2:77" s="51" customFormat="1" ht="17.100000000000001" customHeight="1">
      <c r="B15" s="283"/>
      <c r="C15" s="284" t="s">
        <v>191</v>
      </c>
      <c r="D15" s="290"/>
      <c r="E15" s="290"/>
      <c r="F15" s="290"/>
      <c r="G15" s="290"/>
      <c r="H15" s="290"/>
      <c r="I15" s="290"/>
      <c r="J15" s="290"/>
      <c r="K15" s="290"/>
      <c r="L15" s="290"/>
      <c r="M15" s="290"/>
      <c r="N15" s="290"/>
      <c r="O15" s="290"/>
      <c r="P15" s="290"/>
      <c r="Q15" s="290"/>
      <c r="R15" s="290"/>
      <c r="S15" s="290"/>
      <c r="T15" s="290"/>
      <c r="U15" s="290"/>
      <c r="V15" s="290"/>
      <c r="W15" s="290"/>
      <c r="X15" s="290"/>
      <c r="Y15" s="290"/>
      <c r="Z15" s="293">
        <f t="shared" si="4"/>
        <v>0</v>
      </c>
      <c r="AA15" s="113"/>
      <c r="AB15" s="50"/>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BA15" s="73">
        <f t="shared" si="3"/>
        <v>0</v>
      </c>
      <c r="BC15" s="73">
        <f>+IF((D15&gt;'DD7A2.MELD'!D20),111,0)</f>
        <v>0</v>
      </c>
      <c r="BD15" s="73">
        <f>+IF((E15&gt;'DD7A2.MELD'!E20),111,0)</f>
        <v>0</v>
      </c>
      <c r="BE15" s="73">
        <f>+IF((F15&gt;'DD7A2.MELD'!F20),111,0)</f>
        <v>0</v>
      </c>
      <c r="BF15" s="73">
        <f>+IF((G15&gt;'DD7A2.MELD'!G20),111,0)</f>
        <v>0</v>
      </c>
      <c r="BG15" s="73">
        <f>+IF((H15&gt;'DD7A2.MELD'!H20),111,0)</f>
        <v>0</v>
      </c>
      <c r="BH15" s="73">
        <f>+IF((I15&gt;'DD7A2.MELD'!I20),111,0)</f>
        <v>0</v>
      </c>
      <c r="BI15" s="73">
        <f>+IF((J15&gt;'DD7A2.MELD'!J20),111,0)</f>
        <v>0</v>
      </c>
      <c r="BJ15" s="73">
        <f>+IF((K15&gt;'DD7A2.MELD'!K20),111,0)</f>
        <v>0</v>
      </c>
      <c r="BK15" s="73">
        <f>+IF((L15&gt;'DD7A2.MELD'!L20),111,0)</f>
        <v>0</v>
      </c>
      <c r="BL15" s="73">
        <f>+IF((M15&gt;'DD7A2.MELD'!M20),111,0)</f>
        <v>0</v>
      </c>
      <c r="BM15" s="73">
        <f>+IF((N15&gt;'DD7A2.MELD'!N20),111,0)</f>
        <v>0</v>
      </c>
      <c r="BN15" s="73">
        <f>+IF((O15&gt;'DD7A2.MELD'!O20),111,0)</f>
        <v>0</v>
      </c>
      <c r="BO15" s="73">
        <f>+IF((P15&gt;'DD7A2.MELD'!P20),111,0)</f>
        <v>0</v>
      </c>
      <c r="BP15" s="73">
        <f>+IF((Q15&gt;'DD7A2.MELD'!Q20),111,0)</f>
        <v>0</v>
      </c>
      <c r="BQ15" s="73">
        <f>+IF((R15&gt;'DD7A2.MELD'!R20),111,0)</f>
        <v>0</v>
      </c>
      <c r="BR15" s="73">
        <f>+IF((S15&gt;'DD7A2.MELD'!S20),111,0)</f>
        <v>0</v>
      </c>
      <c r="BS15" s="73">
        <f>+IF((T15&gt;'DD7A2.MELD'!T20),111,0)</f>
        <v>0</v>
      </c>
      <c r="BT15" s="73">
        <f>+IF((U15&gt;'DD7A2.MELD'!U20),111,0)</f>
        <v>0</v>
      </c>
      <c r="BU15" s="73">
        <f>+IF((V15&gt;'DD7A2.MELD'!V20),111,0)</f>
        <v>0</v>
      </c>
      <c r="BV15" s="73">
        <f>+IF((W15&gt;'DD7A2.MELD'!W20),111,0)</f>
        <v>0</v>
      </c>
      <c r="BW15" s="73">
        <f>+IF((X15&gt;'DD7A2.MELD'!X20),111,0)</f>
        <v>0</v>
      </c>
      <c r="BX15" s="73">
        <f>+IF((Y15&gt;'DD7A2.MELD'!Y20),111,0)</f>
        <v>0</v>
      </c>
      <c r="BY15" s="73">
        <f>+IF((Z15&gt;'DD7A2.MELD'!Z20),111,0)</f>
        <v>0</v>
      </c>
    </row>
    <row r="16" spans="2:77" s="51" customFormat="1" ht="17.100000000000001" customHeight="1">
      <c r="B16" s="283"/>
      <c r="C16" s="285" t="s">
        <v>54</v>
      </c>
      <c r="D16" s="290"/>
      <c r="E16" s="290"/>
      <c r="F16" s="290"/>
      <c r="G16" s="290"/>
      <c r="H16" s="290"/>
      <c r="I16" s="290"/>
      <c r="J16" s="290"/>
      <c r="K16" s="290"/>
      <c r="L16" s="290"/>
      <c r="M16" s="290"/>
      <c r="N16" s="290"/>
      <c r="O16" s="290"/>
      <c r="P16" s="290"/>
      <c r="Q16" s="290"/>
      <c r="R16" s="290"/>
      <c r="S16" s="290"/>
      <c r="T16" s="290"/>
      <c r="U16" s="290"/>
      <c r="V16" s="290"/>
      <c r="W16" s="290"/>
      <c r="X16" s="290"/>
      <c r="Y16" s="290"/>
      <c r="Z16" s="293">
        <f t="shared" si="4"/>
        <v>0</v>
      </c>
      <c r="AA16" s="113"/>
      <c r="AB16" s="50"/>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BA16" s="73">
        <f t="shared" si="3"/>
        <v>0</v>
      </c>
      <c r="BC16" s="73">
        <f>+IF((D16&gt;'DD7A2.MELD'!D21),111,0)</f>
        <v>0</v>
      </c>
      <c r="BD16" s="73">
        <f>+IF((E16&gt;'DD7A2.MELD'!E21),111,0)</f>
        <v>0</v>
      </c>
      <c r="BE16" s="73">
        <f>+IF((F16&gt;'DD7A2.MELD'!F21),111,0)</f>
        <v>0</v>
      </c>
      <c r="BF16" s="73">
        <f>+IF((G16&gt;'DD7A2.MELD'!G21),111,0)</f>
        <v>0</v>
      </c>
      <c r="BG16" s="73">
        <f>+IF((H16&gt;'DD7A2.MELD'!H21),111,0)</f>
        <v>0</v>
      </c>
      <c r="BH16" s="73">
        <f>+IF((I16&gt;'DD7A2.MELD'!I21),111,0)</f>
        <v>0</v>
      </c>
      <c r="BI16" s="73">
        <f>+IF((J16&gt;'DD7A2.MELD'!J21),111,0)</f>
        <v>0</v>
      </c>
      <c r="BJ16" s="73">
        <f>+IF((K16&gt;'DD7A2.MELD'!K21),111,0)</f>
        <v>0</v>
      </c>
      <c r="BK16" s="73">
        <f>+IF((L16&gt;'DD7A2.MELD'!L21),111,0)</f>
        <v>0</v>
      </c>
      <c r="BL16" s="73">
        <f>+IF((M16&gt;'DD7A2.MELD'!M21),111,0)</f>
        <v>0</v>
      </c>
      <c r="BM16" s="73">
        <f>+IF((N16&gt;'DD7A2.MELD'!N21),111,0)</f>
        <v>0</v>
      </c>
      <c r="BN16" s="73">
        <f>+IF((O16&gt;'DD7A2.MELD'!O21),111,0)</f>
        <v>0</v>
      </c>
      <c r="BO16" s="73">
        <f>+IF((P16&gt;'DD7A2.MELD'!P21),111,0)</f>
        <v>0</v>
      </c>
      <c r="BP16" s="73">
        <f>+IF((Q16&gt;'DD7A2.MELD'!Q21),111,0)</f>
        <v>0</v>
      </c>
      <c r="BQ16" s="73">
        <f>+IF((R16&gt;'DD7A2.MELD'!R21),111,0)</f>
        <v>0</v>
      </c>
      <c r="BR16" s="73">
        <f>+IF((S16&gt;'DD7A2.MELD'!S21),111,0)</f>
        <v>0</v>
      </c>
      <c r="BS16" s="73">
        <f>+IF((T16&gt;'DD7A2.MELD'!T21),111,0)</f>
        <v>0</v>
      </c>
      <c r="BT16" s="73">
        <f>+IF((U16&gt;'DD7A2.MELD'!U21),111,0)</f>
        <v>0</v>
      </c>
      <c r="BU16" s="73">
        <f>+IF((V16&gt;'DD7A2.MELD'!V21),111,0)</f>
        <v>0</v>
      </c>
      <c r="BV16" s="73">
        <f>+IF((W16&gt;'DD7A2.MELD'!W21),111,0)</f>
        <v>0</v>
      </c>
      <c r="BW16" s="73">
        <f>+IF((X16&gt;'DD7A2.MELD'!X21),111,0)</f>
        <v>0</v>
      </c>
      <c r="BX16" s="73">
        <f>+IF((Y16&gt;'DD7A2.MELD'!Y21),111,0)</f>
        <v>0</v>
      </c>
      <c r="BY16" s="73">
        <f>+IF((Z16&gt;'DD7A2.MELD'!Z21),111,0)</f>
        <v>0</v>
      </c>
    </row>
    <row r="17" spans="2:77" s="51" customFormat="1" ht="17.100000000000001" customHeight="1">
      <c r="B17" s="283"/>
      <c r="C17" s="278" t="s">
        <v>241</v>
      </c>
      <c r="D17" s="290"/>
      <c r="E17" s="290"/>
      <c r="F17" s="290"/>
      <c r="G17" s="290"/>
      <c r="H17" s="290"/>
      <c r="I17" s="290"/>
      <c r="J17" s="290"/>
      <c r="K17" s="290"/>
      <c r="L17" s="290"/>
      <c r="M17" s="290"/>
      <c r="N17" s="290"/>
      <c r="O17" s="290"/>
      <c r="P17" s="290"/>
      <c r="Q17" s="290"/>
      <c r="R17" s="290"/>
      <c r="S17" s="290"/>
      <c r="T17" s="290"/>
      <c r="U17" s="290"/>
      <c r="V17" s="290"/>
      <c r="W17" s="290"/>
      <c r="X17" s="290"/>
      <c r="Y17" s="290"/>
      <c r="Z17" s="293">
        <f t="shared" si="4"/>
        <v>0</v>
      </c>
      <c r="AA17" s="113"/>
      <c r="AB17" s="50"/>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BA17" s="73">
        <f t="shared" si="3"/>
        <v>0</v>
      </c>
      <c r="BC17" s="73">
        <f>+IF((D17&gt;'DD7A2.MELD'!D22),111,0)</f>
        <v>0</v>
      </c>
      <c r="BD17" s="73">
        <f>+IF((E17&gt;'DD7A2.MELD'!E22),111,0)</f>
        <v>0</v>
      </c>
      <c r="BE17" s="73">
        <f>+IF((F17&gt;'DD7A2.MELD'!F22),111,0)</f>
        <v>0</v>
      </c>
      <c r="BF17" s="73">
        <f>+IF((G17&gt;'DD7A2.MELD'!G22),111,0)</f>
        <v>0</v>
      </c>
      <c r="BG17" s="73">
        <f>+IF((H17&gt;'DD7A2.MELD'!H22),111,0)</f>
        <v>0</v>
      </c>
      <c r="BH17" s="73">
        <f>+IF((I17&gt;'DD7A2.MELD'!I22),111,0)</f>
        <v>0</v>
      </c>
      <c r="BI17" s="73">
        <f>+IF((J17&gt;'DD7A2.MELD'!J22),111,0)</f>
        <v>0</v>
      </c>
      <c r="BJ17" s="73">
        <f>+IF((K17&gt;'DD7A2.MELD'!K22),111,0)</f>
        <v>0</v>
      </c>
      <c r="BK17" s="73">
        <f>+IF((L17&gt;'DD7A2.MELD'!L22),111,0)</f>
        <v>0</v>
      </c>
      <c r="BL17" s="73">
        <f>+IF((M17&gt;'DD7A2.MELD'!M22),111,0)</f>
        <v>0</v>
      </c>
      <c r="BM17" s="73">
        <f>+IF((N17&gt;'DD7A2.MELD'!N22),111,0)</f>
        <v>0</v>
      </c>
      <c r="BN17" s="73">
        <f>+IF((O17&gt;'DD7A2.MELD'!O22),111,0)</f>
        <v>0</v>
      </c>
      <c r="BO17" s="73">
        <f>+IF((P17&gt;'DD7A2.MELD'!P22),111,0)</f>
        <v>0</v>
      </c>
      <c r="BP17" s="73">
        <f>+IF((Q17&gt;'DD7A2.MELD'!Q22),111,0)</f>
        <v>0</v>
      </c>
      <c r="BQ17" s="73">
        <f>+IF((R17&gt;'DD7A2.MELD'!R22),111,0)</f>
        <v>0</v>
      </c>
      <c r="BR17" s="73">
        <f>+IF((S17&gt;'DD7A2.MELD'!S22),111,0)</f>
        <v>0</v>
      </c>
      <c r="BS17" s="73">
        <f>+IF((T17&gt;'DD7A2.MELD'!T22),111,0)</f>
        <v>0</v>
      </c>
      <c r="BT17" s="73">
        <f>+IF((U17&gt;'DD7A2.MELD'!U22),111,0)</f>
        <v>0</v>
      </c>
      <c r="BU17" s="73">
        <f>+IF((V17&gt;'DD7A2.MELD'!V22),111,0)</f>
        <v>0</v>
      </c>
      <c r="BV17" s="73">
        <f>+IF((W17&gt;'DD7A2.MELD'!W22),111,0)</f>
        <v>0</v>
      </c>
      <c r="BW17" s="73">
        <f>+IF((X17&gt;'DD7A2.MELD'!X22),111,0)</f>
        <v>0</v>
      </c>
      <c r="BX17" s="73">
        <f>+IF((Y17&gt;'DD7A2.MELD'!Y22),111,0)</f>
        <v>0</v>
      </c>
      <c r="BY17" s="73">
        <f>+IF((Z17&gt;'DD7A2.MELD'!Z22),111,0)</f>
        <v>0</v>
      </c>
    </row>
    <row r="18" spans="2:77" s="56" customFormat="1" ht="17.100000000000001" customHeight="1">
      <c r="B18" s="88"/>
      <c r="C18" s="91" t="s">
        <v>12</v>
      </c>
      <c r="D18" s="294"/>
      <c r="E18" s="294"/>
      <c r="F18" s="294"/>
      <c r="G18" s="294"/>
      <c r="H18" s="294"/>
      <c r="I18" s="294"/>
      <c r="J18" s="294"/>
      <c r="K18" s="294"/>
      <c r="L18" s="294"/>
      <c r="M18" s="294"/>
      <c r="N18" s="294"/>
      <c r="O18" s="294"/>
      <c r="P18" s="294"/>
      <c r="Q18" s="294"/>
      <c r="R18" s="294"/>
      <c r="S18" s="294"/>
      <c r="T18" s="294"/>
      <c r="U18" s="294"/>
      <c r="V18" s="294"/>
      <c r="W18" s="294"/>
      <c r="X18" s="294"/>
      <c r="Y18" s="294"/>
      <c r="Z18" s="293">
        <f t="shared" ref="Z18:Z23" si="5">SUM(D18:Y18)</f>
        <v>0</v>
      </c>
      <c r="AA18" s="113"/>
      <c r="AB18" s="55"/>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BA18" s="74">
        <f t="shared" si="3"/>
        <v>0</v>
      </c>
      <c r="BC18" s="73">
        <f>+IF(OR((D18&gt;'DD7A2.MELD'!D23),(D18&lt;'DD7A2.MELD'!D24)),111,0)</f>
        <v>0</v>
      </c>
      <c r="BD18" s="73">
        <f>+IF(OR((E18&gt;'DD7A2.MELD'!E23),(E18&lt;'DD7A2.MELD'!E24)),111,0)</f>
        <v>0</v>
      </c>
      <c r="BE18" s="73">
        <f>+IF(OR((F18&gt;'DD7A2.MELD'!F23),(F18&lt;'DD7A2.MELD'!F24)),111,0)</f>
        <v>0</v>
      </c>
      <c r="BF18" s="73">
        <f>+IF(OR((G18&gt;'DD7A2.MELD'!G23),(G18&lt;'DD7A2.MELD'!G24)),111,0)</f>
        <v>0</v>
      </c>
      <c r="BG18" s="73">
        <f>+IF(OR((H18&gt;'DD7A2.MELD'!H23),(H18&lt;'DD7A2.MELD'!H24)),111,0)</f>
        <v>0</v>
      </c>
      <c r="BH18" s="73">
        <f>+IF(OR((I18&gt;'DD7A2.MELD'!I23),(I18&lt;'DD7A2.MELD'!I24)),111,0)</f>
        <v>0</v>
      </c>
      <c r="BI18" s="73">
        <f>+IF(OR((J18&gt;'DD7A2.MELD'!J23),(J18&lt;'DD7A2.MELD'!J24)),111,0)</f>
        <v>0</v>
      </c>
      <c r="BJ18" s="73">
        <f>+IF(OR((K18&gt;'DD7A2.MELD'!K23),(K18&lt;'DD7A2.MELD'!K24)),111,0)</f>
        <v>0</v>
      </c>
      <c r="BK18" s="73">
        <f>+IF(OR((L18&gt;'DD7A2.MELD'!L23),(L18&lt;'DD7A2.MELD'!L24)),111,0)</f>
        <v>0</v>
      </c>
      <c r="BL18" s="73">
        <f>+IF(OR((M18&gt;'DD7A2.MELD'!M23),(M18&lt;'DD7A2.MELD'!M24)),111,0)</f>
        <v>0</v>
      </c>
      <c r="BM18" s="73">
        <f>+IF(OR((N18&gt;'DD7A2.MELD'!N23),(N18&lt;'DD7A2.MELD'!N24)),111,0)</f>
        <v>0</v>
      </c>
      <c r="BN18" s="73">
        <f>+IF(OR((O18&gt;'DD7A2.MELD'!O23),(O18&lt;'DD7A2.MELD'!O24)),111,0)</f>
        <v>0</v>
      </c>
      <c r="BO18" s="73">
        <f>+IF(OR((P18&gt;'DD7A2.MELD'!P23),(P18&lt;'DD7A2.MELD'!P24)),111,0)</f>
        <v>0</v>
      </c>
      <c r="BP18" s="73">
        <f>+IF(OR((Q18&gt;'DD7A2.MELD'!Q23),(Q18&lt;'DD7A2.MELD'!Q24)),111,0)</f>
        <v>0</v>
      </c>
      <c r="BQ18" s="73">
        <f>+IF(OR((R18&gt;'DD7A2.MELD'!R23),(R18&lt;'DD7A2.MELD'!R24)),111,0)</f>
        <v>0</v>
      </c>
      <c r="BR18" s="73">
        <f>+IF(OR((S18&gt;'DD7A2.MELD'!S23),(S18&lt;'DD7A2.MELD'!S24)),111,0)</f>
        <v>0</v>
      </c>
      <c r="BS18" s="73">
        <f>+IF(OR((T18&gt;'DD7A2.MELD'!T23),(T18&lt;'DD7A2.MELD'!T24)),111,0)</f>
        <v>0</v>
      </c>
      <c r="BT18" s="73">
        <f>+IF(OR((U18&gt;'DD7A2.MELD'!U23),(U18&lt;'DD7A2.MELD'!U24)),111,0)</f>
        <v>0</v>
      </c>
      <c r="BU18" s="73">
        <f>+IF(OR((V18&gt;'DD7A2.MELD'!V23),(V18&lt;'DD7A2.MELD'!V24)),111,0)</f>
        <v>0</v>
      </c>
      <c r="BV18" s="73">
        <f>+IF(OR((W18&gt;'DD7A2.MELD'!W23),(W18&lt;'DD7A2.MELD'!W24)),111,0)</f>
        <v>0</v>
      </c>
      <c r="BW18" s="73">
        <f>+IF(OR((X18&gt;'DD7A2.MELD'!X23),(X18&lt;'DD7A2.MELD'!X24)),111,0)</f>
        <v>0</v>
      </c>
      <c r="BX18" s="73">
        <f>+IF(OR((Y18&gt;'DD7A2.MELD'!Y23),(Y18&lt;'DD7A2.MELD'!Y24)),111,0)</f>
        <v>0</v>
      </c>
      <c r="BY18" s="73">
        <f>+IF(OR((Z18&gt;'DD7A2.MELD'!Z23),(Z18&lt;'DD7A2.MELD'!Z24)),111,0)</f>
        <v>0</v>
      </c>
    </row>
    <row r="19" spans="2:77" s="56" customFormat="1" ht="20.100000000000001" customHeight="1">
      <c r="B19" s="90"/>
      <c r="C19" s="91" t="s">
        <v>55</v>
      </c>
      <c r="D19" s="295">
        <f>SUM(D10:D11,D18)</f>
        <v>0</v>
      </c>
      <c r="E19" s="295">
        <f t="shared" ref="E19:Y19" si="6">SUM(E10:E11,E18)</f>
        <v>0</v>
      </c>
      <c r="F19" s="295">
        <f t="shared" si="6"/>
        <v>0</v>
      </c>
      <c r="G19" s="295">
        <f t="shared" si="6"/>
        <v>0</v>
      </c>
      <c r="H19" s="295">
        <f t="shared" si="6"/>
        <v>0</v>
      </c>
      <c r="I19" s="295">
        <f t="shared" si="6"/>
        <v>0</v>
      </c>
      <c r="J19" s="295">
        <f t="shared" si="6"/>
        <v>0</v>
      </c>
      <c r="K19" s="295">
        <f t="shared" si="6"/>
        <v>0</v>
      </c>
      <c r="L19" s="295">
        <f t="shared" si="6"/>
        <v>0</v>
      </c>
      <c r="M19" s="295">
        <f t="shared" si="6"/>
        <v>0</v>
      </c>
      <c r="N19" s="295">
        <f t="shared" si="6"/>
        <v>0</v>
      </c>
      <c r="O19" s="295">
        <f t="shared" si="6"/>
        <v>0</v>
      </c>
      <c r="P19" s="295">
        <f t="shared" si="6"/>
        <v>0</v>
      </c>
      <c r="Q19" s="295">
        <f t="shared" si="6"/>
        <v>0</v>
      </c>
      <c r="R19" s="295">
        <f t="shared" si="6"/>
        <v>0</v>
      </c>
      <c r="S19" s="295">
        <f t="shared" si="6"/>
        <v>0</v>
      </c>
      <c r="T19" s="295">
        <f t="shared" si="6"/>
        <v>0</v>
      </c>
      <c r="U19" s="295">
        <f t="shared" si="6"/>
        <v>0</v>
      </c>
      <c r="V19" s="295">
        <f t="shared" si="6"/>
        <v>0</v>
      </c>
      <c r="W19" s="295">
        <f t="shared" si="6"/>
        <v>0</v>
      </c>
      <c r="X19" s="295">
        <f t="shared" si="6"/>
        <v>0</v>
      </c>
      <c r="Y19" s="295">
        <f t="shared" si="6"/>
        <v>0</v>
      </c>
      <c r="Z19" s="293">
        <f t="shared" si="5"/>
        <v>0</v>
      </c>
      <c r="AA19" s="98"/>
      <c r="AB19" s="55"/>
      <c r="AC19" s="74">
        <f>+D19-D10-D11-D18</f>
        <v>0</v>
      </c>
      <c r="AD19" s="74">
        <f t="shared" ref="AD19:AY19" si="7">+E19-E10-E11-E18</f>
        <v>0</v>
      </c>
      <c r="AE19" s="74">
        <f t="shared" si="7"/>
        <v>0</v>
      </c>
      <c r="AF19" s="74">
        <f t="shared" si="7"/>
        <v>0</v>
      </c>
      <c r="AG19" s="74">
        <f t="shared" si="7"/>
        <v>0</v>
      </c>
      <c r="AH19" s="74">
        <f t="shared" si="7"/>
        <v>0</v>
      </c>
      <c r="AI19" s="74">
        <f t="shared" si="7"/>
        <v>0</v>
      </c>
      <c r="AJ19" s="74">
        <f t="shared" si="7"/>
        <v>0</v>
      </c>
      <c r="AK19" s="74">
        <f t="shared" si="7"/>
        <v>0</v>
      </c>
      <c r="AL19" s="74">
        <f t="shared" si="7"/>
        <v>0</v>
      </c>
      <c r="AM19" s="74">
        <f t="shared" si="7"/>
        <v>0</v>
      </c>
      <c r="AN19" s="74">
        <f t="shared" si="7"/>
        <v>0</v>
      </c>
      <c r="AO19" s="74">
        <f t="shared" si="7"/>
        <v>0</v>
      </c>
      <c r="AP19" s="74">
        <f t="shared" si="7"/>
        <v>0</v>
      </c>
      <c r="AQ19" s="74">
        <f t="shared" si="7"/>
        <v>0</v>
      </c>
      <c r="AR19" s="74">
        <f t="shared" si="7"/>
        <v>0</v>
      </c>
      <c r="AS19" s="74">
        <f t="shared" si="7"/>
        <v>0</v>
      </c>
      <c r="AT19" s="74">
        <f t="shared" si="7"/>
        <v>0</v>
      </c>
      <c r="AU19" s="74">
        <f t="shared" si="7"/>
        <v>0</v>
      </c>
      <c r="AV19" s="74">
        <f t="shared" si="7"/>
        <v>0</v>
      </c>
      <c r="AW19" s="74">
        <f t="shared" si="7"/>
        <v>0</v>
      </c>
      <c r="AX19" s="74">
        <f t="shared" si="7"/>
        <v>0</v>
      </c>
      <c r="AY19" s="74">
        <f t="shared" si="7"/>
        <v>0</v>
      </c>
      <c r="AZ19" s="98"/>
      <c r="BA19" s="74">
        <f t="shared" si="3"/>
        <v>0</v>
      </c>
      <c r="BC19" s="74">
        <f>+IF((D19&gt;'DD7A2.MELD'!D26),111,0)</f>
        <v>0</v>
      </c>
      <c r="BD19" s="74">
        <f>+IF((E19&gt;'DD7A2.MELD'!E26),111,0)</f>
        <v>0</v>
      </c>
      <c r="BE19" s="74">
        <f>+IF((F19&gt;'DD7A2.MELD'!F26),111,0)</f>
        <v>0</v>
      </c>
      <c r="BF19" s="74">
        <f>+IF((G19&gt;'DD7A2.MELD'!G26),111,0)</f>
        <v>0</v>
      </c>
      <c r="BG19" s="74">
        <f>+IF((H19&gt;'DD7A2.MELD'!H26),111,0)</f>
        <v>0</v>
      </c>
      <c r="BH19" s="74">
        <f>+IF((I19&gt;'DD7A2.MELD'!I26),111,0)</f>
        <v>0</v>
      </c>
      <c r="BI19" s="74">
        <f>+IF((J19&gt;'DD7A2.MELD'!J26),111,0)</f>
        <v>0</v>
      </c>
      <c r="BJ19" s="74">
        <f>+IF((K19&gt;'DD7A2.MELD'!K26),111,0)</f>
        <v>0</v>
      </c>
      <c r="BK19" s="74">
        <f>+IF((L19&gt;'DD7A2.MELD'!L26),111,0)</f>
        <v>0</v>
      </c>
      <c r="BL19" s="74">
        <f>+IF((M19&gt;'DD7A2.MELD'!M26),111,0)</f>
        <v>0</v>
      </c>
      <c r="BM19" s="74">
        <f>+IF((N19&gt;'DD7A2.MELD'!N26),111,0)</f>
        <v>0</v>
      </c>
      <c r="BN19" s="74">
        <f>+IF((O19&gt;'DD7A2.MELD'!O26),111,0)</f>
        <v>0</v>
      </c>
      <c r="BO19" s="74">
        <f>+IF((P19&gt;'DD7A2.MELD'!P26),111,0)</f>
        <v>0</v>
      </c>
      <c r="BP19" s="74">
        <f>+IF((Q19&gt;'DD7A2.MELD'!Q26),111,0)</f>
        <v>0</v>
      </c>
      <c r="BQ19" s="74">
        <f>+IF((R19&gt;'DD7A2.MELD'!R26),111,0)</f>
        <v>0</v>
      </c>
      <c r="BR19" s="74">
        <f>+IF((S19&gt;'DD7A2.MELD'!S26),111,0)</f>
        <v>0</v>
      </c>
      <c r="BS19" s="74">
        <f>+IF((T19&gt;'DD7A2.MELD'!T26),111,0)</f>
        <v>0</v>
      </c>
      <c r="BT19" s="74">
        <f>+IF((U19&gt;'DD7A2.MELD'!U26),111,0)</f>
        <v>0</v>
      </c>
      <c r="BU19" s="74">
        <f>+IF((V19&gt;'DD7A2.MELD'!V26),111,0)</f>
        <v>0</v>
      </c>
      <c r="BV19" s="74">
        <f>+IF((W19&gt;'DD7A2.MELD'!W26),111,0)</f>
        <v>0</v>
      </c>
      <c r="BW19" s="74">
        <f>+IF((X19&gt;'DD7A2.MELD'!X26),111,0)</f>
        <v>0</v>
      </c>
      <c r="BX19" s="74">
        <f>+IF((Y19&gt;'DD7A2.MELD'!Y26),111,0)</f>
        <v>0</v>
      </c>
      <c r="BY19" s="74">
        <f>+IF((Z19&gt;'DD7A2.MELD'!Z26),111,0)</f>
        <v>0</v>
      </c>
    </row>
    <row r="20" spans="2:77" s="82" customFormat="1" ht="17.100000000000001" customHeight="1">
      <c r="B20" s="279"/>
      <c r="C20" s="280" t="s">
        <v>249</v>
      </c>
      <c r="D20" s="296"/>
      <c r="E20" s="296"/>
      <c r="F20" s="296"/>
      <c r="G20" s="296"/>
      <c r="H20" s="296"/>
      <c r="I20" s="296"/>
      <c r="J20" s="296"/>
      <c r="K20" s="296"/>
      <c r="L20" s="296"/>
      <c r="M20" s="296"/>
      <c r="N20" s="296"/>
      <c r="O20" s="296"/>
      <c r="P20" s="296"/>
      <c r="Q20" s="296"/>
      <c r="R20" s="296"/>
      <c r="S20" s="296"/>
      <c r="T20" s="296"/>
      <c r="U20" s="296"/>
      <c r="V20" s="296"/>
      <c r="W20" s="296"/>
      <c r="X20" s="296"/>
      <c r="Y20" s="296"/>
      <c r="Z20" s="297">
        <f t="shared" si="5"/>
        <v>0</v>
      </c>
      <c r="AA20" s="211"/>
      <c r="AB20" s="81"/>
      <c r="AC20" s="80">
        <f>+IF((D20&gt;D19),111,0)</f>
        <v>0</v>
      </c>
      <c r="AD20" s="80">
        <f t="shared" ref="AD20:AY20" si="8">+IF((E20&gt;E19),111,0)</f>
        <v>0</v>
      </c>
      <c r="AE20" s="80">
        <f t="shared" si="8"/>
        <v>0</v>
      </c>
      <c r="AF20" s="80">
        <f t="shared" si="8"/>
        <v>0</v>
      </c>
      <c r="AG20" s="80">
        <f t="shared" si="8"/>
        <v>0</v>
      </c>
      <c r="AH20" s="80">
        <f t="shared" si="8"/>
        <v>0</v>
      </c>
      <c r="AI20" s="80">
        <f t="shared" si="8"/>
        <v>0</v>
      </c>
      <c r="AJ20" s="80">
        <f t="shared" si="8"/>
        <v>0</v>
      </c>
      <c r="AK20" s="80">
        <f t="shared" si="8"/>
        <v>0</v>
      </c>
      <c r="AL20" s="80">
        <f t="shared" si="8"/>
        <v>0</v>
      </c>
      <c r="AM20" s="80">
        <f t="shared" si="8"/>
        <v>0</v>
      </c>
      <c r="AN20" s="80">
        <f t="shared" si="8"/>
        <v>0</v>
      </c>
      <c r="AO20" s="80">
        <f t="shared" si="8"/>
        <v>0</v>
      </c>
      <c r="AP20" s="80">
        <f t="shared" si="8"/>
        <v>0</v>
      </c>
      <c r="AQ20" s="80">
        <f t="shared" si="8"/>
        <v>0</v>
      </c>
      <c r="AR20" s="80">
        <f t="shared" si="8"/>
        <v>0</v>
      </c>
      <c r="AS20" s="80">
        <f t="shared" si="8"/>
        <v>0</v>
      </c>
      <c r="AT20" s="80">
        <f t="shared" si="8"/>
        <v>0</v>
      </c>
      <c r="AU20" s="80">
        <f t="shared" si="8"/>
        <v>0</v>
      </c>
      <c r="AV20" s="80">
        <f t="shared" si="8"/>
        <v>0</v>
      </c>
      <c r="AW20" s="80">
        <f t="shared" si="8"/>
        <v>0</v>
      </c>
      <c r="AX20" s="80">
        <f t="shared" si="8"/>
        <v>0</v>
      </c>
      <c r="AY20" s="80">
        <f t="shared" si="8"/>
        <v>0</v>
      </c>
      <c r="AZ20" s="211"/>
      <c r="BA20" s="80">
        <f t="shared" si="3"/>
        <v>0</v>
      </c>
      <c r="BC20" s="80">
        <f>+IF((D20&gt;'DD7A2.MELD'!D27),111,0)</f>
        <v>0</v>
      </c>
      <c r="BD20" s="80">
        <f>+IF((E20&gt;'DD7A2.MELD'!E27),111,0)</f>
        <v>0</v>
      </c>
      <c r="BE20" s="80">
        <f>+IF((F20&gt;'DD7A2.MELD'!F27),111,0)</f>
        <v>0</v>
      </c>
      <c r="BF20" s="80">
        <f>+IF((G20&gt;'DD7A2.MELD'!G27),111,0)</f>
        <v>0</v>
      </c>
      <c r="BG20" s="80">
        <f>+IF((H20&gt;'DD7A2.MELD'!H27),111,0)</f>
        <v>0</v>
      </c>
      <c r="BH20" s="80">
        <f>+IF((I20&gt;'DD7A2.MELD'!I27),111,0)</f>
        <v>0</v>
      </c>
      <c r="BI20" s="80">
        <f>+IF((J20&gt;'DD7A2.MELD'!J27),111,0)</f>
        <v>0</v>
      </c>
      <c r="BJ20" s="80">
        <f>+IF((K20&gt;'DD7A2.MELD'!K27),111,0)</f>
        <v>0</v>
      </c>
      <c r="BK20" s="80">
        <f>+IF((L20&gt;'DD7A2.MELD'!L27),111,0)</f>
        <v>0</v>
      </c>
      <c r="BL20" s="80">
        <f>+IF((M20&gt;'DD7A2.MELD'!M27),111,0)</f>
        <v>0</v>
      </c>
      <c r="BM20" s="80">
        <f>+IF((N20&gt;'DD7A2.MELD'!N27),111,0)</f>
        <v>0</v>
      </c>
      <c r="BN20" s="80">
        <f>+IF((O20&gt;'DD7A2.MELD'!O27),111,0)</f>
        <v>0</v>
      </c>
      <c r="BO20" s="80">
        <f>+IF((P20&gt;'DD7A2.MELD'!P27),111,0)</f>
        <v>0</v>
      </c>
      <c r="BP20" s="80">
        <f>+IF((Q20&gt;'DD7A2.MELD'!Q27),111,0)</f>
        <v>0</v>
      </c>
      <c r="BQ20" s="80">
        <f>+IF((R20&gt;'DD7A2.MELD'!R27),111,0)</f>
        <v>0</v>
      </c>
      <c r="BR20" s="80">
        <f>+IF((S20&gt;'DD7A2.MELD'!S27),111,0)</f>
        <v>0</v>
      </c>
      <c r="BS20" s="80">
        <f>+IF((T20&gt;'DD7A2.MELD'!T27),111,0)</f>
        <v>0</v>
      </c>
      <c r="BT20" s="80">
        <f>+IF((U20&gt;'DD7A2.MELD'!U27),111,0)</f>
        <v>0</v>
      </c>
      <c r="BU20" s="80">
        <f>+IF((V20&gt;'DD7A2.MELD'!V27),111,0)</f>
        <v>0</v>
      </c>
      <c r="BV20" s="80">
        <f>+IF((W20&gt;'DD7A2.MELD'!W27),111,0)</f>
        <v>0</v>
      </c>
      <c r="BW20" s="80">
        <f>+IF((X20&gt;'DD7A2.MELD'!X27),111,0)</f>
        <v>0</v>
      </c>
      <c r="BX20" s="80">
        <f>+IF((Y20&gt;'DD7A2.MELD'!Y27),111,0)</f>
        <v>0</v>
      </c>
      <c r="BY20" s="80">
        <f>+IF((Z20&gt;'DD7A2.MELD'!Z27),111,0)</f>
        <v>0</v>
      </c>
    </row>
    <row r="21" spans="2:77" s="82" customFormat="1" ht="17.100000000000001" customHeight="1">
      <c r="B21" s="281"/>
      <c r="C21" s="282" t="s">
        <v>250</v>
      </c>
      <c r="D21" s="298"/>
      <c r="E21" s="298"/>
      <c r="F21" s="298"/>
      <c r="G21" s="298"/>
      <c r="H21" s="298"/>
      <c r="I21" s="298"/>
      <c r="J21" s="298"/>
      <c r="K21" s="298"/>
      <c r="L21" s="298"/>
      <c r="M21" s="298"/>
      <c r="N21" s="298"/>
      <c r="O21" s="298"/>
      <c r="P21" s="298"/>
      <c r="Q21" s="298"/>
      <c r="R21" s="298"/>
      <c r="S21" s="298"/>
      <c r="T21" s="298"/>
      <c r="U21" s="298"/>
      <c r="V21" s="298"/>
      <c r="W21" s="298"/>
      <c r="X21" s="298"/>
      <c r="Y21" s="298"/>
      <c r="Z21" s="297">
        <f t="shared" si="5"/>
        <v>0</v>
      </c>
      <c r="AA21" s="115"/>
      <c r="AB21" s="81"/>
      <c r="AC21" s="80">
        <f>+IF((D21&gt;D19),111,0)</f>
        <v>0</v>
      </c>
      <c r="AD21" s="80">
        <f t="shared" ref="AD21:AY21" si="9">+IF((E21&gt;E19),111,0)</f>
        <v>0</v>
      </c>
      <c r="AE21" s="80">
        <f t="shared" si="9"/>
        <v>0</v>
      </c>
      <c r="AF21" s="80">
        <f t="shared" si="9"/>
        <v>0</v>
      </c>
      <c r="AG21" s="80">
        <f t="shared" si="9"/>
        <v>0</v>
      </c>
      <c r="AH21" s="80">
        <f t="shared" si="9"/>
        <v>0</v>
      </c>
      <c r="AI21" s="80">
        <f t="shared" si="9"/>
        <v>0</v>
      </c>
      <c r="AJ21" s="80">
        <f t="shared" si="9"/>
        <v>0</v>
      </c>
      <c r="AK21" s="80">
        <f t="shared" si="9"/>
        <v>0</v>
      </c>
      <c r="AL21" s="80">
        <f t="shared" si="9"/>
        <v>0</v>
      </c>
      <c r="AM21" s="80">
        <f t="shared" si="9"/>
        <v>0</v>
      </c>
      <c r="AN21" s="80">
        <f t="shared" si="9"/>
        <v>0</v>
      </c>
      <c r="AO21" s="80">
        <f t="shared" si="9"/>
        <v>0</v>
      </c>
      <c r="AP21" s="80">
        <f t="shared" si="9"/>
        <v>0</v>
      </c>
      <c r="AQ21" s="80">
        <f t="shared" si="9"/>
        <v>0</v>
      </c>
      <c r="AR21" s="80">
        <f t="shared" si="9"/>
        <v>0</v>
      </c>
      <c r="AS21" s="80">
        <f t="shared" si="9"/>
        <v>0</v>
      </c>
      <c r="AT21" s="80">
        <f t="shared" si="9"/>
        <v>0</v>
      </c>
      <c r="AU21" s="80">
        <f t="shared" si="9"/>
        <v>0</v>
      </c>
      <c r="AV21" s="80">
        <f t="shared" si="9"/>
        <v>0</v>
      </c>
      <c r="AW21" s="80">
        <f t="shared" si="9"/>
        <v>0</v>
      </c>
      <c r="AX21" s="80">
        <f t="shared" si="9"/>
        <v>0</v>
      </c>
      <c r="AY21" s="80">
        <f t="shared" si="9"/>
        <v>0</v>
      </c>
      <c r="AZ21" s="211"/>
      <c r="BA21" s="80">
        <f t="shared" si="3"/>
        <v>0</v>
      </c>
      <c r="BC21" s="80">
        <f>+IF((D21&gt;'DD7A2.MELD'!D28),111,0)</f>
        <v>0</v>
      </c>
      <c r="BD21" s="80">
        <f>+IF((E21&gt;'DD7A2.MELD'!E28),111,0)</f>
        <v>0</v>
      </c>
      <c r="BE21" s="80">
        <f>+IF((F21&gt;'DD7A2.MELD'!F28),111,0)</f>
        <v>0</v>
      </c>
      <c r="BF21" s="80">
        <f>+IF((G21&gt;'DD7A2.MELD'!G28),111,0)</f>
        <v>0</v>
      </c>
      <c r="BG21" s="80">
        <f>+IF((H21&gt;'DD7A2.MELD'!H28),111,0)</f>
        <v>0</v>
      </c>
      <c r="BH21" s="80">
        <f>+IF((I21&gt;'DD7A2.MELD'!I28),111,0)</f>
        <v>0</v>
      </c>
      <c r="BI21" s="80">
        <f>+IF((J21&gt;'DD7A2.MELD'!J28),111,0)</f>
        <v>0</v>
      </c>
      <c r="BJ21" s="80">
        <f>+IF((K21&gt;'DD7A2.MELD'!K28),111,0)</f>
        <v>0</v>
      </c>
      <c r="BK21" s="80">
        <f>+IF((L21&gt;'DD7A2.MELD'!L28),111,0)</f>
        <v>0</v>
      </c>
      <c r="BL21" s="80">
        <f>+IF((M21&gt;'DD7A2.MELD'!M28),111,0)</f>
        <v>0</v>
      </c>
      <c r="BM21" s="80">
        <f>+IF((N21&gt;'DD7A2.MELD'!N28),111,0)</f>
        <v>0</v>
      </c>
      <c r="BN21" s="80">
        <f>+IF((O21&gt;'DD7A2.MELD'!O28),111,0)</f>
        <v>0</v>
      </c>
      <c r="BO21" s="80">
        <f>+IF((P21&gt;'DD7A2.MELD'!P28),111,0)</f>
        <v>0</v>
      </c>
      <c r="BP21" s="80">
        <f>+IF((Q21&gt;'DD7A2.MELD'!Q28),111,0)</f>
        <v>0</v>
      </c>
      <c r="BQ21" s="80">
        <f>+IF((R21&gt;'DD7A2.MELD'!R28),111,0)</f>
        <v>0</v>
      </c>
      <c r="BR21" s="80">
        <f>+IF((S21&gt;'DD7A2.MELD'!S28),111,0)</f>
        <v>0</v>
      </c>
      <c r="BS21" s="80">
        <f>+IF((T21&gt;'DD7A2.MELD'!T28),111,0)</f>
        <v>0</v>
      </c>
      <c r="BT21" s="80">
        <f>+IF((U21&gt;'DD7A2.MELD'!U28),111,0)</f>
        <v>0</v>
      </c>
      <c r="BU21" s="80">
        <f>+IF((V21&gt;'DD7A2.MELD'!V28),111,0)</f>
        <v>0</v>
      </c>
      <c r="BV21" s="80">
        <f>+IF((W21&gt;'DD7A2.MELD'!W28),111,0)</f>
        <v>0</v>
      </c>
      <c r="BW21" s="80">
        <f>+IF((X21&gt;'DD7A2.MELD'!X28),111,0)</f>
        <v>0</v>
      </c>
      <c r="BX21" s="80">
        <f>+IF((Y21&gt;'DD7A2.MELD'!Y28),111,0)</f>
        <v>0</v>
      </c>
      <c r="BY21" s="80">
        <f>+IF((Z21&gt;'DD7A2.MELD'!Z28),111,0)</f>
        <v>0</v>
      </c>
    </row>
    <row r="22" spans="2:77" s="91" customFormat="1" ht="30" customHeight="1">
      <c r="B22" s="61"/>
      <c r="C22" s="62" t="s">
        <v>182</v>
      </c>
      <c r="D22" s="290"/>
      <c r="E22" s="290"/>
      <c r="F22" s="290"/>
      <c r="G22" s="290"/>
      <c r="H22" s="290"/>
      <c r="I22" s="290"/>
      <c r="J22" s="290"/>
      <c r="K22" s="290"/>
      <c r="L22" s="299"/>
      <c r="M22" s="299"/>
      <c r="N22" s="299"/>
      <c r="O22" s="299"/>
      <c r="P22" s="299"/>
      <c r="Q22" s="299"/>
      <c r="R22" s="299"/>
      <c r="S22" s="299"/>
      <c r="T22" s="299"/>
      <c r="U22" s="299"/>
      <c r="V22" s="299"/>
      <c r="W22" s="299"/>
      <c r="X22" s="299"/>
      <c r="Y22" s="299"/>
      <c r="Z22" s="293">
        <f t="shared" si="5"/>
        <v>0</v>
      </c>
      <c r="AA22" s="98"/>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99"/>
      <c r="BA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row>
    <row r="23" spans="2:77" s="51" customFormat="1" ht="17.100000000000001" customHeight="1">
      <c r="B23" s="57"/>
      <c r="C23" s="58" t="s">
        <v>10</v>
      </c>
      <c r="D23" s="290"/>
      <c r="E23" s="290"/>
      <c r="F23" s="290"/>
      <c r="G23" s="290"/>
      <c r="H23" s="290"/>
      <c r="I23" s="290"/>
      <c r="J23" s="290"/>
      <c r="K23" s="290"/>
      <c r="L23" s="290"/>
      <c r="M23" s="290"/>
      <c r="N23" s="290"/>
      <c r="O23" s="290"/>
      <c r="P23" s="290"/>
      <c r="Q23" s="290"/>
      <c r="R23" s="290"/>
      <c r="S23" s="290"/>
      <c r="T23" s="290"/>
      <c r="U23" s="290"/>
      <c r="V23" s="290"/>
      <c r="W23" s="290"/>
      <c r="X23" s="290"/>
      <c r="Y23" s="290"/>
      <c r="Z23" s="293">
        <f t="shared" si="5"/>
        <v>0</v>
      </c>
      <c r="AA23" s="113"/>
      <c r="AB23" s="50"/>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BA23" s="73">
        <f>+Z23-SUM(D23:Y23)</f>
        <v>0</v>
      </c>
      <c r="BC23" s="73">
        <f>+IF(OR((D23&gt;'DD7A2.MELD'!D30),(D23&lt;'DD7A2.MELD'!D31)),111,0)</f>
        <v>0</v>
      </c>
      <c r="BD23" s="73">
        <f>+IF(OR((E23&gt;'DD7A2.MELD'!E30),(E23&lt;'DD7A2.MELD'!E31)),111,0)</f>
        <v>0</v>
      </c>
      <c r="BE23" s="73">
        <f>+IF(OR((F23&gt;'DD7A2.MELD'!F30),(F23&lt;'DD7A2.MELD'!F31)),111,0)</f>
        <v>0</v>
      </c>
      <c r="BF23" s="73">
        <f>+IF(OR((G23&gt;'DD7A2.MELD'!G30),(G23&lt;'DD7A2.MELD'!G31)),111,0)</f>
        <v>0</v>
      </c>
      <c r="BG23" s="73">
        <f>+IF(OR((H23&gt;'DD7A2.MELD'!H30),(H23&lt;'DD7A2.MELD'!H31)),111,0)</f>
        <v>0</v>
      </c>
      <c r="BH23" s="73">
        <f>+IF(OR((I23&gt;'DD7A2.MELD'!I30),(I23&lt;'DD7A2.MELD'!I31)),111,0)</f>
        <v>0</v>
      </c>
      <c r="BI23" s="73">
        <f>+IF(OR((J23&gt;'DD7A2.MELD'!J30),(J23&lt;'DD7A2.MELD'!J31)),111,0)</f>
        <v>0</v>
      </c>
      <c r="BJ23" s="73">
        <f>+IF(OR((K23&gt;'DD7A2.MELD'!K30),(K23&lt;'DD7A2.MELD'!K31)),111,0)</f>
        <v>0</v>
      </c>
      <c r="BK23" s="73">
        <f>+IF(OR((L23&gt;'DD7A2.MELD'!L30),(L23&lt;'DD7A2.MELD'!L31)),111,0)</f>
        <v>0</v>
      </c>
      <c r="BL23" s="73">
        <f>+IF(OR((M23&gt;'DD7A2.MELD'!M30),(M23&lt;'DD7A2.MELD'!M31)),111,0)</f>
        <v>0</v>
      </c>
      <c r="BM23" s="73">
        <f>+IF(OR((N23&gt;'DD7A2.MELD'!N30),(N23&lt;'DD7A2.MELD'!N31)),111,0)</f>
        <v>0</v>
      </c>
      <c r="BN23" s="73">
        <f>+IF(OR((O23&gt;'DD7A2.MELD'!O30),(O23&lt;'DD7A2.MELD'!O31)),111,0)</f>
        <v>0</v>
      </c>
      <c r="BO23" s="73">
        <f>+IF(OR((P23&gt;'DD7A2.MELD'!P30),(P23&lt;'DD7A2.MELD'!P31)),111,0)</f>
        <v>0</v>
      </c>
      <c r="BP23" s="73">
        <f>+IF(OR((Q23&gt;'DD7A2.MELD'!Q30),(Q23&lt;'DD7A2.MELD'!Q31)),111,0)</f>
        <v>0</v>
      </c>
      <c r="BQ23" s="73">
        <f>+IF(OR((R23&gt;'DD7A2.MELD'!R30),(R23&lt;'DD7A2.MELD'!R31)),111,0)</f>
        <v>0</v>
      </c>
      <c r="BR23" s="73">
        <f>+IF(OR((S23&gt;'DD7A2.MELD'!S30),(S23&lt;'DD7A2.MELD'!S31)),111,0)</f>
        <v>0</v>
      </c>
      <c r="BS23" s="73">
        <f>+IF(OR((T23&gt;'DD7A2.MELD'!T30),(T23&lt;'DD7A2.MELD'!T31)),111,0)</f>
        <v>0</v>
      </c>
      <c r="BT23" s="73">
        <f>+IF(OR((U23&gt;'DD7A2.MELD'!U30),(U23&lt;'DD7A2.MELD'!U31)),111,0)</f>
        <v>0</v>
      </c>
      <c r="BU23" s="73">
        <f>+IF(OR((V23&gt;'DD7A2.MELD'!V30),(V23&lt;'DD7A2.MELD'!V31)),111,0)</f>
        <v>0</v>
      </c>
      <c r="BV23" s="73">
        <f>+IF(OR((W23&gt;'DD7A2.MELD'!W30),(W23&lt;'DD7A2.MELD'!W31)),111,0)</f>
        <v>0</v>
      </c>
      <c r="BW23" s="73">
        <f>+IF(OR((X23&gt;'DD7A2.MELD'!X30),(X23&lt;'DD7A2.MELD'!X31)),111,0)</f>
        <v>0</v>
      </c>
      <c r="BX23" s="73">
        <f>+IF(OR((Y23&gt;'DD7A2.MELD'!Y30),(Y23&lt;'DD7A2.MELD'!Y31)),111,0)</f>
        <v>0</v>
      </c>
      <c r="BY23" s="73">
        <f>+IF(OR((Z23&gt;'DD7A2.MELD'!Z30),(Z23&lt;'DD7A2.MELD'!Z31)),111,0)</f>
        <v>0</v>
      </c>
    </row>
    <row r="24" spans="2:77" s="51" customFormat="1" ht="17.100000000000001" customHeight="1">
      <c r="B24" s="57"/>
      <c r="C24" s="58" t="s">
        <v>11</v>
      </c>
      <c r="D24" s="290"/>
      <c r="E24" s="290"/>
      <c r="F24" s="290"/>
      <c r="G24" s="290"/>
      <c r="H24" s="290"/>
      <c r="I24" s="290"/>
      <c r="J24" s="290"/>
      <c r="K24" s="290"/>
      <c r="L24" s="290"/>
      <c r="M24" s="290"/>
      <c r="N24" s="290"/>
      <c r="O24" s="290"/>
      <c r="P24" s="290"/>
      <c r="Q24" s="290"/>
      <c r="R24" s="290"/>
      <c r="S24" s="290"/>
      <c r="T24" s="290"/>
      <c r="U24" s="290"/>
      <c r="V24" s="290"/>
      <c r="W24" s="290"/>
      <c r="X24" s="290"/>
      <c r="Y24" s="290"/>
      <c r="Z24" s="293">
        <f t="shared" ref="Z24:Z30" si="10">SUM(D24:Y24)</f>
        <v>0</v>
      </c>
      <c r="AA24" s="113"/>
      <c r="AB24" s="50"/>
      <c r="AC24" s="73">
        <f t="shared" ref="AC24:AY24" si="11">+D24-SUM(D25:D30)</f>
        <v>0</v>
      </c>
      <c r="AD24" s="73">
        <f t="shared" si="11"/>
        <v>0</v>
      </c>
      <c r="AE24" s="73">
        <f t="shared" si="11"/>
        <v>0</v>
      </c>
      <c r="AF24" s="73">
        <f t="shared" si="11"/>
        <v>0</v>
      </c>
      <c r="AG24" s="73">
        <f t="shared" si="11"/>
        <v>0</v>
      </c>
      <c r="AH24" s="73">
        <f t="shared" si="11"/>
        <v>0</v>
      </c>
      <c r="AI24" s="73">
        <f t="shared" si="11"/>
        <v>0</v>
      </c>
      <c r="AJ24" s="73">
        <f t="shared" si="11"/>
        <v>0</v>
      </c>
      <c r="AK24" s="73">
        <f t="shared" si="11"/>
        <v>0</v>
      </c>
      <c r="AL24" s="73">
        <f t="shared" si="11"/>
        <v>0</v>
      </c>
      <c r="AM24" s="73">
        <f t="shared" si="11"/>
        <v>0</v>
      </c>
      <c r="AN24" s="73">
        <f t="shared" si="11"/>
        <v>0</v>
      </c>
      <c r="AO24" s="73">
        <f t="shared" si="11"/>
        <v>0</v>
      </c>
      <c r="AP24" s="73">
        <f t="shared" si="11"/>
        <v>0</v>
      </c>
      <c r="AQ24" s="73">
        <f t="shared" si="11"/>
        <v>0</v>
      </c>
      <c r="AR24" s="73">
        <f t="shared" si="11"/>
        <v>0</v>
      </c>
      <c r="AS24" s="73">
        <f t="shared" si="11"/>
        <v>0</v>
      </c>
      <c r="AT24" s="73">
        <f t="shared" si="11"/>
        <v>0</v>
      </c>
      <c r="AU24" s="73">
        <f t="shared" si="11"/>
        <v>0</v>
      </c>
      <c r="AV24" s="73">
        <f t="shared" si="11"/>
        <v>0</v>
      </c>
      <c r="AW24" s="73">
        <f t="shared" si="11"/>
        <v>0</v>
      </c>
      <c r="AX24" s="73">
        <f t="shared" si="11"/>
        <v>0</v>
      </c>
      <c r="AY24" s="73">
        <f t="shared" si="11"/>
        <v>0</v>
      </c>
      <c r="BA24" s="73">
        <f t="shared" ref="BA24:BA31" si="12">+Z24-SUM(D24:Y24)</f>
        <v>0</v>
      </c>
      <c r="BC24" s="73">
        <f>+IF(OR((D24&gt;'DD7A2.MELD'!D33),(D24&lt;'DD7A2.MELD'!D34)),111,0)</f>
        <v>0</v>
      </c>
      <c r="BD24" s="73">
        <f>+IF(OR((E24&gt;'DD7A2.MELD'!E33),(E24&lt;'DD7A2.MELD'!E34)),111,0)</f>
        <v>0</v>
      </c>
      <c r="BE24" s="73">
        <f>+IF(OR((F24&gt;'DD7A2.MELD'!F33),(F24&lt;'DD7A2.MELD'!F34)),111,0)</f>
        <v>0</v>
      </c>
      <c r="BF24" s="73">
        <f>+IF(OR((G24&gt;'DD7A2.MELD'!G33),(G24&lt;'DD7A2.MELD'!G34)),111,0)</f>
        <v>0</v>
      </c>
      <c r="BG24" s="73">
        <f>+IF(OR((H24&gt;'DD7A2.MELD'!H33),(H24&lt;'DD7A2.MELD'!H34)),111,0)</f>
        <v>0</v>
      </c>
      <c r="BH24" s="73">
        <f>+IF(OR((I24&gt;'DD7A2.MELD'!I33),(I24&lt;'DD7A2.MELD'!I34)),111,0)</f>
        <v>0</v>
      </c>
      <c r="BI24" s="73">
        <f>+IF(OR((J24&gt;'DD7A2.MELD'!J33),(J24&lt;'DD7A2.MELD'!J34)),111,0)</f>
        <v>0</v>
      </c>
      <c r="BJ24" s="73">
        <f>+IF(OR((K24&gt;'DD7A2.MELD'!K33),(K24&lt;'DD7A2.MELD'!K34)),111,0)</f>
        <v>0</v>
      </c>
      <c r="BK24" s="73">
        <f>+IF(OR((L24&gt;'DD7A2.MELD'!L33),(L24&lt;'DD7A2.MELD'!L34)),111,0)</f>
        <v>0</v>
      </c>
      <c r="BL24" s="73">
        <f>+IF(OR((M24&gt;'DD7A2.MELD'!M33),(M24&lt;'DD7A2.MELD'!M34)),111,0)</f>
        <v>0</v>
      </c>
      <c r="BM24" s="73">
        <f>+IF(OR((N24&gt;'DD7A2.MELD'!N33),(N24&lt;'DD7A2.MELD'!N34)),111,0)</f>
        <v>0</v>
      </c>
      <c r="BN24" s="73">
        <f>+IF(OR((O24&gt;'DD7A2.MELD'!O33),(O24&lt;'DD7A2.MELD'!O34)),111,0)</f>
        <v>0</v>
      </c>
      <c r="BO24" s="73">
        <f>+IF(OR((P24&gt;'DD7A2.MELD'!P33),(P24&lt;'DD7A2.MELD'!P34)),111,0)</f>
        <v>0</v>
      </c>
      <c r="BP24" s="73">
        <f>+IF(OR((Q24&gt;'DD7A2.MELD'!Q33),(Q24&lt;'DD7A2.MELD'!Q34)),111,0)</f>
        <v>0</v>
      </c>
      <c r="BQ24" s="73">
        <f>+IF(OR((R24&gt;'DD7A2.MELD'!R33),(R24&lt;'DD7A2.MELD'!R34)),111,0)</f>
        <v>0</v>
      </c>
      <c r="BR24" s="73">
        <f>+IF(OR((S24&gt;'DD7A2.MELD'!S33),(S24&lt;'DD7A2.MELD'!S34)),111,0)</f>
        <v>0</v>
      </c>
      <c r="BS24" s="73">
        <f>+IF(OR((T24&gt;'DD7A2.MELD'!T33),(T24&lt;'DD7A2.MELD'!T34)),111,0)</f>
        <v>0</v>
      </c>
      <c r="BT24" s="73">
        <f>+IF(OR((U24&gt;'DD7A2.MELD'!U33),(U24&lt;'DD7A2.MELD'!U34)),111,0)</f>
        <v>0</v>
      </c>
      <c r="BU24" s="73">
        <f>+IF(OR((V24&gt;'DD7A2.MELD'!V33),(V24&lt;'DD7A2.MELD'!V34)),111,0)</f>
        <v>0</v>
      </c>
      <c r="BV24" s="73">
        <f>+IF(OR((W24&gt;'DD7A2.MELD'!W33),(W24&lt;'DD7A2.MELD'!W34)),111,0)</f>
        <v>0</v>
      </c>
      <c r="BW24" s="73">
        <f>+IF(OR((X24&gt;'DD7A2.MELD'!X33),(X24&lt;'DD7A2.MELD'!X34)),111,0)</f>
        <v>0</v>
      </c>
      <c r="BX24" s="73">
        <f>+IF(OR((Y24&gt;'DD7A2.MELD'!Y33),(Y24&lt;'DD7A2.MELD'!Y34)),111,0)</f>
        <v>0</v>
      </c>
      <c r="BY24" s="73">
        <f>+IF(OR((Z24&gt;'DD7A2.MELD'!Z33),(Z24&lt;'DD7A2.MELD'!Z34)),111,0)</f>
        <v>0</v>
      </c>
    </row>
    <row r="25" spans="2:77" s="56" customFormat="1" ht="17.100000000000001" customHeight="1">
      <c r="B25" s="276"/>
      <c r="C25" s="277" t="s">
        <v>190</v>
      </c>
      <c r="D25" s="294"/>
      <c r="E25" s="294"/>
      <c r="F25" s="294"/>
      <c r="G25" s="294"/>
      <c r="H25" s="294"/>
      <c r="I25" s="294"/>
      <c r="J25" s="294"/>
      <c r="K25" s="294"/>
      <c r="L25" s="294"/>
      <c r="M25" s="294"/>
      <c r="N25" s="294"/>
      <c r="O25" s="294"/>
      <c r="P25" s="294"/>
      <c r="Q25" s="294"/>
      <c r="R25" s="294"/>
      <c r="S25" s="294"/>
      <c r="T25" s="294"/>
      <c r="U25" s="294"/>
      <c r="V25" s="294"/>
      <c r="W25" s="294"/>
      <c r="X25" s="294"/>
      <c r="Y25" s="294"/>
      <c r="Z25" s="293">
        <f t="shared" si="10"/>
        <v>0</v>
      </c>
      <c r="AA25" s="114"/>
      <c r="AB25" s="55"/>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BA25" s="74">
        <f t="shared" si="12"/>
        <v>0</v>
      </c>
      <c r="BC25" s="74">
        <f>+IF((D25&gt;'DD7A2.MELD'!D36),111,0)</f>
        <v>0</v>
      </c>
      <c r="BD25" s="74">
        <f>+IF((E25&gt;'DD7A2.MELD'!E36),111,0)</f>
        <v>0</v>
      </c>
      <c r="BE25" s="74">
        <f>+IF((F25&gt;'DD7A2.MELD'!F36),111,0)</f>
        <v>0</v>
      </c>
      <c r="BF25" s="74">
        <f>+IF((G25&gt;'DD7A2.MELD'!G36),111,0)</f>
        <v>0</v>
      </c>
      <c r="BG25" s="74">
        <f>+IF((H25&gt;'DD7A2.MELD'!H36),111,0)</f>
        <v>0</v>
      </c>
      <c r="BH25" s="74">
        <f>+IF((I25&gt;'DD7A2.MELD'!I36),111,0)</f>
        <v>0</v>
      </c>
      <c r="BI25" s="74">
        <f>+IF((J25&gt;'DD7A2.MELD'!J36),111,0)</f>
        <v>0</v>
      </c>
      <c r="BJ25" s="74">
        <f>+IF((K25&gt;'DD7A2.MELD'!K36),111,0)</f>
        <v>0</v>
      </c>
      <c r="BK25" s="74">
        <f>+IF((L25&gt;'DD7A2.MELD'!L36),111,0)</f>
        <v>0</v>
      </c>
      <c r="BL25" s="74">
        <f>+IF((M25&gt;'DD7A2.MELD'!M36),111,0)</f>
        <v>0</v>
      </c>
      <c r="BM25" s="74">
        <f>+IF((N25&gt;'DD7A2.MELD'!N36),111,0)</f>
        <v>0</v>
      </c>
      <c r="BN25" s="74">
        <f>+IF((O25&gt;'DD7A2.MELD'!O36),111,0)</f>
        <v>0</v>
      </c>
      <c r="BO25" s="74">
        <f>+IF((P25&gt;'DD7A2.MELD'!P36),111,0)</f>
        <v>0</v>
      </c>
      <c r="BP25" s="74">
        <f>+IF((Q25&gt;'DD7A2.MELD'!Q36),111,0)</f>
        <v>0</v>
      </c>
      <c r="BQ25" s="74">
        <f>+IF((R25&gt;'DD7A2.MELD'!R36),111,0)</f>
        <v>0</v>
      </c>
      <c r="BR25" s="74">
        <f>+IF((S25&gt;'DD7A2.MELD'!S36),111,0)</f>
        <v>0</v>
      </c>
      <c r="BS25" s="74">
        <f>+IF((T25&gt;'DD7A2.MELD'!T36),111,0)</f>
        <v>0</v>
      </c>
      <c r="BT25" s="74">
        <f>+IF((U25&gt;'DD7A2.MELD'!U36),111,0)</f>
        <v>0</v>
      </c>
      <c r="BU25" s="74">
        <f>+IF((V25&gt;'DD7A2.MELD'!V36),111,0)</f>
        <v>0</v>
      </c>
      <c r="BV25" s="74">
        <f>+IF((W25&gt;'DD7A2.MELD'!W36),111,0)</f>
        <v>0</v>
      </c>
      <c r="BW25" s="74">
        <f>+IF((X25&gt;'DD7A2.MELD'!X36),111,0)</f>
        <v>0</v>
      </c>
      <c r="BX25" s="74">
        <f>+IF((Y25&gt;'DD7A2.MELD'!Y36),111,0)</f>
        <v>0</v>
      </c>
      <c r="BY25" s="74">
        <f>+IF((Z25&gt;'DD7A2.MELD'!Z36),111,0)</f>
        <v>0</v>
      </c>
    </row>
    <row r="26" spans="2:77" s="51" customFormat="1" ht="17.100000000000001" customHeight="1">
      <c r="B26" s="283"/>
      <c r="C26" s="284" t="s">
        <v>81</v>
      </c>
      <c r="D26" s="290"/>
      <c r="E26" s="290"/>
      <c r="F26" s="290"/>
      <c r="G26" s="290"/>
      <c r="H26" s="290"/>
      <c r="I26" s="290"/>
      <c r="J26" s="290"/>
      <c r="K26" s="290"/>
      <c r="L26" s="290"/>
      <c r="M26" s="290"/>
      <c r="N26" s="290"/>
      <c r="O26" s="290"/>
      <c r="P26" s="290"/>
      <c r="Q26" s="290"/>
      <c r="R26" s="290"/>
      <c r="S26" s="290"/>
      <c r="T26" s="290"/>
      <c r="U26" s="290"/>
      <c r="V26" s="290"/>
      <c r="W26" s="290"/>
      <c r="X26" s="290"/>
      <c r="Y26" s="290"/>
      <c r="Z26" s="293">
        <f t="shared" si="10"/>
        <v>0</v>
      </c>
      <c r="AA26" s="113"/>
      <c r="AB26" s="50"/>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BA26" s="73">
        <f t="shared" si="12"/>
        <v>0</v>
      </c>
      <c r="BC26" s="73">
        <f>+IF((D26&gt;'DD7A2.MELD'!D37),111,0)</f>
        <v>0</v>
      </c>
      <c r="BD26" s="73">
        <f>+IF((E26&gt;'DD7A2.MELD'!E37),111,0)</f>
        <v>0</v>
      </c>
      <c r="BE26" s="73">
        <f>+IF((F26&gt;'DD7A2.MELD'!F37),111,0)</f>
        <v>0</v>
      </c>
      <c r="BF26" s="73">
        <f>+IF((G26&gt;'DD7A2.MELD'!G37),111,0)</f>
        <v>0</v>
      </c>
      <c r="BG26" s="73">
        <f>+IF((H26&gt;'DD7A2.MELD'!H37),111,0)</f>
        <v>0</v>
      </c>
      <c r="BH26" s="73">
        <f>+IF((I26&gt;'DD7A2.MELD'!I37),111,0)</f>
        <v>0</v>
      </c>
      <c r="BI26" s="73">
        <f>+IF((J26&gt;'DD7A2.MELD'!J37),111,0)</f>
        <v>0</v>
      </c>
      <c r="BJ26" s="73">
        <f>+IF((K26&gt;'DD7A2.MELD'!K37),111,0)</f>
        <v>0</v>
      </c>
      <c r="BK26" s="73">
        <f>+IF((L26&gt;'DD7A2.MELD'!L37),111,0)</f>
        <v>0</v>
      </c>
      <c r="BL26" s="73">
        <f>+IF((M26&gt;'DD7A2.MELD'!M37),111,0)</f>
        <v>0</v>
      </c>
      <c r="BM26" s="73">
        <f>+IF((N26&gt;'DD7A2.MELD'!N37),111,0)</f>
        <v>0</v>
      </c>
      <c r="BN26" s="73">
        <f>+IF((O26&gt;'DD7A2.MELD'!O37),111,0)</f>
        <v>0</v>
      </c>
      <c r="BO26" s="73">
        <f>+IF((P26&gt;'DD7A2.MELD'!P37),111,0)</f>
        <v>0</v>
      </c>
      <c r="BP26" s="73">
        <f>+IF((Q26&gt;'DD7A2.MELD'!Q37),111,0)</f>
        <v>0</v>
      </c>
      <c r="BQ26" s="73">
        <f>+IF((R26&gt;'DD7A2.MELD'!R37),111,0)</f>
        <v>0</v>
      </c>
      <c r="BR26" s="73">
        <f>+IF((S26&gt;'DD7A2.MELD'!S37),111,0)</f>
        <v>0</v>
      </c>
      <c r="BS26" s="73">
        <f>+IF((T26&gt;'DD7A2.MELD'!T37),111,0)</f>
        <v>0</v>
      </c>
      <c r="BT26" s="73">
        <f>+IF((U26&gt;'DD7A2.MELD'!U37),111,0)</f>
        <v>0</v>
      </c>
      <c r="BU26" s="73">
        <f>+IF((V26&gt;'DD7A2.MELD'!V37),111,0)</f>
        <v>0</v>
      </c>
      <c r="BV26" s="73">
        <f>+IF((W26&gt;'DD7A2.MELD'!W37),111,0)</f>
        <v>0</v>
      </c>
      <c r="BW26" s="73">
        <f>+IF((X26&gt;'DD7A2.MELD'!X37),111,0)</f>
        <v>0</v>
      </c>
      <c r="BX26" s="73">
        <f>+IF((Y26&gt;'DD7A2.MELD'!Y37),111,0)</f>
        <v>0</v>
      </c>
      <c r="BY26" s="73">
        <f>+IF((Z26&gt;'DD7A2.MELD'!Z37),111,0)</f>
        <v>0</v>
      </c>
    </row>
    <row r="27" spans="2:77" s="51" customFormat="1" ht="17.100000000000001" customHeight="1">
      <c r="B27" s="283"/>
      <c r="C27" s="284" t="s">
        <v>282</v>
      </c>
      <c r="D27" s="290"/>
      <c r="E27" s="290"/>
      <c r="F27" s="290"/>
      <c r="G27" s="290"/>
      <c r="H27" s="290"/>
      <c r="I27" s="290"/>
      <c r="J27" s="290"/>
      <c r="K27" s="290"/>
      <c r="L27" s="290"/>
      <c r="M27" s="290"/>
      <c r="N27" s="290"/>
      <c r="O27" s="290"/>
      <c r="P27" s="290"/>
      <c r="Q27" s="290"/>
      <c r="R27" s="290"/>
      <c r="S27" s="290"/>
      <c r="T27" s="290"/>
      <c r="U27" s="290"/>
      <c r="V27" s="290"/>
      <c r="W27" s="290"/>
      <c r="X27" s="290"/>
      <c r="Y27" s="290"/>
      <c r="Z27" s="293">
        <f t="shared" si="10"/>
        <v>0</v>
      </c>
      <c r="AA27" s="113"/>
      <c r="AB27" s="50"/>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BA27" s="73">
        <f t="shared" si="12"/>
        <v>0</v>
      </c>
      <c r="BC27" s="73">
        <f>+IF((D27&gt;'DD7A2.MELD'!D38),111,0)</f>
        <v>0</v>
      </c>
      <c r="BD27" s="73">
        <f>+IF((E27&gt;'DD7A2.MELD'!E38),111,0)</f>
        <v>0</v>
      </c>
      <c r="BE27" s="73">
        <f>+IF((F27&gt;'DD7A2.MELD'!F38),111,0)</f>
        <v>0</v>
      </c>
      <c r="BF27" s="73">
        <f>+IF((G27&gt;'DD7A2.MELD'!G38),111,0)</f>
        <v>0</v>
      </c>
      <c r="BG27" s="73">
        <f>+IF((H27&gt;'DD7A2.MELD'!H38),111,0)</f>
        <v>0</v>
      </c>
      <c r="BH27" s="73">
        <f>+IF((I27&gt;'DD7A2.MELD'!I38),111,0)</f>
        <v>0</v>
      </c>
      <c r="BI27" s="73">
        <f>+IF((J27&gt;'DD7A2.MELD'!J38),111,0)</f>
        <v>0</v>
      </c>
      <c r="BJ27" s="73">
        <f>+IF((K27&gt;'DD7A2.MELD'!K38),111,0)</f>
        <v>0</v>
      </c>
      <c r="BK27" s="73">
        <f>+IF((L27&gt;'DD7A2.MELD'!L38),111,0)</f>
        <v>0</v>
      </c>
      <c r="BL27" s="73">
        <f>+IF((M27&gt;'DD7A2.MELD'!M38),111,0)</f>
        <v>0</v>
      </c>
      <c r="BM27" s="73">
        <f>+IF((N27&gt;'DD7A2.MELD'!N38),111,0)</f>
        <v>0</v>
      </c>
      <c r="BN27" s="73">
        <f>+IF((O27&gt;'DD7A2.MELD'!O38),111,0)</f>
        <v>0</v>
      </c>
      <c r="BO27" s="73">
        <f>+IF((P27&gt;'DD7A2.MELD'!P38),111,0)</f>
        <v>0</v>
      </c>
      <c r="BP27" s="73">
        <f>+IF((Q27&gt;'DD7A2.MELD'!Q38),111,0)</f>
        <v>0</v>
      </c>
      <c r="BQ27" s="73">
        <f>+IF((R27&gt;'DD7A2.MELD'!R38),111,0)</f>
        <v>0</v>
      </c>
      <c r="BR27" s="73">
        <f>+IF((S27&gt;'DD7A2.MELD'!S38),111,0)</f>
        <v>0</v>
      </c>
      <c r="BS27" s="73">
        <f>+IF((T27&gt;'DD7A2.MELD'!T38),111,0)</f>
        <v>0</v>
      </c>
      <c r="BT27" s="73">
        <f>+IF((U27&gt;'DD7A2.MELD'!U38),111,0)</f>
        <v>0</v>
      </c>
      <c r="BU27" s="73">
        <f>+IF((V27&gt;'DD7A2.MELD'!V38),111,0)</f>
        <v>0</v>
      </c>
      <c r="BV27" s="73">
        <f>+IF((W27&gt;'DD7A2.MELD'!W38),111,0)</f>
        <v>0</v>
      </c>
      <c r="BW27" s="73">
        <f>+IF((X27&gt;'DD7A2.MELD'!X38),111,0)</f>
        <v>0</v>
      </c>
      <c r="BX27" s="73">
        <f>+IF((Y27&gt;'DD7A2.MELD'!Y38),111,0)</f>
        <v>0</v>
      </c>
      <c r="BY27" s="73">
        <f>+IF((Z27&gt;'DD7A2.MELD'!Z38),111,0)</f>
        <v>0</v>
      </c>
    </row>
    <row r="28" spans="2:77" s="51" customFormat="1" ht="17.100000000000001" customHeight="1">
      <c r="B28" s="283"/>
      <c r="C28" s="284" t="s">
        <v>191</v>
      </c>
      <c r="D28" s="290"/>
      <c r="E28" s="290"/>
      <c r="F28" s="290"/>
      <c r="G28" s="290"/>
      <c r="H28" s="290"/>
      <c r="I28" s="290"/>
      <c r="J28" s="290"/>
      <c r="K28" s="290"/>
      <c r="L28" s="290"/>
      <c r="M28" s="290"/>
      <c r="N28" s="290"/>
      <c r="O28" s="290"/>
      <c r="P28" s="290"/>
      <c r="Q28" s="290"/>
      <c r="R28" s="290"/>
      <c r="S28" s="290"/>
      <c r="T28" s="290"/>
      <c r="U28" s="290"/>
      <c r="V28" s="290"/>
      <c r="W28" s="290"/>
      <c r="X28" s="290"/>
      <c r="Y28" s="290"/>
      <c r="Z28" s="293">
        <f t="shared" si="10"/>
        <v>0</v>
      </c>
      <c r="AA28" s="113"/>
      <c r="AB28" s="50"/>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BA28" s="73">
        <f t="shared" si="12"/>
        <v>0</v>
      </c>
      <c r="BC28" s="73">
        <f>+IF((D28&gt;'DD7A2.MELD'!D39),111,0)</f>
        <v>0</v>
      </c>
      <c r="BD28" s="73">
        <f>+IF((E28&gt;'DD7A2.MELD'!E39),111,0)</f>
        <v>0</v>
      </c>
      <c r="BE28" s="73">
        <f>+IF((F28&gt;'DD7A2.MELD'!F39),111,0)</f>
        <v>0</v>
      </c>
      <c r="BF28" s="73">
        <f>+IF((G28&gt;'DD7A2.MELD'!G39),111,0)</f>
        <v>0</v>
      </c>
      <c r="BG28" s="73">
        <f>+IF((H28&gt;'DD7A2.MELD'!H39),111,0)</f>
        <v>0</v>
      </c>
      <c r="BH28" s="73">
        <f>+IF((I28&gt;'DD7A2.MELD'!I39),111,0)</f>
        <v>0</v>
      </c>
      <c r="BI28" s="73">
        <f>+IF((J28&gt;'DD7A2.MELD'!J39),111,0)</f>
        <v>0</v>
      </c>
      <c r="BJ28" s="73">
        <f>+IF((K28&gt;'DD7A2.MELD'!K39),111,0)</f>
        <v>0</v>
      </c>
      <c r="BK28" s="73">
        <f>+IF((L28&gt;'DD7A2.MELD'!L39),111,0)</f>
        <v>0</v>
      </c>
      <c r="BL28" s="73">
        <f>+IF((M28&gt;'DD7A2.MELD'!M39),111,0)</f>
        <v>0</v>
      </c>
      <c r="BM28" s="73">
        <f>+IF((N28&gt;'DD7A2.MELD'!N39),111,0)</f>
        <v>0</v>
      </c>
      <c r="BN28" s="73">
        <f>+IF((O28&gt;'DD7A2.MELD'!O39),111,0)</f>
        <v>0</v>
      </c>
      <c r="BO28" s="73">
        <f>+IF((P28&gt;'DD7A2.MELD'!P39),111,0)</f>
        <v>0</v>
      </c>
      <c r="BP28" s="73">
        <f>+IF((Q28&gt;'DD7A2.MELD'!Q39),111,0)</f>
        <v>0</v>
      </c>
      <c r="BQ28" s="73">
        <f>+IF((R28&gt;'DD7A2.MELD'!R39),111,0)</f>
        <v>0</v>
      </c>
      <c r="BR28" s="73">
        <f>+IF((S28&gt;'DD7A2.MELD'!S39),111,0)</f>
        <v>0</v>
      </c>
      <c r="BS28" s="73">
        <f>+IF((T28&gt;'DD7A2.MELD'!T39),111,0)</f>
        <v>0</v>
      </c>
      <c r="BT28" s="73">
        <f>+IF((U28&gt;'DD7A2.MELD'!U39),111,0)</f>
        <v>0</v>
      </c>
      <c r="BU28" s="73">
        <f>+IF((V28&gt;'DD7A2.MELD'!V39),111,0)</f>
        <v>0</v>
      </c>
      <c r="BV28" s="73">
        <f>+IF((W28&gt;'DD7A2.MELD'!W39),111,0)</f>
        <v>0</v>
      </c>
      <c r="BW28" s="73">
        <f>+IF((X28&gt;'DD7A2.MELD'!X39),111,0)</f>
        <v>0</v>
      </c>
      <c r="BX28" s="73">
        <f>+IF((Y28&gt;'DD7A2.MELD'!Y39),111,0)</f>
        <v>0</v>
      </c>
      <c r="BY28" s="73">
        <f>+IF((Z28&gt;'DD7A2.MELD'!Z39),111,0)</f>
        <v>0</v>
      </c>
    </row>
    <row r="29" spans="2:77" s="51" customFormat="1" ht="17.100000000000001" customHeight="1">
      <c r="B29" s="283"/>
      <c r="C29" s="285" t="s">
        <v>54</v>
      </c>
      <c r="D29" s="290"/>
      <c r="E29" s="290"/>
      <c r="F29" s="290"/>
      <c r="G29" s="290"/>
      <c r="H29" s="290"/>
      <c r="I29" s="290"/>
      <c r="J29" s="290"/>
      <c r="K29" s="290"/>
      <c r="L29" s="290"/>
      <c r="M29" s="290"/>
      <c r="N29" s="290"/>
      <c r="O29" s="290"/>
      <c r="P29" s="290"/>
      <c r="Q29" s="290"/>
      <c r="R29" s="290"/>
      <c r="S29" s="290"/>
      <c r="T29" s="290"/>
      <c r="U29" s="290"/>
      <c r="V29" s="290"/>
      <c r="W29" s="290"/>
      <c r="X29" s="290"/>
      <c r="Y29" s="290"/>
      <c r="Z29" s="293">
        <f t="shared" si="10"/>
        <v>0</v>
      </c>
      <c r="AA29" s="113"/>
      <c r="AB29" s="50"/>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BA29" s="73">
        <f t="shared" si="12"/>
        <v>0</v>
      </c>
      <c r="BC29" s="73">
        <f>+IF((D29&gt;'DD7A2.MELD'!D40),111,0)</f>
        <v>0</v>
      </c>
      <c r="BD29" s="73">
        <f>+IF((E29&gt;'DD7A2.MELD'!E40),111,0)</f>
        <v>0</v>
      </c>
      <c r="BE29" s="73">
        <f>+IF((F29&gt;'DD7A2.MELD'!F40),111,0)</f>
        <v>0</v>
      </c>
      <c r="BF29" s="73">
        <f>+IF((G29&gt;'DD7A2.MELD'!G40),111,0)</f>
        <v>0</v>
      </c>
      <c r="BG29" s="73">
        <f>+IF((H29&gt;'DD7A2.MELD'!H40),111,0)</f>
        <v>0</v>
      </c>
      <c r="BH29" s="73">
        <f>+IF((I29&gt;'DD7A2.MELD'!I40),111,0)</f>
        <v>0</v>
      </c>
      <c r="BI29" s="73">
        <f>+IF((J29&gt;'DD7A2.MELD'!J40),111,0)</f>
        <v>0</v>
      </c>
      <c r="BJ29" s="73">
        <f>+IF((K29&gt;'DD7A2.MELD'!K40),111,0)</f>
        <v>0</v>
      </c>
      <c r="BK29" s="73">
        <f>+IF((L29&gt;'DD7A2.MELD'!L40),111,0)</f>
        <v>0</v>
      </c>
      <c r="BL29" s="73">
        <f>+IF((M29&gt;'DD7A2.MELD'!M40),111,0)</f>
        <v>0</v>
      </c>
      <c r="BM29" s="73">
        <f>+IF((N29&gt;'DD7A2.MELD'!N40),111,0)</f>
        <v>0</v>
      </c>
      <c r="BN29" s="73">
        <f>+IF((O29&gt;'DD7A2.MELD'!O40),111,0)</f>
        <v>0</v>
      </c>
      <c r="BO29" s="73">
        <f>+IF((P29&gt;'DD7A2.MELD'!P40),111,0)</f>
        <v>0</v>
      </c>
      <c r="BP29" s="73">
        <f>+IF((Q29&gt;'DD7A2.MELD'!Q40),111,0)</f>
        <v>0</v>
      </c>
      <c r="BQ29" s="73">
        <f>+IF((R29&gt;'DD7A2.MELD'!R40),111,0)</f>
        <v>0</v>
      </c>
      <c r="BR29" s="73">
        <f>+IF((S29&gt;'DD7A2.MELD'!S40),111,0)</f>
        <v>0</v>
      </c>
      <c r="BS29" s="73">
        <f>+IF((T29&gt;'DD7A2.MELD'!T40),111,0)</f>
        <v>0</v>
      </c>
      <c r="BT29" s="73">
        <f>+IF((U29&gt;'DD7A2.MELD'!U40),111,0)</f>
        <v>0</v>
      </c>
      <c r="BU29" s="73">
        <f>+IF((V29&gt;'DD7A2.MELD'!V40),111,0)</f>
        <v>0</v>
      </c>
      <c r="BV29" s="73">
        <f>+IF((W29&gt;'DD7A2.MELD'!W40),111,0)</f>
        <v>0</v>
      </c>
      <c r="BW29" s="73">
        <f>+IF((X29&gt;'DD7A2.MELD'!X40),111,0)</f>
        <v>0</v>
      </c>
      <c r="BX29" s="73">
        <f>+IF((Y29&gt;'DD7A2.MELD'!Y40),111,0)</f>
        <v>0</v>
      </c>
      <c r="BY29" s="73">
        <f>+IF((Z29&gt;'DD7A2.MELD'!Z40),111,0)</f>
        <v>0</v>
      </c>
    </row>
    <row r="30" spans="2:77" s="51" customFormat="1" ht="17.100000000000001" customHeight="1">
      <c r="B30" s="283"/>
      <c r="C30" s="278" t="s">
        <v>241</v>
      </c>
      <c r="D30" s="290"/>
      <c r="E30" s="290"/>
      <c r="F30" s="290"/>
      <c r="G30" s="290"/>
      <c r="H30" s="290"/>
      <c r="I30" s="290"/>
      <c r="J30" s="290"/>
      <c r="K30" s="290"/>
      <c r="L30" s="290"/>
      <c r="M30" s="290"/>
      <c r="N30" s="290"/>
      <c r="O30" s="290"/>
      <c r="P30" s="290"/>
      <c r="Q30" s="290"/>
      <c r="R30" s="290"/>
      <c r="S30" s="290"/>
      <c r="T30" s="290"/>
      <c r="U30" s="290"/>
      <c r="V30" s="290"/>
      <c r="W30" s="290"/>
      <c r="X30" s="290"/>
      <c r="Y30" s="290"/>
      <c r="Z30" s="293">
        <f t="shared" si="10"/>
        <v>0</v>
      </c>
      <c r="AA30" s="113"/>
      <c r="AB30" s="50"/>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BA30" s="73">
        <f t="shared" si="12"/>
        <v>0</v>
      </c>
      <c r="BC30" s="73">
        <f>+IF((D30&gt;'DD7A2.MELD'!D41),111,0)</f>
        <v>0</v>
      </c>
      <c r="BD30" s="73">
        <f>+IF((E30&gt;'DD7A2.MELD'!E41),111,0)</f>
        <v>0</v>
      </c>
      <c r="BE30" s="73">
        <f>+IF((F30&gt;'DD7A2.MELD'!F41),111,0)</f>
        <v>0</v>
      </c>
      <c r="BF30" s="73">
        <f>+IF((G30&gt;'DD7A2.MELD'!G41),111,0)</f>
        <v>0</v>
      </c>
      <c r="BG30" s="73">
        <f>+IF((H30&gt;'DD7A2.MELD'!H41),111,0)</f>
        <v>0</v>
      </c>
      <c r="BH30" s="73">
        <f>+IF((I30&gt;'DD7A2.MELD'!I41),111,0)</f>
        <v>0</v>
      </c>
      <c r="BI30" s="73">
        <f>+IF((J30&gt;'DD7A2.MELD'!J41),111,0)</f>
        <v>0</v>
      </c>
      <c r="BJ30" s="73">
        <f>+IF((K30&gt;'DD7A2.MELD'!K41),111,0)</f>
        <v>0</v>
      </c>
      <c r="BK30" s="73">
        <f>+IF((L30&gt;'DD7A2.MELD'!L41),111,0)</f>
        <v>0</v>
      </c>
      <c r="BL30" s="73">
        <f>+IF((M30&gt;'DD7A2.MELD'!M41),111,0)</f>
        <v>0</v>
      </c>
      <c r="BM30" s="73">
        <f>+IF((N30&gt;'DD7A2.MELD'!N41),111,0)</f>
        <v>0</v>
      </c>
      <c r="BN30" s="73">
        <f>+IF((O30&gt;'DD7A2.MELD'!O41),111,0)</f>
        <v>0</v>
      </c>
      <c r="BO30" s="73">
        <f>+IF((P30&gt;'DD7A2.MELD'!P41),111,0)</f>
        <v>0</v>
      </c>
      <c r="BP30" s="73">
        <f>+IF((Q30&gt;'DD7A2.MELD'!Q41),111,0)</f>
        <v>0</v>
      </c>
      <c r="BQ30" s="73">
        <f>+IF((R30&gt;'DD7A2.MELD'!R41),111,0)</f>
        <v>0</v>
      </c>
      <c r="BR30" s="73">
        <f>+IF((S30&gt;'DD7A2.MELD'!S41),111,0)</f>
        <v>0</v>
      </c>
      <c r="BS30" s="73">
        <f>+IF((T30&gt;'DD7A2.MELD'!T41),111,0)</f>
        <v>0</v>
      </c>
      <c r="BT30" s="73">
        <f>+IF((U30&gt;'DD7A2.MELD'!U41),111,0)</f>
        <v>0</v>
      </c>
      <c r="BU30" s="73">
        <f>+IF((V30&gt;'DD7A2.MELD'!V41),111,0)</f>
        <v>0</v>
      </c>
      <c r="BV30" s="73">
        <f>+IF((W30&gt;'DD7A2.MELD'!W41),111,0)</f>
        <v>0</v>
      </c>
      <c r="BW30" s="73">
        <f>+IF((X30&gt;'DD7A2.MELD'!X41),111,0)</f>
        <v>0</v>
      </c>
      <c r="BX30" s="73">
        <f>+IF((Y30&gt;'DD7A2.MELD'!Y41),111,0)</f>
        <v>0</v>
      </c>
      <c r="BY30" s="73">
        <f>+IF((Z30&gt;'DD7A2.MELD'!Z41),111,0)</f>
        <v>0</v>
      </c>
    </row>
    <row r="31" spans="2:77" s="56" customFormat="1" ht="17.100000000000001" customHeight="1">
      <c r="B31" s="88"/>
      <c r="C31" s="91" t="s">
        <v>12</v>
      </c>
      <c r="D31" s="294"/>
      <c r="E31" s="294"/>
      <c r="F31" s="294"/>
      <c r="G31" s="294"/>
      <c r="H31" s="294"/>
      <c r="I31" s="294"/>
      <c r="J31" s="294"/>
      <c r="K31" s="294"/>
      <c r="L31" s="294"/>
      <c r="M31" s="294"/>
      <c r="N31" s="294"/>
      <c r="O31" s="294"/>
      <c r="P31" s="294"/>
      <c r="Q31" s="294"/>
      <c r="R31" s="294"/>
      <c r="S31" s="294"/>
      <c r="T31" s="294"/>
      <c r="U31" s="294"/>
      <c r="V31" s="294"/>
      <c r="W31" s="294"/>
      <c r="X31" s="294"/>
      <c r="Y31" s="294"/>
      <c r="Z31" s="293">
        <f>SUM(D31:Y31)</f>
        <v>0</v>
      </c>
      <c r="AA31" s="113"/>
      <c r="AB31" s="55"/>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BA31" s="74">
        <f t="shared" si="12"/>
        <v>0</v>
      </c>
      <c r="BC31" s="73">
        <f>+IF(OR((D31&gt;'DD7A2.MELD'!D42),(D31&lt;'DD7A2.MELD'!D43)),111,0)</f>
        <v>0</v>
      </c>
      <c r="BD31" s="73">
        <f>+IF(OR((E31&gt;'DD7A2.MELD'!E42),(E31&lt;'DD7A2.MELD'!E43)),111,0)</f>
        <v>0</v>
      </c>
      <c r="BE31" s="73">
        <f>+IF(OR((F31&gt;'DD7A2.MELD'!F42),(F31&lt;'DD7A2.MELD'!F43)),111,0)</f>
        <v>0</v>
      </c>
      <c r="BF31" s="73">
        <f>+IF(OR((G31&gt;'DD7A2.MELD'!G42),(G31&lt;'DD7A2.MELD'!G43)),111,0)</f>
        <v>0</v>
      </c>
      <c r="BG31" s="73">
        <f>+IF(OR((H31&gt;'DD7A2.MELD'!H42),(H31&lt;'DD7A2.MELD'!H43)),111,0)</f>
        <v>0</v>
      </c>
      <c r="BH31" s="73">
        <f>+IF(OR((I31&gt;'DD7A2.MELD'!I42),(I31&lt;'DD7A2.MELD'!I43)),111,0)</f>
        <v>0</v>
      </c>
      <c r="BI31" s="73">
        <f>+IF(OR((J31&gt;'DD7A2.MELD'!J42),(J31&lt;'DD7A2.MELD'!J43)),111,0)</f>
        <v>0</v>
      </c>
      <c r="BJ31" s="73">
        <f>+IF(OR((K31&gt;'DD7A2.MELD'!K42),(K31&lt;'DD7A2.MELD'!K43)),111,0)</f>
        <v>0</v>
      </c>
      <c r="BK31" s="73">
        <f>+IF(OR((L31&gt;'DD7A2.MELD'!L42),(L31&lt;'DD7A2.MELD'!L43)),111,0)</f>
        <v>0</v>
      </c>
      <c r="BL31" s="73">
        <f>+IF(OR((M31&gt;'DD7A2.MELD'!M42),(M31&lt;'DD7A2.MELD'!M43)),111,0)</f>
        <v>0</v>
      </c>
      <c r="BM31" s="73">
        <f>+IF(OR((N31&gt;'DD7A2.MELD'!N42),(N31&lt;'DD7A2.MELD'!N43)),111,0)</f>
        <v>0</v>
      </c>
      <c r="BN31" s="73">
        <f>+IF(OR((O31&gt;'DD7A2.MELD'!O42),(O31&lt;'DD7A2.MELD'!O43)),111,0)</f>
        <v>0</v>
      </c>
      <c r="BO31" s="73">
        <f>+IF(OR((P31&gt;'DD7A2.MELD'!P42),(P31&lt;'DD7A2.MELD'!P43)),111,0)</f>
        <v>0</v>
      </c>
      <c r="BP31" s="73">
        <f>+IF(OR((Q31&gt;'DD7A2.MELD'!Q42),(Q31&lt;'DD7A2.MELD'!Q43)),111,0)</f>
        <v>0</v>
      </c>
      <c r="BQ31" s="73">
        <f>+IF(OR((R31&gt;'DD7A2.MELD'!R42),(R31&lt;'DD7A2.MELD'!R43)),111,0)</f>
        <v>0</v>
      </c>
      <c r="BR31" s="73">
        <f>+IF(OR((S31&gt;'DD7A2.MELD'!S42),(S31&lt;'DD7A2.MELD'!S43)),111,0)</f>
        <v>0</v>
      </c>
      <c r="BS31" s="73">
        <f>+IF(OR((T31&gt;'DD7A2.MELD'!T42),(T31&lt;'DD7A2.MELD'!T43)),111,0)</f>
        <v>0</v>
      </c>
      <c r="BT31" s="73">
        <f>+IF(OR((U31&gt;'DD7A2.MELD'!U42),(U31&lt;'DD7A2.MELD'!U43)),111,0)</f>
        <v>0</v>
      </c>
      <c r="BU31" s="73">
        <f>+IF(OR((V31&gt;'DD7A2.MELD'!V42),(V31&lt;'DD7A2.MELD'!V43)),111,0)</f>
        <v>0</v>
      </c>
      <c r="BV31" s="73">
        <f>+IF(OR((W31&gt;'DD7A2.MELD'!W42),(W31&lt;'DD7A2.MELD'!W43)),111,0)</f>
        <v>0</v>
      </c>
      <c r="BW31" s="73">
        <f>+IF(OR((X31&gt;'DD7A2.MELD'!X42),(X31&lt;'DD7A2.MELD'!X43)),111,0)</f>
        <v>0</v>
      </c>
      <c r="BX31" s="73">
        <f>+IF(OR((Y31&gt;'DD7A2.MELD'!Y42),(Y31&lt;'DD7A2.MELD'!Y43)),111,0)</f>
        <v>0</v>
      </c>
      <c r="BY31" s="73">
        <f>+IF(OR((Z31&gt;'DD7A2.MELD'!Z42),(Z31&lt;'DD7A2.MELD'!Z43)),111,0)</f>
        <v>0</v>
      </c>
    </row>
    <row r="32" spans="2:77" s="212" customFormat="1" ht="19.5" customHeight="1">
      <c r="B32" s="88"/>
      <c r="C32" s="91" t="s">
        <v>56</v>
      </c>
      <c r="D32" s="295">
        <f t="shared" ref="D32:Y32" si="13">SUM(D23:D24,D31)</f>
        <v>0</v>
      </c>
      <c r="E32" s="295">
        <f t="shared" si="13"/>
        <v>0</v>
      </c>
      <c r="F32" s="295">
        <f t="shared" si="13"/>
        <v>0</v>
      </c>
      <c r="G32" s="295">
        <f t="shared" si="13"/>
        <v>0</v>
      </c>
      <c r="H32" s="295">
        <f t="shared" si="13"/>
        <v>0</v>
      </c>
      <c r="I32" s="295">
        <f t="shared" si="13"/>
        <v>0</v>
      </c>
      <c r="J32" s="295">
        <f t="shared" si="13"/>
        <v>0</v>
      </c>
      <c r="K32" s="295">
        <f t="shared" si="13"/>
        <v>0</v>
      </c>
      <c r="L32" s="295">
        <f t="shared" si="13"/>
        <v>0</v>
      </c>
      <c r="M32" s="295">
        <f t="shared" si="13"/>
        <v>0</v>
      </c>
      <c r="N32" s="295">
        <f t="shared" si="13"/>
        <v>0</v>
      </c>
      <c r="O32" s="295">
        <f t="shared" si="13"/>
        <v>0</v>
      </c>
      <c r="P32" s="295">
        <f t="shared" si="13"/>
        <v>0</v>
      </c>
      <c r="Q32" s="295">
        <f t="shared" si="13"/>
        <v>0</v>
      </c>
      <c r="R32" s="295">
        <f t="shared" si="13"/>
        <v>0</v>
      </c>
      <c r="S32" s="295">
        <f t="shared" si="13"/>
        <v>0</v>
      </c>
      <c r="T32" s="295">
        <f t="shared" si="13"/>
        <v>0</v>
      </c>
      <c r="U32" s="295">
        <f t="shared" si="13"/>
        <v>0</v>
      </c>
      <c r="V32" s="295">
        <f t="shared" si="13"/>
        <v>0</v>
      </c>
      <c r="W32" s="295">
        <f t="shared" si="13"/>
        <v>0</v>
      </c>
      <c r="X32" s="295">
        <f t="shared" si="13"/>
        <v>0</v>
      </c>
      <c r="Y32" s="295">
        <f t="shared" si="13"/>
        <v>0</v>
      </c>
      <c r="Z32" s="293">
        <f>SUM(D32:Y32)</f>
        <v>0</v>
      </c>
      <c r="AA32" s="114"/>
      <c r="AC32" s="74">
        <f>+D32-D23-D24-D31</f>
        <v>0</v>
      </c>
      <c r="AD32" s="74">
        <f t="shared" ref="AD32:AY32" si="14">+E32-E23-E24-E31</f>
        <v>0</v>
      </c>
      <c r="AE32" s="74">
        <f t="shared" si="14"/>
        <v>0</v>
      </c>
      <c r="AF32" s="74">
        <f t="shared" si="14"/>
        <v>0</v>
      </c>
      <c r="AG32" s="74">
        <f t="shared" si="14"/>
        <v>0</v>
      </c>
      <c r="AH32" s="74">
        <f t="shared" si="14"/>
        <v>0</v>
      </c>
      <c r="AI32" s="74">
        <f t="shared" si="14"/>
        <v>0</v>
      </c>
      <c r="AJ32" s="74">
        <f t="shared" si="14"/>
        <v>0</v>
      </c>
      <c r="AK32" s="74">
        <f t="shared" si="14"/>
        <v>0</v>
      </c>
      <c r="AL32" s="74">
        <f t="shared" si="14"/>
        <v>0</v>
      </c>
      <c r="AM32" s="74">
        <f t="shared" si="14"/>
        <v>0</v>
      </c>
      <c r="AN32" s="74">
        <f t="shared" si="14"/>
        <v>0</v>
      </c>
      <c r="AO32" s="74">
        <f t="shared" si="14"/>
        <v>0</v>
      </c>
      <c r="AP32" s="74">
        <f t="shared" si="14"/>
        <v>0</v>
      </c>
      <c r="AQ32" s="74">
        <f t="shared" si="14"/>
        <v>0</v>
      </c>
      <c r="AR32" s="74">
        <f t="shared" si="14"/>
        <v>0</v>
      </c>
      <c r="AS32" s="74">
        <f t="shared" si="14"/>
        <v>0</v>
      </c>
      <c r="AT32" s="74">
        <f t="shared" si="14"/>
        <v>0</v>
      </c>
      <c r="AU32" s="74">
        <f t="shared" si="14"/>
        <v>0</v>
      </c>
      <c r="AV32" s="74">
        <f t="shared" si="14"/>
        <v>0</v>
      </c>
      <c r="AW32" s="74">
        <f t="shared" si="14"/>
        <v>0</v>
      </c>
      <c r="AX32" s="74">
        <f t="shared" si="14"/>
        <v>0</v>
      </c>
      <c r="AY32" s="74">
        <f t="shared" si="14"/>
        <v>0</v>
      </c>
      <c r="AZ32" s="99"/>
      <c r="BA32" s="73">
        <f>+Z32-SUM(D32:Y32)</f>
        <v>0</v>
      </c>
      <c r="BC32" s="73">
        <f>+IF((D32&gt;'DD7A2.MELD'!D45),111,0)</f>
        <v>0</v>
      </c>
      <c r="BD32" s="73">
        <f>+IF((E32&gt;'DD7A2.MELD'!E45),111,0)</f>
        <v>0</v>
      </c>
      <c r="BE32" s="73">
        <f>+IF((F32&gt;'DD7A2.MELD'!F45),111,0)</f>
        <v>0</v>
      </c>
      <c r="BF32" s="73">
        <f>+IF((G32&gt;'DD7A2.MELD'!G45),111,0)</f>
        <v>0</v>
      </c>
      <c r="BG32" s="73">
        <f>+IF((H32&gt;'DD7A2.MELD'!H45),111,0)</f>
        <v>0</v>
      </c>
      <c r="BH32" s="73">
        <f>+IF((I32&gt;'DD7A2.MELD'!I45),111,0)</f>
        <v>0</v>
      </c>
      <c r="BI32" s="73">
        <f>+IF((J32&gt;'DD7A2.MELD'!J45),111,0)</f>
        <v>0</v>
      </c>
      <c r="BJ32" s="73">
        <f>+IF((K32&gt;'DD7A2.MELD'!K45),111,0)</f>
        <v>0</v>
      </c>
      <c r="BK32" s="73">
        <f>+IF((L32&gt;'DD7A2.MELD'!L45),111,0)</f>
        <v>0</v>
      </c>
      <c r="BL32" s="73">
        <f>+IF((M32&gt;'DD7A2.MELD'!M45),111,0)</f>
        <v>0</v>
      </c>
      <c r="BM32" s="73">
        <f>+IF((N32&gt;'DD7A2.MELD'!N45),111,0)</f>
        <v>0</v>
      </c>
      <c r="BN32" s="73">
        <f>+IF((O32&gt;'DD7A2.MELD'!O45),111,0)</f>
        <v>0</v>
      </c>
      <c r="BO32" s="73">
        <f>+IF((P32&gt;'DD7A2.MELD'!P45),111,0)</f>
        <v>0</v>
      </c>
      <c r="BP32" s="73">
        <f>+IF((Q32&gt;'DD7A2.MELD'!Q45),111,0)</f>
        <v>0</v>
      </c>
      <c r="BQ32" s="73">
        <f>+IF((R32&gt;'DD7A2.MELD'!R45),111,0)</f>
        <v>0</v>
      </c>
      <c r="BR32" s="73">
        <f>+IF((S32&gt;'DD7A2.MELD'!S45),111,0)</f>
        <v>0</v>
      </c>
      <c r="BS32" s="73">
        <f>+IF((T32&gt;'DD7A2.MELD'!T45),111,0)</f>
        <v>0</v>
      </c>
      <c r="BT32" s="73">
        <f>+IF((U32&gt;'DD7A2.MELD'!U45),111,0)</f>
        <v>0</v>
      </c>
      <c r="BU32" s="73">
        <f>+IF((V32&gt;'DD7A2.MELD'!V45),111,0)</f>
        <v>0</v>
      </c>
      <c r="BV32" s="73">
        <f>+IF((W32&gt;'DD7A2.MELD'!W45),111,0)</f>
        <v>0</v>
      </c>
      <c r="BW32" s="73">
        <f>+IF((X32&gt;'DD7A2.MELD'!X45),111,0)</f>
        <v>0</v>
      </c>
      <c r="BX32" s="73">
        <f>+IF((Y32&gt;'DD7A2.MELD'!Y45),111,0)</f>
        <v>0</v>
      </c>
      <c r="BY32" s="73">
        <f>+IF((Z32&gt;'DD7A2.MELD'!Z45),111,0)</f>
        <v>0</v>
      </c>
    </row>
    <row r="33" spans="2:77" s="82" customFormat="1" ht="17.100000000000001" customHeight="1">
      <c r="B33" s="279"/>
      <c r="C33" s="280" t="s">
        <v>249</v>
      </c>
      <c r="D33" s="296"/>
      <c r="E33" s="296"/>
      <c r="F33" s="296"/>
      <c r="G33" s="296"/>
      <c r="H33" s="296"/>
      <c r="I33" s="296"/>
      <c r="J33" s="296"/>
      <c r="K33" s="296"/>
      <c r="L33" s="296"/>
      <c r="M33" s="296"/>
      <c r="N33" s="296"/>
      <c r="O33" s="296"/>
      <c r="P33" s="296"/>
      <c r="Q33" s="296"/>
      <c r="R33" s="296"/>
      <c r="S33" s="296"/>
      <c r="T33" s="296"/>
      <c r="U33" s="296"/>
      <c r="V33" s="296"/>
      <c r="W33" s="296"/>
      <c r="X33" s="296"/>
      <c r="Y33" s="296"/>
      <c r="Z33" s="297">
        <f>SUM(D33:Y33)</f>
        <v>0</v>
      </c>
      <c r="AA33" s="211"/>
      <c r="AB33" s="81"/>
      <c r="AC33" s="80">
        <f>+IF((D33&gt;D32),111,0)</f>
        <v>0</v>
      </c>
      <c r="AD33" s="80">
        <f t="shared" ref="AD33:AY33" si="15">+IF((E33&gt;E32),111,0)</f>
        <v>0</v>
      </c>
      <c r="AE33" s="80">
        <f t="shared" si="15"/>
        <v>0</v>
      </c>
      <c r="AF33" s="80">
        <f t="shared" si="15"/>
        <v>0</v>
      </c>
      <c r="AG33" s="80">
        <f t="shared" si="15"/>
        <v>0</v>
      </c>
      <c r="AH33" s="80">
        <f t="shared" si="15"/>
        <v>0</v>
      </c>
      <c r="AI33" s="80">
        <f t="shared" si="15"/>
        <v>0</v>
      </c>
      <c r="AJ33" s="80">
        <f t="shared" si="15"/>
        <v>0</v>
      </c>
      <c r="AK33" s="80">
        <f t="shared" si="15"/>
        <v>0</v>
      </c>
      <c r="AL33" s="80">
        <f t="shared" si="15"/>
        <v>0</v>
      </c>
      <c r="AM33" s="80">
        <f t="shared" si="15"/>
        <v>0</v>
      </c>
      <c r="AN33" s="80">
        <f t="shared" si="15"/>
        <v>0</v>
      </c>
      <c r="AO33" s="80">
        <f t="shared" si="15"/>
        <v>0</v>
      </c>
      <c r="AP33" s="80">
        <f t="shared" si="15"/>
        <v>0</v>
      </c>
      <c r="AQ33" s="80">
        <f t="shared" si="15"/>
        <v>0</v>
      </c>
      <c r="AR33" s="80">
        <f t="shared" si="15"/>
        <v>0</v>
      </c>
      <c r="AS33" s="80">
        <f t="shared" si="15"/>
        <v>0</v>
      </c>
      <c r="AT33" s="80">
        <f t="shared" si="15"/>
        <v>0</v>
      </c>
      <c r="AU33" s="80">
        <f t="shared" si="15"/>
        <v>0</v>
      </c>
      <c r="AV33" s="80">
        <f t="shared" si="15"/>
        <v>0</v>
      </c>
      <c r="AW33" s="80">
        <f t="shared" si="15"/>
        <v>0</v>
      </c>
      <c r="AX33" s="80">
        <f t="shared" si="15"/>
        <v>0</v>
      </c>
      <c r="AY33" s="80">
        <f t="shared" si="15"/>
        <v>0</v>
      </c>
      <c r="AZ33" s="211"/>
      <c r="BA33" s="80">
        <f>+Z33-SUM(D33:Y33)</f>
        <v>0</v>
      </c>
      <c r="BC33" s="80">
        <f>+IF((D33&gt;'DD7A2.MELD'!D46),111,0)</f>
        <v>0</v>
      </c>
      <c r="BD33" s="80">
        <f>+IF((E33&gt;'DD7A2.MELD'!E46),111,0)</f>
        <v>0</v>
      </c>
      <c r="BE33" s="80">
        <f>+IF((F33&gt;'DD7A2.MELD'!F46),111,0)</f>
        <v>0</v>
      </c>
      <c r="BF33" s="80">
        <f>+IF((G33&gt;'DD7A2.MELD'!G46),111,0)</f>
        <v>0</v>
      </c>
      <c r="BG33" s="80">
        <f>+IF((H33&gt;'DD7A2.MELD'!H46),111,0)</f>
        <v>0</v>
      </c>
      <c r="BH33" s="80">
        <f>+IF((I33&gt;'DD7A2.MELD'!I46),111,0)</f>
        <v>0</v>
      </c>
      <c r="BI33" s="80">
        <f>+IF((J33&gt;'DD7A2.MELD'!J46),111,0)</f>
        <v>0</v>
      </c>
      <c r="BJ33" s="80">
        <f>+IF((K33&gt;'DD7A2.MELD'!K46),111,0)</f>
        <v>0</v>
      </c>
      <c r="BK33" s="80">
        <f>+IF((L33&gt;'DD7A2.MELD'!L46),111,0)</f>
        <v>0</v>
      </c>
      <c r="BL33" s="80">
        <f>+IF((M33&gt;'DD7A2.MELD'!M46),111,0)</f>
        <v>0</v>
      </c>
      <c r="BM33" s="80">
        <f>+IF((N33&gt;'DD7A2.MELD'!N46),111,0)</f>
        <v>0</v>
      </c>
      <c r="BN33" s="80">
        <f>+IF((O33&gt;'DD7A2.MELD'!O46),111,0)</f>
        <v>0</v>
      </c>
      <c r="BO33" s="80">
        <f>+IF((P33&gt;'DD7A2.MELD'!P46),111,0)</f>
        <v>0</v>
      </c>
      <c r="BP33" s="80">
        <f>+IF((Q33&gt;'DD7A2.MELD'!Q46),111,0)</f>
        <v>0</v>
      </c>
      <c r="BQ33" s="80">
        <f>+IF((R33&gt;'DD7A2.MELD'!R46),111,0)</f>
        <v>0</v>
      </c>
      <c r="BR33" s="80">
        <f>+IF((S33&gt;'DD7A2.MELD'!S46),111,0)</f>
        <v>0</v>
      </c>
      <c r="BS33" s="80">
        <f>+IF((T33&gt;'DD7A2.MELD'!T46),111,0)</f>
        <v>0</v>
      </c>
      <c r="BT33" s="80">
        <f>+IF((U33&gt;'DD7A2.MELD'!U46),111,0)</f>
        <v>0</v>
      </c>
      <c r="BU33" s="80">
        <f>+IF((V33&gt;'DD7A2.MELD'!V46),111,0)</f>
        <v>0</v>
      </c>
      <c r="BV33" s="80">
        <f>+IF((W33&gt;'DD7A2.MELD'!W46),111,0)</f>
        <v>0</v>
      </c>
      <c r="BW33" s="80">
        <f>+IF((X33&gt;'DD7A2.MELD'!X46),111,0)</f>
        <v>0</v>
      </c>
      <c r="BX33" s="80">
        <f>+IF((Y33&gt;'DD7A2.MELD'!Y46),111,0)</f>
        <v>0</v>
      </c>
      <c r="BY33" s="80">
        <f>+IF((Z33&gt;'DD7A2.MELD'!Z46),111,0)</f>
        <v>0</v>
      </c>
    </row>
    <row r="34" spans="2:77" s="82" customFormat="1" ht="16.5" customHeight="1">
      <c r="B34" s="281"/>
      <c r="C34" s="282" t="s">
        <v>250</v>
      </c>
      <c r="D34" s="298"/>
      <c r="E34" s="298"/>
      <c r="F34" s="298"/>
      <c r="G34" s="298"/>
      <c r="H34" s="298"/>
      <c r="I34" s="298"/>
      <c r="J34" s="298"/>
      <c r="K34" s="298"/>
      <c r="L34" s="298"/>
      <c r="M34" s="298"/>
      <c r="N34" s="298"/>
      <c r="O34" s="298"/>
      <c r="P34" s="298"/>
      <c r="Q34" s="298"/>
      <c r="R34" s="298"/>
      <c r="S34" s="298"/>
      <c r="T34" s="298"/>
      <c r="U34" s="298"/>
      <c r="V34" s="298"/>
      <c r="W34" s="298"/>
      <c r="X34" s="298"/>
      <c r="Y34" s="298"/>
      <c r="Z34" s="297">
        <f>SUM(D34:Y34)</f>
        <v>0</v>
      </c>
      <c r="AA34" s="115"/>
      <c r="AB34" s="81"/>
      <c r="AC34" s="80">
        <f t="shared" ref="AC34:AY34" si="16">+IF((D34&gt;D32),111,0)</f>
        <v>0</v>
      </c>
      <c r="AD34" s="80">
        <f t="shared" si="16"/>
        <v>0</v>
      </c>
      <c r="AE34" s="80">
        <f t="shared" si="16"/>
        <v>0</v>
      </c>
      <c r="AF34" s="80">
        <f t="shared" si="16"/>
        <v>0</v>
      </c>
      <c r="AG34" s="80">
        <f t="shared" si="16"/>
        <v>0</v>
      </c>
      <c r="AH34" s="80">
        <f t="shared" si="16"/>
        <v>0</v>
      </c>
      <c r="AI34" s="80">
        <f t="shared" si="16"/>
        <v>0</v>
      </c>
      <c r="AJ34" s="80">
        <f t="shared" si="16"/>
        <v>0</v>
      </c>
      <c r="AK34" s="80">
        <f t="shared" si="16"/>
        <v>0</v>
      </c>
      <c r="AL34" s="80">
        <f t="shared" si="16"/>
        <v>0</v>
      </c>
      <c r="AM34" s="80">
        <f t="shared" si="16"/>
        <v>0</v>
      </c>
      <c r="AN34" s="80">
        <f t="shared" si="16"/>
        <v>0</v>
      </c>
      <c r="AO34" s="80">
        <f t="shared" si="16"/>
        <v>0</v>
      </c>
      <c r="AP34" s="80">
        <f t="shared" si="16"/>
        <v>0</v>
      </c>
      <c r="AQ34" s="80">
        <f t="shared" si="16"/>
        <v>0</v>
      </c>
      <c r="AR34" s="80">
        <f t="shared" si="16"/>
        <v>0</v>
      </c>
      <c r="AS34" s="80">
        <f t="shared" si="16"/>
        <v>0</v>
      </c>
      <c r="AT34" s="80">
        <f t="shared" si="16"/>
        <v>0</v>
      </c>
      <c r="AU34" s="80">
        <f t="shared" si="16"/>
        <v>0</v>
      </c>
      <c r="AV34" s="80">
        <f t="shared" si="16"/>
        <v>0</v>
      </c>
      <c r="AW34" s="80">
        <f t="shared" si="16"/>
        <v>0</v>
      </c>
      <c r="AX34" s="80">
        <f t="shared" si="16"/>
        <v>0</v>
      </c>
      <c r="AY34" s="80">
        <f t="shared" si="16"/>
        <v>0</v>
      </c>
      <c r="AZ34" s="211"/>
      <c r="BA34" s="80">
        <f>+Z34-SUM(D34:Y34)</f>
        <v>0</v>
      </c>
      <c r="BC34" s="80">
        <f>+IF((D34&gt;'DD7A2.MELD'!D47),111,0)</f>
        <v>0</v>
      </c>
      <c r="BD34" s="80">
        <f>+IF((E34&gt;'DD7A2.MELD'!E47),111,0)</f>
        <v>0</v>
      </c>
      <c r="BE34" s="80">
        <f>+IF((F34&gt;'DD7A2.MELD'!F47),111,0)</f>
        <v>0</v>
      </c>
      <c r="BF34" s="80">
        <f>+IF((G34&gt;'DD7A2.MELD'!G47),111,0)</f>
        <v>0</v>
      </c>
      <c r="BG34" s="80">
        <f>+IF((H34&gt;'DD7A2.MELD'!H47),111,0)</f>
        <v>0</v>
      </c>
      <c r="BH34" s="80">
        <f>+IF((I34&gt;'DD7A2.MELD'!I47),111,0)</f>
        <v>0</v>
      </c>
      <c r="BI34" s="80">
        <f>+IF((J34&gt;'DD7A2.MELD'!J47),111,0)</f>
        <v>0</v>
      </c>
      <c r="BJ34" s="80">
        <f>+IF((K34&gt;'DD7A2.MELD'!K47),111,0)</f>
        <v>0</v>
      </c>
      <c r="BK34" s="80">
        <f>+IF((L34&gt;'DD7A2.MELD'!L47),111,0)</f>
        <v>0</v>
      </c>
      <c r="BL34" s="80">
        <f>+IF((M34&gt;'DD7A2.MELD'!M47),111,0)</f>
        <v>0</v>
      </c>
      <c r="BM34" s="80">
        <f>+IF((N34&gt;'DD7A2.MELD'!N47),111,0)</f>
        <v>0</v>
      </c>
      <c r="BN34" s="80">
        <f>+IF((O34&gt;'DD7A2.MELD'!O47),111,0)</f>
        <v>0</v>
      </c>
      <c r="BO34" s="80">
        <f>+IF((P34&gt;'DD7A2.MELD'!P47),111,0)</f>
        <v>0</v>
      </c>
      <c r="BP34" s="80">
        <f>+IF((Q34&gt;'DD7A2.MELD'!Q47),111,0)</f>
        <v>0</v>
      </c>
      <c r="BQ34" s="80">
        <f>+IF((R34&gt;'DD7A2.MELD'!R47),111,0)</f>
        <v>0</v>
      </c>
      <c r="BR34" s="80">
        <f>+IF((S34&gt;'DD7A2.MELD'!S47),111,0)</f>
        <v>0</v>
      </c>
      <c r="BS34" s="80">
        <f>+IF((T34&gt;'DD7A2.MELD'!T47),111,0)</f>
        <v>0</v>
      </c>
      <c r="BT34" s="80">
        <f>+IF((U34&gt;'DD7A2.MELD'!U47),111,0)</f>
        <v>0</v>
      </c>
      <c r="BU34" s="80">
        <f>+IF((V34&gt;'DD7A2.MELD'!V47),111,0)</f>
        <v>0</v>
      </c>
      <c r="BV34" s="80">
        <f>+IF((W34&gt;'DD7A2.MELD'!W47),111,0)</f>
        <v>0</v>
      </c>
      <c r="BW34" s="80">
        <f>+IF((X34&gt;'DD7A2.MELD'!X47),111,0)</f>
        <v>0</v>
      </c>
      <c r="BX34" s="80">
        <f>+IF((Y34&gt;'DD7A2.MELD'!Y47),111,0)</f>
        <v>0</v>
      </c>
      <c r="BY34" s="80">
        <f>+IF((Z34&gt;'DD7A2.MELD'!Z47),111,0)</f>
        <v>0</v>
      </c>
    </row>
    <row r="35" spans="2:77" s="82" customFormat="1" ht="17.100000000000001" customHeight="1">
      <c r="B35" s="281"/>
      <c r="C35" s="282" t="s">
        <v>240</v>
      </c>
      <c r="D35" s="374"/>
      <c r="E35" s="375"/>
      <c r="F35" s="374"/>
      <c r="G35" s="374"/>
      <c r="H35" s="375"/>
      <c r="I35" s="374"/>
      <c r="J35" s="374"/>
      <c r="K35" s="374"/>
      <c r="L35" s="375"/>
      <c r="M35" s="374"/>
      <c r="N35" s="375"/>
      <c r="O35" s="374"/>
      <c r="P35" s="374"/>
      <c r="Q35" s="374"/>
      <c r="R35" s="374"/>
      <c r="S35" s="375"/>
      <c r="T35" s="374"/>
      <c r="U35" s="374"/>
      <c r="V35" s="374"/>
      <c r="W35" s="375"/>
      <c r="X35" s="374"/>
      <c r="Y35" s="375"/>
      <c r="Z35" s="372">
        <f>SUM(D35:Y35)</f>
        <v>0</v>
      </c>
      <c r="AA35" s="376"/>
      <c r="AB35" s="81"/>
      <c r="AC35" s="377"/>
      <c r="AD35" s="80">
        <f>+IF((E35&gt;E32),111,0)</f>
        <v>0</v>
      </c>
      <c r="AE35" s="377"/>
      <c r="AF35" s="377"/>
      <c r="AG35" s="80">
        <f>+IF((H35&gt;H32),111,0)</f>
        <v>0</v>
      </c>
      <c r="AH35" s="377"/>
      <c r="AI35" s="377"/>
      <c r="AJ35" s="377"/>
      <c r="AK35" s="80">
        <f>+IF((L35&gt;L32),111,0)</f>
        <v>0</v>
      </c>
      <c r="AL35" s="377"/>
      <c r="AM35" s="80">
        <f>+IF((N35&gt;N32),111,0)</f>
        <v>0</v>
      </c>
      <c r="AN35" s="377"/>
      <c r="AO35" s="377"/>
      <c r="AP35" s="377"/>
      <c r="AQ35" s="377"/>
      <c r="AR35" s="80">
        <f>+IF((S35&gt;S32),111,0)</f>
        <v>0</v>
      </c>
      <c r="AS35" s="377"/>
      <c r="AT35" s="377"/>
      <c r="AU35" s="377"/>
      <c r="AV35" s="80">
        <f>+IF((W35&gt;W32),111,0)</f>
        <v>0</v>
      </c>
      <c r="AW35" s="377"/>
      <c r="AX35" s="80">
        <f>+IF((Y35&gt;Y32),111,0)</f>
        <v>0</v>
      </c>
      <c r="AY35" s="80">
        <f>+IF((Z35&gt;Z32),111,0)</f>
        <v>0</v>
      </c>
      <c r="BA35" s="80">
        <f>+Z35-SUM(D35:Y35)</f>
        <v>0</v>
      </c>
      <c r="BC35" s="377"/>
      <c r="BD35" s="80">
        <f>+IF((E35&gt;'DD7A2.MELD'!E48),111,0)</f>
        <v>0</v>
      </c>
      <c r="BE35" s="377"/>
      <c r="BF35" s="377"/>
      <c r="BG35" s="80">
        <f>+IF((H35&gt;'DD7A2.MELD'!H48),111,0)</f>
        <v>0</v>
      </c>
      <c r="BH35" s="377"/>
      <c r="BI35" s="377"/>
      <c r="BJ35" s="377"/>
      <c r="BK35" s="80">
        <f>+IF((L35&gt;'DD7A2.MELD'!L48),111,0)</f>
        <v>0</v>
      </c>
      <c r="BL35" s="377"/>
      <c r="BM35" s="80">
        <f>+IF((N35&gt;'DD7A2.MELD'!N48),111,0)</f>
        <v>0</v>
      </c>
      <c r="BN35" s="377"/>
      <c r="BO35" s="377"/>
      <c r="BP35" s="377"/>
      <c r="BQ35" s="377"/>
      <c r="BR35" s="80">
        <f>+IF((S35&gt;'DD7A2.MELD'!S48),111,0)</f>
        <v>0</v>
      </c>
      <c r="BS35" s="377"/>
      <c r="BT35" s="377"/>
      <c r="BU35" s="377"/>
      <c r="BV35" s="80">
        <f>+IF((W35&gt;'DD7A2.MELD'!W48),111,0)</f>
        <v>0</v>
      </c>
      <c r="BW35" s="377"/>
      <c r="BX35" s="80">
        <f>+IF((Y35&gt;'DD7A2.MELD'!Y48),111,0)</f>
        <v>0</v>
      </c>
      <c r="BY35" s="80">
        <f>+IF((Z35&gt;'DD7A2.MELD'!Z48),111,0)</f>
        <v>0</v>
      </c>
    </row>
    <row r="36" spans="2:77" s="51" customFormat="1" ht="20.100000000000001" customHeight="1">
      <c r="B36" s="57"/>
      <c r="C36" s="146" t="s">
        <v>71</v>
      </c>
      <c r="D36" s="290"/>
      <c r="E36" s="290"/>
      <c r="F36" s="290"/>
      <c r="G36" s="290"/>
      <c r="H36" s="290"/>
      <c r="I36" s="290"/>
      <c r="J36" s="290"/>
      <c r="K36" s="290"/>
      <c r="L36" s="290"/>
      <c r="M36" s="290"/>
      <c r="N36" s="290"/>
      <c r="O36" s="290"/>
      <c r="P36" s="290"/>
      <c r="Q36" s="290"/>
      <c r="R36" s="290"/>
      <c r="S36" s="290"/>
      <c r="T36" s="290"/>
      <c r="U36" s="290"/>
      <c r="V36" s="290"/>
      <c r="W36" s="290"/>
      <c r="X36" s="290"/>
      <c r="Y36" s="290"/>
      <c r="Z36" s="301"/>
      <c r="AA36" s="99"/>
      <c r="AB36" s="50"/>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99"/>
      <c r="BA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row>
    <row r="37" spans="2:77" s="51" customFormat="1" ht="17.100000000000001" customHeight="1">
      <c r="B37" s="59"/>
      <c r="C37" s="60" t="s">
        <v>72</v>
      </c>
      <c r="D37" s="290"/>
      <c r="E37" s="290"/>
      <c r="F37" s="290"/>
      <c r="G37" s="290"/>
      <c r="H37" s="290"/>
      <c r="I37" s="290"/>
      <c r="J37" s="290"/>
      <c r="K37" s="290"/>
      <c r="L37" s="290"/>
      <c r="M37" s="290"/>
      <c r="N37" s="290"/>
      <c r="O37" s="290"/>
      <c r="P37" s="290"/>
      <c r="Q37" s="290"/>
      <c r="R37" s="290"/>
      <c r="S37" s="290"/>
      <c r="T37" s="290"/>
      <c r="U37" s="290"/>
      <c r="V37" s="290"/>
      <c r="W37" s="290"/>
      <c r="X37" s="290"/>
      <c r="Y37" s="290"/>
      <c r="Z37" s="293">
        <f>SUM(D37:Y37)</f>
        <v>0</v>
      </c>
      <c r="AA37" s="99"/>
      <c r="AB37" s="50"/>
      <c r="AC37" s="73">
        <f>+D32-SUM(D37:D39)</f>
        <v>0</v>
      </c>
      <c r="AD37" s="73">
        <f t="shared" ref="AD37:AY37" si="17">+E32-SUM(E37:E39)</f>
        <v>0</v>
      </c>
      <c r="AE37" s="73">
        <f t="shared" si="17"/>
        <v>0</v>
      </c>
      <c r="AF37" s="73">
        <f t="shared" si="17"/>
        <v>0</v>
      </c>
      <c r="AG37" s="73">
        <f t="shared" si="17"/>
        <v>0</v>
      </c>
      <c r="AH37" s="73">
        <f t="shared" si="17"/>
        <v>0</v>
      </c>
      <c r="AI37" s="73">
        <f t="shared" si="17"/>
        <v>0</v>
      </c>
      <c r="AJ37" s="73">
        <f t="shared" si="17"/>
        <v>0</v>
      </c>
      <c r="AK37" s="73">
        <f t="shared" si="17"/>
        <v>0</v>
      </c>
      <c r="AL37" s="73">
        <f t="shared" si="17"/>
        <v>0</v>
      </c>
      <c r="AM37" s="73">
        <f t="shared" si="17"/>
        <v>0</v>
      </c>
      <c r="AN37" s="73">
        <f t="shared" si="17"/>
        <v>0</v>
      </c>
      <c r="AO37" s="73">
        <f t="shared" si="17"/>
        <v>0</v>
      </c>
      <c r="AP37" s="73">
        <f t="shared" si="17"/>
        <v>0</v>
      </c>
      <c r="AQ37" s="73">
        <f t="shared" si="17"/>
        <v>0</v>
      </c>
      <c r="AR37" s="73">
        <f t="shared" si="17"/>
        <v>0</v>
      </c>
      <c r="AS37" s="73">
        <f t="shared" si="17"/>
        <v>0</v>
      </c>
      <c r="AT37" s="73">
        <f t="shared" si="17"/>
        <v>0</v>
      </c>
      <c r="AU37" s="73">
        <f t="shared" si="17"/>
        <v>0</v>
      </c>
      <c r="AV37" s="73">
        <f t="shared" si="17"/>
        <v>0</v>
      </c>
      <c r="AW37" s="73">
        <f t="shared" si="17"/>
        <v>0</v>
      </c>
      <c r="AX37" s="73">
        <f t="shared" si="17"/>
        <v>0</v>
      </c>
      <c r="AY37" s="73">
        <f t="shared" si="17"/>
        <v>0</v>
      </c>
      <c r="AZ37" s="99"/>
      <c r="BA37" s="73">
        <f>+Z37-SUM(D37:Y37)</f>
        <v>0</v>
      </c>
      <c r="BC37" s="73">
        <f>+IF((D37&gt;'DD7A2.MELD'!D50),111,0)</f>
        <v>0</v>
      </c>
      <c r="BD37" s="73">
        <f>+IF((E37&gt;'DD7A2.MELD'!E50),111,0)</f>
        <v>0</v>
      </c>
      <c r="BE37" s="73">
        <f>+IF((F37&gt;'DD7A2.MELD'!F50),111,0)</f>
        <v>0</v>
      </c>
      <c r="BF37" s="73">
        <f>+IF((G37&gt;'DD7A2.MELD'!G50),111,0)</f>
        <v>0</v>
      </c>
      <c r="BG37" s="73">
        <f>+IF((H37&gt;'DD7A2.MELD'!H50),111,0)</f>
        <v>0</v>
      </c>
      <c r="BH37" s="73">
        <f>+IF((I37&gt;'DD7A2.MELD'!I50),111,0)</f>
        <v>0</v>
      </c>
      <c r="BI37" s="73">
        <f>+IF((J37&gt;'DD7A2.MELD'!J50),111,0)</f>
        <v>0</v>
      </c>
      <c r="BJ37" s="73">
        <f>+IF((K37&gt;'DD7A2.MELD'!K50),111,0)</f>
        <v>0</v>
      </c>
      <c r="BK37" s="73">
        <f>+IF((L37&gt;'DD7A2.MELD'!L50),111,0)</f>
        <v>0</v>
      </c>
      <c r="BL37" s="73">
        <f>+IF((M37&gt;'DD7A2.MELD'!M50),111,0)</f>
        <v>0</v>
      </c>
      <c r="BM37" s="73">
        <f>+IF((N37&gt;'DD7A2.MELD'!N50),111,0)</f>
        <v>0</v>
      </c>
      <c r="BN37" s="73">
        <f>+IF((O37&gt;'DD7A2.MELD'!O50),111,0)</f>
        <v>0</v>
      </c>
      <c r="BO37" s="73">
        <f>+IF((P37&gt;'DD7A2.MELD'!P50),111,0)</f>
        <v>0</v>
      </c>
      <c r="BP37" s="73">
        <f>+IF((Q37&gt;'DD7A2.MELD'!Q50),111,0)</f>
        <v>0</v>
      </c>
      <c r="BQ37" s="73">
        <f>+IF((R37&gt;'DD7A2.MELD'!R50),111,0)</f>
        <v>0</v>
      </c>
      <c r="BR37" s="73">
        <f>+IF((S37&gt;'DD7A2.MELD'!S50),111,0)</f>
        <v>0</v>
      </c>
      <c r="BS37" s="73">
        <f>+IF((T37&gt;'DD7A2.MELD'!T50),111,0)</f>
        <v>0</v>
      </c>
      <c r="BT37" s="73">
        <f>+IF((U37&gt;'DD7A2.MELD'!U50),111,0)</f>
        <v>0</v>
      </c>
      <c r="BU37" s="73">
        <f>+IF((V37&gt;'DD7A2.MELD'!V50),111,0)</f>
        <v>0</v>
      </c>
      <c r="BV37" s="73">
        <f>+IF((W37&gt;'DD7A2.MELD'!W50),111,0)</f>
        <v>0</v>
      </c>
      <c r="BW37" s="73">
        <f>+IF((X37&gt;'DD7A2.MELD'!X50),111,0)</f>
        <v>0</v>
      </c>
      <c r="BX37" s="73">
        <f>+IF((Y37&gt;'DD7A2.MELD'!Y50),111,0)</f>
        <v>0</v>
      </c>
      <c r="BY37" s="73">
        <f>+IF((Z37&gt;'DD7A2.MELD'!Z50),111,0)</f>
        <v>0</v>
      </c>
    </row>
    <row r="38" spans="2:77" s="51" customFormat="1" ht="17.100000000000001" customHeight="1">
      <c r="B38" s="59"/>
      <c r="C38" s="60" t="s">
        <v>73</v>
      </c>
      <c r="D38" s="290"/>
      <c r="E38" s="290"/>
      <c r="F38" s="290"/>
      <c r="G38" s="290"/>
      <c r="H38" s="290"/>
      <c r="I38" s="290"/>
      <c r="J38" s="290"/>
      <c r="K38" s="290"/>
      <c r="L38" s="290"/>
      <c r="M38" s="290"/>
      <c r="N38" s="290"/>
      <c r="O38" s="290"/>
      <c r="P38" s="290"/>
      <c r="Q38" s="290"/>
      <c r="R38" s="290"/>
      <c r="S38" s="290"/>
      <c r="T38" s="290"/>
      <c r="U38" s="290"/>
      <c r="V38" s="290"/>
      <c r="W38" s="290"/>
      <c r="X38" s="290"/>
      <c r="Y38" s="290"/>
      <c r="Z38" s="293">
        <f>SUM(D38:Y38)</f>
        <v>0</v>
      </c>
      <c r="AA38" s="99"/>
      <c r="AB38" s="50"/>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99"/>
      <c r="BA38" s="73">
        <f>+Z38-SUM(D38:Y38)</f>
        <v>0</v>
      </c>
      <c r="BC38" s="73">
        <f>+IF((D38&gt;'DD7A2.MELD'!D54),111,0)</f>
        <v>0</v>
      </c>
      <c r="BD38" s="73">
        <f>+IF((E38&gt;'DD7A2.MELD'!E54),111,0)</f>
        <v>0</v>
      </c>
      <c r="BE38" s="73">
        <f>+IF((F38&gt;'DD7A2.MELD'!F54),111,0)</f>
        <v>0</v>
      </c>
      <c r="BF38" s="73">
        <f>+IF((G38&gt;'DD7A2.MELD'!G54),111,0)</f>
        <v>0</v>
      </c>
      <c r="BG38" s="73">
        <f>+IF((H38&gt;'DD7A2.MELD'!H54),111,0)</f>
        <v>0</v>
      </c>
      <c r="BH38" s="73">
        <f>+IF((I38&gt;'DD7A2.MELD'!I54),111,0)</f>
        <v>0</v>
      </c>
      <c r="BI38" s="73">
        <f>+IF((J38&gt;'DD7A2.MELD'!J54),111,0)</f>
        <v>0</v>
      </c>
      <c r="BJ38" s="73">
        <f>+IF((K38&gt;'DD7A2.MELD'!K54),111,0)</f>
        <v>0</v>
      </c>
      <c r="BK38" s="73">
        <f>+IF((L38&gt;'DD7A2.MELD'!L54),111,0)</f>
        <v>0</v>
      </c>
      <c r="BL38" s="73">
        <f>+IF((M38&gt;'DD7A2.MELD'!M54),111,0)</f>
        <v>0</v>
      </c>
      <c r="BM38" s="73">
        <f>+IF((N38&gt;'DD7A2.MELD'!N54),111,0)</f>
        <v>0</v>
      </c>
      <c r="BN38" s="73">
        <f>+IF((O38&gt;'DD7A2.MELD'!O54),111,0)</f>
        <v>0</v>
      </c>
      <c r="BO38" s="73">
        <f>+IF((P38&gt;'DD7A2.MELD'!P54),111,0)</f>
        <v>0</v>
      </c>
      <c r="BP38" s="73">
        <f>+IF((Q38&gt;'DD7A2.MELD'!Q54),111,0)</f>
        <v>0</v>
      </c>
      <c r="BQ38" s="73">
        <f>+IF((R38&gt;'DD7A2.MELD'!R54),111,0)</f>
        <v>0</v>
      </c>
      <c r="BR38" s="73">
        <f>+IF((S38&gt;'DD7A2.MELD'!S54),111,0)</f>
        <v>0</v>
      </c>
      <c r="BS38" s="73">
        <f>+IF((T38&gt;'DD7A2.MELD'!T54),111,0)</f>
        <v>0</v>
      </c>
      <c r="BT38" s="73">
        <f>+IF((U38&gt;'DD7A2.MELD'!U54),111,0)</f>
        <v>0</v>
      </c>
      <c r="BU38" s="73">
        <f>+IF((V38&gt;'DD7A2.MELD'!V54),111,0)</f>
        <v>0</v>
      </c>
      <c r="BV38" s="73">
        <f>+IF((W38&gt;'DD7A2.MELD'!W54),111,0)</f>
        <v>0</v>
      </c>
      <c r="BW38" s="73">
        <f>+IF((X38&gt;'DD7A2.MELD'!X54),111,0)</f>
        <v>0</v>
      </c>
      <c r="BX38" s="73">
        <f>+IF((Y38&gt;'DD7A2.MELD'!Y54),111,0)</f>
        <v>0</v>
      </c>
      <c r="BY38" s="73">
        <f>+IF((Z38&gt;'DD7A2.MELD'!Z54),111,0)</f>
        <v>0</v>
      </c>
    </row>
    <row r="39" spans="2:77" s="51" customFormat="1" ht="17.100000000000001" customHeight="1">
      <c r="B39" s="57"/>
      <c r="C39" s="60" t="s">
        <v>74</v>
      </c>
      <c r="D39" s="290"/>
      <c r="E39" s="290"/>
      <c r="F39" s="290"/>
      <c r="G39" s="290"/>
      <c r="H39" s="290"/>
      <c r="I39" s="290"/>
      <c r="J39" s="290"/>
      <c r="K39" s="290"/>
      <c r="L39" s="290"/>
      <c r="M39" s="290"/>
      <c r="N39" s="290"/>
      <c r="O39" s="290"/>
      <c r="P39" s="290"/>
      <c r="Q39" s="290"/>
      <c r="R39" s="290"/>
      <c r="S39" s="290"/>
      <c r="T39" s="290"/>
      <c r="U39" s="290"/>
      <c r="V39" s="290"/>
      <c r="W39" s="290"/>
      <c r="X39" s="290"/>
      <c r="Y39" s="290"/>
      <c r="Z39" s="293">
        <f>SUM(D39:Y39)</f>
        <v>0</v>
      </c>
      <c r="AA39" s="99"/>
      <c r="AB39" s="50"/>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99"/>
      <c r="BA39" s="73">
        <f>+Z39-SUM(D39:Y39)</f>
        <v>0</v>
      </c>
      <c r="BC39" s="73">
        <f>+IF((D39&gt;'DD7A2.MELD'!D55),111,0)</f>
        <v>0</v>
      </c>
      <c r="BD39" s="73">
        <f>+IF((E39&gt;'DD7A2.MELD'!E55),111,0)</f>
        <v>0</v>
      </c>
      <c r="BE39" s="73">
        <f>+IF((F39&gt;'DD7A2.MELD'!F55),111,0)</f>
        <v>0</v>
      </c>
      <c r="BF39" s="73">
        <f>+IF((G39&gt;'DD7A2.MELD'!G55),111,0)</f>
        <v>0</v>
      </c>
      <c r="BG39" s="73">
        <f>+IF((H39&gt;'DD7A2.MELD'!H55),111,0)</f>
        <v>0</v>
      </c>
      <c r="BH39" s="73">
        <f>+IF((I39&gt;'DD7A2.MELD'!I55),111,0)</f>
        <v>0</v>
      </c>
      <c r="BI39" s="73">
        <f>+IF((J39&gt;'DD7A2.MELD'!J55),111,0)</f>
        <v>0</v>
      </c>
      <c r="BJ39" s="73">
        <f>+IF((K39&gt;'DD7A2.MELD'!K55),111,0)</f>
        <v>0</v>
      </c>
      <c r="BK39" s="73">
        <f>+IF((L39&gt;'DD7A2.MELD'!L55),111,0)</f>
        <v>0</v>
      </c>
      <c r="BL39" s="73">
        <f>+IF((M39&gt;'DD7A2.MELD'!M55),111,0)</f>
        <v>0</v>
      </c>
      <c r="BM39" s="73">
        <f>+IF((N39&gt;'DD7A2.MELD'!N55),111,0)</f>
        <v>0</v>
      </c>
      <c r="BN39" s="73">
        <f>+IF((O39&gt;'DD7A2.MELD'!O55),111,0)</f>
        <v>0</v>
      </c>
      <c r="BO39" s="73">
        <f>+IF((P39&gt;'DD7A2.MELD'!P55),111,0)</f>
        <v>0</v>
      </c>
      <c r="BP39" s="73">
        <f>+IF((Q39&gt;'DD7A2.MELD'!Q55),111,0)</f>
        <v>0</v>
      </c>
      <c r="BQ39" s="73">
        <f>+IF((R39&gt;'DD7A2.MELD'!R55),111,0)</f>
        <v>0</v>
      </c>
      <c r="BR39" s="73">
        <f>+IF((S39&gt;'DD7A2.MELD'!S55),111,0)</f>
        <v>0</v>
      </c>
      <c r="BS39" s="73">
        <f>+IF((T39&gt;'DD7A2.MELD'!T55),111,0)</f>
        <v>0</v>
      </c>
      <c r="BT39" s="73">
        <f>+IF((U39&gt;'DD7A2.MELD'!U55),111,0)</f>
        <v>0</v>
      </c>
      <c r="BU39" s="73">
        <f>+IF((V39&gt;'DD7A2.MELD'!V55),111,0)</f>
        <v>0</v>
      </c>
      <c r="BV39" s="73">
        <f>+IF((W39&gt;'DD7A2.MELD'!W55),111,0)</f>
        <v>0</v>
      </c>
      <c r="BW39" s="73">
        <f>+IF((X39&gt;'DD7A2.MELD'!X55),111,0)</f>
        <v>0</v>
      </c>
      <c r="BX39" s="73">
        <f>+IF((Y39&gt;'DD7A2.MELD'!Y55),111,0)</f>
        <v>0</v>
      </c>
      <c r="BY39" s="73">
        <f>+IF((Z39&gt;'DD7A2.MELD'!Z55),111,0)</f>
        <v>0</v>
      </c>
    </row>
    <row r="40" spans="2:77" s="91" customFormat="1" ht="30" customHeight="1">
      <c r="B40" s="61"/>
      <c r="C40" s="62" t="s">
        <v>221</v>
      </c>
      <c r="D40" s="290"/>
      <c r="E40" s="290"/>
      <c r="F40" s="290"/>
      <c r="G40" s="290"/>
      <c r="H40" s="290"/>
      <c r="I40" s="290"/>
      <c r="J40" s="290"/>
      <c r="K40" s="290"/>
      <c r="L40" s="299"/>
      <c r="M40" s="299"/>
      <c r="N40" s="299"/>
      <c r="O40" s="299"/>
      <c r="P40" s="299"/>
      <c r="Q40" s="299"/>
      <c r="R40" s="299"/>
      <c r="S40" s="299"/>
      <c r="T40" s="299"/>
      <c r="U40" s="299"/>
      <c r="V40" s="299"/>
      <c r="W40" s="299"/>
      <c r="X40" s="299"/>
      <c r="Y40" s="299"/>
      <c r="Z40" s="302"/>
      <c r="AA40" s="98"/>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99"/>
      <c r="BA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row>
    <row r="41" spans="2:77" s="51" customFormat="1" ht="17.100000000000001" customHeight="1">
      <c r="B41" s="57"/>
      <c r="C41" s="58" t="s">
        <v>10</v>
      </c>
      <c r="D41" s="290"/>
      <c r="E41" s="290"/>
      <c r="F41" s="290"/>
      <c r="G41" s="290"/>
      <c r="H41" s="290"/>
      <c r="I41" s="290"/>
      <c r="J41" s="290"/>
      <c r="K41" s="290"/>
      <c r="L41" s="290"/>
      <c r="M41" s="290"/>
      <c r="N41" s="290"/>
      <c r="O41" s="290"/>
      <c r="P41" s="290"/>
      <c r="Q41" s="290"/>
      <c r="R41" s="290"/>
      <c r="S41" s="290"/>
      <c r="T41" s="290"/>
      <c r="U41" s="290"/>
      <c r="V41" s="290"/>
      <c r="W41" s="290"/>
      <c r="X41" s="290"/>
      <c r="Y41" s="290"/>
      <c r="Z41" s="293">
        <f>SUM(D41:Y41)</f>
        <v>0</v>
      </c>
      <c r="AA41" s="113"/>
      <c r="AB41" s="50"/>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BA41" s="73">
        <f>+Z41-SUM(D41:Y41)</f>
        <v>0</v>
      </c>
      <c r="BC41" s="73">
        <f>+IF(OR((D41&gt;'DD7A2.MELD'!D57),(D41&lt;'DD7A2.MELD'!D58)),111,0)</f>
        <v>0</v>
      </c>
      <c r="BD41" s="73">
        <f>+IF(OR((E41&gt;'DD7A2.MELD'!E57),(E41&lt;'DD7A2.MELD'!E58)),111,0)</f>
        <v>0</v>
      </c>
      <c r="BE41" s="73">
        <f>+IF(OR((F41&gt;'DD7A2.MELD'!F57),(F41&lt;'DD7A2.MELD'!F58)),111,0)</f>
        <v>0</v>
      </c>
      <c r="BF41" s="73">
        <f>+IF(OR((G41&gt;'DD7A2.MELD'!G57),(G41&lt;'DD7A2.MELD'!G58)),111,0)</f>
        <v>0</v>
      </c>
      <c r="BG41" s="73">
        <f>+IF(OR((H41&gt;'DD7A2.MELD'!H57),(H41&lt;'DD7A2.MELD'!H58)),111,0)</f>
        <v>0</v>
      </c>
      <c r="BH41" s="73">
        <f>+IF(OR((I41&gt;'DD7A2.MELD'!I57),(I41&lt;'DD7A2.MELD'!I58)),111,0)</f>
        <v>0</v>
      </c>
      <c r="BI41" s="73">
        <f>+IF(OR((J41&gt;'DD7A2.MELD'!J57),(J41&lt;'DD7A2.MELD'!J58)),111,0)</f>
        <v>0</v>
      </c>
      <c r="BJ41" s="73">
        <f>+IF(OR((K41&gt;'DD7A2.MELD'!K57),(K41&lt;'DD7A2.MELD'!K58)),111,0)</f>
        <v>0</v>
      </c>
      <c r="BK41" s="73">
        <f>+IF(OR((L41&gt;'DD7A2.MELD'!L57),(L41&lt;'DD7A2.MELD'!L58)),111,0)</f>
        <v>0</v>
      </c>
      <c r="BL41" s="73">
        <f>+IF(OR((M41&gt;'DD7A2.MELD'!M57),(M41&lt;'DD7A2.MELD'!M58)),111,0)</f>
        <v>0</v>
      </c>
      <c r="BM41" s="73">
        <f>+IF(OR((N41&gt;'DD7A2.MELD'!N57),(N41&lt;'DD7A2.MELD'!N58)),111,0)</f>
        <v>0</v>
      </c>
      <c r="BN41" s="73">
        <f>+IF(OR((O41&gt;'DD7A2.MELD'!O57),(O41&lt;'DD7A2.MELD'!O58)),111,0)</f>
        <v>0</v>
      </c>
      <c r="BO41" s="73">
        <f>+IF(OR((P41&gt;'DD7A2.MELD'!P57),(P41&lt;'DD7A2.MELD'!P58)),111,0)</f>
        <v>0</v>
      </c>
      <c r="BP41" s="73">
        <f>+IF(OR((Q41&gt;'DD7A2.MELD'!Q57),(Q41&lt;'DD7A2.MELD'!Q58)),111,0)</f>
        <v>0</v>
      </c>
      <c r="BQ41" s="73">
        <f>+IF(OR((R41&gt;'DD7A2.MELD'!R57),(R41&lt;'DD7A2.MELD'!R58)),111,0)</f>
        <v>0</v>
      </c>
      <c r="BR41" s="73">
        <f>+IF(OR((S41&gt;'DD7A2.MELD'!S57),(S41&lt;'DD7A2.MELD'!S58)),111,0)</f>
        <v>0</v>
      </c>
      <c r="BS41" s="73">
        <f>+IF(OR((T41&gt;'DD7A2.MELD'!T57),(T41&lt;'DD7A2.MELD'!T58)),111,0)</f>
        <v>0</v>
      </c>
      <c r="BT41" s="73">
        <f>+IF(OR((U41&gt;'DD7A2.MELD'!U57),(U41&lt;'DD7A2.MELD'!U58)),111,0)</f>
        <v>0</v>
      </c>
      <c r="BU41" s="73">
        <f>+IF(OR((V41&gt;'DD7A2.MELD'!V57),(V41&lt;'DD7A2.MELD'!V58)),111,0)</f>
        <v>0</v>
      </c>
      <c r="BV41" s="73">
        <f>+IF(OR((W41&gt;'DD7A2.MELD'!W57),(W41&lt;'DD7A2.MELD'!W58)),111,0)</f>
        <v>0</v>
      </c>
      <c r="BW41" s="73">
        <f>+IF(OR((X41&gt;'DD7A2.MELD'!X57),(X41&lt;'DD7A2.MELD'!X58)),111,0)</f>
        <v>0</v>
      </c>
      <c r="BX41" s="73">
        <f>+IF(OR((Y41&gt;'DD7A2.MELD'!Y57),(Y41&lt;'DD7A2.MELD'!Y58)),111,0)</f>
        <v>0</v>
      </c>
      <c r="BY41" s="73">
        <f>+IF(OR((Z41&gt;'DD7A2.MELD'!Z57),(Z41&lt;'DD7A2.MELD'!Z58)),111,0)</f>
        <v>0</v>
      </c>
    </row>
    <row r="42" spans="2:77" s="51" customFormat="1" ht="17.100000000000001" customHeight="1">
      <c r="B42" s="57"/>
      <c r="C42" s="58" t="s">
        <v>11</v>
      </c>
      <c r="D42" s="290"/>
      <c r="E42" s="290"/>
      <c r="F42" s="290"/>
      <c r="G42" s="290"/>
      <c r="H42" s="290"/>
      <c r="I42" s="290"/>
      <c r="J42" s="290"/>
      <c r="K42" s="290"/>
      <c r="L42" s="290"/>
      <c r="M42" s="290"/>
      <c r="N42" s="290"/>
      <c r="O42" s="290"/>
      <c r="P42" s="290"/>
      <c r="Q42" s="290"/>
      <c r="R42" s="290"/>
      <c r="S42" s="290"/>
      <c r="T42" s="290"/>
      <c r="U42" s="290"/>
      <c r="V42" s="290"/>
      <c r="W42" s="290"/>
      <c r="X42" s="290"/>
      <c r="Y42" s="290"/>
      <c r="Z42" s="293">
        <f t="shared" ref="Z42:Z48" si="18">SUM(D42:Y42)</f>
        <v>0</v>
      </c>
      <c r="AA42" s="113"/>
      <c r="AB42" s="50"/>
      <c r="AC42" s="73">
        <f t="shared" ref="AC42:AY42" si="19">+D42-SUM(D43:D48)</f>
        <v>0</v>
      </c>
      <c r="AD42" s="73">
        <f t="shared" si="19"/>
        <v>0</v>
      </c>
      <c r="AE42" s="73">
        <f t="shared" si="19"/>
        <v>0</v>
      </c>
      <c r="AF42" s="73">
        <f t="shared" si="19"/>
        <v>0</v>
      </c>
      <c r="AG42" s="73">
        <f t="shared" si="19"/>
        <v>0</v>
      </c>
      <c r="AH42" s="73">
        <f t="shared" si="19"/>
        <v>0</v>
      </c>
      <c r="AI42" s="73">
        <f t="shared" si="19"/>
        <v>0</v>
      </c>
      <c r="AJ42" s="73">
        <f t="shared" si="19"/>
        <v>0</v>
      </c>
      <c r="AK42" s="73">
        <f t="shared" si="19"/>
        <v>0</v>
      </c>
      <c r="AL42" s="73">
        <f t="shared" si="19"/>
        <v>0</v>
      </c>
      <c r="AM42" s="73">
        <f t="shared" si="19"/>
        <v>0</v>
      </c>
      <c r="AN42" s="73">
        <f t="shared" si="19"/>
        <v>0</v>
      </c>
      <c r="AO42" s="73">
        <f t="shared" si="19"/>
        <v>0</v>
      </c>
      <c r="AP42" s="73">
        <f t="shared" si="19"/>
        <v>0</v>
      </c>
      <c r="AQ42" s="73">
        <f t="shared" si="19"/>
        <v>0</v>
      </c>
      <c r="AR42" s="73">
        <f t="shared" si="19"/>
        <v>0</v>
      </c>
      <c r="AS42" s="73">
        <f t="shared" si="19"/>
        <v>0</v>
      </c>
      <c r="AT42" s="73">
        <f t="shared" si="19"/>
        <v>0</v>
      </c>
      <c r="AU42" s="73">
        <f t="shared" si="19"/>
        <v>0</v>
      </c>
      <c r="AV42" s="73">
        <f t="shared" si="19"/>
        <v>0</v>
      </c>
      <c r="AW42" s="73">
        <f t="shared" si="19"/>
        <v>0</v>
      </c>
      <c r="AX42" s="73">
        <f t="shared" si="19"/>
        <v>0</v>
      </c>
      <c r="AY42" s="73">
        <f t="shared" si="19"/>
        <v>0</v>
      </c>
      <c r="BA42" s="73">
        <f t="shared" ref="BA42:BA49" si="20">+Z42-SUM(D42:Y42)</f>
        <v>0</v>
      </c>
      <c r="BC42" s="73">
        <f>+IF(OR((D42&gt;'DD7A2.MELD'!D60),(D42&lt;'DD7A2.MELD'!D61)),111,0)</f>
        <v>0</v>
      </c>
      <c r="BD42" s="73">
        <f>+IF(OR((E42&gt;'DD7A2.MELD'!E60),(E42&lt;'DD7A2.MELD'!E61)),111,0)</f>
        <v>0</v>
      </c>
      <c r="BE42" s="73">
        <f>+IF(OR((F42&gt;'DD7A2.MELD'!F60),(F42&lt;'DD7A2.MELD'!F61)),111,0)</f>
        <v>0</v>
      </c>
      <c r="BF42" s="73">
        <f>+IF(OR((G42&gt;'DD7A2.MELD'!G60),(G42&lt;'DD7A2.MELD'!G61)),111,0)</f>
        <v>0</v>
      </c>
      <c r="BG42" s="73">
        <f>+IF(OR((H42&gt;'DD7A2.MELD'!H60),(H42&lt;'DD7A2.MELD'!H61)),111,0)</f>
        <v>0</v>
      </c>
      <c r="BH42" s="73">
        <f>+IF(OR((I42&gt;'DD7A2.MELD'!I60),(I42&lt;'DD7A2.MELD'!I61)),111,0)</f>
        <v>0</v>
      </c>
      <c r="BI42" s="73">
        <f>+IF(OR((J42&gt;'DD7A2.MELD'!J60),(J42&lt;'DD7A2.MELD'!J61)),111,0)</f>
        <v>0</v>
      </c>
      <c r="BJ42" s="73">
        <f>+IF(OR((K42&gt;'DD7A2.MELD'!K60),(K42&lt;'DD7A2.MELD'!K61)),111,0)</f>
        <v>0</v>
      </c>
      <c r="BK42" s="73">
        <f>+IF(OR((L42&gt;'DD7A2.MELD'!L60),(L42&lt;'DD7A2.MELD'!L61)),111,0)</f>
        <v>0</v>
      </c>
      <c r="BL42" s="73">
        <f>+IF(OR((M42&gt;'DD7A2.MELD'!M60),(M42&lt;'DD7A2.MELD'!M61)),111,0)</f>
        <v>0</v>
      </c>
      <c r="BM42" s="73">
        <f>+IF(OR((N42&gt;'DD7A2.MELD'!N60),(N42&lt;'DD7A2.MELD'!N61)),111,0)</f>
        <v>0</v>
      </c>
      <c r="BN42" s="73">
        <f>+IF(OR((O42&gt;'DD7A2.MELD'!O60),(O42&lt;'DD7A2.MELD'!O61)),111,0)</f>
        <v>0</v>
      </c>
      <c r="BO42" s="73">
        <f>+IF(OR((P42&gt;'DD7A2.MELD'!P60),(P42&lt;'DD7A2.MELD'!P61)),111,0)</f>
        <v>0</v>
      </c>
      <c r="BP42" s="73">
        <f>+IF(OR((Q42&gt;'DD7A2.MELD'!Q60),(Q42&lt;'DD7A2.MELD'!Q61)),111,0)</f>
        <v>0</v>
      </c>
      <c r="BQ42" s="73">
        <f>+IF(OR((R42&gt;'DD7A2.MELD'!R60),(R42&lt;'DD7A2.MELD'!R61)),111,0)</f>
        <v>0</v>
      </c>
      <c r="BR42" s="73">
        <f>+IF(OR((S42&gt;'DD7A2.MELD'!S60),(S42&lt;'DD7A2.MELD'!S61)),111,0)</f>
        <v>0</v>
      </c>
      <c r="BS42" s="73">
        <f>+IF(OR((T42&gt;'DD7A2.MELD'!T60),(T42&lt;'DD7A2.MELD'!T61)),111,0)</f>
        <v>0</v>
      </c>
      <c r="BT42" s="73">
        <f>+IF(OR((U42&gt;'DD7A2.MELD'!U60),(U42&lt;'DD7A2.MELD'!U61)),111,0)</f>
        <v>0</v>
      </c>
      <c r="BU42" s="73">
        <f>+IF(OR((V42&gt;'DD7A2.MELD'!V60),(V42&lt;'DD7A2.MELD'!V61)),111,0)</f>
        <v>0</v>
      </c>
      <c r="BV42" s="73">
        <f>+IF(OR((W42&gt;'DD7A2.MELD'!W60),(W42&lt;'DD7A2.MELD'!W61)),111,0)</f>
        <v>0</v>
      </c>
      <c r="BW42" s="73">
        <f>+IF(OR((X42&gt;'DD7A2.MELD'!X60),(X42&lt;'DD7A2.MELD'!X61)),111,0)</f>
        <v>0</v>
      </c>
      <c r="BX42" s="73">
        <f>+IF(OR((Y42&gt;'DD7A2.MELD'!Y60),(Y42&lt;'DD7A2.MELD'!Y61)),111,0)</f>
        <v>0</v>
      </c>
      <c r="BY42" s="73">
        <f>+IF(OR((Z42&gt;'DD7A2.MELD'!Z60),(Z42&lt;'DD7A2.MELD'!Z61)),111,0)</f>
        <v>0</v>
      </c>
    </row>
    <row r="43" spans="2:77" s="56" customFormat="1" ht="17.100000000000001" customHeight="1">
      <c r="B43" s="276"/>
      <c r="C43" s="277" t="s">
        <v>190</v>
      </c>
      <c r="D43" s="294"/>
      <c r="E43" s="294"/>
      <c r="F43" s="294"/>
      <c r="G43" s="294"/>
      <c r="H43" s="294"/>
      <c r="I43" s="294"/>
      <c r="J43" s="294"/>
      <c r="K43" s="294"/>
      <c r="L43" s="294"/>
      <c r="M43" s="294"/>
      <c r="N43" s="294"/>
      <c r="O43" s="294"/>
      <c r="P43" s="294"/>
      <c r="Q43" s="294"/>
      <c r="R43" s="294"/>
      <c r="S43" s="294"/>
      <c r="T43" s="294"/>
      <c r="U43" s="294"/>
      <c r="V43" s="294"/>
      <c r="W43" s="294"/>
      <c r="X43" s="294"/>
      <c r="Y43" s="294"/>
      <c r="Z43" s="293">
        <f t="shared" si="18"/>
        <v>0</v>
      </c>
      <c r="AA43" s="114"/>
      <c r="AB43" s="55"/>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BA43" s="74">
        <f t="shared" si="20"/>
        <v>0</v>
      </c>
      <c r="BC43" s="74">
        <f>+IF((D43&gt;'DD7A2.MELD'!D63),111,0)</f>
        <v>0</v>
      </c>
      <c r="BD43" s="74">
        <f>+IF((E43&gt;'DD7A2.MELD'!E63),111,0)</f>
        <v>0</v>
      </c>
      <c r="BE43" s="74">
        <f>+IF((F43&gt;'DD7A2.MELD'!F63),111,0)</f>
        <v>0</v>
      </c>
      <c r="BF43" s="74">
        <f>+IF((G43&gt;'DD7A2.MELD'!G63),111,0)</f>
        <v>0</v>
      </c>
      <c r="BG43" s="74">
        <f>+IF((H43&gt;'DD7A2.MELD'!H63),111,0)</f>
        <v>0</v>
      </c>
      <c r="BH43" s="74">
        <f>+IF((I43&gt;'DD7A2.MELD'!I63),111,0)</f>
        <v>0</v>
      </c>
      <c r="BI43" s="74">
        <f>+IF((J43&gt;'DD7A2.MELD'!J63),111,0)</f>
        <v>0</v>
      </c>
      <c r="BJ43" s="74">
        <f>+IF((K43&gt;'DD7A2.MELD'!K63),111,0)</f>
        <v>0</v>
      </c>
      <c r="BK43" s="74">
        <f>+IF((L43&gt;'DD7A2.MELD'!L63),111,0)</f>
        <v>0</v>
      </c>
      <c r="BL43" s="74">
        <f>+IF((M43&gt;'DD7A2.MELD'!M63),111,0)</f>
        <v>0</v>
      </c>
      <c r="BM43" s="74">
        <f>+IF((N43&gt;'DD7A2.MELD'!N63),111,0)</f>
        <v>0</v>
      </c>
      <c r="BN43" s="74">
        <f>+IF((O43&gt;'DD7A2.MELD'!O63),111,0)</f>
        <v>0</v>
      </c>
      <c r="BO43" s="74">
        <f>+IF((P43&gt;'DD7A2.MELD'!P63),111,0)</f>
        <v>0</v>
      </c>
      <c r="BP43" s="74">
        <f>+IF((Q43&gt;'DD7A2.MELD'!Q63),111,0)</f>
        <v>0</v>
      </c>
      <c r="BQ43" s="74">
        <f>+IF((R43&gt;'DD7A2.MELD'!R63),111,0)</f>
        <v>0</v>
      </c>
      <c r="BR43" s="74">
        <f>+IF((S43&gt;'DD7A2.MELD'!S63),111,0)</f>
        <v>0</v>
      </c>
      <c r="BS43" s="74">
        <f>+IF((T43&gt;'DD7A2.MELD'!T63),111,0)</f>
        <v>0</v>
      </c>
      <c r="BT43" s="74">
        <f>+IF((U43&gt;'DD7A2.MELD'!U63),111,0)</f>
        <v>0</v>
      </c>
      <c r="BU43" s="74">
        <f>+IF((V43&gt;'DD7A2.MELD'!V63),111,0)</f>
        <v>0</v>
      </c>
      <c r="BV43" s="74">
        <f>+IF((W43&gt;'DD7A2.MELD'!W63),111,0)</f>
        <v>0</v>
      </c>
      <c r="BW43" s="74">
        <f>+IF((X43&gt;'DD7A2.MELD'!X63),111,0)</f>
        <v>0</v>
      </c>
      <c r="BX43" s="74">
        <f>+IF((Y43&gt;'DD7A2.MELD'!Y63),111,0)</f>
        <v>0</v>
      </c>
      <c r="BY43" s="74">
        <f>+IF((Z43&gt;'DD7A2.MELD'!Z63),111,0)</f>
        <v>0</v>
      </c>
    </row>
    <row r="44" spans="2:77" s="51" customFormat="1" ht="17.100000000000001" customHeight="1">
      <c r="B44" s="283"/>
      <c r="C44" s="284" t="s">
        <v>81</v>
      </c>
      <c r="D44" s="290"/>
      <c r="E44" s="290"/>
      <c r="F44" s="290"/>
      <c r="G44" s="290"/>
      <c r="H44" s="290"/>
      <c r="I44" s="290"/>
      <c r="J44" s="290"/>
      <c r="K44" s="290"/>
      <c r="L44" s="290"/>
      <c r="M44" s="290"/>
      <c r="N44" s="290"/>
      <c r="O44" s="290"/>
      <c r="P44" s="290"/>
      <c r="Q44" s="290"/>
      <c r="R44" s="290"/>
      <c r="S44" s="290"/>
      <c r="T44" s="290"/>
      <c r="U44" s="290"/>
      <c r="V44" s="290"/>
      <c r="W44" s="290"/>
      <c r="X44" s="290"/>
      <c r="Y44" s="290"/>
      <c r="Z44" s="293">
        <f t="shared" si="18"/>
        <v>0</v>
      </c>
      <c r="AA44" s="113"/>
      <c r="AB44" s="50"/>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BA44" s="73">
        <f t="shared" si="20"/>
        <v>0</v>
      </c>
      <c r="BC44" s="73">
        <f>+IF((D44&gt;'DD7A2.MELD'!D64),111,0)</f>
        <v>0</v>
      </c>
      <c r="BD44" s="73">
        <f>+IF((E44&gt;'DD7A2.MELD'!E64),111,0)</f>
        <v>0</v>
      </c>
      <c r="BE44" s="73">
        <f>+IF((F44&gt;'DD7A2.MELD'!F64),111,0)</f>
        <v>0</v>
      </c>
      <c r="BF44" s="73">
        <f>+IF((G44&gt;'DD7A2.MELD'!G64),111,0)</f>
        <v>0</v>
      </c>
      <c r="BG44" s="73">
        <f>+IF((H44&gt;'DD7A2.MELD'!H64),111,0)</f>
        <v>0</v>
      </c>
      <c r="BH44" s="73">
        <f>+IF((I44&gt;'DD7A2.MELD'!I64),111,0)</f>
        <v>0</v>
      </c>
      <c r="BI44" s="73">
        <f>+IF((J44&gt;'DD7A2.MELD'!J64),111,0)</f>
        <v>0</v>
      </c>
      <c r="BJ44" s="73">
        <f>+IF((K44&gt;'DD7A2.MELD'!K64),111,0)</f>
        <v>0</v>
      </c>
      <c r="BK44" s="73">
        <f>+IF((L44&gt;'DD7A2.MELD'!L64),111,0)</f>
        <v>0</v>
      </c>
      <c r="BL44" s="73">
        <f>+IF((M44&gt;'DD7A2.MELD'!M64),111,0)</f>
        <v>0</v>
      </c>
      <c r="BM44" s="73">
        <f>+IF((N44&gt;'DD7A2.MELD'!N64),111,0)</f>
        <v>0</v>
      </c>
      <c r="BN44" s="73">
        <f>+IF((O44&gt;'DD7A2.MELD'!O64),111,0)</f>
        <v>0</v>
      </c>
      <c r="BO44" s="73">
        <f>+IF((P44&gt;'DD7A2.MELD'!P64),111,0)</f>
        <v>0</v>
      </c>
      <c r="BP44" s="73">
        <f>+IF((Q44&gt;'DD7A2.MELD'!Q64),111,0)</f>
        <v>0</v>
      </c>
      <c r="BQ44" s="73">
        <f>+IF((R44&gt;'DD7A2.MELD'!R64),111,0)</f>
        <v>0</v>
      </c>
      <c r="BR44" s="73">
        <f>+IF((S44&gt;'DD7A2.MELD'!S64),111,0)</f>
        <v>0</v>
      </c>
      <c r="BS44" s="73">
        <f>+IF((T44&gt;'DD7A2.MELD'!T64),111,0)</f>
        <v>0</v>
      </c>
      <c r="BT44" s="73">
        <f>+IF((U44&gt;'DD7A2.MELD'!U64),111,0)</f>
        <v>0</v>
      </c>
      <c r="BU44" s="73">
        <f>+IF((V44&gt;'DD7A2.MELD'!V64),111,0)</f>
        <v>0</v>
      </c>
      <c r="BV44" s="73">
        <f>+IF((W44&gt;'DD7A2.MELD'!W64),111,0)</f>
        <v>0</v>
      </c>
      <c r="BW44" s="73">
        <f>+IF((X44&gt;'DD7A2.MELD'!X64),111,0)</f>
        <v>0</v>
      </c>
      <c r="BX44" s="73">
        <f>+IF((Y44&gt;'DD7A2.MELD'!Y64),111,0)</f>
        <v>0</v>
      </c>
      <c r="BY44" s="73">
        <f>+IF((Z44&gt;'DD7A2.MELD'!Z64),111,0)</f>
        <v>0</v>
      </c>
    </row>
    <row r="45" spans="2:77" s="51" customFormat="1" ht="17.100000000000001" customHeight="1">
      <c r="B45" s="283"/>
      <c r="C45" s="284" t="s">
        <v>282</v>
      </c>
      <c r="D45" s="290"/>
      <c r="E45" s="290"/>
      <c r="F45" s="290"/>
      <c r="G45" s="290"/>
      <c r="H45" s="290"/>
      <c r="I45" s="290"/>
      <c r="J45" s="290"/>
      <c r="K45" s="290"/>
      <c r="L45" s="290"/>
      <c r="M45" s="290"/>
      <c r="N45" s="290"/>
      <c r="O45" s="290"/>
      <c r="P45" s="290"/>
      <c r="Q45" s="290"/>
      <c r="R45" s="290"/>
      <c r="S45" s="290"/>
      <c r="T45" s="290"/>
      <c r="U45" s="290"/>
      <c r="V45" s="290"/>
      <c r="W45" s="290"/>
      <c r="X45" s="290"/>
      <c r="Y45" s="290"/>
      <c r="Z45" s="293">
        <f t="shared" si="18"/>
        <v>0</v>
      </c>
      <c r="AA45" s="113"/>
      <c r="AB45" s="50"/>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BA45" s="73">
        <f t="shared" si="20"/>
        <v>0</v>
      </c>
      <c r="BC45" s="73">
        <f>+IF((D45&gt;'DD7A2.MELD'!D65),111,0)</f>
        <v>0</v>
      </c>
      <c r="BD45" s="73">
        <f>+IF((E45&gt;'DD7A2.MELD'!E65),111,0)</f>
        <v>0</v>
      </c>
      <c r="BE45" s="73">
        <f>+IF((F45&gt;'DD7A2.MELD'!F65),111,0)</f>
        <v>0</v>
      </c>
      <c r="BF45" s="73">
        <f>+IF((G45&gt;'DD7A2.MELD'!G65),111,0)</f>
        <v>0</v>
      </c>
      <c r="BG45" s="73">
        <f>+IF((H45&gt;'DD7A2.MELD'!H65),111,0)</f>
        <v>0</v>
      </c>
      <c r="BH45" s="73">
        <f>+IF((I45&gt;'DD7A2.MELD'!I65),111,0)</f>
        <v>0</v>
      </c>
      <c r="BI45" s="73">
        <f>+IF((J45&gt;'DD7A2.MELD'!J65),111,0)</f>
        <v>0</v>
      </c>
      <c r="BJ45" s="73">
        <f>+IF((K45&gt;'DD7A2.MELD'!K65),111,0)</f>
        <v>0</v>
      </c>
      <c r="BK45" s="73">
        <f>+IF((L45&gt;'DD7A2.MELD'!L65),111,0)</f>
        <v>0</v>
      </c>
      <c r="BL45" s="73">
        <f>+IF((M45&gt;'DD7A2.MELD'!M65),111,0)</f>
        <v>0</v>
      </c>
      <c r="BM45" s="73">
        <f>+IF((N45&gt;'DD7A2.MELD'!N65),111,0)</f>
        <v>0</v>
      </c>
      <c r="BN45" s="73">
        <f>+IF((O45&gt;'DD7A2.MELD'!O65),111,0)</f>
        <v>0</v>
      </c>
      <c r="BO45" s="73">
        <f>+IF((P45&gt;'DD7A2.MELD'!P65),111,0)</f>
        <v>0</v>
      </c>
      <c r="BP45" s="73">
        <f>+IF((Q45&gt;'DD7A2.MELD'!Q65),111,0)</f>
        <v>0</v>
      </c>
      <c r="BQ45" s="73">
        <f>+IF((R45&gt;'DD7A2.MELD'!R65),111,0)</f>
        <v>0</v>
      </c>
      <c r="BR45" s="73">
        <f>+IF((S45&gt;'DD7A2.MELD'!S65),111,0)</f>
        <v>0</v>
      </c>
      <c r="BS45" s="73">
        <f>+IF((T45&gt;'DD7A2.MELD'!T65),111,0)</f>
        <v>0</v>
      </c>
      <c r="BT45" s="73">
        <f>+IF((U45&gt;'DD7A2.MELD'!U65),111,0)</f>
        <v>0</v>
      </c>
      <c r="BU45" s="73">
        <f>+IF((V45&gt;'DD7A2.MELD'!V65),111,0)</f>
        <v>0</v>
      </c>
      <c r="BV45" s="73">
        <f>+IF((W45&gt;'DD7A2.MELD'!W65),111,0)</f>
        <v>0</v>
      </c>
      <c r="BW45" s="73">
        <f>+IF((X45&gt;'DD7A2.MELD'!X65),111,0)</f>
        <v>0</v>
      </c>
      <c r="BX45" s="73">
        <f>+IF((Y45&gt;'DD7A2.MELD'!Y65),111,0)</f>
        <v>0</v>
      </c>
      <c r="BY45" s="73">
        <f>+IF((Z45&gt;'DD7A2.MELD'!Z65),111,0)</f>
        <v>0</v>
      </c>
    </row>
    <row r="46" spans="2:77" s="51" customFormat="1" ht="17.100000000000001" customHeight="1">
      <c r="B46" s="283"/>
      <c r="C46" s="284" t="s">
        <v>191</v>
      </c>
      <c r="D46" s="290"/>
      <c r="E46" s="290"/>
      <c r="F46" s="290"/>
      <c r="G46" s="290"/>
      <c r="H46" s="290"/>
      <c r="I46" s="290"/>
      <c r="J46" s="290"/>
      <c r="K46" s="290"/>
      <c r="L46" s="290"/>
      <c r="M46" s="290"/>
      <c r="N46" s="290"/>
      <c r="O46" s="290"/>
      <c r="P46" s="290"/>
      <c r="Q46" s="290"/>
      <c r="R46" s="290"/>
      <c r="S46" s="290"/>
      <c r="T46" s="290"/>
      <c r="U46" s="290"/>
      <c r="V46" s="290"/>
      <c r="W46" s="290"/>
      <c r="X46" s="290"/>
      <c r="Y46" s="290"/>
      <c r="Z46" s="293">
        <f t="shared" si="18"/>
        <v>0</v>
      </c>
      <c r="AA46" s="113"/>
      <c r="AB46" s="50"/>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BA46" s="73">
        <f t="shared" si="20"/>
        <v>0</v>
      </c>
      <c r="BC46" s="73">
        <f>+IF((D46&gt;'DD7A2.MELD'!D66),111,0)</f>
        <v>0</v>
      </c>
      <c r="BD46" s="73">
        <f>+IF((E46&gt;'DD7A2.MELD'!E66),111,0)</f>
        <v>0</v>
      </c>
      <c r="BE46" s="73">
        <f>+IF((F46&gt;'DD7A2.MELD'!F66),111,0)</f>
        <v>0</v>
      </c>
      <c r="BF46" s="73">
        <f>+IF((G46&gt;'DD7A2.MELD'!G66),111,0)</f>
        <v>0</v>
      </c>
      <c r="BG46" s="73">
        <f>+IF((H46&gt;'DD7A2.MELD'!H66),111,0)</f>
        <v>0</v>
      </c>
      <c r="BH46" s="73">
        <f>+IF((I46&gt;'DD7A2.MELD'!I66),111,0)</f>
        <v>0</v>
      </c>
      <c r="BI46" s="73">
        <f>+IF((J46&gt;'DD7A2.MELD'!J66),111,0)</f>
        <v>0</v>
      </c>
      <c r="BJ46" s="73">
        <f>+IF((K46&gt;'DD7A2.MELD'!K66),111,0)</f>
        <v>0</v>
      </c>
      <c r="BK46" s="73">
        <f>+IF((L46&gt;'DD7A2.MELD'!L66),111,0)</f>
        <v>0</v>
      </c>
      <c r="BL46" s="73">
        <f>+IF((M46&gt;'DD7A2.MELD'!M66),111,0)</f>
        <v>0</v>
      </c>
      <c r="BM46" s="73">
        <f>+IF((N46&gt;'DD7A2.MELD'!N66),111,0)</f>
        <v>0</v>
      </c>
      <c r="BN46" s="73">
        <f>+IF((O46&gt;'DD7A2.MELD'!O66),111,0)</f>
        <v>0</v>
      </c>
      <c r="BO46" s="73">
        <f>+IF((P46&gt;'DD7A2.MELD'!P66),111,0)</f>
        <v>0</v>
      </c>
      <c r="BP46" s="73">
        <f>+IF((Q46&gt;'DD7A2.MELD'!Q66),111,0)</f>
        <v>0</v>
      </c>
      <c r="BQ46" s="73">
        <f>+IF((R46&gt;'DD7A2.MELD'!R66),111,0)</f>
        <v>0</v>
      </c>
      <c r="BR46" s="73">
        <f>+IF((S46&gt;'DD7A2.MELD'!S66),111,0)</f>
        <v>0</v>
      </c>
      <c r="BS46" s="73">
        <f>+IF((T46&gt;'DD7A2.MELD'!T66),111,0)</f>
        <v>0</v>
      </c>
      <c r="BT46" s="73">
        <f>+IF((U46&gt;'DD7A2.MELD'!U66),111,0)</f>
        <v>0</v>
      </c>
      <c r="BU46" s="73">
        <f>+IF((V46&gt;'DD7A2.MELD'!V66),111,0)</f>
        <v>0</v>
      </c>
      <c r="BV46" s="73">
        <f>+IF((W46&gt;'DD7A2.MELD'!W66),111,0)</f>
        <v>0</v>
      </c>
      <c r="BW46" s="73">
        <f>+IF((X46&gt;'DD7A2.MELD'!X66),111,0)</f>
        <v>0</v>
      </c>
      <c r="BX46" s="73">
        <f>+IF((Y46&gt;'DD7A2.MELD'!Y66),111,0)</f>
        <v>0</v>
      </c>
      <c r="BY46" s="73">
        <f>+IF((Z46&gt;'DD7A2.MELD'!Z66),111,0)</f>
        <v>0</v>
      </c>
    </row>
    <row r="47" spans="2:77" s="51" customFormat="1" ht="17.100000000000001" customHeight="1">
      <c r="B47" s="283"/>
      <c r="C47" s="285" t="s">
        <v>54</v>
      </c>
      <c r="D47" s="290"/>
      <c r="E47" s="290"/>
      <c r="F47" s="290"/>
      <c r="G47" s="290"/>
      <c r="H47" s="290"/>
      <c r="I47" s="290"/>
      <c r="J47" s="290"/>
      <c r="K47" s="290"/>
      <c r="L47" s="290"/>
      <c r="M47" s="290"/>
      <c r="N47" s="290"/>
      <c r="O47" s="290"/>
      <c r="P47" s="290"/>
      <c r="Q47" s="290"/>
      <c r="R47" s="290"/>
      <c r="S47" s="290"/>
      <c r="T47" s="290"/>
      <c r="U47" s="290"/>
      <c r="V47" s="290"/>
      <c r="W47" s="290"/>
      <c r="X47" s="290"/>
      <c r="Y47" s="290"/>
      <c r="Z47" s="293">
        <f t="shared" si="18"/>
        <v>0</v>
      </c>
      <c r="AA47" s="113"/>
      <c r="AB47" s="50"/>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BA47" s="73">
        <f t="shared" si="20"/>
        <v>0</v>
      </c>
      <c r="BC47" s="73">
        <f>+IF((D47&gt;'DD7A2.MELD'!D67),111,0)</f>
        <v>0</v>
      </c>
      <c r="BD47" s="73">
        <f>+IF((E47&gt;'DD7A2.MELD'!E67),111,0)</f>
        <v>0</v>
      </c>
      <c r="BE47" s="73">
        <f>+IF((F47&gt;'DD7A2.MELD'!F67),111,0)</f>
        <v>0</v>
      </c>
      <c r="BF47" s="73">
        <f>+IF((G47&gt;'DD7A2.MELD'!G67),111,0)</f>
        <v>0</v>
      </c>
      <c r="BG47" s="73">
        <f>+IF((H47&gt;'DD7A2.MELD'!H67),111,0)</f>
        <v>0</v>
      </c>
      <c r="BH47" s="73">
        <f>+IF((I47&gt;'DD7A2.MELD'!I67),111,0)</f>
        <v>0</v>
      </c>
      <c r="BI47" s="73">
        <f>+IF((J47&gt;'DD7A2.MELD'!J67),111,0)</f>
        <v>0</v>
      </c>
      <c r="BJ47" s="73">
        <f>+IF((K47&gt;'DD7A2.MELD'!K67),111,0)</f>
        <v>0</v>
      </c>
      <c r="BK47" s="73">
        <f>+IF((L47&gt;'DD7A2.MELD'!L67),111,0)</f>
        <v>0</v>
      </c>
      <c r="BL47" s="73">
        <f>+IF((M47&gt;'DD7A2.MELD'!M67),111,0)</f>
        <v>0</v>
      </c>
      <c r="BM47" s="73">
        <f>+IF((N47&gt;'DD7A2.MELD'!N67),111,0)</f>
        <v>0</v>
      </c>
      <c r="BN47" s="73">
        <f>+IF((O47&gt;'DD7A2.MELD'!O67),111,0)</f>
        <v>0</v>
      </c>
      <c r="BO47" s="73">
        <f>+IF((P47&gt;'DD7A2.MELD'!P67),111,0)</f>
        <v>0</v>
      </c>
      <c r="BP47" s="73">
        <f>+IF((Q47&gt;'DD7A2.MELD'!Q67),111,0)</f>
        <v>0</v>
      </c>
      <c r="BQ47" s="73">
        <f>+IF((R47&gt;'DD7A2.MELD'!R67),111,0)</f>
        <v>0</v>
      </c>
      <c r="BR47" s="73">
        <f>+IF((S47&gt;'DD7A2.MELD'!S67),111,0)</f>
        <v>0</v>
      </c>
      <c r="BS47" s="73">
        <f>+IF((T47&gt;'DD7A2.MELD'!T67),111,0)</f>
        <v>0</v>
      </c>
      <c r="BT47" s="73">
        <f>+IF((U47&gt;'DD7A2.MELD'!U67),111,0)</f>
        <v>0</v>
      </c>
      <c r="BU47" s="73">
        <f>+IF((V47&gt;'DD7A2.MELD'!V67),111,0)</f>
        <v>0</v>
      </c>
      <c r="BV47" s="73">
        <f>+IF((W47&gt;'DD7A2.MELD'!W67),111,0)</f>
        <v>0</v>
      </c>
      <c r="BW47" s="73">
        <f>+IF((X47&gt;'DD7A2.MELD'!X67),111,0)</f>
        <v>0</v>
      </c>
      <c r="BX47" s="73">
        <f>+IF((Y47&gt;'DD7A2.MELD'!Y67),111,0)</f>
        <v>0</v>
      </c>
      <c r="BY47" s="73">
        <f>+IF((Z47&gt;'DD7A2.MELD'!Z67),111,0)</f>
        <v>0</v>
      </c>
    </row>
    <row r="48" spans="2:77" s="51" customFormat="1" ht="17.100000000000001" customHeight="1">
      <c r="B48" s="283"/>
      <c r="C48" s="278" t="s">
        <v>241</v>
      </c>
      <c r="D48" s="290"/>
      <c r="E48" s="290"/>
      <c r="F48" s="290"/>
      <c r="G48" s="290"/>
      <c r="H48" s="290"/>
      <c r="I48" s="290"/>
      <c r="J48" s="290"/>
      <c r="K48" s="290"/>
      <c r="L48" s="290"/>
      <c r="M48" s="290"/>
      <c r="N48" s="290"/>
      <c r="O48" s="290"/>
      <c r="P48" s="290"/>
      <c r="Q48" s="290"/>
      <c r="R48" s="290"/>
      <c r="S48" s="290"/>
      <c r="T48" s="290"/>
      <c r="U48" s="290"/>
      <c r="V48" s="290"/>
      <c r="W48" s="290"/>
      <c r="X48" s="290"/>
      <c r="Y48" s="290"/>
      <c r="Z48" s="293">
        <f t="shared" si="18"/>
        <v>0</v>
      </c>
      <c r="AA48" s="113"/>
      <c r="AB48" s="50"/>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BA48" s="73">
        <f t="shared" si="20"/>
        <v>0</v>
      </c>
      <c r="BC48" s="73">
        <f>+IF((D48&gt;'DD7A2.MELD'!D68),111,0)</f>
        <v>0</v>
      </c>
      <c r="BD48" s="73">
        <f>+IF((E48&gt;'DD7A2.MELD'!E68),111,0)</f>
        <v>0</v>
      </c>
      <c r="BE48" s="73">
        <f>+IF((F48&gt;'DD7A2.MELD'!F68),111,0)</f>
        <v>0</v>
      </c>
      <c r="BF48" s="73">
        <f>+IF((G48&gt;'DD7A2.MELD'!G68),111,0)</f>
        <v>0</v>
      </c>
      <c r="BG48" s="73">
        <f>+IF((H48&gt;'DD7A2.MELD'!H68),111,0)</f>
        <v>0</v>
      </c>
      <c r="BH48" s="73">
        <f>+IF((I48&gt;'DD7A2.MELD'!I68),111,0)</f>
        <v>0</v>
      </c>
      <c r="BI48" s="73">
        <f>+IF((J48&gt;'DD7A2.MELD'!J68),111,0)</f>
        <v>0</v>
      </c>
      <c r="BJ48" s="73">
        <f>+IF((K48&gt;'DD7A2.MELD'!K68),111,0)</f>
        <v>0</v>
      </c>
      <c r="BK48" s="73">
        <f>+IF((L48&gt;'DD7A2.MELD'!L68),111,0)</f>
        <v>0</v>
      </c>
      <c r="BL48" s="73">
        <f>+IF((M48&gt;'DD7A2.MELD'!M68),111,0)</f>
        <v>0</v>
      </c>
      <c r="BM48" s="73">
        <f>+IF((N48&gt;'DD7A2.MELD'!N68),111,0)</f>
        <v>0</v>
      </c>
      <c r="BN48" s="73">
        <f>+IF((O48&gt;'DD7A2.MELD'!O68),111,0)</f>
        <v>0</v>
      </c>
      <c r="BO48" s="73">
        <f>+IF((P48&gt;'DD7A2.MELD'!P68),111,0)</f>
        <v>0</v>
      </c>
      <c r="BP48" s="73">
        <f>+IF((Q48&gt;'DD7A2.MELD'!Q68),111,0)</f>
        <v>0</v>
      </c>
      <c r="BQ48" s="73">
        <f>+IF((R48&gt;'DD7A2.MELD'!R68),111,0)</f>
        <v>0</v>
      </c>
      <c r="BR48" s="73">
        <f>+IF((S48&gt;'DD7A2.MELD'!S68),111,0)</f>
        <v>0</v>
      </c>
      <c r="BS48" s="73">
        <f>+IF((T48&gt;'DD7A2.MELD'!T68),111,0)</f>
        <v>0</v>
      </c>
      <c r="BT48" s="73">
        <f>+IF((U48&gt;'DD7A2.MELD'!U68),111,0)</f>
        <v>0</v>
      </c>
      <c r="BU48" s="73">
        <f>+IF((V48&gt;'DD7A2.MELD'!V68),111,0)</f>
        <v>0</v>
      </c>
      <c r="BV48" s="73">
        <f>+IF((W48&gt;'DD7A2.MELD'!W68),111,0)</f>
        <v>0</v>
      </c>
      <c r="BW48" s="73">
        <f>+IF((X48&gt;'DD7A2.MELD'!X68),111,0)</f>
        <v>0</v>
      </c>
      <c r="BX48" s="73">
        <f>+IF((Y48&gt;'DD7A2.MELD'!Y68),111,0)</f>
        <v>0</v>
      </c>
      <c r="BY48" s="73">
        <f>+IF((Z48&gt;'DD7A2.MELD'!Z68),111,0)</f>
        <v>0</v>
      </c>
    </row>
    <row r="49" spans="2:77" s="56" customFormat="1" ht="17.100000000000001" customHeight="1">
      <c r="B49" s="88"/>
      <c r="C49" s="91" t="s">
        <v>12</v>
      </c>
      <c r="D49" s="294"/>
      <c r="E49" s="294"/>
      <c r="F49" s="294"/>
      <c r="G49" s="294"/>
      <c r="H49" s="294"/>
      <c r="I49" s="294"/>
      <c r="J49" s="294"/>
      <c r="K49" s="294"/>
      <c r="L49" s="294"/>
      <c r="M49" s="294"/>
      <c r="N49" s="294"/>
      <c r="O49" s="294"/>
      <c r="P49" s="294"/>
      <c r="Q49" s="294"/>
      <c r="R49" s="294"/>
      <c r="S49" s="294"/>
      <c r="T49" s="294"/>
      <c r="U49" s="294"/>
      <c r="V49" s="294"/>
      <c r="W49" s="294"/>
      <c r="X49" s="294"/>
      <c r="Y49" s="294"/>
      <c r="Z49" s="293">
        <f>SUM(D49:Y49)</f>
        <v>0</v>
      </c>
      <c r="AA49" s="113"/>
      <c r="AB49" s="55"/>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BA49" s="74">
        <f t="shared" si="20"/>
        <v>0</v>
      </c>
      <c r="BC49" s="73">
        <f>+IF(OR((D49&gt;'DD7A2.MELD'!D69),(D49&lt;'DD7A2.MELD'!D70)),111,0)</f>
        <v>0</v>
      </c>
      <c r="BD49" s="73">
        <f>+IF(OR((E49&gt;'DD7A2.MELD'!E69),(E49&lt;'DD7A2.MELD'!E70)),111,0)</f>
        <v>0</v>
      </c>
      <c r="BE49" s="73">
        <f>+IF(OR((F49&gt;'DD7A2.MELD'!F69),(F49&lt;'DD7A2.MELD'!F70)),111,0)</f>
        <v>0</v>
      </c>
      <c r="BF49" s="73">
        <f>+IF(OR((G49&gt;'DD7A2.MELD'!G69),(G49&lt;'DD7A2.MELD'!G70)),111,0)</f>
        <v>0</v>
      </c>
      <c r="BG49" s="73">
        <f>+IF(OR((H49&gt;'DD7A2.MELD'!H69),(H49&lt;'DD7A2.MELD'!H70)),111,0)</f>
        <v>0</v>
      </c>
      <c r="BH49" s="73">
        <f>+IF(OR((I49&gt;'DD7A2.MELD'!I69),(I49&lt;'DD7A2.MELD'!I70)),111,0)</f>
        <v>0</v>
      </c>
      <c r="BI49" s="73">
        <f>+IF(OR((J49&gt;'DD7A2.MELD'!J69),(J49&lt;'DD7A2.MELD'!J70)),111,0)</f>
        <v>0</v>
      </c>
      <c r="BJ49" s="73">
        <f>+IF(OR((K49&gt;'DD7A2.MELD'!K69),(K49&lt;'DD7A2.MELD'!K70)),111,0)</f>
        <v>0</v>
      </c>
      <c r="BK49" s="73">
        <f>+IF(OR((L49&gt;'DD7A2.MELD'!L69),(L49&lt;'DD7A2.MELD'!L70)),111,0)</f>
        <v>0</v>
      </c>
      <c r="BL49" s="73">
        <f>+IF(OR((M49&gt;'DD7A2.MELD'!M69),(M49&lt;'DD7A2.MELD'!M70)),111,0)</f>
        <v>0</v>
      </c>
      <c r="BM49" s="73">
        <f>+IF(OR((N49&gt;'DD7A2.MELD'!N69),(N49&lt;'DD7A2.MELD'!N70)),111,0)</f>
        <v>0</v>
      </c>
      <c r="BN49" s="73">
        <f>+IF(OR((O49&gt;'DD7A2.MELD'!O69),(O49&lt;'DD7A2.MELD'!O70)),111,0)</f>
        <v>0</v>
      </c>
      <c r="BO49" s="73">
        <f>+IF(OR((P49&gt;'DD7A2.MELD'!P69),(P49&lt;'DD7A2.MELD'!P70)),111,0)</f>
        <v>0</v>
      </c>
      <c r="BP49" s="73">
        <f>+IF(OR((Q49&gt;'DD7A2.MELD'!Q69),(Q49&lt;'DD7A2.MELD'!Q70)),111,0)</f>
        <v>0</v>
      </c>
      <c r="BQ49" s="73">
        <f>+IF(OR((R49&gt;'DD7A2.MELD'!R69),(R49&lt;'DD7A2.MELD'!R70)),111,0)</f>
        <v>0</v>
      </c>
      <c r="BR49" s="73">
        <f>+IF(OR((S49&gt;'DD7A2.MELD'!S69),(S49&lt;'DD7A2.MELD'!S70)),111,0)</f>
        <v>0</v>
      </c>
      <c r="BS49" s="73">
        <f>+IF(OR((T49&gt;'DD7A2.MELD'!T69),(T49&lt;'DD7A2.MELD'!T70)),111,0)</f>
        <v>0</v>
      </c>
      <c r="BT49" s="73">
        <f>+IF(OR((U49&gt;'DD7A2.MELD'!U69),(U49&lt;'DD7A2.MELD'!U70)),111,0)</f>
        <v>0</v>
      </c>
      <c r="BU49" s="73">
        <f>+IF(OR((V49&gt;'DD7A2.MELD'!V69),(V49&lt;'DD7A2.MELD'!V70)),111,0)</f>
        <v>0</v>
      </c>
      <c r="BV49" s="73">
        <f>+IF(OR((W49&gt;'DD7A2.MELD'!W69),(W49&lt;'DD7A2.MELD'!W70)),111,0)</f>
        <v>0</v>
      </c>
      <c r="BW49" s="73">
        <f>+IF(OR((X49&gt;'DD7A2.MELD'!X69),(X49&lt;'DD7A2.MELD'!X70)),111,0)</f>
        <v>0</v>
      </c>
      <c r="BX49" s="73">
        <f>+IF(OR((Y49&gt;'DD7A2.MELD'!Y69),(Y49&lt;'DD7A2.MELD'!Y70)),111,0)</f>
        <v>0</v>
      </c>
      <c r="BY49" s="73">
        <f>+IF(OR((Z49&gt;'DD7A2.MELD'!Z69),(Z49&lt;'DD7A2.MELD'!Z70)),111,0)</f>
        <v>0</v>
      </c>
    </row>
    <row r="50" spans="2:77" s="212" customFormat="1" ht="20.100000000000001" customHeight="1">
      <c r="B50" s="90"/>
      <c r="C50" s="91" t="s">
        <v>57</v>
      </c>
      <c r="D50" s="295">
        <f t="shared" ref="D50:Y50" si="21">SUM(D41:D42,D49)</f>
        <v>0</v>
      </c>
      <c r="E50" s="295">
        <f t="shared" si="21"/>
        <v>0</v>
      </c>
      <c r="F50" s="295">
        <f t="shared" si="21"/>
        <v>0</v>
      </c>
      <c r="G50" s="295">
        <f t="shared" si="21"/>
        <v>0</v>
      </c>
      <c r="H50" s="295">
        <f t="shared" si="21"/>
        <v>0</v>
      </c>
      <c r="I50" s="295">
        <f t="shared" si="21"/>
        <v>0</v>
      </c>
      <c r="J50" s="295">
        <f t="shared" si="21"/>
        <v>0</v>
      </c>
      <c r="K50" s="295">
        <f t="shared" si="21"/>
        <v>0</v>
      </c>
      <c r="L50" s="295">
        <f t="shared" si="21"/>
        <v>0</v>
      </c>
      <c r="M50" s="295">
        <f t="shared" si="21"/>
        <v>0</v>
      </c>
      <c r="N50" s="295">
        <f t="shared" si="21"/>
        <v>0</v>
      </c>
      <c r="O50" s="295">
        <f t="shared" si="21"/>
        <v>0</v>
      </c>
      <c r="P50" s="295">
        <f t="shared" si="21"/>
        <v>0</v>
      </c>
      <c r="Q50" s="295">
        <f t="shared" si="21"/>
        <v>0</v>
      </c>
      <c r="R50" s="295">
        <f t="shared" si="21"/>
        <v>0</v>
      </c>
      <c r="S50" s="295">
        <f t="shared" si="21"/>
        <v>0</v>
      </c>
      <c r="T50" s="295">
        <f t="shared" si="21"/>
        <v>0</v>
      </c>
      <c r="U50" s="295">
        <f t="shared" si="21"/>
        <v>0</v>
      </c>
      <c r="V50" s="295">
        <f t="shared" si="21"/>
        <v>0</v>
      </c>
      <c r="W50" s="295">
        <f t="shared" si="21"/>
        <v>0</v>
      </c>
      <c r="X50" s="295">
        <f t="shared" si="21"/>
        <v>0</v>
      </c>
      <c r="Y50" s="295">
        <f t="shared" si="21"/>
        <v>0</v>
      </c>
      <c r="Z50" s="293">
        <f>SUM(D50:Y50)</f>
        <v>0</v>
      </c>
      <c r="AA50" s="114"/>
      <c r="AC50" s="74">
        <f>+D50-D41-D42-D49</f>
        <v>0</v>
      </c>
      <c r="AD50" s="74">
        <f t="shared" ref="AD50:AY50" si="22">+E50-E41-E42-E49</f>
        <v>0</v>
      </c>
      <c r="AE50" s="74">
        <f t="shared" si="22"/>
        <v>0</v>
      </c>
      <c r="AF50" s="74">
        <f t="shared" si="22"/>
        <v>0</v>
      </c>
      <c r="AG50" s="74">
        <f t="shared" si="22"/>
        <v>0</v>
      </c>
      <c r="AH50" s="74">
        <f t="shared" si="22"/>
        <v>0</v>
      </c>
      <c r="AI50" s="74">
        <f t="shared" si="22"/>
        <v>0</v>
      </c>
      <c r="AJ50" s="74">
        <f t="shared" si="22"/>
        <v>0</v>
      </c>
      <c r="AK50" s="74">
        <f t="shared" si="22"/>
        <v>0</v>
      </c>
      <c r="AL50" s="74">
        <f t="shared" si="22"/>
        <v>0</v>
      </c>
      <c r="AM50" s="74">
        <f t="shared" si="22"/>
        <v>0</v>
      </c>
      <c r="AN50" s="74">
        <f t="shared" si="22"/>
        <v>0</v>
      </c>
      <c r="AO50" s="74">
        <f t="shared" si="22"/>
        <v>0</v>
      </c>
      <c r="AP50" s="74">
        <f t="shared" si="22"/>
        <v>0</v>
      </c>
      <c r="AQ50" s="74">
        <f t="shared" si="22"/>
        <v>0</v>
      </c>
      <c r="AR50" s="74">
        <f t="shared" si="22"/>
        <v>0</v>
      </c>
      <c r="AS50" s="74">
        <f t="shared" si="22"/>
        <v>0</v>
      </c>
      <c r="AT50" s="74">
        <f t="shared" si="22"/>
        <v>0</v>
      </c>
      <c r="AU50" s="74">
        <f t="shared" si="22"/>
        <v>0</v>
      </c>
      <c r="AV50" s="74">
        <f t="shared" si="22"/>
        <v>0</v>
      </c>
      <c r="AW50" s="74">
        <f t="shared" si="22"/>
        <v>0</v>
      </c>
      <c r="AX50" s="74">
        <f t="shared" si="22"/>
        <v>0</v>
      </c>
      <c r="AY50" s="74">
        <f t="shared" si="22"/>
        <v>0</v>
      </c>
      <c r="AZ50" s="99"/>
      <c r="BA50" s="73">
        <f>+Z50-SUM(D50:Y50)</f>
        <v>0</v>
      </c>
      <c r="BC50" s="73">
        <f>+IF((D50&gt;'DD7A2.MELD'!D72),111,0)</f>
        <v>0</v>
      </c>
      <c r="BD50" s="73">
        <f>+IF((E50&gt;'DD7A2.MELD'!E72),111,0)</f>
        <v>0</v>
      </c>
      <c r="BE50" s="73">
        <f>+IF((F50&gt;'DD7A2.MELD'!F72),111,0)</f>
        <v>0</v>
      </c>
      <c r="BF50" s="73">
        <f>+IF((G50&gt;'DD7A2.MELD'!G72),111,0)</f>
        <v>0</v>
      </c>
      <c r="BG50" s="73">
        <f>+IF((H50&gt;'DD7A2.MELD'!H72),111,0)</f>
        <v>0</v>
      </c>
      <c r="BH50" s="73">
        <f>+IF((I50&gt;'DD7A2.MELD'!I72),111,0)</f>
        <v>0</v>
      </c>
      <c r="BI50" s="73">
        <f>+IF((J50&gt;'DD7A2.MELD'!J72),111,0)</f>
        <v>0</v>
      </c>
      <c r="BJ50" s="73">
        <f>+IF((K50&gt;'DD7A2.MELD'!K72),111,0)</f>
        <v>0</v>
      </c>
      <c r="BK50" s="73">
        <f>+IF((L50&gt;'DD7A2.MELD'!L72),111,0)</f>
        <v>0</v>
      </c>
      <c r="BL50" s="73">
        <f>+IF((M50&gt;'DD7A2.MELD'!M72),111,0)</f>
        <v>0</v>
      </c>
      <c r="BM50" s="73">
        <f>+IF((N50&gt;'DD7A2.MELD'!N72),111,0)</f>
        <v>0</v>
      </c>
      <c r="BN50" s="73">
        <f>+IF((O50&gt;'DD7A2.MELD'!O72),111,0)</f>
        <v>0</v>
      </c>
      <c r="BO50" s="73">
        <f>+IF((P50&gt;'DD7A2.MELD'!P72),111,0)</f>
        <v>0</v>
      </c>
      <c r="BP50" s="73">
        <f>+IF((Q50&gt;'DD7A2.MELD'!Q72),111,0)</f>
        <v>0</v>
      </c>
      <c r="BQ50" s="73">
        <f>+IF((R50&gt;'DD7A2.MELD'!R72),111,0)</f>
        <v>0</v>
      </c>
      <c r="BR50" s="73">
        <f>+IF((S50&gt;'DD7A2.MELD'!S72),111,0)</f>
        <v>0</v>
      </c>
      <c r="BS50" s="73">
        <f>+IF((T50&gt;'DD7A2.MELD'!T72),111,0)</f>
        <v>0</v>
      </c>
      <c r="BT50" s="73">
        <f>+IF((U50&gt;'DD7A2.MELD'!U72),111,0)</f>
        <v>0</v>
      </c>
      <c r="BU50" s="73">
        <f>+IF((V50&gt;'DD7A2.MELD'!V72),111,0)</f>
        <v>0</v>
      </c>
      <c r="BV50" s="73">
        <f>+IF((W50&gt;'DD7A2.MELD'!W72),111,0)</f>
        <v>0</v>
      </c>
      <c r="BW50" s="73">
        <f>+IF((X50&gt;'DD7A2.MELD'!X72),111,0)</f>
        <v>0</v>
      </c>
      <c r="BX50" s="73">
        <f>+IF((Y50&gt;'DD7A2.MELD'!Y72),111,0)</f>
        <v>0</v>
      </c>
      <c r="BY50" s="73">
        <f>+IF((Z50&gt;'DD7A2.MELD'!Z72),111,0)</f>
        <v>0</v>
      </c>
    </row>
    <row r="51" spans="2:77" s="82" customFormat="1" ht="17.100000000000001" customHeight="1">
      <c r="B51" s="279"/>
      <c r="C51" s="280" t="s">
        <v>249</v>
      </c>
      <c r="D51" s="296"/>
      <c r="E51" s="296"/>
      <c r="F51" s="296"/>
      <c r="G51" s="296"/>
      <c r="H51" s="296"/>
      <c r="I51" s="296"/>
      <c r="J51" s="296"/>
      <c r="K51" s="296"/>
      <c r="L51" s="296"/>
      <c r="M51" s="296"/>
      <c r="N51" s="296"/>
      <c r="O51" s="296"/>
      <c r="P51" s="296"/>
      <c r="Q51" s="296"/>
      <c r="R51" s="296"/>
      <c r="S51" s="296"/>
      <c r="T51" s="296"/>
      <c r="U51" s="296"/>
      <c r="V51" s="296"/>
      <c r="W51" s="296"/>
      <c r="X51" s="296"/>
      <c r="Y51" s="296"/>
      <c r="Z51" s="297">
        <f>SUM(D51:Y51)</f>
        <v>0</v>
      </c>
      <c r="AA51" s="211"/>
      <c r="AB51" s="81"/>
      <c r="AC51" s="80">
        <f t="shared" ref="AC51:AY51" si="23">+IF((D51&gt;D50),111,0)</f>
        <v>0</v>
      </c>
      <c r="AD51" s="80">
        <f t="shared" si="23"/>
        <v>0</v>
      </c>
      <c r="AE51" s="80">
        <f t="shared" si="23"/>
        <v>0</v>
      </c>
      <c r="AF51" s="80">
        <f t="shared" si="23"/>
        <v>0</v>
      </c>
      <c r="AG51" s="80">
        <f t="shared" si="23"/>
        <v>0</v>
      </c>
      <c r="AH51" s="80">
        <f t="shared" si="23"/>
        <v>0</v>
      </c>
      <c r="AI51" s="80">
        <f t="shared" si="23"/>
        <v>0</v>
      </c>
      <c r="AJ51" s="80">
        <f t="shared" si="23"/>
        <v>0</v>
      </c>
      <c r="AK51" s="80">
        <f t="shared" si="23"/>
        <v>0</v>
      </c>
      <c r="AL51" s="80">
        <f t="shared" si="23"/>
        <v>0</v>
      </c>
      <c r="AM51" s="80">
        <f t="shared" si="23"/>
        <v>0</v>
      </c>
      <c r="AN51" s="80">
        <f t="shared" si="23"/>
        <v>0</v>
      </c>
      <c r="AO51" s="80">
        <f t="shared" si="23"/>
        <v>0</v>
      </c>
      <c r="AP51" s="80">
        <f t="shared" si="23"/>
        <v>0</v>
      </c>
      <c r="AQ51" s="80">
        <f t="shared" si="23"/>
        <v>0</v>
      </c>
      <c r="AR51" s="80">
        <f t="shared" si="23"/>
        <v>0</v>
      </c>
      <c r="AS51" s="80">
        <f t="shared" si="23"/>
        <v>0</v>
      </c>
      <c r="AT51" s="80">
        <f t="shared" si="23"/>
        <v>0</v>
      </c>
      <c r="AU51" s="80">
        <f t="shared" si="23"/>
        <v>0</v>
      </c>
      <c r="AV51" s="80">
        <f t="shared" si="23"/>
        <v>0</v>
      </c>
      <c r="AW51" s="80">
        <f t="shared" si="23"/>
        <v>0</v>
      </c>
      <c r="AX51" s="80">
        <f t="shared" si="23"/>
        <v>0</v>
      </c>
      <c r="AY51" s="80">
        <f t="shared" si="23"/>
        <v>0</v>
      </c>
      <c r="AZ51" s="211"/>
      <c r="BA51" s="80">
        <f>+Z51-SUM(D51:Y51)</f>
        <v>0</v>
      </c>
      <c r="BC51" s="80">
        <f>+IF((D51&gt;'DD7A2.MELD'!D73),111,0)</f>
        <v>0</v>
      </c>
      <c r="BD51" s="80">
        <f>+IF((E51&gt;'DD7A2.MELD'!E73),111,0)</f>
        <v>0</v>
      </c>
      <c r="BE51" s="80">
        <f>+IF((F51&gt;'DD7A2.MELD'!F73),111,0)</f>
        <v>0</v>
      </c>
      <c r="BF51" s="80">
        <f>+IF((G51&gt;'DD7A2.MELD'!G73),111,0)</f>
        <v>0</v>
      </c>
      <c r="BG51" s="80">
        <f>+IF((H51&gt;'DD7A2.MELD'!H73),111,0)</f>
        <v>0</v>
      </c>
      <c r="BH51" s="80">
        <f>+IF((I51&gt;'DD7A2.MELD'!I73),111,0)</f>
        <v>0</v>
      </c>
      <c r="BI51" s="80">
        <f>+IF((J51&gt;'DD7A2.MELD'!J73),111,0)</f>
        <v>0</v>
      </c>
      <c r="BJ51" s="80">
        <f>+IF((K51&gt;'DD7A2.MELD'!K73),111,0)</f>
        <v>0</v>
      </c>
      <c r="BK51" s="80">
        <f>+IF((L51&gt;'DD7A2.MELD'!L73),111,0)</f>
        <v>0</v>
      </c>
      <c r="BL51" s="80">
        <f>+IF((M51&gt;'DD7A2.MELD'!M73),111,0)</f>
        <v>0</v>
      </c>
      <c r="BM51" s="80">
        <f>+IF((N51&gt;'DD7A2.MELD'!N73),111,0)</f>
        <v>0</v>
      </c>
      <c r="BN51" s="80">
        <f>+IF((O51&gt;'DD7A2.MELD'!O73),111,0)</f>
        <v>0</v>
      </c>
      <c r="BO51" s="80">
        <f>+IF((P51&gt;'DD7A2.MELD'!P73),111,0)</f>
        <v>0</v>
      </c>
      <c r="BP51" s="80">
        <f>+IF((Q51&gt;'DD7A2.MELD'!Q73),111,0)</f>
        <v>0</v>
      </c>
      <c r="BQ51" s="80">
        <f>+IF((R51&gt;'DD7A2.MELD'!R73),111,0)</f>
        <v>0</v>
      </c>
      <c r="BR51" s="80">
        <f>+IF((S51&gt;'DD7A2.MELD'!S73),111,0)</f>
        <v>0</v>
      </c>
      <c r="BS51" s="80">
        <f>+IF((T51&gt;'DD7A2.MELD'!T73),111,0)</f>
        <v>0</v>
      </c>
      <c r="BT51" s="80">
        <f>+IF((U51&gt;'DD7A2.MELD'!U73),111,0)</f>
        <v>0</v>
      </c>
      <c r="BU51" s="80">
        <f>+IF((V51&gt;'DD7A2.MELD'!V73),111,0)</f>
        <v>0</v>
      </c>
      <c r="BV51" s="80">
        <f>+IF((W51&gt;'DD7A2.MELD'!W73),111,0)</f>
        <v>0</v>
      </c>
      <c r="BW51" s="80">
        <f>+IF((X51&gt;'DD7A2.MELD'!X73),111,0)</f>
        <v>0</v>
      </c>
      <c r="BX51" s="80">
        <f>+IF((Y51&gt;'DD7A2.MELD'!Y73),111,0)</f>
        <v>0</v>
      </c>
      <c r="BY51" s="80">
        <f>+IF((Z51&gt;'DD7A2.MELD'!Z73),111,0)</f>
        <v>0</v>
      </c>
    </row>
    <row r="52" spans="2:77" s="82" customFormat="1" ht="17.100000000000001" customHeight="1">
      <c r="B52" s="281"/>
      <c r="C52" s="282" t="s">
        <v>250</v>
      </c>
      <c r="D52" s="298"/>
      <c r="E52" s="298"/>
      <c r="F52" s="298"/>
      <c r="G52" s="298"/>
      <c r="H52" s="298"/>
      <c r="I52" s="298"/>
      <c r="J52" s="298"/>
      <c r="K52" s="298"/>
      <c r="L52" s="298"/>
      <c r="M52" s="298"/>
      <c r="N52" s="298"/>
      <c r="O52" s="298"/>
      <c r="P52" s="298"/>
      <c r="Q52" s="298"/>
      <c r="R52" s="298"/>
      <c r="S52" s="298"/>
      <c r="T52" s="298"/>
      <c r="U52" s="298"/>
      <c r="V52" s="298"/>
      <c r="W52" s="298"/>
      <c r="X52" s="298"/>
      <c r="Y52" s="298"/>
      <c r="Z52" s="297">
        <f>SUM(D52:Y52)</f>
        <v>0</v>
      </c>
      <c r="AA52" s="115"/>
      <c r="AB52" s="81"/>
      <c r="AC52" s="80">
        <f t="shared" ref="AC52:AY52" si="24">+IF((D52&gt;D50),111,0)</f>
        <v>0</v>
      </c>
      <c r="AD52" s="80">
        <f t="shared" si="24"/>
        <v>0</v>
      </c>
      <c r="AE52" s="80">
        <f t="shared" si="24"/>
        <v>0</v>
      </c>
      <c r="AF52" s="80">
        <f t="shared" si="24"/>
        <v>0</v>
      </c>
      <c r="AG52" s="80">
        <f t="shared" si="24"/>
        <v>0</v>
      </c>
      <c r="AH52" s="80">
        <f t="shared" si="24"/>
        <v>0</v>
      </c>
      <c r="AI52" s="80">
        <f t="shared" si="24"/>
        <v>0</v>
      </c>
      <c r="AJ52" s="80">
        <f t="shared" si="24"/>
        <v>0</v>
      </c>
      <c r="AK52" s="80">
        <f t="shared" si="24"/>
        <v>0</v>
      </c>
      <c r="AL52" s="80">
        <f t="shared" si="24"/>
        <v>0</v>
      </c>
      <c r="AM52" s="80">
        <f t="shared" si="24"/>
        <v>0</v>
      </c>
      <c r="AN52" s="80">
        <f t="shared" si="24"/>
        <v>0</v>
      </c>
      <c r="AO52" s="80">
        <f t="shared" si="24"/>
        <v>0</v>
      </c>
      <c r="AP52" s="80">
        <f t="shared" si="24"/>
        <v>0</v>
      </c>
      <c r="AQ52" s="80">
        <f t="shared" si="24"/>
        <v>0</v>
      </c>
      <c r="AR52" s="80">
        <f t="shared" si="24"/>
        <v>0</v>
      </c>
      <c r="AS52" s="80">
        <f t="shared" si="24"/>
        <v>0</v>
      </c>
      <c r="AT52" s="80">
        <f t="shared" si="24"/>
        <v>0</v>
      </c>
      <c r="AU52" s="80">
        <f t="shared" si="24"/>
        <v>0</v>
      </c>
      <c r="AV52" s="80">
        <f t="shared" si="24"/>
        <v>0</v>
      </c>
      <c r="AW52" s="80">
        <f t="shared" si="24"/>
        <v>0</v>
      </c>
      <c r="AX52" s="80">
        <f t="shared" si="24"/>
        <v>0</v>
      </c>
      <c r="AY52" s="80">
        <f t="shared" si="24"/>
        <v>0</v>
      </c>
      <c r="AZ52" s="211"/>
      <c r="BA52" s="80">
        <f>+Z52-SUM(D52:Y52)</f>
        <v>0</v>
      </c>
      <c r="BC52" s="80">
        <f>+IF((D52&gt;'DD7A2.MELD'!D74),111,0)</f>
        <v>0</v>
      </c>
      <c r="BD52" s="80">
        <f>+IF((E52&gt;'DD7A2.MELD'!E74),111,0)</f>
        <v>0</v>
      </c>
      <c r="BE52" s="80">
        <f>+IF((F52&gt;'DD7A2.MELD'!F74),111,0)</f>
        <v>0</v>
      </c>
      <c r="BF52" s="80">
        <f>+IF((G52&gt;'DD7A2.MELD'!G74),111,0)</f>
        <v>0</v>
      </c>
      <c r="BG52" s="80">
        <f>+IF((H52&gt;'DD7A2.MELD'!H74),111,0)</f>
        <v>0</v>
      </c>
      <c r="BH52" s="80">
        <f>+IF((I52&gt;'DD7A2.MELD'!I74),111,0)</f>
        <v>0</v>
      </c>
      <c r="BI52" s="80">
        <f>+IF((J52&gt;'DD7A2.MELD'!J74),111,0)</f>
        <v>0</v>
      </c>
      <c r="BJ52" s="80">
        <f>+IF((K52&gt;'DD7A2.MELD'!K74),111,0)</f>
        <v>0</v>
      </c>
      <c r="BK52" s="80">
        <f>+IF((L52&gt;'DD7A2.MELD'!L74),111,0)</f>
        <v>0</v>
      </c>
      <c r="BL52" s="80">
        <f>+IF((M52&gt;'DD7A2.MELD'!M74),111,0)</f>
        <v>0</v>
      </c>
      <c r="BM52" s="80">
        <f>+IF((N52&gt;'DD7A2.MELD'!N74),111,0)</f>
        <v>0</v>
      </c>
      <c r="BN52" s="80">
        <f>+IF((O52&gt;'DD7A2.MELD'!O74),111,0)</f>
        <v>0</v>
      </c>
      <c r="BO52" s="80">
        <f>+IF((P52&gt;'DD7A2.MELD'!P74),111,0)</f>
        <v>0</v>
      </c>
      <c r="BP52" s="80">
        <f>+IF((Q52&gt;'DD7A2.MELD'!Q74),111,0)</f>
        <v>0</v>
      </c>
      <c r="BQ52" s="80">
        <f>+IF((R52&gt;'DD7A2.MELD'!R74),111,0)</f>
        <v>0</v>
      </c>
      <c r="BR52" s="80">
        <f>+IF((S52&gt;'DD7A2.MELD'!S74),111,0)</f>
        <v>0</v>
      </c>
      <c r="BS52" s="80">
        <f>+IF((T52&gt;'DD7A2.MELD'!T74),111,0)</f>
        <v>0</v>
      </c>
      <c r="BT52" s="80">
        <f>+IF((U52&gt;'DD7A2.MELD'!U74),111,0)</f>
        <v>0</v>
      </c>
      <c r="BU52" s="80">
        <f>+IF((V52&gt;'DD7A2.MELD'!V74),111,0)</f>
        <v>0</v>
      </c>
      <c r="BV52" s="80">
        <f>+IF((W52&gt;'DD7A2.MELD'!W74),111,0)</f>
        <v>0</v>
      </c>
      <c r="BW52" s="80">
        <f>+IF((X52&gt;'DD7A2.MELD'!X74),111,0)</f>
        <v>0</v>
      </c>
      <c r="BX52" s="80">
        <f>+IF((Y52&gt;'DD7A2.MELD'!Y74),111,0)</f>
        <v>0</v>
      </c>
      <c r="BY52" s="80">
        <f>+IF((Z52&gt;'DD7A2.MELD'!Z74),111,0)</f>
        <v>0</v>
      </c>
    </row>
    <row r="53" spans="2:77" s="51" customFormat="1" ht="20.100000000000001" customHeight="1">
      <c r="B53" s="57"/>
      <c r="C53" s="146" t="s">
        <v>70</v>
      </c>
      <c r="D53" s="290"/>
      <c r="E53" s="290"/>
      <c r="F53" s="290"/>
      <c r="G53" s="290"/>
      <c r="H53" s="290"/>
      <c r="I53" s="290"/>
      <c r="J53" s="290"/>
      <c r="K53" s="290"/>
      <c r="L53" s="290"/>
      <c r="M53" s="290"/>
      <c r="N53" s="290"/>
      <c r="O53" s="290"/>
      <c r="P53" s="290"/>
      <c r="Q53" s="290"/>
      <c r="R53" s="290"/>
      <c r="S53" s="290"/>
      <c r="T53" s="290"/>
      <c r="U53" s="290"/>
      <c r="V53" s="290"/>
      <c r="W53" s="290"/>
      <c r="X53" s="290"/>
      <c r="Y53" s="290"/>
      <c r="Z53" s="301"/>
      <c r="AA53" s="99"/>
      <c r="AB53" s="50"/>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99"/>
      <c r="BA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row>
    <row r="54" spans="2:77" s="51" customFormat="1" ht="17.100000000000001" customHeight="1">
      <c r="B54" s="59"/>
      <c r="C54" s="60" t="s">
        <v>72</v>
      </c>
      <c r="D54" s="290"/>
      <c r="E54" s="290"/>
      <c r="F54" s="290"/>
      <c r="G54" s="290"/>
      <c r="H54" s="290"/>
      <c r="I54" s="290"/>
      <c r="J54" s="290"/>
      <c r="K54" s="290"/>
      <c r="L54" s="290"/>
      <c r="M54" s="290"/>
      <c r="N54" s="290"/>
      <c r="O54" s="290"/>
      <c r="P54" s="290"/>
      <c r="Q54" s="290"/>
      <c r="R54" s="290"/>
      <c r="S54" s="290"/>
      <c r="T54" s="290"/>
      <c r="U54" s="290"/>
      <c r="V54" s="290"/>
      <c r="W54" s="290"/>
      <c r="X54" s="290"/>
      <c r="Y54" s="290"/>
      <c r="Z54" s="293">
        <f>SUM(D54:Y54)</f>
        <v>0</v>
      </c>
      <c r="AA54" s="99"/>
      <c r="AB54" s="50"/>
      <c r="AC54" s="73">
        <f>+D50-SUM(D54:D56)</f>
        <v>0</v>
      </c>
      <c r="AD54" s="73">
        <f t="shared" ref="AD54:AY54" si="25">+E50-SUM(E54:E56)</f>
        <v>0</v>
      </c>
      <c r="AE54" s="73">
        <f t="shared" si="25"/>
        <v>0</v>
      </c>
      <c r="AF54" s="73">
        <f t="shared" si="25"/>
        <v>0</v>
      </c>
      <c r="AG54" s="73">
        <f t="shared" si="25"/>
        <v>0</v>
      </c>
      <c r="AH54" s="73">
        <f t="shared" si="25"/>
        <v>0</v>
      </c>
      <c r="AI54" s="73">
        <f t="shared" si="25"/>
        <v>0</v>
      </c>
      <c r="AJ54" s="73">
        <f t="shared" si="25"/>
        <v>0</v>
      </c>
      <c r="AK54" s="73">
        <f t="shared" si="25"/>
        <v>0</v>
      </c>
      <c r="AL54" s="73">
        <f t="shared" si="25"/>
        <v>0</v>
      </c>
      <c r="AM54" s="73">
        <f t="shared" si="25"/>
        <v>0</v>
      </c>
      <c r="AN54" s="73">
        <f t="shared" si="25"/>
        <v>0</v>
      </c>
      <c r="AO54" s="73">
        <f t="shared" si="25"/>
        <v>0</v>
      </c>
      <c r="AP54" s="73">
        <f t="shared" si="25"/>
        <v>0</v>
      </c>
      <c r="AQ54" s="73">
        <f t="shared" si="25"/>
        <v>0</v>
      </c>
      <c r="AR54" s="73">
        <f t="shared" si="25"/>
        <v>0</v>
      </c>
      <c r="AS54" s="73">
        <f t="shared" si="25"/>
        <v>0</v>
      </c>
      <c r="AT54" s="73">
        <f t="shared" si="25"/>
        <v>0</v>
      </c>
      <c r="AU54" s="73">
        <f t="shared" si="25"/>
        <v>0</v>
      </c>
      <c r="AV54" s="73">
        <f t="shared" si="25"/>
        <v>0</v>
      </c>
      <c r="AW54" s="73">
        <f t="shared" si="25"/>
        <v>0</v>
      </c>
      <c r="AX54" s="73">
        <f t="shared" si="25"/>
        <v>0</v>
      </c>
      <c r="AY54" s="73">
        <f t="shared" si="25"/>
        <v>0</v>
      </c>
      <c r="AZ54" s="99"/>
      <c r="BA54" s="73">
        <f>+Z54-SUM(D54:Y54)</f>
        <v>0</v>
      </c>
      <c r="BC54" s="73">
        <f>+IF((D54&gt;'DD7A2.MELD'!D76),111,0)</f>
        <v>0</v>
      </c>
      <c r="BD54" s="73">
        <f>+IF((E54&gt;'DD7A2.MELD'!E76),111,0)</f>
        <v>0</v>
      </c>
      <c r="BE54" s="73">
        <f>+IF((F54&gt;'DD7A2.MELD'!F76),111,0)</f>
        <v>0</v>
      </c>
      <c r="BF54" s="73">
        <f>+IF((G54&gt;'DD7A2.MELD'!G76),111,0)</f>
        <v>0</v>
      </c>
      <c r="BG54" s="73">
        <f>+IF((H54&gt;'DD7A2.MELD'!H76),111,0)</f>
        <v>0</v>
      </c>
      <c r="BH54" s="73">
        <f>+IF((I54&gt;'DD7A2.MELD'!I76),111,0)</f>
        <v>0</v>
      </c>
      <c r="BI54" s="73">
        <f>+IF((J54&gt;'DD7A2.MELD'!J76),111,0)</f>
        <v>0</v>
      </c>
      <c r="BJ54" s="73">
        <f>+IF((K54&gt;'DD7A2.MELD'!K76),111,0)</f>
        <v>0</v>
      </c>
      <c r="BK54" s="73">
        <f>+IF((L54&gt;'DD7A2.MELD'!L76),111,0)</f>
        <v>0</v>
      </c>
      <c r="BL54" s="73">
        <f>+IF((M54&gt;'DD7A2.MELD'!M76),111,0)</f>
        <v>0</v>
      </c>
      <c r="BM54" s="73">
        <f>+IF((N54&gt;'DD7A2.MELD'!N76),111,0)</f>
        <v>0</v>
      </c>
      <c r="BN54" s="73">
        <f>+IF((O54&gt;'DD7A2.MELD'!O76),111,0)</f>
        <v>0</v>
      </c>
      <c r="BO54" s="73">
        <f>+IF((P54&gt;'DD7A2.MELD'!P76),111,0)</f>
        <v>0</v>
      </c>
      <c r="BP54" s="73">
        <f>+IF((Q54&gt;'DD7A2.MELD'!Q76),111,0)</f>
        <v>0</v>
      </c>
      <c r="BQ54" s="73">
        <f>+IF((R54&gt;'DD7A2.MELD'!R76),111,0)</f>
        <v>0</v>
      </c>
      <c r="BR54" s="73">
        <f>+IF((S54&gt;'DD7A2.MELD'!S76),111,0)</f>
        <v>0</v>
      </c>
      <c r="BS54" s="73">
        <f>+IF((T54&gt;'DD7A2.MELD'!T76),111,0)</f>
        <v>0</v>
      </c>
      <c r="BT54" s="73">
        <f>+IF((U54&gt;'DD7A2.MELD'!U76),111,0)</f>
        <v>0</v>
      </c>
      <c r="BU54" s="73">
        <f>+IF((V54&gt;'DD7A2.MELD'!V76),111,0)</f>
        <v>0</v>
      </c>
      <c r="BV54" s="73">
        <f>+IF((W54&gt;'DD7A2.MELD'!W76),111,0)</f>
        <v>0</v>
      </c>
      <c r="BW54" s="73">
        <f>+IF((X54&gt;'DD7A2.MELD'!X76),111,0)</f>
        <v>0</v>
      </c>
      <c r="BX54" s="73">
        <f>+IF((Y54&gt;'DD7A2.MELD'!Y76),111,0)</f>
        <v>0</v>
      </c>
      <c r="BY54" s="73">
        <f>+IF((Z54&gt;'DD7A2.MELD'!Z76),111,0)</f>
        <v>0</v>
      </c>
    </row>
    <row r="55" spans="2:77" s="51" customFormat="1" ht="17.100000000000001" customHeight="1">
      <c r="B55" s="59"/>
      <c r="C55" s="60" t="s">
        <v>73</v>
      </c>
      <c r="D55" s="290"/>
      <c r="E55" s="290"/>
      <c r="F55" s="290"/>
      <c r="G55" s="290"/>
      <c r="H55" s="290"/>
      <c r="I55" s="290"/>
      <c r="J55" s="290"/>
      <c r="K55" s="290"/>
      <c r="L55" s="290"/>
      <c r="M55" s="290"/>
      <c r="N55" s="290"/>
      <c r="O55" s="290"/>
      <c r="P55" s="290"/>
      <c r="Q55" s="290"/>
      <c r="R55" s="290"/>
      <c r="S55" s="290"/>
      <c r="T55" s="290"/>
      <c r="U55" s="290"/>
      <c r="V55" s="290"/>
      <c r="W55" s="290"/>
      <c r="X55" s="290"/>
      <c r="Y55" s="290"/>
      <c r="Z55" s="293">
        <f>SUM(D55:Y55)</f>
        <v>0</v>
      </c>
      <c r="AA55" s="99"/>
      <c r="AB55" s="50"/>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99"/>
      <c r="BA55" s="73">
        <f>+Z55-SUM(D55:Y55)</f>
        <v>0</v>
      </c>
      <c r="BC55" s="73">
        <f>+IF((D55&gt;'DD7A2.MELD'!D79),111,0)</f>
        <v>0</v>
      </c>
      <c r="BD55" s="73">
        <f>+IF((E55&gt;'DD7A2.MELD'!E79),111,0)</f>
        <v>0</v>
      </c>
      <c r="BE55" s="73">
        <f>+IF((F55&gt;'DD7A2.MELD'!F79),111,0)</f>
        <v>0</v>
      </c>
      <c r="BF55" s="73">
        <f>+IF((G55&gt;'DD7A2.MELD'!G79),111,0)</f>
        <v>0</v>
      </c>
      <c r="BG55" s="73">
        <f>+IF((H55&gt;'DD7A2.MELD'!H79),111,0)</f>
        <v>0</v>
      </c>
      <c r="BH55" s="73">
        <f>+IF((I55&gt;'DD7A2.MELD'!I79),111,0)</f>
        <v>0</v>
      </c>
      <c r="BI55" s="73">
        <f>+IF((J55&gt;'DD7A2.MELD'!J79),111,0)</f>
        <v>0</v>
      </c>
      <c r="BJ55" s="73">
        <f>+IF((K55&gt;'DD7A2.MELD'!K79),111,0)</f>
        <v>0</v>
      </c>
      <c r="BK55" s="73">
        <f>+IF((L55&gt;'DD7A2.MELD'!L79),111,0)</f>
        <v>0</v>
      </c>
      <c r="BL55" s="73">
        <f>+IF((M55&gt;'DD7A2.MELD'!M79),111,0)</f>
        <v>0</v>
      </c>
      <c r="BM55" s="73">
        <f>+IF((N55&gt;'DD7A2.MELD'!N79),111,0)</f>
        <v>0</v>
      </c>
      <c r="BN55" s="73">
        <f>+IF((O55&gt;'DD7A2.MELD'!O79),111,0)</f>
        <v>0</v>
      </c>
      <c r="BO55" s="73">
        <f>+IF((P55&gt;'DD7A2.MELD'!P79),111,0)</f>
        <v>0</v>
      </c>
      <c r="BP55" s="73">
        <f>+IF((Q55&gt;'DD7A2.MELD'!Q79),111,0)</f>
        <v>0</v>
      </c>
      <c r="BQ55" s="73">
        <f>+IF((R55&gt;'DD7A2.MELD'!R79),111,0)</f>
        <v>0</v>
      </c>
      <c r="BR55" s="73">
        <f>+IF((S55&gt;'DD7A2.MELD'!S79),111,0)</f>
        <v>0</v>
      </c>
      <c r="BS55" s="73">
        <f>+IF((T55&gt;'DD7A2.MELD'!T79),111,0)</f>
        <v>0</v>
      </c>
      <c r="BT55" s="73">
        <f>+IF((U55&gt;'DD7A2.MELD'!U79),111,0)</f>
        <v>0</v>
      </c>
      <c r="BU55" s="73">
        <f>+IF((V55&gt;'DD7A2.MELD'!V79),111,0)</f>
        <v>0</v>
      </c>
      <c r="BV55" s="73">
        <f>+IF((W55&gt;'DD7A2.MELD'!W79),111,0)</f>
        <v>0</v>
      </c>
      <c r="BW55" s="73">
        <f>+IF((X55&gt;'DD7A2.MELD'!X79),111,0)</f>
        <v>0</v>
      </c>
      <c r="BX55" s="73">
        <f>+IF((Y55&gt;'DD7A2.MELD'!Y79),111,0)</f>
        <v>0</v>
      </c>
      <c r="BY55" s="73">
        <f>+IF((Z55&gt;'DD7A2.MELD'!Z79),111,0)</f>
        <v>0</v>
      </c>
    </row>
    <row r="56" spans="2:77" s="51" customFormat="1" ht="17.100000000000001" customHeight="1">
      <c r="B56" s="57"/>
      <c r="C56" s="60" t="s">
        <v>74</v>
      </c>
      <c r="D56" s="290"/>
      <c r="E56" s="290"/>
      <c r="F56" s="290"/>
      <c r="G56" s="290"/>
      <c r="H56" s="290"/>
      <c r="I56" s="290"/>
      <c r="J56" s="290"/>
      <c r="K56" s="290"/>
      <c r="L56" s="290"/>
      <c r="M56" s="290"/>
      <c r="N56" s="290"/>
      <c r="O56" s="290"/>
      <c r="P56" s="290"/>
      <c r="Q56" s="290"/>
      <c r="R56" s="290"/>
      <c r="S56" s="290"/>
      <c r="T56" s="290"/>
      <c r="U56" s="290"/>
      <c r="V56" s="290"/>
      <c r="W56" s="290"/>
      <c r="X56" s="290"/>
      <c r="Y56" s="290"/>
      <c r="Z56" s="293">
        <f>SUM(D56:Y56)</f>
        <v>0</v>
      </c>
      <c r="AA56" s="99"/>
      <c r="AB56" s="50"/>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99"/>
      <c r="BA56" s="73">
        <f>+Z56-SUM(D56:Y56)</f>
        <v>0</v>
      </c>
      <c r="BC56" s="73">
        <f>+IF((D56&gt;'DD7A2.MELD'!D81),111,0)</f>
        <v>0</v>
      </c>
      <c r="BD56" s="73">
        <f>+IF((E56&gt;'DD7A2.MELD'!E81),111,0)</f>
        <v>0</v>
      </c>
      <c r="BE56" s="73">
        <f>+IF((F56&gt;'DD7A2.MELD'!F81),111,0)</f>
        <v>0</v>
      </c>
      <c r="BF56" s="73">
        <f>+IF((G56&gt;'DD7A2.MELD'!G81),111,0)</f>
        <v>0</v>
      </c>
      <c r="BG56" s="73">
        <f>+IF((H56&gt;'DD7A2.MELD'!H81),111,0)</f>
        <v>0</v>
      </c>
      <c r="BH56" s="73">
        <f>+IF((I56&gt;'DD7A2.MELD'!I81),111,0)</f>
        <v>0</v>
      </c>
      <c r="BI56" s="73">
        <f>+IF((J56&gt;'DD7A2.MELD'!J81),111,0)</f>
        <v>0</v>
      </c>
      <c r="BJ56" s="73">
        <f>+IF((K56&gt;'DD7A2.MELD'!K81),111,0)</f>
        <v>0</v>
      </c>
      <c r="BK56" s="73">
        <f>+IF((L56&gt;'DD7A2.MELD'!L81),111,0)</f>
        <v>0</v>
      </c>
      <c r="BL56" s="73">
        <f>+IF((M56&gt;'DD7A2.MELD'!M81),111,0)</f>
        <v>0</v>
      </c>
      <c r="BM56" s="73">
        <f>+IF((N56&gt;'DD7A2.MELD'!N81),111,0)</f>
        <v>0</v>
      </c>
      <c r="BN56" s="73">
        <f>+IF((O56&gt;'DD7A2.MELD'!O81),111,0)</f>
        <v>0</v>
      </c>
      <c r="BO56" s="73">
        <f>+IF((P56&gt;'DD7A2.MELD'!P81),111,0)</f>
        <v>0</v>
      </c>
      <c r="BP56" s="73">
        <f>+IF((Q56&gt;'DD7A2.MELD'!Q81),111,0)</f>
        <v>0</v>
      </c>
      <c r="BQ56" s="73">
        <f>+IF((R56&gt;'DD7A2.MELD'!R81),111,0)</f>
        <v>0</v>
      </c>
      <c r="BR56" s="73">
        <f>+IF((S56&gt;'DD7A2.MELD'!S81),111,0)</f>
        <v>0</v>
      </c>
      <c r="BS56" s="73">
        <f>+IF((T56&gt;'DD7A2.MELD'!T81),111,0)</f>
        <v>0</v>
      </c>
      <c r="BT56" s="73">
        <f>+IF((U56&gt;'DD7A2.MELD'!U81),111,0)</f>
        <v>0</v>
      </c>
      <c r="BU56" s="73">
        <f>+IF((V56&gt;'DD7A2.MELD'!V81),111,0)</f>
        <v>0</v>
      </c>
      <c r="BV56" s="73">
        <f>+IF((W56&gt;'DD7A2.MELD'!W81),111,0)</f>
        <v>0</v>
      </c>
      <c r="BW56" s="73">
        <f>+IF((X56&gt;'DD7A2.MELD'!X81),111,0)</f>
        <v>0</v>
      </c>
      <c r="BX56" s="73">
        <f>+IF((Y56&gt;'DD7A2.MELD'!Y81),111,0)</f>
        <v>0</v>
      </c>
      <c r="BY56" s="73">
        <f>+IF((Z56&gt;'DD7A2.MELD'!Z81),111,0)</f>
        <v>0</v>
      </c>
    </row>
    <row r="57" spans="2:77" s="91" customFormat="1" ht="30" customHeight="1">
      <c r="B57" s="61"/>
      <c r="C57" s="62" t="s">
        <v>222</v>
      </c>
      <c r="D57" s="290"/>
      <c r="E57" s="290"/>
      <c r="F57" s="290"/>
      <c r="G57" s="290"/>
      <c r="H57" s="290"/>
      <c r="I57" s="290"/>
      <c r="J57" s="290"/>
      <c r="K57" s="290"/>
      <c r="L57" s="299"/>
      <c r="M57" s="299"/>
      <c r="N57" s="299"/>
      <c r="O57" s="299"/>
      <c r="P57" s="299"/>
      <c r="Q57" s="299"/>
      <c r="R57" s="299"/>
      <c r="S57" s="299"/>
      <c r="T57" s="299"/>
      <c r="U57" s="299"/>
      <c r="V57" s="299"/>
      <c r="W57" s="299"/>
      <c r="X57" s="299"/>
      <c r="Y57" s="299"/>
      <c r="Z57" s="302"/>
      <c r="AA57" s="98"/>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99"/>
      <c r="BA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row>
    <row r="58" spans="2:77" s="51" customFormat="1" ht="17.100000000000001" customHeight="1">
      <c r="B58" s="57"/>
      <c r="C58" s="58" t="s">
        <v>10</v>
      </c>
      <c r="D58" s="290"/>
      <c r="E58" s="290"/>
      <c r="F58" s="290"/>
      <c r="G58" s="290"/>
      <c r="H58" s="290"/>
      <c r="I58" s="290"/>
      <c r="J58" s="290"/>
      <c r="K58" s="290"/>
      <c r="L58" s="290"/>
      <c r="M58" s="290"/>
      <c r="N58" s="290"/>
      <c r="O58" s="290"/>
      <c r="P58" s="290"/>
      <c r="Q58" s="290"/>
      <c r="R58" s="290"/>
      <c r="S58" s="290"/>
      <c r="T58" s="290"/>
      <c r="U58" s="290"/>
      <c r="V58" s="290"/>
      <c r="W58" s="290"/>
      <c r="X58" s="290"/>
      <c r="Y58" s="290"/>
      <c r="Z58" s="293">
        <f>SUM(D58:Y58)</f>
        <v>0</v>
      </c>
      <c r="AA58" s="113"/>
      <c r="AB58" s="50"/>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BA58" s="73">
        <f>+Z58-SUM(D58:Y58)</f>
        <v>0</v>
      </c>
      <c r="BC58" s="73">
        <f>+IF(OR((D58&gt;'DD7A2.MELD'!D83),(D58&lt;'DD7A2.MELD'!D84)),111,0)</f>
        <v>0</v>
      </c>
      <c r="BD58" s="73">
        <f>+IF(OR((E58&gt;'DD7A2.MELD'!E83),(E58&lt;'DD7A2.MELD'!E84)),111,0)</f>
        <v>0</v>
      </c>
      <c r="BE58" s="73">
        <f>+IF(OR((F58&gt;'DD7A2.MELD'!F83),(F58&lt;'DD7A2.MELD'!F84)),111,0)</f>
        <v>0</v>
      </c>
      <c r="BF58" s="73">
        <f>+IF(OR((G58&gt;'DD7A2.MELD'!G83),(G58&lt;'DD7A2.MELD'!G84)),111,0)</f>
        <v>0</v>
      </c>
      <c r="BG58" s="73">
        <f>+IF(OR((H58&gt;'DD7A2.MELD'!H83),(H58&lt;'DD7A2.MELD'!H84)),111,0)</f>
        <v>0</v>
      </c>
      <c r="BH58" s="73">
        <f>+IF(OR((I58&gt;'DD7A2.MELD'!I83),(I58&lt;'DD7A2.MELD'!I84)),111,0)</f>
        <v>0</v>
      </c>
      <c r="BI58" s="73">
        <f>+IF(OR((J58&gt;'DD7A2.MELD'!J83),(J58&lt;'DD7A2.MELD'!J84)),111,0)</f>
        <v>0</v>
      </c>
      <c r="BJ58" s="73">
        <f>+IF(OR((K58&gt;'DD7A2.MELD'!K83),(K58&lt;'DD7A2.MELD'!K84)),111,0)</f>
        <v>0</v>
      </c>
      <c r="BK58" s="73">
        <f>+IF(OR((L58&gt;'DD7A2.MELD'!L83),(L58&lt;'DD7A2.MELD'!L84)),111,0)</f>
        <v>0</v>
      </c>
      <c r="BL58" s="73">
        <f>+IF(OR((M58&gt;'DD7A2.MELD'!M83),(M58&lt;'DD7A2.MELD'!M84)),111,0)</f>
        <v>0</v>
      </c>
      <c r="BM58" s="73">
        <f>+IF(OR((N58&gt;'DD7A2.MELD'!N83),(N58&lt;'DD7A2.MELD'!N84)),111,0)</f>
        <v>0</v>
      </c>
      <c r="BN58" s="73">
        <f>+IF(OR((O58&gt;'DD7A2.MELD'!O83),(O58&lt;'DD7A2.MELD'!O84)),111,0)</f>
        <v>0</v>
      </c>
      <c r="BO58" s="73">
        <f>+IF(OR((P58&gt;'DD7A2.MELD'!P83),(P58&lt;'DD7A2.MELD'!P84)),111,0)</f>
        <v>0</v>
      </c>
      <c r="BP58" s="73">
        <f>+IF(OR((Q58&gt;'DD7A2.MELD'!Q83),(Q58&lt;'DD7A2.MELD'!Q84)),111,0)</f>
        <v>0</v>
      </c>
      <c r="BQ58" s="73">
        <f>+IF(OR((R58&gt;'DD7A2.MELD'!R83),(R58&lt;'DD7A2.MELD'!R84)),111,0)</f>
        <v>0</v>
      </c>
      <c r="BR58" s="73">
        <f>+IF(OR((S58&gt;'DD7A2.MELD'!S83),(S58&lt;'DD7A2.MELD'!S84)),111,0)</f>
        <v>0</v>
      </c>
      <c r="BS58" s="73">
        <f>+IF(OR((T58&gt;'DD7A2.MELD'!T83),(T58&lt;'DD7A2.MELD'!T84)),111,0)</f>
        <v>0</v>
      </c>
      <c r="BT58" s="73">
        <f>+IF(OR((U58&gt;'DD7A2.MELD'!U83),(U58&lt;'DD7A2.MELD'!U84)),111,0)</f>
        <v>0</v>
      </c>
      <c r="BU58" s="73">
        <f>+IF(OR((V58&gt;'DD7A2.MELD'!V83),(V58&lt;'DD7A2.MELD'!V84)),111,0)</f>
        <v>0</v>
      </c>
      <c r="BV58" s="73">
        <f>+IF(OR((W58&gt;'DD7A2.MELD'!W83),(W58&lt;'DD7A2.MELD'!W84)),111,0)</f>
        <v>0</v>
      </c>
      <c r="BW58" s="73">
        <f>+IF(OR((X58&gt;'DD7A2.MELD'!X83),(X58&lt;'DD7A2.MELD'!X84)),111,0)</f>
        <v>0</v>
      </c>
      <c r="BX58" s="73">
        <f>+IF(OR((Y58&gt;'DD7A2.MELD'!Y83),(Y58&lt;'DD7A2.MELD'!Y84)),111,0)</f>
        <v>0</v>
      </c>
      <c r="BY58" s="73">
        <f>+IF(OR((Z58&gt;'DD7A2.MELD'!Z83),(Z58&lt;'DD7A2.MELD'!Z84)),111,0)</f>
        <v>0</v>
      </c>
    </row>
    <row r="59" spans="2:77" s="51" customFormat="1" ht="17.100000000000001" customHeight="1">
      <c r="B59" s="57"/>
      <c r="C59" s="58" t="s">
        <v>11</v>
      </c>
      <c r="D59" s="290"/>
      <c r="E59" s="290"/>
      <c r="F59" s="290"/>
      <c r="G59" s="290"/>
      <c r="H59" s="290"/>
      <c r="I59" s="290"/>
      <c r="J59" s="290"/>
      <c r="K59" s="290"/>
      <c r="L59" s="290"/>
      <c r="M59" s="290"/>
      <c r="N59" s="290"/>
      <c r="O59" s="290"/>
      <c r="P59" s="290"/>
      <c r="Q59" s="290"/>
      <c r="R59" s="290"/>
      <c r="S59" s="290"/>
      <c r="T59" s="290"/>
      <c r="U59" s="290"/>
      <c r="V59" s="290"/>
      <c r="W59" s="290"/>
      <c r="X59" s="290"/>
      <c r="Y59" s="290"/>
      <c r="Z59" s="293">
        <f t="shared" ref="Z59:Z65" si="26">SUM(D59:Y59)</f>
        <v>0</v>
      </c>
      <c r="AA59" s="113"/>
      <c r="AB59" s="50"/>
      <c r="AC59" s="73">
        <f t="shared" ref="AC59:AY59" si="27">+D59-SUM(D60:D65)</f>
        <v>0</v>
      </c>
      <c r="AD59" s="73">
        <f t="shared" si="27"/>
        <v>0</v>
      </c>
      <c r="AE59" s="73">
        <f t="shared" si="27"/>
        <v>0</v>
      </c>
      <c r="AF59" s="73">
        <f t="shared" si="27"/>
        <v>0</v>
      </c>
      <c r="AG59" s="73">
        <f t="shared" si="27"/>
        <v>0</v>
      </c>
      <c r="AH59" s="73">
        <f t="shared" si="27"/>
        <v>0</v>
      </c>
      <c r="AI59" s="73">
        <f t="shared" si="27"/>
        <v>0</v>
      </c>
      <c r="AJ59" s="73">
        <f t="shared" si="27"/>
        <v>0</v>
      </c>
      <c r="AK59" s="73">
        <f t="shared" si="27"/>
        <v>0</v>
      </c>
      <c r="AL59" s="73">
        <f t="shared" si="27"/>
        <v>0</v>
      </c>
      <c r="AM59" s="73">
        <f t="shared" si="27"/>
        <v>0</v>
      </c>
      <c r="AN59" s="73">
        <f t="shared" si="27"/>
        <v>0</v>
      </c>
      <c r="AO59" s="73">
        <f t="shared" si="27"/>
        <v>0</v>
      </c>
      <c r="AP59" s="73">
        <f t="shared" si="27"/>
        <v>0</v>
      </c>
      <c r="AQ59" s="73">
        <f t="shared" si="27"/>
        <v>0</v>
      </c>
      <c r="AR59" s="73">
        <f t="shared" si="27"/>
        <v>0</v>
      </c>
      <c r="AS59" s="73">
        <f t="shared" si="27"/>
        <v>0</v>
      </c>
      <c r="AT59" s="73">
        <f t="shared" si="27"/>
        <v>0</v>
      </c>
      <c r="AU59" s="73">
        <f t="shared" si="27"/>
        <v>0</v>
      </c>
      <c r="AV59" s="73">
        <f t="shared" si="27"/>
        <v>0</v>
      </c>
      <c r="AW59" s="73">
        <f t="shared" si="27"/>
        <v>0</v>
      </c>
      <c r="AX59" s="73">
        <f t="shared" si="27"/>
        <v>0</v>
      </c>
      <c r="AY59" s="73">
        <f t="shared" si="27"/>
        <v>0</v>
      </c>
      <c r="BA59" s="73">
        <f t="shared" ref="BA59:BA66" si="28">+Z59-SUM(D59:Y59)</f>
        <v>0</v>
      </c>
      <c r="BC59" s="73">
        <f>+IF(OR((D59&gt;'DD7A2.MELD'!D86),(D59&lt;'DD7A2.MELD'!D87)),111,0)</f>
        <v>0</v>
      </c>
      <c r="BD59" s="73">
        <f>+IF(OR((E59&gt;'DD7A2.MELD'!E86),(E59&lt;'DD7A2.MELD'!E87)),111,0)</f>
        <v>0</v>
      </c>
      <c r="BE59" s="73">
        <f>+IF(OR((F59&gt;'DD7A2.MELD'!F86),(F59&lt;'DD7A2.MELD'!F87)),111,0)</f>
        <v>0</v>
      </c>
      <c r="BF59" s="73">
        <f>+IF(OR((G59&gt;'DD7A2.MELD'!G86),(G59&lt;'DD7A2.MELD'!G87)),111,0)</f>
        <v>0</v>
      </c>
      <c r="BG59" s="73">
        <f>+IF(OR((H59&gt;'DD7A2.MELD'!H86),(H59&lt;'DD7A2.MELD'!H87)),111,0)</f>
        <v>0</v>
      </c>
      <c r="BH59" s="73">
        <f>+IF(OR((I59&gt;'DD7A2.MELD'!I86),(I59&lt;'DD7A2.MELD'!I87)),111,0)</f>
        <v>0</v>
      </c>
      <c r="BI59" s="73">
        <f>+IF(OR((J59&gt;'DD7A2.MELD'!J86),(J59&lt;'DD7A2.MELD'!J87)),111,0)</f>
        <v>0</v>
      </c>
      <c r="BJ59" s="73">
        <f>+IF(OR((K59&gt;'DD7A2.MELD'!K86),(K59&lt;'DD7A2.MELD'!K87)),111,0)</f>
        <v>0</v>
      </c>
      <c r="BK59" s="73">
        <f>+IF(OR((L59&gt;'DD7A2.MELD'!L86),(L59&lt;'DD7A2.MELD'!L87)),111,0)</f>
        <v>0</v>
      </c>
      <c r="BL59" s="73">
        <f>+IF(OR((M59&gt;'DD7A2.MELD'!M86),(M59&lt;'DD7A2.MELD'!M87)),111,0)</f>
        <v>0</v>
      </c>
      <c r="BM59" s="73">
        <f>+IF(OR((N59&gt;'DD7A2.MELD'!N86),(N59&lt;'DD7A2.MELD'!N87)),111,0)</f>
        <v>0</v>
      </c>
      <c r="BN59" s="73">
        <f>+IF(OR((O59&gt;'DD7A2.MELD'!O86),(O59&lt;'DD7A2.MELD'!O87)),111,0)</f>
        <v>0</v>
      </c>
      <c r="BO59" s="73">
        <f>+IF(OR((P59&gt;'DD7A2.MELD'!P86),(P59&lt;'DD7A2.MELD'!P87)),111,0)</f>
        <v>0</v>
      </c>
      <c r="BP59" s="73">
        <f>+IF(OR((Q59&gt;'DD7A2.MELD'!Q86),(Q59&lt;'DD7A2.MELD'!Q87)),111,0)</f>
        <v>0</v>
      </c>
      <c r="BQ59" s="73">
        <f>+IF(OR((R59&gt;'DD7A2.MELD'!R86),(R59&lt;'DD7A2.MELD'!R87)),111,0)</f>
        <v>0</v>
      </c>
      <c r="BR59" s="73">
        <f>+IF(OR((S59&gt;'DD7A2.MELD'!S86),(S59&lt;'DD7A2.MELD'!S87)),111,0)</f>
        <v>0</v>
      </c>
      <c r="BS59" s="73">
        <f>+IF(OR((T59&gt;'DD7A2.MELD'!T86),(T59&lt;'DD7A2.MELD'!T87)),111,0)</f>
        <v>0</v>
      </c>
      <c r="BT59" s="73">
        <f>+IF(OR((U59&gt;'DD7A2.MELD'!U86),(U59&lt;'DD7A2.MELD'!U87)),111,0)</f>
        <v>0</v>
      </c>
      <c r="BU59" s="73">
        <f>+IF(OR((V59&gt;'DD7A2.MELD'!V86),(V59&lt;'DD7A2.MELD'!V87)),111,0)</f>
        <v>0</v>
      </c>
      <c r="BV59" s="73">
        <f>+IF(OR((W59&gt;'DD7A2.MELD'!W86),(W59&lt;'DD7A2.MELD'!W87)),111,0)</f>
        <v>0</v>
      </c>
      <c r="BW59" s="73">
        <f>+IF(OR((X59&gt;'DD7A2.MELD'!X86),(X59&lt;'DD7A2.MELD'!X87)),111,0)</f>
        <v>0</v>
      </c>
      <c r="BX59" s="73">
        <f>+IF(OR((Y59&gt;'DD7A2.MELD'!Y86),(Y59&lt;'DD7A2.MELD'!Y87)),111,0)</f>
        <v>0</v>
      </c>
      <c r="BY59" s="73">
        <f>+IF(OR((Z59&gt;'DD7A2.MELD'!Z86),(Z59&lt;'DD7A2.MELD'!Z87)),111,0)</f>
        <v>0</v>
      </c>
    </row>
    <row r="60" spans="2:77" s="56" customFormat="1" ht="17.100000000000001" customHeight="1">
      <c r="B60" s="276"/>
      <c r="C60" s="277" t="s">
        <v>190</v>
      </c>
      <c r="D60" s="294"/>
      <c r="E60" s="294"/>
      <c r="F60" s="294"/>
      <c r="G60" s="294"/>
      <c r="H60" s="294"/>
      <c r="I60" s="294"/>
      <c r="J60" s="294"/>
      <c r="K60" s="294"/>
      <c r="L60" s="294"/>
      <c r="M60" s="294"/>
      <c r="N60" s="294"/>
      <c r="O60" s="294"/>
      <c r="P60" s="294"/>
      <c r="Q60" s="294"/>
      <c r="R60" s="294"/>
      <c r="S60" s="294"/>
      <c r="T60" s="294"/>
      <c r="U60" s="294"/>
      <c r="V60" s="294"/>
      <c r="W60" s="294"/>
      <c r="X60" s="294"/>
      <c r="Y60" s="294"/>
      <c r="Z60" s="293">
        <f t="shared" si="26"/>
        <v>0</v>
      </c>
      <c r="AA60" s="114"/>
      <c r="AB60" s="55"/>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BA60" s="74">
        <f t="shared" si="28"/>
        <v>0</v>
      </c>
      <c r="BC60" s="74">
        <f>+IF((D60&gt;'DD7A2.MELD'!D89),111,0)</f>
        <v>0</v>
      </c>
      <c r="BD60" s="74">
        <f>+IF((E60&gt;'DD7A2.MELD'!E89),111,0)</f>
        <v>0</v>
      </c>
      <c r="BE60" s="74">
        <f>+IF((F60&gt;'DD7A2.MELD'!F89),111,0)</f>
        <v>0</v>
      </c>
      <c r="BF60" s="74">
        <f>+IF((G60&gt;'DD7A2.MELD'!G89),111,0)</f>
        <v>0</v>
      </c>
      <c r="BG60" s="74">
        <f>+IF((H60&gt;'DD7A2.MELD'!H89),111,0)</f>
        <v>0</v>
      </c>
      <c r="BH60" s="74">
        <f>+IF((I60&gt;'DD7A2.MELD'!I89),111,0)</f>
        <v>0</v>
      </c>
      <c r="BI60" s="74">
        <f>+IF((J60&gt;'DD7A2.MELD'!J89),111,0)</f>
        <v>0</v>
      </c>
      <c r="BJ60" s="74">
        <f>+IF((K60&gt;'DD7A2.MELD'!K89),111,0)</f>
        <v>0</v>
      </c>
      <c r="BK60" s="74">
        <f>+IF((L60&gt;'DD7A2.MELD'!L89),111,0)</f>
        <v>0</v>
      </c>
      <c r="BL60" s="74">
        <f>+IF((M60&gt;'DD7A2.MELD'!M89),111,0)</f>
        <v>0</v>
      </c>
      <c r="BM60" s="74">
        <f>+IF((N60&gt;'DD7A2.MELD'!N89),111,0)</f>
        <v>0</v>
      </c>
      <c r="BN60" s="74">
        <f>+IF((O60&gt;'DD7A2.MELD'!O89),111,0)</f>
        <v>0</v>
      </c>
      <c r="BO60" s="74">
        <f>+IF((P60&gt;'DD7A2.MELD'!P89),111,0)</f>
        <v>0</v>
      </c>
      <c r="BP60" s="74">
        <f>+IF((Q60&gt;'DD7A2.MELD'!Q89),111,0)</f>
        <v>0</v>
      </c>
      <c r="BQ60" s="74">
        <f>+IF((R60&gt;'DD7A2.MELD'!R89),111,0)</f>
        <v>0</v>
      </c>
      <c r="BR60" s="74">
        <f>+IF((S60&gt;'DD7A2.MELD'!S89),111,0)</f>
        <v>0</v>
      </c>
      <c r="BS60" s="74">
        <f>+IF((T60&gt;'DD7A2.MELD'!T89),111,0)</f>
        <v>0</v>
      </c>
      <c r="BT60" s="74">
        <f>+IF((U60&gt;'DD7A2.MELD'!U89),111,0)</f>
        <v>0</v>
      </c>
      <c r="BU60" s="74">
        <f>+IF((V60&gt;'DD7A2.MELD'!V89),111,0)</f>
        <v>0</v>
      </c>
      <c r="BV60" s="74">
        <f>+IF((W60&gt;'DD7A2.MELD'!W89),111,0)</f>
        <v>0</v>
      </c>
      <c r="BW60" s="74">
        <f>+IF((X60&gt;'DD7A2.MELD'!X89),111,0)</f>
        <v>0</v>
      </c>
      <c r="BX60" s="74">
        <f>+IF((Y60&gt;'DD7A2.MELD'!Y89),111,0)</f>
        <v>0</v>
      </c>
      <c r="BY60" s="74">
        <f>+IF((Z60&gt;'DD7A2.MELD'!Z89),111,0)</f>
        <v>0</v>
      </c>
    </row>
    <row r="61" spans="2:77" s="51" customFormat="1" ht="17.100000000000001" customHeight="1">
      <c r="B61" s="283"/>
      <c r="C61" s="284" t="s">
        <v>81</v>
      </c>
      <c r="D61" s="290"/>
      <c r="E61" s="290"/>
      <c r="F61" s="290"/>
      <c r="G61" s="290"/>
      <c r="H61" s="290"/>
      <c r="I61" s="290"/>
      <c r="J61" s="290"/>
      <c r="K61" s="290"/>
      <c r="L61" s="290"/>
      <c r="M61" s="290"/>
      <c r="N61" s="290"/>
      <c r="O61" s="290"/>
      <c r="P61" s="290"/>
      <c r="Q61" s="290"/>
      <c r="R61" s="290"/>
      <c r="S61" s="290"/>
      <c r="T61" s="290"/>
      <c r="U61" s="290"/>
      <c r="V61" s="290"/>
      <c r="W61" s="290"/>
      <c r="X61" s="290"/>
      <c r="Y61" s="290"/>
      <c r="Z61" s="293">
        <f t="shared" si="26"/>
        <v>0</v>
      </c>
      <c r="AA61" s="113"/>
      <c r="AB61" s="50"/>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BA61" s="73">
        <f t="shared" si="28"/>
        <v>0</v>
      </c>
      <c r="BC61" s="73">
        <f>+IF((D61&gt;'DD7A2.MELD'!D90),111,0)</f>
        <v>0</v>
      </c>
      <c r="BD61" s="73">
        <f>+IF((E61&gt;'DD7A2.MELD'!E90),111,0)</f>
        <v>0</v>
      </c>
      <c r="BE61" s="73">
        <f>+IF((F61&gt;'DD7A2.MELD'!F90),111,0)</f>
        <v>0</v>
      </c>
      <c r="BF61" s="73">
        <f>+IF((G61&gt;'DD7A2.MELD'!G90),111,0)</f>
        <v>0</v>
      </c>
      <c r="BG61" s="73">
        <f>+IF((H61&gt;'DD7A2.MELD'!H90),111,0)</f>
        <v>0</v>
      </c>
      <c r="BH61" s="73">
        <f>+IF((I61&gt;'DD7A2.MELD'!I90),111,0)</f>
        <v>0</v>
      </c>
      <c r="BI61" s="73">
        <f>+IF((J61&gt;'DD7A2.MELD'!J90),111,0)</f>
        <v>0</v>
      </c>
      <c r="BJ61" s="73">
        <f>+IF((K61&gt;'DD7A2.MELD'!K90),111,0)</f>
        <v>0</v>
      </c>
      <c r="BK61" s="73">
        <f>+IF((L61&gt;'DD7A2.MELD'!L90),111,0)</f>
        <v>0</v>
      </c>
      <c r="BL61" s="73">
        <f>+IF((M61&gt;'DD7A2.MELD'!M90),111,0)</f>
        <v>0</v>
      </c>
      <c r="BM61" s="73">
        <f>+IF((N61&gt;'DD7A2.MELD'!N90),111,0)</f>
        <v>0</v>
      </c>
      <c r="BN61" s="73">
        <f>+IF((O61&gt;'DD7A2.MELD'!O90),111,0)</f>
        <v>0</v>
      </c>
      <c r="BO61" s="73">
        <f>+IF((P61&gt;'DD7A2.MELD'!P90),111,0)</f>
        <v>0</v>
      </c>
      <c r="BP61" s="73">
        <f>+IF((Q61&gt;'DD7A2.MELD'!Q90),111,0)</f>
        <v>0</v>
      </c>
      <c r="BQ61" s="73">
        <f>+IF((R61&gt;'DD7A2.MELD'!R90),111,0)</f>
        <v>0</v>
      </c>
      <c r="BR61" s="73">
        <f>+IF((S61&gt;'DD7A2.MELD'!S90),111,0)</f>
        <v>0</v>
      </c>
      <c r="BS61" s="73">
        <f>+IF((T61&gt;'DD7A2.MELD'!T90),111,0)</f>
        <v>0</v>
      </c>
      <c r="BT61" s="73">
        <f>+IF((U61&gt;'DD7A2.MELD'!U90),111,0)</f>
        <v>0</v>
      </c>
      <c r="BU61" s="73">
        <f>+IF((V61&gt;'DD7A2.MELD'!V90),111,0)</f>
        <v>0</v>
      </c>
      <c r="BV61" s="73">
        <f>+IF((W61&gt;'DD7A2.MELD'!W90),111,0)</f>
        <v>0</v>
      </c>
      <c r="BW61" s="73">
        <f>+IF((X61&gt;'DD7A2.MELD'!X90),111,0)</f>
        <v>0</v>
      </c>
      <c r="BX61" s="73">
        <f>+IF((Y61&gt;'DD7A2.MELD'!Y90),111,0)</f>
        <v>0</v>
      </c>
      <c r="BY61" s="73">
        <f>+IF((Z61&gt;'DD7A2.MELD'!Z90),111,0)</f>
        <v>0</v>
      </c>
    </row>
    <row r="62" spans="2:77" s="51" customFormat="1" ht="17.100000000000001" customHeight="1">
      <c r="B62" s="283"/>
      <c r="C62" s="284" t="s">
        <v>282</v>
      </c>
      <c r="D62" s="290"/>
      <c r="E62" s="290"/>
      <c r="F62" s="290"/>
      <c r="G62" s="290"/>
      <c r="H62" s="290"/>
      <c r="I62" s="290"/>
      <c r="J62" s="290"/>
      <c r="K62" s="290"/>
      <c r="L62" s="290"/>
      <c r="M62" s="290"/>
      <c r="N62" s="290"/>
      <c r="O62" s="290"/>
      <c r="P62" s="290"/>
      <c r="Q62" s="290"/>
      <c r="R62" s="290"/>
      <c r="S62" s="290"/>
      <c r="T62" s="290"/>
      <c r="U62" s="290"/>
      <c r="V62" s="290"/>
      <c r="W62" s="290"/>
      <c r="X62" s="290"/>
      <c r="Y62" s="290"/>
      <c r="Z62" s="293">
        <f t="shared" si="26"/>
        <v>0</v>
      </c>
      <c r="AA62" s="113"/>
      <c r="AB62" s="50"/>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BA62" s="73">
        <f t="shared" si="28"/>
        <v>0</v>
      </c>
      <c r="BC62" s="73">
        <f>+IF((D62&gt;'DD7A2.MELD'!D91),111,0)</f>
        <v>0</v>
      </c>
      <c r="BD62" s="73">
        <f>+IF((E62&gt;'DD7A2.MELD'!E91),111,0)</f>
        <v>0</v>
      </c>
      <c r="BE62" s="73">
        <f>+IF((F62&gt;'DD7A2.MELD'!F91),111,0)</f>
        <v>0</v>
      </c>
      <c r="BF62" s="73">
        <f>+IF((G62&gt;'DD7A2.MELD'!G91),111,0)</f>
        <v>0</v>
      </c>
      <c r="BG62" s="73">
        <f>+IF((H62&gt;'DD7A2.MELD'!H91),111,0)</f>
        <v>0</v>
      </c>
      <c r="BH62" s="73">
        <f>+IF((I62&gt;'DD7A2.MELD'!I91),111,0)</f>
        <v>0</v>
      </c>
      <c r="BI62" s="73">
        <f>+IF((J62&gt;'DD7A2.MELD'!J91),111,0)</f>
        <v>0</v>
      </c>
      <c r="BJ62" s="73">
        <f>+IF((K62&gt;'DD7A2.MELD'!K91),111,0)</f>
        <v>0</v>
      </c>
      <c r="BK62" s="73">
        <f>+IF((L62&gt;'DD7A2.MELD'!L91),111,0)</f>
        <v>0</v>
      </c>
      <c r="BL62" s="73">
        <f>+IF((M62&gt;'DD7A2.MELD'!M91),111,0)</f>
        <v>0</v>
      </c>
      <c r="BM62" s="73">
        <f>+IF((N62&gt;'DD7A2.MELD'!N91),111,0)</f>
        <v>0</v>
      </c>
      <c r="BN62" s="73">
        <f>+IF((O62&gt;'DD7A2.MELD'!O91),111,0)</f>
        <v>0</v>
      </c>
      <c r="BO62" s="73">
        <f>+IF((P62&gt;'DD7A2.MELD'!P91),111,0)</f>
        <v>0</v>
      </c>
      <c r="BP62" s="73">
        <f>+IF((Q62&gt;'DD7A2.MELD'!Q91),111,0)</f>
        <v>0</v>
      </c>
      <c r="BQ62" s="73">
        <f>+IF((R62&gt;'DD7A2.MELD'!R91),111,0)</f>
        <v>0</v>
      </c>
      <c r="BR62" s="73">
        <f>+IF((S62&gt;'DD7A2.MELD'!S91),111,0)</f>
        <v>0</v>
      </c>
      <c r="BS62" s="73">
        <f>+IF((T62&gt;'DD7A2.MELD'!T91),111,0)</f>
        <v>0</v>
      </c>
      <c r="BT62" s="73">
        <f>+IF((U62&gt;'DD7A2.MELD'!U91),111,0)</f>
        <v>0</v>
      </c>
      <c r="BU62" s="73">
        <f>+IF((V62&gt;'DD7A2.MELD'!V91),111,0)</f>
        <v>0</v>
      </c>
      <c r="BV62" s="73">
        <f>+IF((W62&gt;'DD7A2.MELD'!W91),111,0)</f>
        <v>0</v>
      </c>
      <c r="BW62" s="73">
        <f>+IF((X62&gt;'DD7A2.MELD'!X91),111,0)</f>
        <v>0</v>
      </c>
      <c r="BX62" s="73">
        <f>+IF((Y62&gt;'DD7A2.MELD'!Y91),111,0)</f>
        <v>0</v>
      </c>
      <c r="BY62" s="73">
        <f>+IF((Z62&gt;'DD7A2.MELD'!Z91),111,0)</f>
        <v>0</v>
      </c>
    </row>
    <row r="63" spans="2:77" s="51" customFormat="1" ht="17.100000000000001" customHeight="1">
      <c r="B63" s="283"/>
      <c r="C63" s="284" t="s">
        <v>191</v>
      </c>
      <c r="D63" s="290"/>
      <c r="E63" s="290"/>
      <c r="F63" s="290"/>
      <c r="G63" s="290"/>
      <c r="H63" s="290"/>
      <c r="I63" s="290"/>
      <c r="J63" s="290"/>
      <c r="K63" s="290"/>
      <c r="L63" s="290"/>
      <c r="M63" s="290"/>
      <c r="N63" s="290"/>
      <c r="O63" s="290"/>
      <c r="P63" s="290"/>
      <c r="Q63" s="290"/>
      <c r="R63" s="290"/>
      <c r="S63" s="290"/>
      <c r="T63" s="290"/>
      <c r="U63" s="290"/>
      <c r="V63" s="290"/>
      <c r="W63" s="290"/>
      <c r="X63" s="290"/>
      <c r="Y63" s="290"/>
      <c r="Z63" s="293">
        <f t="shared" si="26"/>
        <v>0</v>
      </c>
      <c r="AA63" s="113"/>
      <c r="AB63" s="50"/>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BA63" s="73">
        <f t="shared" si="28"/>
        <v>0</v>
      </c>
      <c r="BC63" s="73">
        <f>+IF((D63&gt;'DD7A2.MELD'!D92),111,0)</f>
        <v>0</v>
      </c>
      <c r="BD63" s="73">
        <f>+IF((E63&gt;'DD7A2.MELD'!E92),111,0)</f>
        <v>0</v>
      </c>
      <c r="BE63" s="73">
        <f>+IF((F63&gt;'DD7A2.MELD'!F92),111,0)</f>
        <v>0</v>
      </c>
      <c r="BF63" s="73">
        <f>+IF((G63&gt;'DD7A2.MELD'!G92),111,0)</f>
        <v>0</v>
      </c>
      <c r="BG63" s="73">
        <f>+IF((H63&gt;'DD7A2.MELD'!H92),111,0)</f>
        <v>0</v>
      </c>
      <c r="BH63" s="73">
        <f>+IF((I63&gt;'DD7A2.MELD'!I92),111,0)</f>
        <v>0</v>
      </c>
      <c r="BI63" s="73">
        <f>+IF((J63&gt;'DD7A2.MELD'!J92),111,0)</f>
        <v>0</v>
      </c>
      <c r="BJ63" s="73">
        <f>+IF((K63&gt;'DD7A2.MELD'!K92),111,0)</f>
        <v>0</v>
      </c>
      <c r="BK63" s="73">
        <f>+IF((L63&gt;'DD7A2.MELD'!L92),111,0)</f>
        <v>0</v>
      </c>
      <c r="BL63" s="73">
        <f>+IF((M63&gt;'DD7A2.MELD'!M92),111,0)</f>
        <v>0</v>
      </c>
      <c r="BM63" s="73">
        <f>+IF((N63&gt;'DD7A2.MELD'!N92),111,0)</f>
        <v>0</v>
      </c>
      <c r="BN63" s="73">
        <f>+IF((O63&gt;'DD7A2.MELD'!O92),111,0)</f>
        <v>0</v>
      </c>
      <c r="BO63" s="73">
        <f>+IF((P63&gt;'DD7A2.MELD'!P92),111,0)</f>
        <v>0</v>
      </c>
      <c r="BP63" s="73">
        <f>+IF((Q63&gt;'DD7A2.MELD'!Q92),111,0)</f>
        <v>0</v>
      </c>
      <c r="BQ63" s="73">
        <f>+IF((R63&gt;'DD7A2.MELD'!R92),111,0)</f>
        <v>0</v>
      </c>
      <c r="BR63" s="73">
        <f>+IF((S63&gt;'DD7A2.MELD'!S92),111,0)</f>
        <v>0</v>
      </c>
      <c r="BS63" s="73">
        <f>+IF((T63&gt;'DD7A2.MELD'!T92),111,0)</f>
        <v>0</v>
      </c>
      <c r="BT63" s="73">
        <f>+IF((U63&gt;'DD7A2.MELD'!U92),111,0)</f>
        <v>0</v>
      </c>
      <c r="BU63" s="73">
        <f>+IF((V63&gt;'DD7A2.MELD'!V92),111,0)</f>
        <v>0</v>
      </c>
      <c r="BV63" s="73">
        <f>+IF((W63&gt;'DD7A2.MELD'!W92),111,0)</f>
        <v>0</v>
      </c>
      <c r="BW63" s="73">
        <f>+IF((X63&gt;'DD7A2.MELD'!X92),111,0)</f>
        <v>0</v>
      </c>
      <c r="BX63" s="73">
        <f>+IF((Y63&gt;'DD7A2.MELD'!Y92),111,0)</f>
        <v>0</v>
      </c>
      <c r="BY63" s="73">
        <f>+IF((Z63&gt;'DD7A2.MELD'!Z92),111,0)</f>
        <v>0</v>
      </c>
    </row>
    <row r="64" spans="2:77" s="51" customFormat="1" ht="17.100000000000001" customHeight="1">
      <c r="B64" s="283"/>
      <c r="C64" s="285" t="s">
        <v>54</v>
      </c>
      <c r="D64" s="290"/>
      <c r="E64" s="290"/>
      <c r="F64" s="290"/>
      <c r="G64" s="290"/>
      <c r="H64" s="290"/>
      <c r="I64" s="290"/>
      <c r="J64" s="290"/>
      <c r="K64" s="290"/>
      <c r="L64" s="290"/>
      <c r="M64" s="290"/>
      <c r="N64" s="290"/>
      <c r="O64" s="290"/>
      <c r="P64" s="290"/>
      <c r="Q64" s="290"/>
      <c r="R64" s="290"/>
      <c r="S64" s="290"/>
      <c r="T64" s="290"/>
      <c r="U64" s="290"/>
      <c r="V64" s="290"/>
      <c r="W64" s="290"/>
      <c r="X64" s="290"/>
      <c r="Y64" s="290"/>
      <c r="Z64" s="293">
        <f t="shared" si="26"/>
        <v>0</v>
      </c>
      <c r="AA64" s="113"/>
      <c r="AB64" s="50"/>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BA64" s="73">
        <f t="shared" si="28"/>
        <v>0</v>
      </c>
      <c r="BC64" s="73">
        <f>+IF((D64&gt;'DD7A2.MELD'!D93),111,0)</f>
        <v>0</v>
      </c>
      <c r="BD64" s="73">
        <f>+IF((E64&gt;'DD7A2.MELD'!E93),111,0)</f>
        <v>0</v>
      </c>
      <c r="BE64" s="73">
        <f>+IF((F64&gt;'DD7A2.MELD'!F93),111,0)</f>
        <v>0</v>
      </c>
      <c r="BF64" s="73">
        <f>+IF((G64&gt;'DD7A2.MELD'!G93),111,0)</f>
        <v>0</v>
      </c>
      <c r="BG64" s="73">
        <f>+IF((H64&gt;'DD7A2.MELD'!H93),111,0)</f>
        <v>0</v>
      </c>
      <c r="BH64" s="73">
        <f>+IF((I64&gt;'DD7A2.MELD'!I93),111,0)</f>
        <v>0</v>
      </c>
      <c r="BI64" s="73">
        <f>+IF((J64&gt;'DD7A2.MELD'!J93),111,0)</f>
        <v>0</v>
      </c>
      <c r="BJ64" s="73">
        <f>+IF((K64&gt;'DD7A2.MELD'!K93),111,0)</f>
        <v>0</v>
      </c>
      <c r="BK64" s="73">
        <f>+IF((L64&gt;'DD7A2.MELD'!L93),111,0)</f>
        <v>0</v>
      </c>
      <c r="BL64" s="73">
        <f>+IF((M64&gt;'DD7A2.MELD'!M93),111,0)</f>
        <v>0</v>
      </c>
      <c r="BM64" s="73">
        <f>+IF((N64&gt;'DD7A2.MELD'!N93),111,0)</f>
        <v>0</v>
      </c>
      <c r="BN64" s="73">
        <f>+IF((O64&gt;'DD7A2.MELD'!O93),111,0)</f>
        <v>0</v>
      </c>
      <c r="BO64" s="73">
        <f>+IF((P64&gt;'DD7A2.MELD'!P93),111,0)</f>
        <v>0</v>
      </c>
      <c r="BP64" s="73">
        <f>+IF((Q64&gt;'DD7A2.MELD'!Q93),111,0)</f>
        <v>0</v>
      </c>
      <c r="BQ64" s="73">
        <f>+IF((R64&gt;'DD7A2.MELD'!R93),111,0)</f>
        <v>0</v>
      </c>
      <c r="BR64" s="73">
        <f>+IF((S64&gt;'DD7A2.MELD'!S93),111,0)</f>
        <v>0</v>
      </c>
      <c r="BS64" s="73">
        <f>+IF((T64&gt;'DD7A2.MELD'!T93),111,0)</f>
        <v>0</v>
      </c>
      <c r="BT64" s="73">
        <f>+IF((U64&gt;'DD7A2.MELD'!U93),111,0)</f>
        <v>0</v>
      </c>
      <c r="BU64" s="73">
        <f>+IF((V64&gt;'DD7A2.MELD'!V93),111,0)</f>
        <v>0</v>
      </c>
      <c r="BV64" s="73">
        <f>+IF((W64&gt;'DD7A2.MELD'!W93),111,0)</f>
        <v>0</v>
      </c>
      <c r="BW64" s="73">
        <f>+IF((X64&gt;'DD7A2.MELD'!X93),111,0)</f>
        <v>0</v>
      </c>
      <c r="BX64" s="73">
        <f>+IF((Y64&gt;'DD7A2.MELD'!Y93),111,0)</f>
        <v>0</v>
      </c>
      <c r="BY64" s="73">
        <f>+IF((Z64&gt;'DD7A2.MELD'!Z93),111,0)</f>
        <v>0</v>
      </c>
    </row>
    <row r="65" spans="2:77" s="51" customFormat="1" ht="17.100000000000001" customHeight="1">
      <c r="B65" s="283"/>
      <c r="C65" s="278" t="s">
        <v>241</v>
      </c>
      <c r="D65" s="290"/>
      <c r="E65" s="290"/>
      <c r="F65" s="290"/>
      <c r="G65" s="290"/>
      <c r="H65" s="290"/>
      <c r="I65" s="290"/>
      <c r="J65" s="290"/>
      <c r="K65" s="290"/>
      <c r="L65" s="290"/>
      <c r="M65" s="290"/>
      <c r="N65" s="290"/>
      <c r="O65" s="290"/>
      <c r="P65" s="290"/>
      <c r="Q65" s="290"/>
      <c r="R65" s="290"/>
      <c r="S65" s="290"/>
      <c r="T65" s="290"/>
      <c r="U65" s="290"/>
      <c r="V65" s="290"/>
      <c r="W65" s="290"/>
      <c r="X65" s="290"/>
      <c r="Y65" s="290"/>
      <c r="Z65" s="293">
        <f t="shared" si="26"/>
        <v>0</v>
      </c>
      <c r="AA65" s="113"/>
      <c r="AB65" s="50"/>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BA65" s="73">
        <f t="shared" si="28"/>
        <v>0</v>
      </c>
      <c r="BC65" s="73">
        <f>+IF((D65&gt;'DD7A2.MELD'!D94),111,0)</f>
        <v>0</v>
      </c>
      <c r="BD65" s="73">
        <f>+IF((E65&gt;'DD7A2.MELD'!E94),111,0)</f>
        <v>0</v>
      </c>
      <c r="BE65" s="73">
        <f>+IF((F65&gt;'DD7A2.MELD'!F94),111,0)</f>
        <v>0</v>
      </c>
      <c r="BF65" s="73">
        <f>+IF((G65&gt;'DD7A2.MELD'!G94),111,0)</f>
        <v>0</v>
      </c>
      <c r="BG65" s="73">
        <f>+IF((H65&gt;'DD7A2.MELD'!H94),111,0)</f>
        <v>0</v>
      </c>
      <c r="BH65" s="73">
        <f>+IF((I65&gt;'DD7A2.MELD'!I94),111,0)</f>
        <v>0</v>
      </c>
      <c r="BI65" s="73">
        <f>+IF((J65&gt;'DD7A2.MELD'!J94),111,0)</f>
        <v>0</v>
      </c>
      <c r="BJ65" s="73">
        <f>+IF((K65&gt;'DD7A2.MELD'!K94),111,0)</f>
        <v>0</v>
      </c>
      <c r="BK65" s="73">
        <f>+IF((L65&gt;'DD7A2.MELD'!L94),111,0)</f>
        <v>0</v>
      </c>
      <c r="BL65" s="73">
        <f>+IF((M65&gt;'DD7A2.MELD'!M94),111,0)</f>
        <v>0</v>
      </c>
      <c r="BM65" s="73">
        <f>+IF((N65&gt;'DD7A2.MELD'!N94),111,0)</f>
        <v>0</v>
      </c>
      <c r="BN65" s="73">
        <f>+IF((O65&gt;'DD7A2.MELD'!O94),111,0)</f>
        <v>0</v>
      </c>
      <c r="BO65" s="73">
        <f>+IF((P65&gt;'DD7A2.MELD'!P94),111,0)</f>
        <v>0</v>
      </c>
      <c r="BP65" s="73">
        <f>+IF((Q65&gt;'DD7A2.MELD'!Q94),111,0)</f>
        <v>0</v>
      </c>
      <c r="BQ65" s="73">
        <f>+IF((R65&gt;'DD7A2.MELD'!R94),111,0)</f>
        <v>0</v>
      </c>
      <c r="BR65" s="73">
        <f>+IF((S65&gt;'DD7A2.MELD'!S94),111,0)</f>
        <v>0</v>
      </c>
      <c r="BS65" s="73">
        <f>+IF((T65&gt;'DD7A2.MELD'!T94),111,0)</f>
        <v>0</v>
      </c>
      <c r="BT65" s="73">
        <f>+IF((U65&gt;'DD7A2.MELD'!U94),111,0)</f>
        <v>0</v>
      </c>
      <c r="BU65" s="73">
        <f>+IF((V65&gt;'DD7A2.MELD'!V94),111,0)</f>
        <v>0</v>
      </c>
      <c r="BV65" s="73">
        <f>+IF((W65&gt;'DD7A2.MELD'!W94),111,0)</f>
        <v>0</v>
      </c>
      <c r="BW65" s="73">
        <f>+IF((X65&gt;'DD7A2.MELD'!X94),111,0)</f>
        <v>0</v>
      </c>
      <c r="BX65" s="73">
        <f>+IF((Y65&gt;'DD7A2.MELD'!Y94),111,0)</f>
        <v>0</v>
      </c>
      <c r="BY65" s="73">
        <f>+IF((Z65&gt;'DD7A2.MELD'!Z94),111,0)</f>
        <v>0</v>
      </c>
    </row>
    <row r="66" spans="2:77" s="56" customFormat="1" ht="17.100000000000001" customHeight="1">
      <c r="B66" s="88"/>
      <c r="C66" s="91" t="s">
        <v>12</v>
      </c>
      <c r="D66" s="294"/>
      <c r="E66" s="294"/>
      <c r="F66" s="294"/>
      <c r="G66" s="294"/>
      <c r="H66" s="294"/>
      <c r="I66" s="294"/>
      <c r="J66" s="294"/>
      <c r="K66" s="294"/>
      <c r="L66" s="294"/>
      <c r="M66" s="294"/>
      <c r="N66" s="294"/>
      <c r="O66" s="294"/>
      <c r="P66" s="294"/>
      <c r="Q66" s="294"/>
      <c r="R66" s="294"/>
      <c r="S66" s="294"/>
      <c r="T66" s="294"/>
      <c r="U66" s="294"/>
      <c r="V66" s="294"/>
      <c r="W66" s="294"/>
      <c r="X66" s="294"/>
      <c r="Y66" s="294"/>
      <c r="Z66" s="293">
        <f>SUM(D66:Y66)</f>
        <v>0</v>
      </c>
      <c r="AA66" s="113"/>
      <c r="AB66" s="55"/>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BA66" s="74">
        <f t="shared" si="28"/>
        <v>0</v>
      </c>
      <c r="BC66" s="73">
        <f>+IF(OR((D66&gt;'DD7A2.MELD'!D95),(D66&lt;'DD7A2.MELD'!D96)),111,0)</f>
        <v>0</v>
      </c>
      <c r="BD66" s="73">
        <f>+IF(OR((E66&gt;'DD7A2.MELD'!E95),(E66&lt;'DD7A2.MELD'!E96)),111,0)</f>
        <v>0</v>
      </c>
      <c r="BE66" s="73">
        <f>+IF(OR((F66&gt;'DD7A2.MELD'!F95),(F66&lt;'DD7A2.MELD'!F96)),111,0)</f>
        <v>0</v>
      </c>
      <c r="BF66" s="73">
        <f>+IF(OR((G66&gt;'DD7A2.MELD'!G95),(G66&lt;'DD7A2.MELD'!G96)),111,0)</f>
        <v>0</v>
      </c>
      <c r="BG66" s="73">
        <f>+IF(OR((H66&gt;'DD7A2.MELD'!H95),(H66&lt;'DD7A2.MELD'!H96)),111,0)</f>
        <v>0</v>
      </c>
      <c r="BH66" s="73">
        <f>+IF(OR((I66&gt;'DD7A2.MELD'!I95),(I66&lt;'DD7A2.MELD'!I96)),111,0)</f>
        <v>0</v>
      </c>
      <c r="BI66" s="73">
        <f>+IF(OR((J66&gt;'DD7A2.MELD'!J95),(J66&lt;'DD7A2.MELD'!J96)),111,0)</f>
        <v>0</v>
      </c>
      <c r="BJ66" s="73">
        <f>+IF(OR((K66&gt;'DD7A2.MELD'!K95),(K66&lt;'DD7A2.MELD'!K96)),111,0)</f>
        <v>0</v>
      </c>
      <c r="BK66" s="73">
        <f>+IF(OR((L66&gt;'DD7A2.MELD'!L95),(L66&lt;'DD7A2.MELD'!L96)),111,0)</f>
        <v>0</v>
      </c>
      <c r="BL66" s="73">
        <f>+IF(OR((M66&gt;'DD7A2.MELD'!M95),(M66&lt;'DD7A2.MELD'!M96)),111,0)</f>
        <v>0</v>
      </c>
      <c r="BM66" s="73">
        <f>+IF(OR((N66&gt;'DD7A2.MELD'!N95),(N66&lt;'DD7A2.MELD'!N96)),111,0)</f>
        <v>0</v>
      </c>
      <c r="BN66" s="73">
        <f>+IF(OR((O66&gt;'DD7A2.MELD'!O95),(O66&lt;'DD7A2.MELD'!O96)),111,0)</f>
        <v>0</v>
      </c>
      <c r="BO66" s="73">
        <f>+IF(OR((P66&gt;'DD7A2.MELD'!P95),(P66&lt;'DD7A2.MELD'!P96)),111,0)</f>
        <v>0</v>
      </c>
      <c r="BP66" s="73">
        <f>+IF(OR((Q66&gt;'DD7A2.MELD'!Q95),(Q66&lt;'DD7A2.MELD'!Q96)),111,0)</f>
        <v>0</v>
      </c>
      <c r="BQ66" s="73">
        <f>+IF(OR((R66&gt;'DD7A2.MELD'!R95),(R66&lt;'DD7A2.MELD'!R96)),111,0)</f>
        <v>0</v>
      </c>
      <c r="BR66" s="73">
        <f>+IF(OR((S66&gt;'DD7A2.MELD'!S95),(S66&lt;'DD7A2.MELD'!S96)),111,0)</f>
        <v>0</v>
      </c>
      <c r="BS66" s="73">
        <f>+IF(OR((T66&gt;'DD7A2.MELD'!T95),(T66&lt;'DD7A2.MELD'!T96)),111,0)</f>
        <v>0</v>
      </c>
      <c r="BT66" s="73">
        <f>+IF(OR((U66&gt;'DD7A2.MELD'!U95),(U66&lt;'DD7A2.MELD'!U96)),111,0)</f>
        <v>0</v>
      </c>
      <c r="BU66" s="73">
        <f>+IF(OR((V66&gt;'DD7A2.MELD'!V95),(V66&lt;'DD7A2.MELD'!V96)),111,0)</f>
        <v>0</v>
      </c>
      <c r="BV66" s="73">
        <f>+IF(OR((W66&gt;'DD7A2.MELD'!W95),(W66&lt;'DD7A2.MELD'!W96)),111,0)</f>
        <v>0</v>
      </c>
      <c r="BW66" s="73">
        <f>+IF(OR((X66&gt;'DD7A2.MELD'!X95),(X66&lt;'DD7A2.MELD'!X96)),111,0)</f>
        <v>0</v>
      </c>
      <c r="BX66" s="73">
        <f>+IF(OR((Y66&gt;'DD7A2.MELD'!Y95),(Y66&lt;'DD7A2.MELD'!Y96)),111,0)</f>
        <v>0</v>
      </c>
      <c r="BY66" s="73">
        <f>+IF(OR((Z66&gt;'DD7A2.MELD'!Z95),(Z66&lt;'DD7A2.MELD'!Z96)),111,0)</f>
        <v>0</v>
      </c>
    </row>
    <row r="67" spans="2:77" s="212" customFormat="1" ht="19.5" customHeight="1">
      <c r="B67" s="88"/>
      <c r="C67" s="91" t="s">
        <v>44</v>
      </c>
      <c r="D67" s="295">
        <f t="shared" ref="D67:Y67" si="29">SUM(D58:D59,D66)</f>
        <v>0</v>
      </c>
      <c r="E67" s="295">
        <f t="shared" si="29"/>
        <v>0</v>
      </c>
      <c r="F67" s="295">
        <f t="shared" si="29"/>
        <v>0</v>
      </c>
      <c r="G67" s="295">
        <f t="shared" si="29"/>
        <v>0</v>
      </c>
      <c r="H67" s="295">
        <f t="shared" si="29"/>
        <v>0</v>
      </c>
      <c r="I67" s="295">
        <f t="shared" si="29"/>
        <v>0</v>
      </c>
      <c r="J67" s="295">
        <f t="shared" si="29"/>
        <v>0</v>
      </c>
      <c r="K67" s="295">
        <f t="shared" si="29"/>
        <v>0</v>
      </c>
      <c r="L67" s="295">
        <f t="shared" si="29"/>
        <v>0</v>
      </c>
      <c r="M67" s="295">
        <f t="shared" si="29"/>
        <v>0</v>
      </c>
      <c r="N67" s="295">
        <f t="shared" si="29"/>
        <v>0</v>
      </c>
      <c r="O67" s="295">
        <f t="shared" si="29"/>
        <v>0</v>
      </c>
      <c r="P67" s="295">
        <f t="shared" si="29"/>
        <v>0</v>
      </c>
      <c r="Q67" s="295">
        <f t="shared" si="29"/>
        <v>0</v>
      </c>
      <c r="R67" s="295">
        <f t="shared" si="29"/>
        <v>0</v>
      </c>
      <c r="S67" s="295">
        <f t="shared" si="29"/>
        <v>0</v>
      </c>
      <c r="T67" s="295">
        <f t="shared" si="29"/>
        <v>0</v>
      </c>
      <c r="U67" s="295">
        <f t="shared" si="29"/>
        <v>0</v>
      </c>
      <c r="V67" s="295">
        <f t="shared" si="29"/>
        <v>0</v>
      </c>
      <c r="W67" s="295">
        <f t="shared" si="29"/>
        <v>0</v>
      </c>
      <c r="X67" s="295">
        <f t="shared" si="29"/>
        <v>0</v>
      </c>
      <c r="Y67" s="295">
        <f t="shared" si="29"/>
        <v>0</v>
      </c>
      <c r="Z67" s="293">
        <f>SUM(D67:Y67)</f>
        <v>0</v>
      </c>
      <c r="AA67" s="114"/>
      <c r="AC67" s="74">
        <f>+D67-D58-D59-D66</f>
        <v>0</v>
      </c>
      <c r="AD67" s="74">
        <f t="shared" ref="AD67:AY67" si="30">+E67-E58-E59-E66</f>
        <v>0</v>
      </c>
      <c r="AE67" s="74">
        <f t="shared" si="30"/>
        <v>0</v>
      </c>
      <c r="AF67" s="74">
        <f t="shared" si="30"/>
        <v>0</v>
      </c>
      <c r="AG67" s="74">
        <f t="shared" si="30"/>
        <v>0</v>
      </c>
      <c r="AH67" s="74">
        <f t="shared" si="30"/>
        <v>0</v>
      </c>
      <c r="AI67" s="74">
        <f t="shared" si="30"/>
        <v>0</v>
      </c>
      <c r="AJ67" s="74">
        <f t="shared" si="30"/>
        <v>0</v>
      </c>
      <c r="AK67" s="74">
        <f t="shared" si="30"/>
        <v>0</v>
      </c>
      <c r="AL67" s="74">
        <f t="shared" si="30"/>
        <v>0</v>
      </c>
      <c r="AM67" s="74">
        <f t="shared" si="30"/>
        <v>0</v>
      </c>
      <c r="AN67" s="74">
        <f t="shared" si="30"/>
        <v>0</v>
      </c>
      <c r="AO67" s="74">
        <f t="shared" si="30"/>
        <v>0</v>
      </c>
      <c r="AP67" s="74">
        <f t="shared" si="30"/>
        <v>0</v>
      </c>
      <c r="AQ67" s="74">
        <f t="shared" si="30"/>
        <v>0</v>
      </c>
      <c r="AR67" s="74">
        <f t="shared" si="30"/>
        <v>0</v>
      </c>
      <c r="AS67" s="74">
        <f t="shared" si="30"/>
        <v>0</v>
      </c>
      <c r="AT67" s="74">
        <f t="shared" si="30"/>
        <v>0</v>
      </c>
      <c r="AU67" s="74">
        <f t="shared" si="30"/>
        <v>0</v>
      </c>
      <c r="AV67" s="74">
        <f t="shared" si="30"/>
        <v>0</v>
      </c>
      <c r="AW67" s="74">
        <f t="shared" si="30"/>
        <v>0</v>
      </c>
      <c r="AX67" s="74">
        <f t="shared" si="30"/>
        <v>0</v>
      </c>
      <c r="AY67" s="74">
        <f t="shared" si="30"/>
        <v>0</v>
      </c>
      <c r="AZ67" s="99"/>
      <c r="BA67" s="73">
        <f>+Z67-SUM(D67:Y67)</f>
        <v>0</v>
      </c>
      <c r="BC67" s="73">
        <f>+IF((D67&gt;'DD7A2.MELD'!D98),111,0)</f>
        <v>0</v>
      </c>
      <c r="BD67" s="73">
        <f>+IF((E67&gt;'DD7A2.MELD'!E98),111,0)</f>
        <v>0</v>
      </c>
      <c r="BE67" s="73">
        <f>+IF((F67&gt;'DD7A2.MELD'!F98),111,0)</f>
        <v>0</v>
      </c>
      <c r="BF67" s="73">
        <f>+IF((G67&gt;'DD7A2.MELD'!G98),111,0)</f>
        <v>0</v>
      </c>
      <c r="BG67" s="73">
        <f>+IF((H67&gt;'DD7A2.MELD'!H98),111,0)</f>
        <v>0</v>
      </c>
      <c r="BH67" s="73">
        <f>+IF((I67&gt;'DD7A2.MELD'!I98),111,0)</f>
        <v>0</v>
      </c>
      <c r="BI67" s="73">
        <f>+IF((J67&gt;'DD7A2.MELD'!J98),111,0)</f>
        <v>0</v>
      </c>
      <c r="BJ67" s="73">
        <f>+IF((K67&gt;'DD7A2.MELD'!K98),111,0)</f>
        <v>0</v>
      </c>
      <c r="BK67" s="73">
        <f>+IF((L67&gt;'DD7A2.MELD'!L98),111,0)</f>
        <v>0</v>
      </c>
      <c r="BL67" s="73">
        <f>+IF((M67&gt;'DD7A2.MELD'!M98),111,0)</f>
        <v>0</v>
      </c>
      <c r="BM67" s="73">
        <f>+IF((N67&gt;'DD7A2.MELD'!N98),111,0)</f>
        <v>0</v>
      </c>
      <c r="BN67" s="73">
        <f>+IF((O67&gt;'DD7A2.MELD'!O98),111,0)</f>
        <v>0</v>
      </c>
      <c r="BO67" s="73">
        <f>+IF((P67&gt;'DD7A2.MELD'!P98),111,0)</f>
        <v>0</v>
      </c>
      <c r="BP67" s="73">
        <f>+IF((Q67&gt;'DD7A2.MELD'!Q98),111,0)</f>
        <v>0</v>
      </c>
      <c r="BQ67" s="73">
        <f>+IF((R67&gt;'DD7A2.MELD'!R98),111,0)</f>
        <v>0</v>
      </c>
      <c r="BR67" s="73">
        <f>+IF((S67&gt;'DD7A2.MELD'!S98),111,0)</f>
        <v>0</v>
      </c>
      <c r="BS67" s="73">
        <f>+IF((T67&gt;'DD7A2.MELD'!T98),111,0)</f>
        <v>0</v>
      </c>
      <c r="BT67" s="73">
        <f>+IF((U67&gt;'DD7A2.MELD'!U98),111,0)</f>
        <v>0</v>
      </c>
      <c r="BU67" s="73">
        <f>+IF((V67&gt;'DD7A2.MELD'!V98),111,0)</f>
        <v>0</v>
      </c>
      <c r="BV67" s="73">
        <f>+IF((W67&gt;'DD7A2.MELD'!W98),111,0)</f>
        <v>0</v>
      </c>
      <c r="BW67" s="73">
        <f>+IF((X67&gt;'DD7A2.MELD'!X98),111,0)</f>
        <v>0</v>
      </c>
      <c r="BX67" s="73">
        <f>+IF((Y67&gt;'DD7A2.MELD'!Y98),111,0)</f>
        <v>0</v>
      </c>
      <c r="BY67" s="73">
        <f>+IF((Z67&gt;'DD7A2.MELD'!Z98),111,0)</f>
        <v>0</v>
      </c>
    </row>
    <row r="68" spans="2:77" s="82" customFormat="1" ht="17.100000000000001" customHeight="1">
      <c r="B68" s="279"/>
      <c r="C68" s="280" t="s">
        <v>249</v>
      </c>
      <c r="D68" s="296"/>
      <c r="E68" s="296"/>
      <c r="F68" s="296"/>
      <c r="G68" s="296"/>
      <c r="H68" s="296"/>
      <c r="I68" s="296"/>
      <c r="J68" s="296"/>
      <c r="K68" s="296"/>
      <c r="L68" s="296"/>
      <c r="M68" s="296"/>
      <c r="N68" s="296"/>
      <c r="O68" s="296"/>
      <c r="P68" s="296"/>
      <c r="Q68" s="296"/>
      <c r="R68" s="296"/>
      <c r="S68" s="296"/>
      <c r="T68" s="296"/>
      <c r="U68" s="296"/>
      <c r="V68" s="296"/>
      <c r="W68" s="296"/>
      <c r="X68" s="296"/>
      <c r="Y68" s="296"/>
      <c r="Z68" s="297">
        <f>SUM(D68:Y68)</f>
        <v>0</v>
      </c>
      <c r="AA68" s="211"/>
      <c r="AB68" s="81"/>
      <c r="AC68" s="80">
        <f t="shared" ref="AC68:AY68" si="31">+IF((D68&gt;D67),111,0)</f>
        <v>0</v>
      </c>
      <c r="AD68" s="80">
        <f t="shared" si="31"/>
        <v>0</v>
      </c>
      <c r="AE68" s="80">
        <f t="shared" si="31"/>
        <v>0</v>
      </c>
      <c r="AF68" s="80">
        <f t="shared" si="31"/>
        <v>0</v>
      </c>
      <c r="AG68" s="80">
        <f t="shared" si="31"/>
        <v>0</v>
      </c>
      <c r="AH68" s="80">
        <f t="shared" si="31"/>
        <v>0</v>
      </c>
      <c r="AI68" s="80">
        <f t="shared" si="31"/>
        <v>0</v>
      </c>
      <c r="AJ68" s="80">
        <f t="shared" si="31"/>
        <v>0</v>
      </c>
      <c r="AK68" s="80">
        <f t="shared" si="31"/>
        <v>0</v>
      </c>
      <c r="AL68" s="80">
        <f t="shared" si="31"/>
        <v>0</v>
      </c>
      <c r="AM68" s="80">
        <f t="shared" si="31"/>
        <v>0</v>
      </c>
      <c r="AN68" s="80">
        <f t="shared" si="31"/>
        <v>0</v>
      </c>
      <c r="AO68" s="80">
        <f t="shared" si="31"/>
        <v>0</v>
      </c>
      <c r="AP68" s="80">
        <f t="shared" si="31"/>
        <v>0</v>
      </c>
      <c r="AQ68" s="80">
        <f t="shared" si="31"/>
        <v>0</v>
      </c>
      <c r="AR68" s="80">
        <f t="shared" si="31"/>
        <v>0</v>
      </c>
      <c r="AS68" s="80">
        <f t="shared" si="31"/>
        <v>0</v>
      </c>
      <c r="AT68" s="80">
        <f t="shared" si="31"/>
        <v>0</v>
      </c>
      <c r="AU68" s="80">
        <f t="shared" si="31"/>
        <v>0</v>
      </c>
      <c r="AV68" s="80">
        <f t="shared" si="31"/>
        <v>0</v>
      </c>
      <c r="AW68" s="80">
        <f t="shared" si="31"/>
        <v>0</v>
      </c>
      <c r="AX68" s="80">
        <f t="shared" si="31"/>
        <v>0</v>
      </c>
      <c r="AY68" s="80">
        <f t="shared" si="31"/>
        <v>0</v>
      </c>
      <c r="AZ68" s="211"/>
      <c r="BA68" s="80">
        <f>+Z68-SUM(D68:Y68)</f>
        <v>0</v>
      </c>
      <c r="BC68" s="80">
        <f>+IF((D68&gt;'DD7A2.MELD'!D99),111,0)</f>
        <v>0</v>
      </c>
      <c r="BD68" s="80">
        <f>+IF((E68&gt;'DD7A2.MELD'!E99),111,0)</f>
        <v>0</v>
      </c>
      <c r="BE68" s="80">
        <f>+IF((F68&gt;'DD7A2.MELD'!F99),111,0)</f>
        <v>0</v>
      </c>
      <c r="BF68" s="80">
        <f>+IF((G68&gt;'DD7A2.MELD'!G99),111,0)</f>
        <v>0</v>
      </c>
      <c r="BG68" s="80">
        <f>+IF((H68&gt;'DD7A2.MELD'!H99),111,0)</f>
        <v>0</v>
      </c>
      <c r="BH68" s="80">
        <f>+IF((I68&gt;'DD7A2.MELD'!I99),111,0)</f>
        <v>0</v>
      </c>
      <c r="BI68" s="80">
        <f>+IF((J68&gt;'DD7A2.MELD'!J99),111,0)</f>
        <v>0</v>
      </c>
      <c r="BJ68" s="80">
        <f>+IF((K68&gt;'DD7A2.MELD'!K99),111,0)</f>
        <v>0</v>
      </c>
      <c r="BK68" s="80">
        <f>+IF((L68&gt;'DD7A2.MELD'!L99),111,0)</f>
        <v>0</v>
      </c>
      <c r="BL68" s="80">
        <f>+IF((M68&gt;'DD7A2.MELD'!M99),111,0)</f>
        <v>0</v>
      </c>
      <c r="BM68" s="80">
        <f>+IF((N68&gt;'DD7A2.MELD'!N99),111,0)</f>
        <v>0</v>
      </c>
      <c r="BN68" s="80">
        <f>+IF((O68&gt;'DD7A2.MELD'!O99),111,0)</f>
        <v>0</v>
      </c>
      <c r="BO68" s="80">
        <f>+IF((P68&gt;'DD7A2.MELD'!P99),111,0)</f>
        <v>0</v>
      </c>
      <c r="BP68" s="80">
        <f>+IF((Q68&gt;'DD7A2.MELD'!Q99),111,0)</f>
        <v>0</v>
      </c>
      <c r="BQ68" s="80">
        <f>+IF((R68&gt;'DD7A2.MELD'!R99),111,0)</f>
        <v>0</v>
      </c>
      <c r="BR68" s="80">
        <f>+IF((S68&gt;'DD7A2.MELD'!S99),111,0)</f>
        <v>0</v>
      </c>
      <c r="BS68" s="80">
        <f>+IF((T68&gt;'DD7A2.MELD'!T99),111,0)</f>
        <v>0</v>
      </c>
      <c r="BT68" s="80">
        <f>+IF((U68&gt;'DD7A2.MELD'!U99),111,0)</f>
        <v>0</v>
      </c>
      <c r="BU68" s="80">
        <f>+IF((V68&gt;'DD7A2.MELD'!V99),111,0)</f>
        <v>0</v>
      </c>
      <c r="BV68" s="80">
        <f>+IF((W68&gt;'DD7A2.MELD'!W99),111,0)</f>
        <v>0</v>
      </c>
      <c r="BW68" s="80">
        <f>+IF((X68&gt;'DD7A2.MELD'!X99),111,0)</f>
        <v>0</v>
      </c>
      <c r="BX68" s="80">
        <f>+IF((Y68&gt;'DD7A2.MELD'!Y99),111,0)</f>
        <v>0</v>
      </c>
      <c r="BY68" s="80">
        <f>+IF((Z68&gt;'DD7A2.MELD'!Z99),111,0)</f>
        <v>0</v>
      </c>
    </row>
    <row r="69" spans="2:77" s="82" customFormat="1" ht="17.100000000000001" customHeight="1">
      <c r="B69" s="281"/>
      <c r="C69" s="282" t="s">
        <v>250</v>
      </c>
      <c r="D69" s="298"/>
      <c r="E69" s="298"/>
      <c r="F69" s="298"/>
      <c r="G69" s="298"/>
      <c r="H69" s="298"/>
      <c r="I69" s="298"/>
      <c r="J69" s="298"/>
      <c r="K69" s="298"/>
      <c r="L69" s="298"/>
      <c r="M69" s="298"/>
      <c r="N69" s="298"/>
      <c r="O69" s="298"/>
      <c r="P69" s="298"/>
      <c r="Q69" s="298"/>
      <c r="R69" s="298"/>
      <c r="S69" s="298"/>
      <c r="T69" s="298"/>
      <c r="U69" s="298"/>
      <c r="V69" s="298"/>
      <c r="W69" s="298"/>
      <c r="X69" s="298"/>
      <c r="Y69" s="298"/>
      <c r="Z69" s="297">
        <f>SUM(D69:Y69)</f>
        <v>0</v>
      </c>
      <c r="AA69" s="115"/>
      <c r="AB69" s="81"/>
      <c r="AC69" s="80">
        <f t="shared" ref="AC69:AY69" si="32">+IF((D69&gt;D67),111,0)</f>
        <v>0</v>
      </c>
      <c r="AD69" s="80">
        <f t="shared" si="32"/>
        <v>0</v>
      </c>
      <c r="AE69" s="80">
        <f t="shared" si="32"/>
        <v>0</v>
      </c>
      <c r="AF69" s="80">
        <f t="shared" si="32"/>
        <v>0</v>
      </c>
      <c r="AG69" s="80">
        <f t="shared" si="32"/>
        <v>0</v>
      </c>
      <c r="AH69" s="80">
        <f t="shared" si="32"/>
        <v>0</v>
      </c>
      <c r="AI69" s="80">
        <f t="shared" si="32"/>
        <v>0</v>
      </c>
      <c r="AJ69" s="80">
        <f t="shared" si="32"/>
        <v>0</v>
      </c>
      <c r="AK69" s="80">
        <f t="shared" si="32"/>
        <v>0</v>
      </c>
      <c r="AL69" s="80">
        <f t="shared" si="32"/>
        <v>0</v>
      </c>
      <c r="AM69" s="80">
        <f t="shared" si="32"/>
        <v>0</v>
      </c>
      <c r="AN69" s="80">
        <f t="shared" si="32"/>
        <v>0</v>
      </c>
      <c r="AO69" s="80">
        <f t="shared" si="32"/>
        <v>0</v>
      </c>
      <c r="AP69" s="80">
        <f t="shared" si="32"/>
        <v>0</v>
      </c>
      <c r="AQ69" s="80">
        <f t="shared" si="32"/>
        <v>0</v>
      </c>
      <c r="AR69" s="80">
        <f t="shared" si="32"/>
        <v>0</v>
      </c>
      <c r="AS69" s="80">
        <f t="shared" si="32"/>
        <v>0</v>
      </c>
      <c r="AT69" s="80">
        <f t="shared" si="32"/>
        <v>0</v>
      </c>
      <c r="AU69" s="80">
        <f t="shared" si="32"/>
        <v>0</v>
      </c>
      <c r="AV69" s="80">
        <f t="shared" si="32"/>
        <v>0</v>
      </c>
      <c r="AW69" s="80">
        <f t="shared" si="32"/>
        <v>0</v>
      </c>
      <c r="AX69" s="80">
        <f t="shared" si="32"/>
        <v>0</v>
      </c>
      <c r="AY69" s="80">
        <f t="shared" si="32"/>
        <v>0</v>
      </c>
      <c r="AZ69" s="211"/>
      <c r="BA69" s="80">
        <f>+Z69-SUM(D69:Y69)</f>
        <v>0</v>
      </c>
      <c r="BC69" s="80">
        <f>+IF((D69&gt;'DD7A2.MELD'!D100),111,0)</f>
        <v>0</v>
      </c>
      <c r="BD69" s="80">
        <f>+IF((E69&gt;'DD7A2.MELD'!E100),111,0)</f>
        <v>0</v>
      </c>
      <c r="BE69" s="80">
        <f>+IF((F69&gt;'DD7A2.MELD'!F100),111,0)</f>
        <v>0</v>
      </c>
      <c r="BF69" s="80">
        <f>+IF((G69&gt;'DD7A2.MELD'!G100),111,0)</f>
        <v>0</v>
      </c>
      <c r="BG69" s="80">
        <f>+IF((H69&gt;'DD7A2.MELD'!H100),111,0)</f>
        <v>0</v>
      </c>
      <c r="BH69" s="80">
        <f>+IF((I69&gt;'DD7A2.MELD'!I100),111,0)</f>
        <v>0</v>
      </c>
      <c r="BI69" s="80">
        <f>+IF((J69&gt;'DD7A2.MELD'!J100),111,0)</f>
        <v>0</v>
      </c>
      <c r="BJ69" s="80">
        <f>+IF((K69&gt;'DD7A2.MELD'!K100),111,0)</f>
        <v>0</v>
      </c>
      <c r="BK69" s="80">
        <f>+IF((L69&gt;'DD7A2.MELD'!L100),111,0)</f>
        <v>0</v>
      </c>
      <c r="BL69" s="80">
        <f>+IF((M69&gt;'DD7A2.MELD'!M100),111,0)</f>
        <v>0</v>
      </c>
      <c r="BM69" s="80">
        <f>+IF((N69&gt;'DD7A2.MELD'!N100),111,0)</f>
        <v>0</v>
      </c>
      <c r="BN69" s="80">
        <f>+IF((O69&gt;'DD7A2.MELD'!O100),111,0)</f>
        <v>0</v>
      </c>
      <c r="BO69" s="80">
        <f>+IF((P69&gt;'DD7A2.MELD'!P100),111,0)</f>
        <v>0</v>
      </c>
      <c r="BP69" s="80">
        <f>+IF((Q69&gt;'DD7A2.MELD'!Q100),111,0)</f>
        <v>0</v>
      </c>
      <c r="BQ69" s="80">
        <f>+IF((R69&gt;'DD7A2.MELD'!R100),111,0)</f>
        <v>0</v>
      </c>
      <c r="BR69" s="80">
        <f>+IF((S69&gt;'DD7A2.MELD'!S100),111,0)</f>
        <v>0</v>
      </c>
      <c r="BS69" s="80">
        <f>+IF((T69&gt;'DD7A2.MELD'!T100),111,0)</f>
        <v>0</v>
      </c>
      <c r="BT69" s="80">
        <f>+IF((U69&gt;'DD7A2.MELD'!U100),111,0)</f>
        <v>0</v>
      </c>
      <c r="BU69" s="80">
        <f>+IF((V69&gt;'DD7A2.MELD'!V100),111,0)</f>
        <v>0</v>
      </c>
      <c r="BV69" s="80">
        <f>+IF((W69&gt;'DD7A2.MELD'!W100),111,0)</f>
        <v>0</v>
      </c>
      <c r="BW69" s="80">
        <f>+IF((X69&gt;'DD7A2.MELD'!X100),111,0)</f>
        <v>0</v>
      </c>
      <c r="BX69" s="80">
        <f>+IF((Y69&gt;'DD7A2.MELD'!Y100),111,0)</f>
        <v>0</v>
      </c>
      <c r="BY69" s="80">
        <f>+IF((Z69&gt;'DD7A2.MELD'!Z100),111,0)</f>
        <v>0</v>
      </c>
    </row>
    <row r="70" spans="2:77" s="91" customFormat="1" ht="30" customHeight="1">
      <c r="B70" s="61"/>
      <c r="C70" s="62" t="s">
        <v>223</v>
      </c>
      <c r="D70" s="290"/>
      <c r="E70" s="290"/>
      <c r="F70" s="290"/>
      <c r="G70" s="290"/>
      <c r="H70" s="290"/>
      <c r="I70" s="290"/>
      <c r="J70" s="290"/>
      <c r="K70" s="290"/>
      <c r="L70" s="299"/>
      <c r="M70" s="299"/>
      <c r="N70" s="299"/>
      <c r="O70" s="299"/>
      <c r="P70" s="299"/>
      <c r="Q70" s="299"/>
      <c r="R70" s="299"/>
      <c r="S70" s="299"/>
      <c r="T70" s="299"/>
      <c r="U70" s="299"/>
      <c r="V70" s="299"/>
      <c r="W70" s="299"/>
      <c r="X70" s="299"/>
      <c r="Y70" s="299"/>
      <c r="Z70" s="302"/>
      <c r="AA70" s="98"/>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99"/>
      <c r="BA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row>
    <row r="71" spans="2:77" s="56" customFormat="1" ht="30" customHeight="1">
      <c r="B71" s="61"/>
      <c r="C71" s="62" t="s">
        <v>17</v>
      </c>
      <c r="D71" s="303"/>
      <c r="E71" s="303"/>
      <c r="F71" s="303"/>
      <c r="G71" s="303"/>
      <c r="H71" s="303"/>
      <c r="I71" s="303"/>
      <c r="J71" s="303"/>
      <c r="K71" s="303"/>
      <c r="L71" s="303"/>
      <c r="M71" s="303"/>
      <c r="N71" s="303"/>
      <c r="O71" s="303"/>
      <c r="P71" s="303"/>
      <c r="Q71" s="303"/>
      <c r="R71" s="303"/>
      <c r="S71" s="303"/>
      <c r="T71" s="303"/>
      <c r="U71" s="303"/>
      <c r="V71" s="303"/>
      <c r="W71" s="303"/>
      <c r="X71" s="303"/>
      <c r="Y71" s="303"/>
      <c r="Z71" s="304"/>
      <c r="AA71" s="98"/>
      <c r="AB71" s="55"/>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99"/>
      <c r="BA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row>
    <row r="72" spans="2:77" s="51" customFormat="1" ht="17.100000000000001" customHeight="1">
      <c r="B72" s="57"/>
      <c r="C72" s="58" t="s">
        <v>10</v>
      </c>
      <c r="D72" s="290"/>
      <c r="E72" s="290"/>
      <c r="F72" s="290"/>
      <c r="G72" s="290"/>
      <c r="H72" s="290"/>
      <c r="I72" s="290"/>
      <c r="J72" s="290"/>
      <c r="K72" s="290"/>
      <c r="L72" s="290"/>
      <c r="M72" s="290"/>
      <c r="N72" s="290"/>
      <c r="O72" s="290"/>
      <c r="P72" s="290"/>
      <c r="Q72" s="290"/>
      <c r="R72" s="290"/>
      <c r="S72" s="290"/>
      <c r="T72" s="290"/>
      <c r="U72" s="290"/>
      <c r="V72" s="290"/>
      <c r="W72" s="290"/>
      <c r="X72" s="290"/>
      <c r="Y72" s="290"/>
      <c r="Z72" s="293">
        <f>SUM(D72:Y72)</f>
        <v>0</v>
      </c>
      <c r="AA72" s="113"/>
      <c r="AB72" s="50"/>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BA72" s="73">
        <f>+Z72-SUM(D72:Y72)</f>
        <v>0</v>
      </c>
      <c r="BC72" s="73">
        <f>+IF(OR((D72&gt;'DD7A2.MELD'!D102),(D72&lt;'DD7A2.MELD'!D103)),111,0)</f>
        <v>0</v>
      </c>
      <c r="BD72" s="73">
        <f>+IF(OR((E72&gt;'DD7A2.MELD'!E102),(E72&lt;'DD7A2.MELD'!E103)),111,0)</f>
        <v>0</v>
      </c>
      <c r="BE72" s="73">
        <f>+IF(OR((F72&gt;'DD7A2.MELD'!F102),(F72&lt;'DD7A2.MELD'!F103)),111,0)</f>
        <v>0</v>
      </c>
      <c r="BF72" s="73">
        <f>+IF(OR((G72&gt;'DD7A2.MELD'!G102),(G72&lt;'DD7A2.MELD'!G103)),111,0)</f>
        <v>0</v>
      </c>
      <c r="BG72" s="73">
        <f>+IF(OR((H72&gt;'DD7A2.MELD'!H102),(H72&lt;'DD7A2.MELD'!H103)),111,0)</f>
        <v>0</v>
      </c>
      <c r="BH72" s="73">
        <f>+IF(OR((I72&gt;'DD7A2.MELD'!I102),(I72&lt;'DD7A2.MELD'!I103)),111,0)</f>
        <v>0</v>
      </c>
      <c r="BI72" s="73">
        <f>+IF(OR((J72&gt;'DD7A2.MELD'!J102),(J72&lt;'DD7A2.MELD'!J103)),111,0)</f>
        <v>0</v>
      </c>
      <c r="BJ72" s="73">
        <f>+IF(OR((K72&gt;'DD7A2.MELD'!K102),(K72&lt;'DD7A2.MELD'!K103)),111,0)</f>
        <v>0</v>
      </c>
      <c r="BK72" s="73">
        <f>+IF(OR((L72&gt;'DD7A2.MELD'!L102),(L72&lt;'DD7A2.MELD'!L103)),111,0)</f>
        <v>0</v>
      </c>
      <c r="BL72" s="73">
        <f>+IF(OR((M72&gt;'DD7A2.MELD'!M102),(M72&lt;'DD7A2.MELD'!M103)),111,0)</f>
        <v>0</v>
      </c>
      <c r="BM72" s="73">
        <f>+IF(OR((N72&gt;'DD7A2.MELD'!N102),(N72&lt;'DD7A2.MELD'!N103)),111,0)</f>
        <v>0</v>
      </c>
      <c r="BN72" s="73">
        <f>+IF(OR((O72&gt;'DD7A2.MELD'!O102),(O72&lt;'DD7A2.MELD'!O103)),111,0)</f>
        <v>0</v>
      </c>
      <c r="BO72" s="73">
        <f>+IF(OR((P72&gt;'DD7A2.MELD'!P102),(P72&lt;'DD7A2.MELD'!P103)),111,0)</f>
        <v>0</v>
      </c>
      <c r="BP72" s="73">
        <f>+IF(OR((Q72&gt;'DD7A2.MELD'!Q102),(Q72&lt;'DD7A2.MELD'!Q103)),111,0)</f>
        <v>0</v>
      </c>
      <c r="BQ72" s="73">
        <f>+IF(OR((R72&gt;'DD7A2.MELD'!R102),(R72&lt;'DD7A2.MELD'!R103)),111,0)</f>
        <v>0</v>
      </c>
      <c r="BR72" s="73">
        <f>+IF(OR((S72&gt;'DD7A2.MELD'!S102),(S72&lt;'DD7A2.MELD'!S103)),111,0)</f>
        <v>0</v>
      </c>
      <c r="BS72" s="73">
        <f>+IF(OR((T72&gt;'DD7A2.MELD'!T102),(T72&lt;'DD7A2.MELD'!T103)),111,0)</f>
        <v>0</v>
      </c>
      <c r="BT72" s="73">
        <f>+IF(OR((U72&gt;'DD7A2.MELD'!U102),(U72&lt;'DD7A2.MELD'!U103)),111,0)</f>
        <v>0</v>
      </c>
      <c r="BU72" s="73">
        <f>+IF(OR((V72&gt;'DD7A2.MELD'!V102),(V72&lt;'DD7A2.MELD'!V103)),111,0)</f>
        <v>0</v>
      </c>
      <c r="BV72" s="73">
        <f>+IF(OR((W72&gt;'DD7A2.MELD'!W102),(W72&lt;'DD7A2.MELD'!W103)),111,0)</f>
        <v>0</v>
      </c>
      <c r="BW72" s="73">
        <f>+IF(OR((X72&gt;'DD7A2.MELD'!X102),(X72&lt;'DD7A2.MELD'!X103)),111,0)</f>
        <v>0</v>
      </c>
      <c r="BX72" s="73">
        <f>+IF(OR((Y72&gt;'DD7A2.MELD'!Y102),(Y72&lt;'DD7A2.MELD'!Y103)),111,0)</f>
        <v>0</v>
      </c>
      <c r="BY72" s="73">
        <f>+IF(OR((Z72&gt;'DD7A2.MELD'!Z102),(Z72&lt;'DD7A2.MELD'!Z103)),111,0)</f>
        <v>0</v>
      </c>
    </row>
    <row r="73" spans="2:77" s="51" customFormat="1" ht="17.100000000000001" customHeight="1">
      <c r="B73" s="57"/>
      <c r="C73" s="58" t="s">
        <v>11</v>
      </c>
      <c r="D73" s="290"/>
      <c r="E73" s="290"/>
      <c r="F73" s="290"/>
      <c r="G73" s="290"/>
      <c r="H73" s="290"/>
      <c r="I73" s="290"/>
      <c r="J73" s="290"/>
      <c r="K73" s="290"/>
      <c r="L73" s="290"/>
      <c r="M73" s="290"/>
      <c r="N73" s="290"/>
      <c r="O73" s="290"/>
      <c r="P73" s="290"/>
      <c r="Q73" s="290"/>
      <c r="R73" s="290"/>
      <c r="S73" s="290"/>
      <c r="T73" s="290"/>
      <c r="U73" s="290"/>
      <c r="V73" s="290"/>
      <c r="W73" s="290"/>
      <c r="X73" s="290"/>
      <c r="Y73" s="290"/>
      <c r="Z73" s="293">
        <f t="shared" ref="Z73:Z79" si="33">SUM(D73:Y73)</f>
        <v>0</v>
      </c>
      <c r="AA73" s="113"/>
      <c r="AB73" s="50"/>
      <c r="AC73" s="73">
        <f t="shared" ref="AC73:AY73" si="34">+D73-SUM(D74:D79)</f>
        <v>0</v>
      </c>
      <c r="AD73" s="73">
        <f t="shared" si="34"/>
        <v>0</v>
      </c>
      <c r="AE73" s="73">
        <f t="shared" si="34"/>
        <v>0</v>
      </c>
      <c r="AF73" s="73">
        <f t="shared" si="34"/>
        <v>0</v>
      </c>
      <c r="AG73" s="73">
        <f t="shared" si="34"/>
        <v>0</v>
      </c>
      <c r="AH73" s="73">
        <f t="shared" si="34"/>
        <v>0</v>
      </c>
      <c r="AI73" s="73">
        <f t="shared" si="34"/>
        <v>0</v>
      </c>
      <c r="AJ73" s="73">
        <f t="shared" si="34"/>
        <v>0</v>
      </c>
      <c r="AK73" s="73">
        <f t="shared" si="34"/>
        <v>0</v>
      </c>
      <c r="AL73" s="73">
        <f t="shared" si="34"/>
        <v>0</v>
      </c>
      <c r="AM73" s="73">
        <f t="shared" si="34"/>
        <v>0</v>
      </c>
      <c r="AN73" s="73">
        <f t="shared" si="34"/>
        <v>0</v>
      </c>
      <c r="AO73" s="73">
        <f t="shared" si="34"/>
        <v>0</v>
      </c>
      <c r="AP73" s="73">
        <f t="shared" si="34"/>
        <v>0</v>
      </c>
      <c r="AQ73" s="73">
        <f t="shared" si="34"/>
        <v>0</v>
      </c>
      <c r="AR73" s="73">
        <f t="shared" si="34"/>
        <v>0</v>
      </c>
      <c r="AS73" s="73">
        <f t="shared" si="34"/>
        <v>0</v>
      </c>
      <c r="AT73" s="73">
        <f t="shared" si="34"/>
        <v>0</v>
      </c>
      <c r="AU73" s="73">
        <f t="shared" si="34"/>
        <v>0</v>
      </c>
      <c r="AV73" s="73">
        <f t="shared" si="34"/>
        <v>0</v>
      </c>
      <c r="AW73" s="73">
        <f t="shared" si="34"/>
        <v>0</v>
      </c>
      <c r="AX73" s="73">
        <f t="shared" si="34"/>
        <v>0</v>
      </c>
      <c r="AY73" s="73">
        <f t="shared" si="34"/>
        <v>0</v>
      </c>
      <c r="BA73" s="73">
        <f t="shared" ref="BA73:BA80" si="35">+Z73-SUM(D73:Y73)</f>
        <v>0</v>
      </c>
      <c r="BC73" s="73">
        <f>+IF(OR((D73&gt;'DD7A2.MELD'!D105),(D73&lt;'DD7A2.MELD'!D106)),111,0)</f>
        <v>0</v>
      </c>
      <c r="BD73" s="73">
        <f>+IF(OR((E73&gt;'DD7A2.MELD'!E105),(E73&lt;'DD7A2.MELD'!E106)),111,0)</f>
        <v>0</v>
      </c>
      <c r="BE73" s="73">
        <f>+IF(OR((F73&gt;'DD7A2.MELD'!F105),(F73&lt;'DD7A2.MELD'!F106)),111,0)</f>
        <v>0</v>
      </c>
      <c r="BF73" s="73">
        <f>+IF(OR((G73&gt;'DD7A2.MELD'!G105),(G73&lt;'DD7A2.MELD'!G106)),111,0)</f>
        <v>0</v>
      </c>
      <c r="BG73" s="73">
        <f>+IF(OR((H73&gt;'DD7A2.MELD'!H105),(H73&lt;'DD7A2.MELD'!H106)),111,0)</f>
        <v>0</v>
      </c>
      <c r="BH73" s="73">
        <f>+IF(OR((I73&gt;'DD7A2.MELD'!I105),(I73&lt;'DD7A2.MELD'!I106)),111,0)</f>
        <v>0</v>
      </c>
      <c r="BI73" s="73">
        <f>+IF(OR((J73&gt;'DD7A2.MELD'!J105),(J73&lt;'DD7A2.MELD'!J106)),111,0)</f>
        <v>0</v>
      </c>
      <c r="BJ73" s="73">
        <f>+IF(OR((K73&gt;'DD7A2.MELD'!K105),(K73&lt;'DD7A2.MELD'!K106)),111,0)</f>
        <v>0</v>
      </c>
      <c r="BK73" s="73">
        <f>+IF(OR((L73&gt;'DD7A2.MELD'!L105),(L73&lt;'DD7A2.MELD'!L106)),111,0)</f>
        <v>0</v>
      </c>
      <c r="BL73" s="73">
        <f>+IF(OR((M73&gt;'DD7A2.MELD'!M105),(M73&lt;'DD7A2.MELD'!M106)),111,0)</f>
        <v>0</v>
      </c>
      <c r="BM73" s="73">
        <f>+IF(OR((N73&gt;'DD7A2.MELD'!N105),(N73&lt;'DD7A2.MELD'!N106)),111,0)</f>
        <v>0</v>
      </c>
      <c r="BN73" s="73">
        <f>+IF(OR((O73&gt;'DD7A2.MELD'!O105),(O73&lt;'DD7A2.MELD'!O106)),111,0)</f>
        <v>0</v>
      </c>
      <c r="BO73" s="73">
        <f>+IF(OR((P73&gt;'DD7A2.MELD'!P105),(P73&lt;'DD7A2.MELD'!P106)),111,0)</f>
        <v>0</v>
      </c>
      <c r="BP73" s="73">
        <f>+IF(OR((Q73&gt;'DD7A2.MELD'!Q105),(Q73&lt;'DD7A2.MELD'!Q106)),111,0)</f>
        <v>0</v>
      </c>
      <c r="BQ73" s="73">
        <f>+IF(OR((R73&gt;'DD7A2.MELD'!R105),(R73&lt;'DD7A2.MELD'!R106)),111,0)</f>
        <v>0</v>
      </c>
      <c r="BR73" s="73">
        <f>+IF(OR((S73&gt;'DD7A2.MELD'!S105),(S73&lt;'DD7A2.MELD'!S106)),111,0)</f>
        <v>0</v>
      </c>
      <c r="BS73" s="73">
        <f>+IF(OR((T73&gt;'DD7A2.MELD'!T105),(T73&lt;'DD7A2.MELD'!T106)),111,0)</f>
        <v>0</v>
      </c>
      <c r="BT73" s="73">
        <f>+IF(OR((U73&gt;'DD7A2.MELD'!U105),(U73&lt;'DD7A2.MELD'!U106)),111,0)</f>
        <v>0</v>
      </c>
      <c r="BU73" s="73">
        <f>+IF(OR((V73&gt;'DD7A2.MELD'!V105),(V73&lt;'DD7A2.MELD'!V106)),111,0)</f>
        <v>0</v>
      </c>
      <c r="BV73" s="73">
        <f>+IF(OR((W73&gt;'DD7A2.MELD'!W105),(W73&lt;'DD7A2.MELD'!W106)),111,0)</f>
        <v>0</v>
      </c>
      <c r="BW73" s="73">
        <f>+IF(OR((X73&gt;'DD7A2.MELD'!X105),(X73&lt;'DD7A2.MELD'!X106)),111,0)</f>
        <v>0</v>
      </c>
      <c r="BX73" s="73">
        <f>+IF(OR((Y73&gt;'DD7A2.MELD'!Y105),(Y73&lt;'DD7A2.MELD'!Y106)),111,0)</f>
        <v>0</v>
      </c>
      <c r="BY73" s="73">
        <f>+IF(OR((Z73&gt;'DD7A2.MELD'!Z105),(Z73&lt;'DD7A2.MELD'!Z106)),111,0)</f>
        <v>0</v>
      </c>
    </row>
    <row r="74" spans="2:77" s="56" customFormat="1" ht="17.100000000000001" customHeight="1">
      <c r="B74" s="276"/>
      <c r="C74" s="277" t="s">
        <v>190</v>
      </c>
      <c r="D74" s="294"/>
      <c r="E74" s="294"/>
      <c r="F74" s="294"/>
      <c r="G74" s="294"/>
      <c r="H74" s="294"/>
      <c r="I74" s="294"/>
      <c r="J74" s="294"/>
      <c r="K74" s="294"/>
      <c r="L74" s="294"/>
      <c r="M74" s="294"/>
      <c r="N74" s="294"/>
      <c r="O74" s="294"/>
      <c r="P74" s="294"/>
      <c r="Q74" s="294"/>
      <c r="R74" s="294"/>
      <c r="S74" s="294"/>
      <c r="T74" s="294"/>
      <c r="U74" s="294"/>
      <c r="V74" s="294"/>
      <c r="W74" s="294"/>
      <c r="X74" s="294"/>
      <c r="Y74" s="294"/>
      <c r="Z74" s="293">
        <f t="shared" si="33"/>
        <v>0</v>
      </c>
      <c r="AA74" s="114"/>
      <c r="AB74" s="55"/>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BA74" s="74">
        <f t="shared" si="35"/>
        <v>0</v>
      </c>
      <c r="BC74" s="74">
        <f>+IF((D74&gt;'DD7A2.MELD'!D108),111,0)</f>
        <v>0</v>
      </c>
      <c r="BD74" s="74">
        <f>+IF((E74&gt;'DD7A2.MELD'!E108),111,0)</f>
        <v>0</v>
      </c>
      <c r="BE74" s="74">
        <f>+IF((F74&gt;'DD7A2.MELD'!F108),111,0)</f>
        <v>0</v>
      </c>
      <c r="BF74" s="74">
        <f>+IF((G74&gt;'DD7A2.MELD'!G108),111,0)</f>
        <v>0</v>
      </c>
      <c r="BG74" s="74">
        <f>+IF((H74&gt;'DD7A2.MELD'!H108),111,0)</f>
        <v>0</v>
      </c>
      <c r="BH74" s="74">
        <f>+IF((I74&gt;'DD7A2.MELD'!I108),111,0)</f>
        <v>0</v>
      </c>
      <c r="BI74" s="74">
        <f>+IF((J74&gt;'DD7A2.MELD'!J108),111,0)</f>
        <v>0</v>
      </c>
      <c r="BJ74" s="74">
        <f>+IF((K74&gt;'DD7A2.MELD'!K108),111,0)</f>
        <v>0</v>
      </c>
      <c r="BK74" s="74">
        <f>+IF((L74&gt;'DD7A2.MELD'!L108),111,0)</f>
        <v>0</v>
      </c>
      <c r="BL74" s="74">
        <f>+IF((M74&gt;'DD7A2.MELD'!M108),111,0)</f>
        <v>0</v>
      </c>
      <c r="BM74" s="74">
        <f>+IF((N74&gt;'DD7A2.MELD'!N108),111,0)</f>
        <v>0</v>
      </c>
      <c r="BN74" s="74">
        <f>+IF((O74&gt;'DD7A2.MELD'!O108),111,0)</f>
        <v>0</v>
      </c>
      <c r="BO74" s="74">
        <f>+IF((P74&gt;'DD7A2.MELD'!P108),111,0)</f>
        <v>0</v>
      </c>
      <c r="BP74" s="74">
        <f>+IF((Q74&gt;'DD7A2.MELD'!Q108),111,0)</f>
        <v>0</v>
      </c>
      <c r="BQ74" s="74">
        <f>+IF((R74&gt;'DD7A2.MELD'!R108),111,0)</f>
        <v>0</v>
      </c>
      <c r="BR74" s="74">
        <f>+IF((S74&gt;'DD7A2.MELD'!S108),111,0)</f>
        <v>0</v>
      </c>
      <c r="BS74" s="74">
        <f>+IF((T74&gt;'DD7A2.MELD'!T108),111,0)</f>
        <v>0</v>
      </c>
      <c r="BT74" s="74">
        <f>+IF((U74&gt;'DD7A2.MELD'!U108),111,0)</f>
        <v>0</v>
      </c>
      <c r="BU74" s="74">
        <f>+IF((V74&gt;'DD7A2.MELD'!V108),111,0)</f>
        <v>0</v>
      </c>
      <c r="BV74" s="74">
        <f>+IF((W74&gt;'DD7A2.MELD'!W108),111,0)</f>
        <v>0</v>
      </c>
      <c r="BW74" s="74">
        <f>+IF((X74&gt;'DD7A2.MELD'!X108),111,0)</f>
        <v>0</v>
      </c>
      <c r="BX74" s="74">
        <f>+IF((Y74&gt;'DD7A2.MELD'!Y108),111,0)</f>
        <v>0</v>
      </c>
      <c r="BY74" s="74">
        <f>+IF((Z74&gt;'DD7A2.MELD'!Z108),111,0)</f>
        <v>0</v>
      </c>
    </row>
    <row r="75" spans="2:77" s="51" customFormat="1" ht="17.100000000000001" customHeight="1">
      <c r="B75" s="283"/>
      <c r="C75" s="284" t="s">
        <v>81</v>
      </c>
      <c r="D75" s="290"/>
      <c r="E75" s="290"/>
      <c r="F75" s="290"/>
      <c r="G75" s="290"/>
      <c r="H75" s="290"/>
      <c r="I75" s="290"/>
      <c r="J75" s="290"/>
      <c r="K75" s="290"/>
      <c r="L75" s="290"/>
      <c r="M75" s="290"/>
      <c r="N75" s="290"/>
      <c r="O75" s="290"/>
      <c r="P75" s="290"/>
      <c r="Q75" s="290"/>
      <c r="R75" s="290"/>
      <c r="S75" s="290"/>
      <c r="T75" s="290"/>
      <c r="U75" s="290"/>
      <c r="V75" s="290"/>
      <c r="W75" s="290"/>
      <c r="X75" s="290"/>
      <c r="Y75" s="290"/>
      <c r="Z75" s="293">
        <f t="shared" si="33"/>
        <v>0</v>
      </c>
      <c r="AA75" s="113"/>
      <c r="AB75" s="50"/>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BA75" s="73">
        <f t="shared" si="35"/>
        <v>0</v>
      </c>
      <c r="BC75" s="73">
        <f>+IF((D75&gt;'DD7A2.MELD'!D109),111,0)</f>
        <v>0</v>
      </c>
      <c r="BD75" s="73">
        <f>+IF((E75&gt;'DD7A2.MELD'!E109),111,0)</f>
        <v>0</v>
      </c>
      <c r="BE75" s="73">
        <f>+IF((F75&gt;'DD7A2.MELD'!F109),111,0)</f>
        <v>0</v>
      </c>
      <c r="BF75" s="73">
        <f>+IF((G75&gt;'DD7A2.MELD'!G109),111,0)</f>
        <v>0</v>
      </c>
      <c r="BG75" s="73">
        <f>+IF((H75&gt;'DD7A2.MELD'!H109),111,0)</f>
        <v>0</v>
      </c>
      <c r="BH75" s="73">
        <f>+IF((I75&gt;'DD7A2.MELD'!I109),111,0)</f>
        <v>0</v>
      </c>
      <c r="BI75" s="73">
        <f>+IF((J75&gt;'DD7A2.MELD'!J109),111,0)</f>
        <v>0</v>
      </c>
      <c r="BJ75" s="73">
        <f>+IF((K75&gt;'DD7A2.MELD'!K109),111,0)</f>
        <v>0</v>
      </c>
      <c r="BK75" s="73">
        <f>+IF((L75&gt;'DD7A2.MELD'!L109),111,0)</f>
        <v>0</v>
      </c>
      <c r="BL75" s="73">
        <f>+IF((M75&gt;'DD7A2.MELD'!M109),111,0)</f>
        <v>0</v>
      </c>
      <c r="BM75" s="73">
        <f>+IF((N75&gt;'DD7A2.MELD'!N109),111,0)</f>
        <v>0</v>
      </c>
      <c r="BN75" s="73">
        <f>+IF((O75&gt;'DD7A2.MELD'!O109),111,0)</f>
        <v>0</v>
      </c>
      <c r="BO75" s="73">
        <f>+IF((P75&gt;'DD7A2.MELD'!P109),111,0)</f>
        <v>0</v>
      </c>
      <c r="BP75" s="73">
        <f>+IF((Q75&gt;'DD7A2.MELD'!Q109),111,0)</f>
        <v>0</v>
      </c>
      <c r="BQ75" s="73">
        <f>+IF((R75&gt;'DD7A2.MELD'!R109),111,0)</f>
        <v>0</v>
      </c>
      <c r="BR75" s="73">
        <f>+IF((S75&gt;'DD7A2.MELD'!S109),111,0)</f>
        <v>0</v>
      </c>
      <c r="BS75" s="73">
        <f>+IF((T75&gt;'DD7A2.MELD'!T109),111,0)</f>
        <v>0</v>
      </c>
      <c r="BT75" s="73">
        <f>+IF((U75&gt;'DD7A2.MELD'!U109),111,0)</f>
        <v>0</v>
      </c>
      <c r="BU75" s="73">
        <f>+IF((V75&gt;'DD7A2.MELD'!V109),111,0)</f>
        <v>0</v>
      </c>
      <c r="BV75" s="73">
        <f>+IF((W75&gt;'DD7A2.MELD'!W109),111,0)</f>
        <v>0</v>
      </c>
      <c r="BW75" s="73">
        <f>+IF((X75&gt;'DD7A2.MELD'!X109),111,0)</f>
        <v>0</v>
      </c>
      <c r="BX75" s="73">
        <f>+IF((Y75&gt;'DD7A2.MELD'!Y109),111,0)</f>
        <v>0</v>
      </c>
      <c r="BY75" s="73">
        <f>+IF((Z75&gt;'DD7A2.MELD'!Z109),111,0)</f>
        <v>0</v>
      </c>
    </row>
    <row r="76" spans="2:77" s="51" customFormat="1" ht="17.100000000000001" customHeight="1">
      <c r="B76" s="283"/>
      <c r="C76" s="284" t="s">
        <v>282</v>
      </c>
      <c r="D76" s="290"/>
      <c r="E76" s="290"/>
      <c r="F76" s="290"/>
      <c r="G76" s="290"/>
      <c r="H76" s="290"/>
      <c r="I76" s="290"/>
      <c r="J76" s="290"/>
      <c r="K76" s="290"/>
      <c r="L76" s="290"/>
      <c r="M76" s="290"/>
      <c r="N76" s="290"/>
      <c r="O76" s="290"/>
      <c r="P76" s="290"/>
      <c r="Q76" s="290"/>
      <c r="R76" s="290"/>
      <c r="S76" s="290"/>
      <c r="T76" s="290"/>
      <c r="U76" s="290"/>
      <c r="V76" s="290"/>
      <c r="W76" s="290"/>
      <c r="X76" s="290"/>
      <c r="Y76" s="290"/>
      <c r="Z76" s="293">
        <f t="shared" si="33"/>
        <v>0</v>
      </c>
      <c r="AA76" s="113"/>
      <c r="AB76" s="50"/>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BA76" s="73">
        <f t="shared" si="35"/>
        <v>0</v>
      </c>
      <c r="BC76" s="73">
        <f>+IF((D76&gt;'DD7A2.MELD'!D110),111,0)</f>
        <v>0</v>
      </c>
      <c r="BD76" s="73">
        <f>+IF((E76&gt;'DD7A2.MELD'!E110),111,0)</f>
        <v>0</v>
      </c>
      <c r="BE76" s="73">
        <f>+IF((F76&gt;'DD7A2.MELD'!F110),111,0)</f>
        <v>0</v>
      </c>
      <c r="BF76" s="73">
        <f>+IF((G76&gt;'DD7A2.MELD'!G110),111,0)</f>
        <v>0</v>
      </c>
      <c r="BG76" s="73">
        <f>+IF((H76&gt;'DD7A2.MELD'!H110),111,0)</f>
        <v>0</v>
      </c>
      <c r="BH76" s="73">
        <f>+IF((I76&gt;'DD7A2.MELD'!I110),111,0)</f>
        <v>0</v>
      </c>
      <c r="BI76" s="73">
        <f>+IF((J76&gt;'DD7A2.MELD'!J110),111,0)</f>
        <v>0</v>
      </c>
      <c r="BJ76" s="73">
        <f>+IF((K76&gt;'DD7A2.MELD'!K110),111,0)</f>
        <v>0</v>
      </c>
      <c r="BK76" s="73">
        <f>+IF((L76&gt;'DD7A2.MELD'!L110),111,0)</f>
        <v>0</v>
      </c>
      <c r="BL76" s="73">
        <f>+IF((M76&gt;'DD7A2.MELD'!M110),111,0)</f>
        <v>0</v>
      </c>
      <c r="BM76" s="73">
        <f>+IF((N76&gt;'DD7A2.MELD'!N110),111,0)</f>
        <v>0</v>
      </c>
      <c r="BN76" s="73">
        <f>+IF((O76&gt;'DD7A2.MELD'!O110),111,0)</f>
        <v>0</v>
      </c>
      <c r="BO76" s="73">
        <f>+IF((P76&gt;'DD7A2.MELD'!P110),111,0)</f>
        <v>0</v>
      </c>
      <c r="BP76" s="73">
        <f>+IF((Q76&gt;'DD7A2.MELD'!Q110),111,0)</f>
        <v>0</v>
      </c>
      <c r="BQ76" s="73">
        <f>+IF((R76&gt;'DD7A2.MELD'!R110),111,0)</f>
        <v>0</v>
      </c>
      <c r="BR76" s="73">
        <f>+IF((S76&gt;'DD7A2.MELD'!S110),111,0)</f>
        <v>0</v>
      </c>
      <c r="BS76" s="73">
        <f>+IF((T76&gt;'DD7A2.MELD'!T110),111,0)</f>
        <v>0</v>
      </c>
      <c r="BT76" s="73">
        <f>+IF((U76&gt;'DD7A2.MELD'!U110),111,0)</f>
        <v>0</v>
      </c>
      <c r="BU76" s="73">
        <f>+IF((V76&gt;'DD7A2.MELD'!V110),111,0)</f>
        <v>0</v>
      </c>
      <c r="BV76" s="73">
        <f>+IF((W76&gt;'DD7A2.MELD'!W110),111,0)</f>
        <v>0</v>
      </c>
      <c r="BW76" s="73">
        <f>+IF((X76&gt;'DD7A2.MELD'!X110),111,0)</f>
        <v>0</v>
      </c>
      <c r="BX76" s="73">
        <f>+IF((Y76&gt;'DD7A2.MELD'!Y110),111,0)</f>
        <v>0</v>
      </c>
      <c r="BY76" s="73">
        <f>+IF((Z76&gt;'DD7A2.MELD'!Z110),111,0)</f>
        <v>0</v>
      </c>
    </row>
    <row r="77" spans="2:77" s="51" customFormat="1" ht="17.100000000000001" customHeight="1">
      <c r="B77" s="283"/>
      <c r="C77" s="284" t="s">
        <v>191</v>
      </c>
      <c r="D77" s="290"/>
      <c r="E77" s="290"/>
      <c r="F77" s="290"/>
      <c r="G77" s="290"/>
      <c r="H77" s="290"/>
      <c r="I77" s="290"/>
      <c r="J77" s="290"/>
      <c r="K77" s="290"/>
      <c r="L77" s="290"/>
      <c r="M77" s="290"/>
      <c r="N77" s="290"/>
      <c r="O77" s="290"/>
      <c r="P77" s="290"/>
      <c r="Q77" s="290"/>
      <c r="R77" s="290"/>
      <c r="S77" s="290"/>
      <c r="T77" s="290"/>
      <c r="U77" s="290"/>
      <c r="V77" s="290"/>
      <c r="W77" s="290"/>
      <c r="X77" s="290"/>
      <c r="Y77" s="290"/>
      <c r="Z77" s="293">
        <f t="shared" si="33"/>
        <v>0</v>
      </c>
      <c r="AA77" s="113"/>
      <c r="AB77" s="50"/>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BA77" s="73">
        <f t="shared" si="35"/>
        <v>0</v>
      </c>
      <c r="BC77" s="73">
        <f>+IF((D77&gt;'DD7A2.MELD'!D111),111,0)</f>
        <v>0</v>
      </c>
      <c r="BD77" s="73">
        <f>+IF((E77&gt;'DD7A2.MELD'!E111),111,0)</f>
        <v>0</v>
      </c>
      <c r="BE77" s="73">
        <f>+IF((F77&gt;'DD7A2.MELD'!F111),111,0)</f>
        <v>0</v>
      </c>
      <c r="BF77" s="73">
        <f>+IF((G77&gt;'DD7A2.MELD'!G111),111,0)</f>
        <v>0</v>
      </c>
      <c r="BG77" s="73">
        <f>+IF((H77&gt;'DD7A2.MELD'!H111),111,0)</f>
        <v>0</v>
      </c>
      <c r="BH77" s="73">
        <f>+IF((I77&gt;'DD7A2.MELD'!I111),111,0)</f>
        <v>0</v>
      </c>
      <c r="BI77" s="73">
        <f>+IF((J77&gt;'DD7A2.MELD'!J111),111,0)</f>
        <v>0</v>
      </c>
      <c r="BJ77" s="73">
        <f>+IF((K77&gt;'DD7A2.MELD'!K111),111,0)</f>
        <v>0</v>
      </c>
      <c r="BK77" s="73">
        <f>+IF((L77&gt;'DD7A2.MELD'!L111),111,0)</f>
        <v>0</v>
      </c>
      <c r="BL77" s="73">
        <f>+IF((M77&gt;'DD7A2.MELD'!M111),111,0)</f>
        <v>0</v>
      </c>
      <c r="BM77" s="73">
        <f>+IF((N77&gt;'DD7A2.MELD'!N111),111,0)</f>
        <v>0</v>
      </c>
      <c r="BN77" s="73">
        <f>+IF((O77&gt;'DD7A2.MELD'!O111),111,0)</f>
        <v>0</v>
      </c>
      <c r="BO77" s="73">
        <f>+IF((P77&gt;'DD7A2.MELD'!P111),111,0)</f>
        <v>0</v>
      </c>
      <c r="BP77" s="73">
        <f>+IF((Q77&gt;'DD7A2.MELD'!Q111),111,0)</f>
        <v>0</v>
      </c>
      <c r="BQ77" s="73">
        <f>+IF((R77&gt;'DD7A2.MELD'!R111),111,0)</f>
        <v>0</v>
      </c>
      <c r="BR77" s="73">
        <f>+IF((S77&gt;'DD7A2.MELD'!S111),111,0)</f>
        <v>0</v>
      </c>
      <c r="BS77" s="73">
        <f>+IF((T77&gt;'DD7A2.MELD'!T111),111,0)</f>
        <v>0</v>
      </c>
      <c r="BT77" s="73">
        <f>+IF((U77&gt;'DD7A2.MELD'!U111),111,0)</f>
        <v>0</v>
      </c>
      <c r="BU77" s="73">
        <f>+IF((V77&gt;'DD7A2.MELD'!V111),111,0)</f>
        <v>0</v>
      </c>
      <c r="BV77" s="73">
        <f>+IF((W77&gt;'DD7A2.MELD'!W111),111,0)</f>
        <v>0</v>
      </c>
      <c r="BW77" s="73">
        <f>+IF((X77&gt;'DD7A2.MELD'!X111),111,0)</f>
        <v>0</v>
      </c>
      <c r="BX77" s="73">
        <f>+IF((Y77&gt;'DD7A2.MELD'!Y111),111,0)</f>
        <v>0</v>
      </c>
      <c r="BY77" s="73">
        <f>+IF((Z77&gt;'DD7A2.MELD'!Z111),111,0)</f>
        <v>0</v>
      </c>
    </row>
    <row r="78" spans="2:77" s="51" customFormat="1" ht="17.100000000000001" customHeight="1">
      <c r="B78" s="283"/>
      <c r="C78" s="285" t="s">
        <v>54</v>
      </c>
      <c r="D78" s="290"/>
      <c r="E78" s="290"/>
      <c r="F78" s="290"/>
      <c r="G78" s="290"/>
      <c r="H78" s="290"/>
      <c r="I78" s="290"/>
      <c r="J78" s="290"/>
      <c r="K78" s="290"/>
      <c r="L78" s="290"/>
      <c r="M78" s="290"/>
      <c r="N78" s="290"/>
      <c r="O78" s="290"/>
      <c r="P78" s="290"/>
      <c r="Q78" s="290"/>
      <c r="R78" s="290"/>
      <c r="S78" s="290"/>
      <c r="T78" s="290"/>
      <c r="U78" s="290"/>
      <c r="V78" s="290"/>
      <c r="W78" s="290"/>
      <c r="X78" s="290"/>
      <c r="Y78" s="290"/>
      <c r="Z78" s="293">
        <f t="shared" si="33"/>
        <v>0</v>
      </c>
      <c r="AA78" s="113"/>
      <c r="AB78" s="50"/>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BA78" s="73">
        <f t="shared" si="35"/>
        <v>0</v>
      </c>
      <c r="BC78" s="73">
        <f>+IF((D78&gt;'DD7A2.MELD'!D112),111,0)</f>
        <v>0</v>
      </c>
      <c r="BD78" s="73">
        <f>+IF((E78&gt;'DD7A2.MELD'!E112),111,0)</f>
        <v>0</v>
      </c>
      <c r="BE78" s="73">
        <f>+IF((F78&gt;'DD7A2.MELD'!F112),111,0)</f>
        <v>0</v>
      </c>
      <c r="BF78" s="73">
        <f>+IF((G78&gt;'DD7A2.MELD'!G112),111,0)</f>
        <v>0</v>
      </c>
      <c r="BG78" s="73">
        <f>+IF((H78&gt;'DD7A2.MELD'!H112),111,0)</f>
        <v>0</v>
      </c>
      <c r="BH78" s="73">
        <f>+IF((I78&gt;'DD7A2.MELD'!I112),111,0)</f>
        <v>0</v>
      </c>
      <c r="BI78" s="73">
        <f>+IF((J78&gt;'DD7A2.MELD'!J112),111,0)</f>
        <v>0</v>
      </c>
      <c r="BJ78" s="73">
        <f>+IF((K78&gt;'DD7A2.MELD'!K112),111,0)</f>
        <v>0</v>
      </c>
      <c r="BK78" s="73">
        <f>+IF((L78&gt;'DD7A2.MELD'!L112),111,0)</f>
        <v>0</v>
      </c>
      <c r="BL78" s="73">
        <f>+IF((M78&gt;'DD7A2.MELD'!M112),111,0)</f>
        <v>0</v>
      </c>
      <c r="BM78" s="73">
        <f>+IF((N78&gt;'DD7A2.MELD'!N112),111,0)</f>
        <v>0</v>
      </c>
      <c r="BN78" s="73">
        <f>+IF((O78&gt;'DD7A2.MELD'!O112),111,0)</f>
        <v>0</v>
      </c>
      <c r="BO78" s="73">
        <f>+IF((P78&gt;'DD7A2.MELD'!P112),111,0)</f>
        <v>0</v>
      </c>
      <c r="BP78" s="73">
        <f>+IF((Q78&gt;'DD7A2.MELD'!Q112),111,0)</f>
        <v>0</v>
      </c>
      <c r="BQ78" s="73">
        <f>+IF((R78&gt;'DD7A2.MELD'!R112),111,0)</f>
        <v>0</v>
      </c>
      <c r="BR78" s="73">
        <f>+IF((S78&gt;'DD7A2.MELD'!S112),111,0)</f>
        <v>0</v>
      </c>
      <c r="BS78" s="73">
        <f>+IF((T78&gt;'DD7A2.MELD'!T112),111,0)</f>
        <v>0</v>
      </c>
      <c r="BT78" s="73">
        <f>+IF((U78&gt;'DD7A2.MELD'!U112),111,0)</f>
        <v>0</v>
      </c>
      <c r="BU78" s="73">
        <f>+IF((V78&gt;'DD7A2.MELD'!V112),111,0)</f>
        <v>0</v>
      </c>
      <c r="BV78" s="73">
        <f>+IF((W78&gt;'DD7A2.MELD'!W112),111,0)</f>
        <v>0</v>
      </c>
      <c r="BW78" s="73">
        <f>+IF((X78&gt;'DD7A2.MELD'!X112),111,0)</f>
        <v>0</v>
      </c>
      <c r="BX78" s="73">
        <f>+IF((Y78&gt;'DD7A2.MELD'!Y112),111,0)</f>
        <v>0</v>
      </c>
      <c r="BY78" s="73">
        <f>+IF((Z78&gt;'DD7A2.MELD'!Z112),111,0)</f>
        <v>0</v>
      </c>
    </row>
    <row r="79" spans="2:77" s="51" customFormat="1" ht="17.100000000000001" customHeight="1">
      <c r="B79" s="283"/>
      <c r="C79" s="278" t="s">
        <v>241</v>
      </c>
      <c r="D79" s="290"/>
      <c r="E79" s="290"/>
      <c r="F79" s="290"/>
      <c r="G79" s="290"/>
      <c r="H79" s="290"/>
      <c r="I79" s="290"/>
      <c r="J79" s="290"/>
      <c r="K79" s="290"/>
      <c r="L79" s="290"/>
      <c r="M79" s="290"/>
      <c r="N79" s="290"/>
      <c r="O79" s="290"/>
      <c r="P79" s="290"/>
      <c r="Q79" s="290"/>
      <c r="R79" s="290"/>
      <c r="S79" s="290"/>
      <c r="T79" s="290"/>
      <c r="U79" s="290"/>
      <c r="V79" s="290"/>
      <c r="W79" s="290"/>
      <c r="X79" s="290"/>
      <c r="Y79" s="290"/>
      <c r="Z79" s="293">
        <f t="shared" si="33"/>
        <v>0</v>
      </c>
      <c r="AA79" s="113"/>
      <c r="AB79" s="50"/>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BA79" s="73">
        <f t="shared" si="35"/>
        <v>0</v>
      </c>
      <c r="BC79" s="73">
        <f>+IF((D79&gt;'DD7A2.MELD'!D113),111,0)</f>
        <v>0</v>
      </c>
      <c r="BD79" s="73">
        <f>+IF((E79&gt;'DD7A2.MELD'!E113),111,0)</f>
        <v>0</v>
      </c>
      <c r="BE79" s="73">
        <f>+IF((F79&gt;'DD7A2.MELD'!F113),111,0)</f>
        <v>0</v>
      </c>
      <c r="BF79" s="73">
        <f>+IF((G79&gt;'DD7A2.MELD'!G113),111,0)</f>
        <v>0</v>
      </c>
      <c r="BG79" s="73">
        <f>+IF((H79&gt;'DD7A2.MELD'!H113),111,0)</f>
        <v>0</v>
      </c>
      <c r="BH79" s="73">
        <f>+IF((I79&gt;'DD7A2.MELD'!I113),111,0)</f>
        <v>0</v>
      </c>
      <c r="BI79" s="73">
        <f>+IF((J79&gt;'DD7A2.MELD'!J113),111,0)</f>
        <v>0</v>
      </c>
      <c r="BJ79" s="73">
        <f>+IF((K79&gt;'DD7A2.MELD'!K113),111,0)</f>
        <v>0</v>
      </c>
      <c r="BK79" s="73">
        <f>+IF((L79&gt;'DD7A2.MELD'!L113),111,0)</f>
        <v>0</v>
      </c>
      <c r="BL79" s="73">
        <f>+IF((M79&gt;'DD7A2.MELD'!M113),111,0)</f>
        <v>0</v>
      </c>
      <c r="BM79" s="73">
        <f>+IF((N79&gt;'DD7A2.MELD'!N113),111,0)</f>
        <v>0</v>
      </c>
      <c r="BN79" s="73">
        <f>+IF((O79&gt;'DD7A2.MELD'!O113),111,0)</f>
        <v>0</v>
      </c>
      <c r="BO79" s="73">
        <f>+IF((P79&gt;'DD7A2.MELD'!P113),111,0)</f>
        <v>0</v>
      </c>
      <c r="BP79" s="73">
        <f>+IF((Q79&gt;'DD7A2.MELD'!Q113),111,0)</f>
        <v>0</v>
      </c>
      <c r="BQ79" s="73">
        <f>+IF((R79&gt;'DD7A2.MELD'!R113),111,0)</f>
        <v>0</v>
      </c>
      <c r="BR79" s="73">
        <f>+IF((S79&gt;'DD7A2.MELD'!S113),111,0)</f>
        <v>0</v>
      </c>
      <c r="BS79" s="73">
        <f>+IF((T79&gt;'DD7A2.MELD'!T113),111,0)</f>
        <v>0</v>
      </c>
      <c r="BT79" s="73">
        <f>+IF((U79&gt;'DD7A2.MELD'!U113),111,0)</f>
        <v>0</v>
      </c>
      <c r="BU79" s="73">
        <f>+IF((V79&gt;'DD7A2.MELD'!V113),111,0)</f>
        <v>0</v>
      </c>
      <c r="BV79" s="73">
        <f>+IF((W79&gt;'DD7A2.MELD'!W113),111,0)</f>
        <v>0</v>
      </c>
      <c r="BW79" s="73">
        <f>+IF((X79&gt;'DD7A2.MELD'!X113),111,0)</f>
        <v>0</v>
      </c>
      <c r="BX79" s="73">
        <f>+IF((Y79&gt;'DD7A2.MELD'!Y113),111,0)</f>
        <v>0</v>
      </c>
      <c r="BY79" s="73">
        <f>+IF((Z79&gt;'DD7A2.MELD'!Z113),111,0)</f>
        <v>0</v>
      </c>
    </row>
    <row r="80" spans="2:77" s="56" customFormat="1" ht="17.100000000000001" customHeight="1">
      <c r="B80" s="88"/>
      <c r="C80" s="91" t="s">
        <v>12</v>
      </c>
      <c r="D80" s="294"/>
      <c r="E80" s="294"/>
      <c r="F80" s="294"/>
      <c r="G80" s="294"/>
      <c r="H80" s="294"/>
      <c r="I80" s="294"/>
      <c r="J80" s="294"/>
      <c r="K80" s="294"/>
      <c r="L80" s="294"/>
      <c r="M80" s="294"/>
      <c r="N80" s="294"/>
      <c r="O80" s="294"/>
      <c r="P80" s="294"/>
      <c r="Q80" s="294"/>
      <c r="R80" s="294"/>
      <c r="S80" s="294"/>
      <c r="T80" s="294"/>
      <c r="U80" s="294"/>
      <c r="V80" s="294"/>
      <c r="W80" s="294"/>
      <c r="X80" s="294"/>
      <c r="Y80" s="294"/>
      <c r="Z80" s="293">
        <f>SUM(D80:Y80)</f>
        <v>0</v>
      </c>
      <c r="AA80" s="113"/>
      <c r="AB80" s="55"/>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BA80" s="74">
        <f t="shared" si="35"/>
        <v>0</v>
      </c>
      <c r="BC80" s="73">
        <f>+IF(OR((D80&gt;'DD7A2.MELD'!D114),(D80&lt;'DD7A2.MELD'!D115)),111,0)</f>
        <v>0</v>
      </c>
      <c r="BD80" s="73">
        <f>+IF(OR((E80&gt;'DD7A2.MELD'!E114),(E80&lt;'DD7A2.MELD'!E115)),111,0)</f>
        <v>0</v>
      </c>
      <c r="BE80" s="73">
        <f>+IF(OR((F80&gt;'DD7A2.MELD'!F114),(F80&lt;'DD7A2.MELD'!F115)),111,0)</f>
        <v>0</v>
      </c>
      <c r="BF80" s="73">
        <f>+IF(OR((G80&gt;'DD7A2.MELD'!G114),(G80&lt;'DD7A2.MELD'!G115)),111,0)</f>
        <v>0</v>
      </c>
      <c r="BG80" s="73">
        <f>+IF(OR((H80&gt;'DD7A2.MELD'!H114),(H80&lt;'DD7A2.MELD'!H115)),111,0)</f>
        <v>0</v>
      </c>
      <c r="BH80" s="73">
        <f>+IF(OR((I80&gt;'DD7A2.MELD'!I114),(I80&lt;'DD7A2.MELD'!I115)),111,0)</f>
        <v>0</v>
      </c>
      <c r="BI80" s="73">
        <f>+IF(OR((J80&gt;'DD7A2.MELD'!J114),(J80&lt;'DD7A2.MELD'!J115)),111,0)</f>
        <v>0</v>
      </c>
      <c r="BJ80" s="73">
        <f>+IF(OR((K80&gt;'DD7A2.MELD'!K114),(K80&lt;'DD7A2.MELD'!K115)),111,0)</f>
        <v>0</v>
      </c>
      <c r="BK80" s="73">
        <f>+IF(OR((L80&gt;'DD7A2.MELD'!L114),(L80&lt;'DD7A2.MELD'!L115)),111,0)</f>
        <v>0</v>
      </c>
      <c r="BL80" s="73">
        <f>+IF(OR((M80&gt;'DD7A2.MELD'!M114),(M80&lt;'DD7A2.MELD'!M115)),111,0)</f>
        <v>0</v>
      </c>
      <c r="BM80" s="73">
        <f>+IF(OR((N80&gt;'DD7A2.MELD'!N114),(N80&lt;'DD7A2.MELD'!N115)),111,0)</f>
        <v>0</v>
      </c>
      <c r="BN80" s="73">
        <f>+IF(OR((O80&gt;'DD7A2.MELD'!O114),(O80&lt;'DD7A2.MELD'!O115)),111,0)</f>
        <v>0</v>
      </c>
      <c r="BO80" s="73">
        <f>+IF(OR((P80&gt;'DD7A2.MELD'!P114),(P80&lt;'DD7A2.MELD'!P115)),111,0)</f>
        <v>0</v>
      </c>
      <c r="BP80" s="73">
        <f>+IF(OR((Q80&gt;'DD7A2.MELD'!Q114),(Q80&lt;'DD7A2.MELD'!Q115)),111,0)</f>
        <v>0</v>
      </c>
      <c r="BQ80" s="73">
        <f>+IF(OR((R80&gt;'DD7A2.MELD'!R114),(R80&lt;'DD7A2.MELD'!R115)),111,0)</f>
        <v>0</v>
      </c>
      <c r="BR80" s="73">
        <f>+IF(OR((S80&gt;'DD7A2.MELD'!S114),(S80&lt;'DD7A2.MELD'!S115)),111,0)</f>
        <v>0</v>
      </c>
      <c r="BS80" s="73">
        <f>+IF(OR((T80&gt;'DD7A2.MELD'!T114),(T80&lt;'DD7A2.MELD'!T115)),111,0)</f>
        <v>0</v>
      </c>
      <c r="BT80" s="73">
        <f>+IF(OR((U80&gt;'DD7A2.MELD'!U114),(U80&lt;'DD7A2.MELD'!U115)),111,0)</f>
        <v>0</v>
      </c>
      <c r="BU80" s="73">
        <f>+IF(OR((V80&gt;'DD7A2.MELD'!V114),(V80&lt;'DD7A2.MELD'!V115)),111,0)</f>
        <v>0</v>
      </c>
      <c r="BV80" s="73">
        <f>+IF(OR((W80&gt;'DD7A2.MELD'!W114),(W80&lt;'DD7A2.MELD'!W115)),111,0)</f>
        <v>0</v>
      </c>
      <c r="BW80" s="73">
        <f>+IF(OR((X80&gt;'DD7A2.MELD'!X114),(X80&lt;'DD7A2.MELD'!X115)),111,0)</f>
        <v>0</v>
      </c>
      <c r="BX80" s="73">
        <f>+IF(OR((Y80&gt;'DD7A2.MELD'!Y114),(Y80&lt;'DD7A2.MELD'!Y115)),111,0)</f>
        <v>0</v>
      </c>
      <c r="BY80" s="73">
        <f>+IF(OR((Z80&gt;'DD7A2.MELD'!Z114),(Z80&lt;'DD7A2.MELD'!Z115)),111,0)</f>
        <v>0</v>
      </c>
    </row>
    <row r="81" spans="2:77" s="56" customFormat="1" ht="20.100000000000001" customHeight="1">
      <c r="B81" s="90"/>
      <c r="C81" s="91" t="s">
        <v>45</v>
      </c>
      <c r="D81" s="295">
        <f t="shared" ref="D81:Y81" si="36">SUM(D72:D73,D80)</f>
        <v>0</v>
      </c>
      <c r="E81" s="295">
        <f t="shared" si="36"/>
        <v>0</v>
      </c>
      <c r="F81" s="295">
        <f t="shared" si="36"/>
        <v>0</v>
      </c>
      <c r="G81" s="295">
        <f t="shared" si="36"/>
        <v>0</v>
      </c>
      <c r="H81" s="295">
        <f t="shared" si="36"/>
        <v>0</v>
      </c>
      <c r="I81" s="295">
        <f t="shared" si="36"/>
        <v>0</v>
      </c>
      <c r="J81" s="295">
        <f t="shared" si="36"/>
        <v>0</v>
      </c>
      <c r="K81" s="295">
        <f t="shared" si="36"/>
        <v>0</v>
      </c>
      <c r="L81" s="295">
        <f t="shared" si="36"/>
        <v>0</v>
      </c>
      <c r="M81" s="295">
        <f t="shared" si="36"/>
        <v>0</v>
      </c>
      <c r="N81" s="295">
        <f t="shared" si="36"/>
        <v>0</v>
      </c>
      <c r="O81" s="295">
        <f t="shared" si="36"/>
        <v>0</v>
      </c>
      <c r="P81" s="295">
        <f t="shared" si="36"/>
        <v>0</v>
      </c>
      <c r="Q81" s="295">
        <f t="shared" si="36"/>
        <v>0</v>
      </c>
      <c r="R81" s="295">
        <f t="shared" si="36"/>
        <v>0</v>
      </c>
      <c r="S81" s="295">
        <f t="shared" si="36"/>
        <v>0</v>
      </c>
      <c r="T81" s="295">
        <f t="shared" si="36"/>
        <v>0</v>
      </c>
      <c r="U81" s="295">
        <f t="shared" si="36"/>
        <v>0</v>
      </c>
      <c r="V81" s="295">
        <f t="shared" si="36"/>
        <v>0</v>
      </c>
      <c r="W81" s="295">
        <f t="shared" si="36"/>
        <v>0</v>
      </c>
      <c r="X81" s="295">
        <f t="shared" si="36"/>
        <v>0</v>
      </c>
      <c r="Y81" s="295">
        <f t="shared" si="36"/>
        <v>0</v>
      </c>
      <c r="Z81" s="293">
        <f>SUM(D81:Y81)</f>
        <v>0</v>
      </c>
      <c r="AA81" s="98"/>
      <c r="AB81" s="55"/>
      <c r="AC81" s="74">
        <f>+D81-D72-D73-D80</f>
        <v>0</v>
      </c>
      <c r="AD81" s="74">
        <f t="shared" ref="AD81:AY81" si="37">+E81-E72-E73-E80</f>
        <v>0</v>
      </c>
      <c r="AE81" s="74">
        <f t="shared" si="37"/>
        <v>0</v>
      </c>
      <c r="AF81" s="74">
        <f t="shared" si="37"/>
        <v>0</v>
      </c>
      <c r="AG81" s="74">
        <f t="shared" si="37"/>
        <v>0</v>
      </c>
      <c r="AH81" s="74">
        <f t="shared" si="37"/>
        <v>0</v>
      </c>
      <c r="AI81" s="74">
        <f t="shared" si="37"/>
        <v>0</v>
      </c>
      <c r="AJ81" s="74">
        <f t="shared" si="37"/>
        <v>0</v>
      </c>
      <c r="AK81" s="74">
        <f t="shared" si="37"/>
        <v>0</v>
      </c>
      <c r="AL81" s="74">
        <f t="shared" si="37"/>
        <v>0</v>
      </c>
      <c r="AM81" s="74">
        <f t="shared" si="37"/>
        <v>0</v>
      </c>
      <c r="AN81" s="74">
        <f t="shared" si="37"/>
        <v>0</v>
      </c>
      <c r="AO81" s="74">
        <f t="shared" si="37"/>
        <v>0</v>
      </c>
      <c r="AP81" s="74">
        <f t="shared" si="37"/>
        <v>0</v>
      </c>
      <c r="AQ81" s="74">
        <f t="shared" si="37"/>
        <v>0</v>
      </c>
      <c r="AR81" s="74">
        <f t="shared" si="37"/>
        <v>0</v>
      </c>
      <c r="AS81" s="74">
        <f t="shared" si="37"/>
        <v>0</v>
      </c>
      <c r="AT81" s="74">
        <f t="shared" si="37"/>
        <v>0</v>
      </c>
      <c r="AU81" s="74">
        <f t="shared" si="37"/>
        <v>0</v>
      </c>
      <c r="AV81" s="74">
        <f t="shared" si="37"/>
        <v>0</v>
      </c>
      <c r="AW81" s="74">
        <f t="shared" si="37"/>
        <v>0</v>
      </c>
      <c r="AX81" s="74">
        <f t="shared" si="37"/>
        <v>0</v>
      </c>
      <c r="AY81" s="74">
        <f t="shared" si="37"/>
        <v>0</v>
      </c>
      <c r="AZ81" s="99"/>
      <c r="BA81" s="73">
        <f>+Z81-SUM(D81:Y81)</f>
        <v>0</v>
      </c>
      <c r="BC81" s="73">
        <f>+IF((D81&gt;'DD7A2.MELD'!D117),111,0)</f>
        <v>0</v>
      </c>
      <c r="BD81" s="73">
        <f>+IF((E81&gt;'DD7A2.MELD'!E117),111,0)</f>
        <v>0</v>
      </c>
      <c r="BE81" s="73">
        <f>+IF((F81&gt;'DD7A2.MELD'!F117),111,0)</f>
        <v>0</v>
      </c>
      <c r="BF81" s="73">
        <f>+IF((G81&gt;'DD7A2.MELD'!G117),111,0)</f>
        <v>0</v>
      </c>
      <c r="BG81" s="73">
        <f>+IF((H81&gt;'DD7A2.MELD'!H117),111,0)</f>
        <v>0</v>
      </c>
      <c r="BH81" s="73">
        <f>+IF((I81&gt;'DD7A2.MELD'!I117),111,0)</f>
        <v>0</v>
      </c>
      <c r="BI81" s="73">
        <f>+IF((J81&gt;'DD7A2.MELD'!J117),111,0)</f>
        <v>0</v>
      </c>
      <c r="BJ81" s="73">
        <f>+IF((K81&gt;'DD7A2.MELD'!K117),111,0)</f>
        <v>0</v>
      </c>
      <c r="BK81" s="73">
        <f>+IF((L81&gt;'DD7A2.MELD'!L117),111,0)</f>
        <v>0</v>
      </c>
      <c r="BL81" s="73">
        <f>+IF((M81&gt;'DD7A2.MELD'!M117),111,0)</f>
        <v>0</v>
      </c>
      <c r="BM81" s="73">
        <f>+IF((N81&gt;'DD7A2.MELD'!N117),111,0)</f>
        <v>0</v>
      </c>
      <c r="BN81" s="73">
        <f>+IF((O81&gt;'DD7A2.MELD'!O117),111,0)</f>
        <v>0</v>
      </c>
      <c r="BO81" s="73">
        <f>+IF((P81&gt;'DD7A2.MELD'!P117),111,0)</f>
        <v>0</v>
      </c>
      <c r="BP81" s="73">
        <f>+IF((Q81&gt;'DD7A2.MELD'!Q117),111,0)</f>
        <v>0</v>
      </c>
      <c r="BQ81" s="73">
        <f>+IF((R81&gt;'DD7A2.MELD'!R117),111,0)</f>
        <v>0</v>
      </c>
      <c r="BR81" s="73">
        <f>+IF((S81&gt;'DD7A2.MELD'!S117),111,0)</f>
        <v>0</v>
      </c>
      <c r="BS81" s="73">
        <f>+IF((T81&gt;'DD7A2.MELD'!T117),111,0)</f>
        <v>0</v>
      </c>
      <c r="BT81" s="73">
        <f>+IF((U81&gt;'DD7A2.MELD'!U117),111,0)</f>
        <v>0</v>
      </c>
      <c r="BU81" s="73">
        <f>+IF((V81&gt;'DD7A2.MELD'!V117),111,0)</f>
        <v>0</v>
      </c>
      <c r="BV81" s="73">
        <f>+IF((W81&gt;'DD7A2.MELD'!W117),111,0)</f>
        <v>0</v>
      </c>
      <c r="BW81" s="73">
        <f>+IF((X81&gt;'DD7A2.MELD'!X117),111,0)</f>
        <v>0</v>
      </c>
      <c r="BX81" s="73">
        <f>+IF((Y81&gt;'DD7A2.MELD'!Y117),111,0)</f>
        <v>0</v>
      </c>
      <c r="BY81" s="73">
        <f>+IF((Z81&gt;'DD7A2.MELD'!Z117),111,0)</f>
        <v>0</v>
      </c>
    </row>
    <row r="82" spans="2:77" s="82" customFormat="1" ht="17.100000000000001" customHeight="1">
      <c r="B82" s="279"/>
      <c r="C82" s="280" t="s">
        <v>249</v>
      </c>
      <c r="D82" s="296"/>
      <c r="E82" s="296"/>
      <c r="F82" s="296"/>
      <c r="G82" s="296"/>
      <c r="H82" s="296"/>
      <c r="I82" s="296"/>
      <c r="J82" s="296"/>
      <c r="K82" s="296"/>
      <c r="L82" s="296"/>
      <c r="M82" s="296"/>
      <c r="N82" s="296"/>
      <c r="O82" s="296"/>
      <c r="P82" s="296"/>
      <c r="Q82" s="296"/>
      <c r="R82" s="296"/>
      <c r="S82" s="296"/>
      <c r="T82" s="296"/>
      <c r="U82" s="296"/>
      <c r="V82" s="296"/>
      <c r="W82" s="296"/>
      <c r="X82" s="296"/>
      <c r="Y82" s="296"/>
      <c r="Z82" s="297">
        <f>SUM(D82:Y82)</f>
        <v>0</v>
      </c>
      <c r="AA82" s="211"/>
      <c r="AB82" s="81"/>
      <c r="AC82" s="80">
        <f t="shared" ref="AC82:AY82" si="38">+IF((D82&gt;D81),111,0)</f>
        <v>0</v>
      </c>
      <c r="AD82" s="80">
        <f t="shared" si="38"/>
        <v>0</v>
      </c>
      <c r="AE82" s="80">
        <f t="shared" si="38"/>
        <v>0</v>
      </c>
      <c r="AF82" s="80">
        <f t="shared" si="38"/>
        <v>0</v>
      </c>
      <c r="AG82" s="80">
        <f t="shared" si="38"/>
        <v>0</v>
      </c>
      <c r="AH82" s="80">
        <f t="shared" si="38"/>
        <v>0</v>
      </c>
      <c r="AI82" s="80">
        <f t="shared" si="38"/>
        <v>0</v>
      </c>
      <c r="AJ82" s="80">
        <f t="shared" si="38"/>
        <v>0</v>
      </c>
      <c r="AK82" s="80">
        <f t="shared" si="38"/>
        <v>0</v>
      </c>
      <c r="AL82" s="80">
        <f t="shared" si="38"/>
        <v>0</v>
      </c>
      <c r="AM82" s="80">
        <f t="shared" si="38"/>
        <v>0</v>
      </c>
      <c r="AN82" s="80">
        <f t="shared" si="38"/>
        <v>0</v>
      </c>
      <c r="AO82" s="80">
        <f t="shared" si="38"/>
        <v>0</v>
      </c>
      <c r="AP82" s="80">
        <f t="shared" si="38"/>
        <v>0</v>
      </c>
      <c r="AQ82" s="80">
        <f t="shared" si="38"/>
        <v>0</v>
      </c>
      <c r="AR82" s="80">
        <f t="shared" si="38"/>
        <v>0</v>
      </c>
      <c r="AS82" s="80">
        <f t="shared" si="38"/>
        <v>0</v>
      </c>
      <c r="AT82" s="80">
        <f t="shared" si="38"/>
        <v>0</v>
      </c>
      <c r="AU82" s="80">
        <f t="shared" si="38"/>
        <v>0</v>
      </c>
      <c r="AV82" s="80">
        <f t="shared" si="38"/>
        <v>0</v>
      </c>
      <c r="AW82" s="80">
        <f t="shared" si="38"/>
        <v>0</v>
      </c>
      <c r="AX82" s="80">
        <f t="shared" si="38"/>
        <v>0</v>
      </c>
      <c r="AY82" s="80">
        <f t="shared" si="38"/>
        <v>0</v>
      </c>
      <c r="AZ82" s="211"/>
      <c r="BA82" s="80">
        <f>+Z82-SUM(D82:Y82)</f>
        <v>0</v>
      </c>
      <c r="BC82" s="80">
        <f>+IF((D82&gt;'DD7A2.MELD'!D118),111,0)</f>
        <v>0</v>
      </c>
      <c r="BD82" s="80">
        <f>+IF((E82&gt;'DD7A2.MELD'!E118),111,0)</f>
        <v>0</v>
      </c>
      <c r="BE82" s="80">
        <f>+IF((F82&gt;'DD7A2.MELD'!F118),111,0)</f>
        <v>0</v>
      </c>
      <c r="BF82" s="80">
        <f>+IF((G82&gt;'DD7A2.MELD'!G118),111,0)</f>
        <v>0</v>
      </c>
      <c r="BG82" s="80">
        <f>+IF((H82&gt;'DD7A2.MELD'!H118),111,0)</f>
        <v>0</v>
      </c>
      <c r="BH82" s="80">
        <f>+IF((I82&gt;'DD7A2.MELD'!I118),111,0)</f>
        <v>0</v>
      </c>
      <c r="BI82" s="80">
        <f>+IF((J82&gt;'DD7A2.MELD'!J118),111,0)</f>
        <v>0</v>
      </c>
      <c r="BJ82" s="80">
        <f>+IF((K82&gt;'DD7A2.MELD'!K118),111,0)</f>
        <v>0</v>
      </c>
      <c r="BK82" s="80">
        <f>+IF((L82&gt;'DD7A2.MELD'!L118),111,0)</f>
        <v>0</v>
      </c>
      <c r="BL82" s="80">
        <f>+IF((M82&gt;'DD7A2.MELD'!M118),111,0)</f>
        <v>0</v>
      </c>
      <c r="BM82" s="80">
        <f>+IF((N82&gt;'DD7A2.MELD'!N118),111,0)</f>
        <v>0</v>
      </c>
      <c r="BN82" s="80">
        <f>+IF((O82&gt;'DD7A2.MELD'!O118),111,0)</f>
        <v>0</v>
      </c>
      <c r="BO82" s="80">
        <f>+IF((P82&gt;'DD7A2.MELD'!P118),111,0)</f>
        <v>0</v>
      </c>
      <c r="BP82" s="80">
        <f>+IF((Q82&gt;'DD7A2.MELD'!Q118),111,0)</f>
        <v>0</v>
      </c>
      <c r="BQ82" s="80">
        <f>+IF((R82&gt;'DD7A2.MELD'!R118),111,0)</f>
        <v>0</v>
      </c>
      <c r="BR82" s="80">
        <f>+IF((S82&gt;'DD7A2.MELD'!S118),111,0)</f>
        <v>0</v>
      </c>
      <c r="BS82" s="80">
        <f>+IF((T82&gt;'DD7A2.MELD'!T118),111,0)</f>
        <v>0</v>
      </c>
      <c r="BT82" s="80">
        <f>+IF((U82&gt;'DD7A2.MELD'!U118),111,0)</f>
        <v>0</v>
      </c>
      <c r="BU82" s="80">
        <f>+IF((V82&gt;'DD7A2.MELD'!V118),111,0)</f>
        <v>0</v>
      </c>
      <c r="BV82" s="80">
        <f>+IF((W82&gt;'DD7A2.MELD'!W118),111,0)</f>
        <v>0</v>
      </c>
      <c r="BW82" s="80">
        <f>+IF((X82&gt;'DD7A2.MELD'!X118),111,0)</f>
        <v>0</v>
      </c>
      <c r="BX82" s="80">
        <f>+IF((Y82&gt;'DD7A2.MELD'!Y118),111,0)</f>
        <v>0</v>
      </c>
      <c r="BY82" s="80">
        <f>+IF((Z82&gt;'DD7A2.MELD'!Z118),111,0)</f>
        <v>0</v>
      </c>
    </row>
    <row r="83" spans="2:77" s="82" customFormat="1" ht="17.100000000000001" customHeight="1">
      <c r="B83" s="281"/>
      <c r="C83" s="282" t="s">
        <v>250</v>
      </c>
      <c r="D83" s="298"/>
      <c r="E83" s="298"/>
      <c r="F83" s="298"/>
      <c r="G83" s="298"/>
      <c r="H83" s="298"/>
      <c r="I83" s="298"/>
      <c r="J83" s="298"/>
      <c r="K83" s="298"/>
      <c r="L83" s="298"/>
      <c r="M83" s="298"/>
      <c r="N83" s="298"/>
      <c r="O83" s="298"/>
      <c r="P83" s="298"/>
      <c r="Q83" s="298"/>
      <c r="R83" s="298"/>
      <c r="S83" s="298"/>
      <c r="T83" s="298"/>
      <c r="U83" s="298"/>
      <c r="V83" s="298"/>
      <c r="W83" s="298"/>
      <c r="X83" s="298"/>
      <c r="Y83" s="298"/>
      <c r="Z83" s="297">
        <f>SUM(D83:Y83)</f>
        <v>0</v>
      </c>
      <c r="AA83" s="115"/>
      <c r="AB83" s="81"/>
      <c r="AC83" s="80">
        <f t="shared" ref="AC83:AY83" si="39">+IF((D83&gt;D81),111,0)</f>
        <v>0</v>
      </c>
      <c r="AD83" s="80">
        <f t="shared" si="39"/>
        <v>0</v>
      </c>
      <c r="AE83" s="80">
        <f t="shared" si="39"/>
        <v>0</v>
      </c>
      <c r="AF83" s="80">
        <f t="shared" si="39"/>
        <v>0</v>
      </c>
      <c r="AG83" s="80">
        <f t="shared" si="39"/>
        <v>0</v>
      </c>
      <c r="AH83" s="80">
        <f t="shared" si="39"/>
        <v>0</v>
      </c>
      <c r="AI83" s="80">
        <f t="shared" si="39"/>
        <v>0</v>
      </c>
      <c r="AJ83" s="80">
        <f t="shared" si="39"/>
        <v>0</v>
      </c>
      <c r="AK83" s="80">
        <f t="shared" si="39"/>
        <v>0</v>
      </c>
      <c r="AL83" s="80">
        <f t="shared" si="39"/>
        <v>0</v>
      </c>
      <c r="AM83" s="80">
        <f t="shared" si="39"/>
        <v>0</v>
      </c>
      <c r="AN83" s="80">
        <f t="shared" si="39"/>
        <v>0</v>
      </c>
      <c r="AO83" s="80">
        <f t="shared" si="39"/>
        <v>0</v>
      </c>
      <c r="AP83" s="80">
        <f t="shared" si="39"/>
        <v>0</v>
      </c>
      <c r="AQ83" s="80">
        <f t="shared" si="39"/>
        <v>0</v>
      </c>
      <c r="AR83" s="80">
        <f t="shared" si="39"/>
        <v>0</v>
      </c>
      <c r="AS83" s="80">
        <f t="shared" si="39"/>
        <v>0</v>
      </c>
      <c r="AT83" s="80">
        <f t="shared" si="39"/>
        <v>0</v>
      </c>
      <c r="AU83" s="80">
        <f t="shared" si="39"/>
        <v>0</v>
      </c>
      <c r="AV83" s="80">
        <f t="shared" si="39"/>
        <v>0</v>
      </c>
      <c r="AW83" s="80">
        <f t="shared" si="39"/>
        <v>0</v>
      </c>
      <c r="AX83" s="80">
        <f t="shared" si="39"/>
        <v>0</v>
      </c>
      <c r="AY83" s="80">
        <f t="shared" si="39"/>
        <v>0</v>
      </c>
      <c r="AZ83" s="211"/>
      <c r="BA83" s="80">
        <f>+Z83-SUM(D83:Y83)</f>
        <v>0</v>
      </c>
      <c r="BC83" s="80">
        <f>+IF((D83&gt;'DD7A2.MELD'!D119),111,0)</f>
        <v>0</v>
      </c>
      <c r="BD83" s="80">
        <f>+IF((E83&gt;'DD7A2.MELD'!E119),111,0)</f>
        <v>0</v>
      </c>
      <c r="BE83" s="80">
        <f>+IF((F83&gt;'DD7A2.MELD'!F119),111,0)</f>
        <v>0</v>
      </c>
      <c r="BF83" s="80">
        <f>+IF((G83&gt;'DD7A2.MELD'!G119),111,0)</f>
        <v>0</v>
      </c>
      <c r="BG83" s="80">
        <f>+IF((H83&gt;'DD7A2.MELD'!H119),111,0)</f>
        <v>0</v>
      </c>
      <c r="BH83" s="80">
        <f>+IF((I83&gt;'DD7A2.MELD'!I119),111,0)</f>
        <v>0</v>
      </c>
      <c r="BI83" s="80">
        <f>+IF((J83&gt;'DD7A2.MELD'!J119),111,0)</f>
        <v>0</v>
      </c>
      <c r="BJ83" s="80">
        <f>+IF((K83&gt;'DD7A2.MELD'!K119),111,0)</f>
        <v>0</v>
      </c>
      <c r="BK83" s="80">
        <f>+IF((L83&gt;'DD7A2.MELD'!L119),111,0)</f>
        <v>0</v>
      </c>
      <c r="BL83" s="80">
        <f>+IF((M83&gt;'DD7A2.MELD'!M119),111,0)</f>
        <v>0</v>
      </c>
      <c r="BM83" s="80">
        <f>+IF((N83&gt;'DD7A2.MELD'!N119),111,0)</f>
        <v>0</v>
      </c>
      <c r="BN83" s="80">
        <f>+IF((O83&gt;'DD7A2.MELD'!O119),111,0)</f>
        <v>0</v>
      </c>
      <c r="BO83" s="80">
        <f>+IF((P83&gt;'DD7A2.MELD'!P119),111,0)</f>
        <v>0</v>
      </c>
      <c r="BP83" s="80">
        <f>+IF((Q83&gt;'DD7A2.MELD'!Q119),111,0)</f>
        <v>0</v>
      </c>
      <c r="BQ83" s="80">
        <f>+IF((R83&gt;'DD7A2.MELD'!R119),111,0)</f>
        <v>0</v>
      </c>
      <c r="BR83" s="80">
        <f>+IF((S83&gt;'DD7A2.MELD'!S119),111,0)</f>
        <v>0</v>
      </c>
      <c r="BS83" s="80">
        <f>+IF((T83&gt;'DD7A2.MELD'!T119),111,0)</f>
        <v>0</v>
      </c>
      <c r="BT83" s="80">
        <f>+IF((U83&gt;'DD7A2.MELD'!U119),111,0)</f>
        <v>0</v>
      </c>
      <c r="BU83" s="80">
        <f>+IF((V83&gt;'DD7A2.MELD'!V119),111,0)</f>
        <v>0</v>
      </c>
      <c r="BV83" s="80">
        <f>+IF((W83&gt;'DD7A2.MELD'!W119),111,0)</f>
        <v>0</v>
      </c>
      <c r="BW83" s="80">
        <f>+IF((X83&gt;'DD7A2.MELD'!X119),111,0)</f>
        <v>0</v>
      </c>
      <c r="BX83" s="80">
        <f>+IF((Y83&gt;'DD7A2.MELD'!Y119),111,0)</f>
        <v>0</v>
      </c>
      <c r="BY83" s="80">
        <f>+IF((Z83&gt;'DD7A2.MELD'!Z119),111,0)</f>
        <v>0</v>
      </c>
    </row>
    <row r="84" spans="2:77" s="56" customFormat="1" ht="30" customHeight="1">
      <c r="B84" s="61"/>
      <c r="C84" s="62" t="s">
        <v>18</v>
      </c>
      <c r="D84" s="303"/>
      <c r="E84" s="303"/>
      <c r="F84" s="303"/>
      <c r="G84" s="303"/>
      <c r="H84" s="303"/>
      <c r="I84" s="303"/>
      <c r="J84" s="303"/>
      <c r="K84" s="303"/>
      <c r="L84" s="303"/>
      <c r="M84" s="303"/>
      <c r="N84" s="303"/>
      <c r="O84" s="303"/>
      <c r="P84" s="303"/>
      <c r="Q84" s="303"/>
      <c r="R84" s="303"/>
      <c r="S84" s="303"/>
      <c r="T84" s="303"/>
      <c r="U84" s="303"/>
      <c r="V84" s="303"/>
      <c r="W84" s="303"/>
      <c r="X84" s="303"/>
      <c r="Y84" s="303"/>
      <c r="Z84" s="304"/>
      <c r="AA84" s="98"/>
      <c r="AB84" s="55"/>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99"/>
      <c r="BA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row>
    <row r="85" spans="2:77" s="51" customFormat="1" ht="17.100000000000001" customHeight="1">
      <c r="B85" s="57"/>
      <c r="C85" s="58" t="s">
        <v>10</v>
      </c>
      <c r="D85" s="290"/>
      <c r="E85" s="290"/>
      <c r="F85" s="290"/>
      <c r="G85" s="290"/>
      <c r="H85" s="290"/>
      <c r="I85" s="290"/>
      <c r="J85" s="290"/>
      <c r="K85" s="290"/>
      <c r="L85" s="290"/>
      <c r="M85" s="290"/>
      <c r="N85" s="290"/>
      <c r="O85" s="290"/>
      <c r="P85" s="290"/>
      <c r="Q85" s="290"/>
      <c r="R85" s="290"/>
      <c r="S85" s="290"/>
      <c r="T85" s="290"/>
      <c r="U85" s="290"/>
      <c r="V85" s="290"/>
      <c r="W85" s="290"/>
      <c r="X85" s="290"/>
      <c r="Y85" s="290"/>
      <c r="Z85" s="293">
        <f>SUM(D85:Y85)</f>
        <v>0</v>
      </c>
      <c r="AA85" s="113"/>
      <c r="AB85" s="50"/>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BA85" s="73">
        <f>+Z85-SUM(D85:Y85)</f>
        <v>0</v>
      </c>
      <c r="BC85" s="73" t="e">
        <f>+IF(OR((D85&gt;'DD7A2.MELD'!#REF!),(D85&lt;'DD7A2.MELD'!#REF!)),111,0)</f>
        <v>#REF!</v>
      </c>
      <c r="BD85" s="73" t="e">
        <f>+IF(OR((E85&gt;'DD7A2.MELD'!#REF!),(E85&lt;'DD7A2.MELD'!#REF!)),111,0)</f>
        <v>#REF!</v>
      </c>
      <c r="BE85" s="73" t="e">
        <f>+IF(OR((F85&gt;'DD7A2.MELD'!#REF!),(F85&lt;'DD7A2.MELD'!#REF!)),111,0)</f>
        <v>#REF!</v>
      </c>
      <c r="BF85" s="73" t="e">
        <f>+IF(OR((G85&gt;'DD7A2.MELD'!#REF!),(G85&lt;'DD7A2.MELD'!#REF!)),111,0)</f>
        <v>#REF!</v>
      </c>
      <c r="BG85" s="73" t="e">
        <f>+IF(OR((H85&gt;'DD7A2.MELD'!#REF!),(H85&lt;'DD7A2.MELD'!#REF!)),111,0)</f>
        <v>#REF!</v>
      </c>
      <c r="BH85" s="73" t="e">
        <f>+IF(OR((I85&gt;'DD7A2.MELD'!#REF!),(I85&lt;'DD7A2.MELD'!#REF!)),111,0)</f>
        <v>#REF!</v>
      </c>
      <c r="BI85" s="73" t="e">
        <f>+IF(OR((J85&gt;'DD7A2.MELD'!#REF!),(J85&lt;'DD7A2.MELD'!#REF!)),111,0)</f>
        <v>#REF!</v>
      </c>
      <c r="BJ85" s="73" t="e">
        <f>+IF(OR((K85&gt;'DD7A2.MELD'!#REF!),(K85&lt;'DD7A2.MELD'!#REF!)),111,0)</f>
        <v>#REF!</v>
      </c>
      <c r="BK85" s="73" t="e">
        <f>+IF(OR((L85&gt;'DD7A2.MELD'!#REF!),(L85&lt;'DD7A2.MELD'!#REF!)),111,0)</f>
        <v>#REF!</v>
      </c>
      <c r="BL85" s="73" t="e">
        <f>+IF(OR((M85&gt;'DD7A2.MELD'!#REF!),(M85&lt;'DD7A2.MELD'!#REF!)),111,0)</f>
        <v>#REF!</v>
      </c>
      <c r="BM85" s="73" t="e">
        <f>+IF(OR((N85&gt;'DD7A2.MELD'!#REF!),(N85&lt;'DD7A2.MELD'!#REF!)),111,0)</f>
        <v>#REF!</v>
      </c>
      <c r="BN85" s="73" t="e">
        <f>+IF(OR((O85&gt;'DD7A2.MELD'!#REF!),(O85&lt;'DD7A2.MELD'!#REF!)),111,0)</f>
        <v>#REF!</v>
      </c>
      <c r="BO85" s="73" t="e">
        <f>+IF(OR((P85&gt;'DD7A2.MELD'!#REF!),(P85&lt;'DD7A2.MELD'!#REF!)),111,0)</f>
        <v>#REF!</v>
      </c>
      <c r="BP85" s="73" t="e">
        <f>+IF(OR((Q85&gt;'DD7A2.MELD'!#REF!),(Q85&lt;'DD7A2.MELD'!#REF!)),111,0)</f>
        <v>#REF!</v>
      </c>
      <c r="BQ85" s="73" t="e">
        <f>+IF(OR((R85&gt;'DD7A2.MELD'!#REF!),(R85&lt;'DD7A2.MELD'!#REF!)),111,0)</f>
        <v>#REF!</v>
      </c>
      <c r="BR85" s="73" t="e">
        <f>+IF(OR((S85&gt;'DD7A2.MELD'!#REF!),(S85&lt;'DD7A2.MELD'!#REF!)),111,0)</f>
        <v>#REF!</v>
      </c>
      <c r="BS85" s="73" t="e">
        <f>+IF(OR((T85&gt;'DD7A2.MELD'!#REF!),(T85&lt;'DD7A2.MELD'!#REF!)),111,0)</f>
        <v>#REF!</v>
      </c>
      <c r="BT85" s="73" t="e">
        <f>+IF(OR((U85&gt;'DD7A2.MELD'!#REF!),(U85&lt;'DD7A2.MELD'!#REF!)),111,0)</f>
        <v>#REF!</v>
      </c>
      <c r="BU85" s="73" t="e">
        <f>+IF(OR((V85&gt;'DD7A2.MELD'!#REF!),(V85&lt;'DD7A2.MELD'!#REF!)),111,0)</f>
        <v>#REF!</v>
      </c>
      <c r="BV85" s="73" t="e">
        <f>+IF(OR((W85&gt;'DD7A2.MELD'!#REF!),(W85&lt;'DD7A2.MELD'!#REF!)),111,0)</f>
        <v>#REF!</v>
      </c>
      <c r="BW85" s="73" t="e">
        <f>+IF(OR((X85&gt;'DD7A2.MELD'!#REF!),(X85&lt;'DD7A2.MELD'!#REF!)),111,0)</f>
        <v>#REF!</v>
      </c>
      <c r="BX85" s="73" t="e">
        <f>+IF(OR((Y85&gt;'DD7A2.MELD'!#REF!),(Y85&lt;'DD7A2.MELD'!#REF!)),111,0)</f>
        <v>#REF!</v>
      </c>
      <c r="BY85" s="73" t="e">
        <f>+IF(OR((Z85&gt;'DD7A2.MELD'!#REF!),(Z85&lt;'DD7A2.MELD'!#REF!)),111,0)</f>
        <v>#REF!</v>
      </c>
    </row>
    <row r="86" spans="2:77" s="51" customFormat="1" ht="17.100000000000001" customHeight="1">
      <c r="B86" s="57"/>
      <c r="C86" s="58" t="s">
        <v>11</v>
      </c>
      <c r="D86" s="290"/>
      <c r="E86" s="290"/>
      <c r="F86" s="290"/>
      <c r="G86" s="290"/>
      <c r="H86" s="290"/>
      <c r="I86" s="290"/>
      <c r="J86" s="290"/>
      <c r="K86" s="290"/>
      <c r="L86" s="290"/>
      <c r="M86" s="290"/>
      <c r="N86" s="290"/>
      <c r="O86" s="290"/>
      <c r="P86" s="290"/>
      <c r="Q86" s="290"/>
      <c r="R86" s="290"/>
      <c r="S86" s="290"/>
      <c r="T86" s="290"/>
      <c r="U86" s="290"/>
      <c r="V86" s="290"/>
      <c r="W86" s="290"/>
      <c r="X86" s="290"/>
      <c r="Y86" s="290"/>
      <c r="Z86" s="293">
        <f t="shared" ref="Z86:Z92" si="40">SUM(D86:Y86)</f>
        <v>0</v>
      </c>
      <c r="AA86" s="113"/>
      <c r="AB86" s="50"/>
      <c r="AC86" s="73">
        <f t="shared" ref="AC86:AY86" si="41">+D86-SUM(D87:D92)</f>
        <v>0</v>
      </c>
      <c r="AD86" s="73">
        <f t="shared" si="41"/>
        <v>0</v>
      </c>
      <c r="AE86" s="73">
        <f t="shared" si="41"/>
        <v>0</v>
      </c>
      <c r="AF86" s="73">
        <f t="shared" si="41"/>
        <v>0</v>
      </c>
      <c r="AG86" s="73">
        <f t="shared" si="41"/>
        <v>0</v>
      </c>
      <c r="AH86" s="73">
        <f t="shared" si="41"/>
        <v>0</v>
      </c>
      <c r="AI86" s="73">
        <f t="shared" si="41"/>
        <v>0</v>
      </c>
      <c r="AJ86" s="73">
        <f t="shared" si="41"/>
        <v>0</v>
      </c>
      <c r="AK86" s="73">
        <f t="shared" si="41"/>
        <v>0</v>
      </c>
      <c r="AL86" s="73">
        <f t="shared" si="41"/>
        <v>0</v>
      </c>
      <c r="AM86" s="73">
        <f t="shared" si="41"/>
        <v>0</v>
      </c>
      <c r="AN86" s="73">
        <f t="shared" si="41"/>
        <v>0</v>
      </c>
      <c r="AO86" s="73">
        <f t="shared" si="41"/>
        <v>0</v>
      </c>
      <c r="AP86" s="73">
        <f t="shared" si="41"/>
        <v>0</v>
      </c>
      <c r="AQ86" s="73">
        <f t="shared" si="41"/>
        <v>0</v>
      </c>
      <c r="AR86" s="73">
        <f t="shared" si="41"/>
        <v>0</v>
      </c>
      <c r="AS86" s="73">
        <f t="shared" si="41"/>
        <v>0</v>
      </c>
      <c r="AT86" s="73">
        <f t="shared" si="41"/>
        <v>0</v>
      </c>
      <c r="AU86" s="73">
        <f t="shared" si="41"/>
        <v>0</v>
      </c>
      <c r="AV86" s="73">
        <f t="shared" si="41"/>
        <v>0</v>
      </c>
      <c r="AW86" s="73">
        <f t="shared" si="41"/>
        <v>0</v>
      </c>
      <c r="AX86" s="73">
        <f t="shared" si="41"/>
        <v>0</v>
      </c>
      <c r="AY86" s="73">
        <f t="shared" si="41"/>
        <v>0</v>
      </c>
      <c r="BA86" s="73">
        <f t="shared" ref="BA86:BA93" si="42">+Z86-SUM(D86:Y86)</f>
        <v>0</v>
      </c>
      <c r="BC86" s="73" t="e">
        <f>+IF(OR((D86&gt;'DD7A2.MELD'!#REF!),(D86&lt;'DD7A2.MELD'!#REF!)),111,0)</f>
        <v>#REF!</v>
      </c>
      <c r="BD86" s="73" t="e">
        <f>+IF(OR((E86&gt;'DD7A2.MELD'!#REF!),(E86&lt;'DD7A2.MELD'!#REF!)),111,0)</f>
        <v>#REF!</v>
      </c>
      <c r="BE86" s="73" t="e">
        <f>+IF(OR((F86&gt;'DD7A2.MELD'!#REF!),(F86&lt;'DD7A2.MELD'!#REF!)),111,0)</f>
        <v>#REF!</v>
      </c>
      <c r="BF86" s="73" t="e">
        <f>+IF(OR((G86&gt;'DD7A2.MELD'!#REF!),(G86&lt;'DD7A2.MELD'!#REF!)),111,0)</f>
        <v>#REF!</v>
      </c>
      <c r="BG86" s="73" t="e">
        <f>+IF(OR((H86&gt;'DD7A2.MELD'!#REF!),(H86&lt;'DD7A2.MELD'!#REF!)),111,0)</f>
        <v>#REF!</v>
      </c>
      <c r="BH86" s="73" t="e">
        <f>+IF(OR((I86&gt;'DD7A2.MELD'!#REF!),(I86&lt;'DD7A2.MELD'!#REF!)),111,0)</f>
        <v>#REF!</v>
      </c>
      <c r="BI86" s="73" t="e">
        <f>+IF(OR((J86&gt;'DD7A2.MELD'!#REF!),(J86&lt;'DD7A2.MELD'!#REF!)),111,0)</f>
        <v>#REF!</v>
      </c>
      <c r="BJ86" s="73" t="e">
        <f>+IF(OR((K86&gt;'DD7A2.MELD'!#REF!),(K86&lt;'DD7A2.MELD'!#REF!)),111,0)</f>
        <v>#REF!</v>
      </c>
      <c r="BK86" s="73" t="e">
        <f>+IF(OR((L86&gt;'DD7A2.MELD'!#REF!),(L86&lt;'DD7A2.MELD'!#REF!)),111,0)</f>
        <v>#REF!</v>
      </c>
      <c r="BL86" s="73" t="e">
        <f>+IF(OR((M86&gt;'DD7A2.MELD'!#REF!),(M86&lt;'DD7A2.MELD'!#REF!)),111,0)</f>
        <v>#REF!</v>
      </c>
      <c r="BM86" s="73" t="e">
        <f>+IF(OR((N86&gt;'DD7A2.MELD'!#REF!),(N86&lt;'DD7A2.MELD'!#REF!)),111,0)</f>
        <v>#REF!</v>
      </c>
      <c r="BN86" s="73" t="e">
        <f>+IF(OR((O86&gt;'DD7A2.MELD'!#REF!),(O86&lt;'DD7A2.MELD'!#REF!)),111,0)</f>
        <v>#REF!</v>
      </c>
      <c r="BO86" s="73" t="e">
        <f>+IF(OR((P86&gt;'DD7A2.MELD'!#REF!),(P86&lt;'DD7A2.MELD'!#REF!)),111,0)</f>
        <v>#REF!</v>
      </c>
      <c r="BP86" s="73" t="e">
        <f>+IF(OR((Q86&gt;'DD7A2.MELD'!#REF!),(Q86&lt;'DD7A2.MELD'!#REF!)),111,0)</f>
        <v>#REF!</v>
      </c>
      <c r="BQ86" s="73" t="e">
        <f>+IF(OR((R86&gt;'DD7A2.MELD'!#REF!),(R86&lt;'DD7A2.MELD'!#REF!)),111,0)</f>
        <v>#REF!</v>
      </c>
      <c r="BR86" s="73" t="e">
        <f>+IF(OR((S86&gt;'DD7A2.MELD'!#REF!),(S86&lt;'DD7A2.MELD'!#REF!)),111,0)</f>
        <v>#REF!</v>
      </c>
      <c r="BS86" s="73" t="e">
        <f>+IF(OR((T86&gt;'DD7A2.MELD'!#REF!),(T86&lt;'DD7A2.MELD'!#REF!)),111,0)</f>
        <v>#REF!</v>
      </c>
      <c r="BT86" s="73" t="e">
        <f>+IF(OR((U86&gt;'DD7A2.MELD'!#REF!),(U86&lt;'DD7A2.MELD'!#REF!)),111,0)</f>
        <v>#REF!</v>
      </c>
      <c r="BU86" s="73" t="e">
        <f>+IF(OR((V86&gt;'DD7A2.MELD'!#REF!),(V86&lt;'DD7A2.MELD'!#REF!)),111,0)</f>
        <v>#REF!</v>
      </c>
      <c r="BV86" s="73" t="e">
        <f>+IF(OR((W86&gt;'DD7A2.MELD'!#REF!),(W86&lt;'DD7A2.MELD'!#REF!)),111,0)</f>
        <v>#REF!</v>
      </c>
      <c r="BW86" s="73" t="e">
        <f>+IF(OR((X86&gt;'DD7A2.MELD'!#REF!),(X86&lt;'DD7A2.MELD'!#REF!)),111,0)</f>
        <v>#REF!</v>
      </c>
      <c r="BX86" s="73" t="e">
        <f>+IF(OR((Y86&gt;'DD7A2.MELD'!#REF!),(Y86&lt;'DD7A2.MELD'!#REF!)),111,0)</f>
        <v>#REF!</v>
      </c>
      <c r="BY86" s="73" t="e">
        <f>+IF(OR((Z86&gt;'DD7A2.MELD'!#REF!),(Z86&lt;'DD7A2.MELD'!#REF!)),111,0)</f>
        <v>#REF!</v>
      </c>
    </row>
    <row r="87" spans="2:77" s="56" customFormat="1" ht="17.100000000000001" customHeight="1">
      <c r="B87" s="276"/>
      <c r="C87" s="277" t="s">
        <v>190</v>
      </c>
      <c r="D87" s="294"/>
      <c r="E87" s="294"/>
      <c r="F87" s="294"/>
      <c r="G87" s="294"/>
      <c r="H87" s="294"/>
      <c r="I87" s="294"/>
      <c r="J87" s="294"/>
      <c r="K87" s="294"/>
      <c r="L87" s="294"/>
      <c r="M87" s="294"/>
      <c r="N87" s="294"/>
      <c r="O87" s="294"/>
      <c r="P87" s="294"/>
      <c r="Q87" s="294"/>
      <c r="R87" s="294"/>
      <c r="S87" s="294"/>
      <c r="T87" s="294"/>
      <c r="U87" s="294"/>
      <c r="V87" s="294"/>
      <c r="W87" s="294"/>
      <c r="X87" s="294"/>
      <c r="Y87" s="294"/>
      <c r="Z87" s="293">
        <f t="shared" si="40"/>
        <v>0</v>
      </c>
      <c r="AA87" s="114"/>
      <c r="AB87" s="55"/>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BA87" s="74">
        <f t="shared" si="42"/>
        <v>0</v>
      </c>
      <c r="BC87" s="74" t="e">
        <f>+IF((D87&gt;'DD7A2.MELD'!#REF!),111,0)</f>
        <v>#REF!</v>
      </c>
      <c r="BD87" s="74" t="e">
        <f>+IF((E87&gt;'DD7A2.MELD'!#REF!),111,0)</f>
        <v>#REF!</v>
      </c>
      <c r="BE87" s="74" t="e">
        <f>+IF((F87&gt;'DD7A2.MELD'!#REF!),111,0)</f>
        <v>#REF!</v>
      </c>
      <c r="BF87" s="74" t="e">
        <f>+IF((G87&gt;'DD7A2.MELD'!#REF!),111,0)</f>
        <v>#REF!</v>
      </c>
      <c r="BG87" s="74" t="e">
        <f>+IF((H87&gt;'DD7A2.MELD'!#REF!),111,0)</f>
        <v>#REF!</v>
      </c>
      <c r="BH87" s="74" t="e">
        <f>+IF((I87&gt;'DD7A2.MELD'!#REF!),111,0)</f>
        <v>#REF!</v>
      </c>
      <c r="BI87" s="74" t="e">
        <f>+IF((J87&gt;'DD7A2.MELD'!#REF!),111,0)</f>
        <v>#REF!</v>
      </c>
      <c r="BJ87" s="74" t="e">
        <f>+IF((K87&gt;'DD7A2.MELD'!#REF!),111,0)</f>
        <v>#REF!</v>
      </c>
      <c r="BK87" s="74" t="e">
        <f>+IF((L87&gt;'DD7A2.MELD'!#REF!),111,0)</f>
        <v>#REF!</v>
      </c>
      <c r="BL87" s="74" t="e">
        <f>+IF((M87&gt;'DD7A2.MELD'!#REF!),111,0)</f>
        <v>#REF!</v>
      </c>
      <c r="BM87" s="74" t="e">
        <f>+IF((N87&gt;'DD7A2.MELD'!#REF!),111,0)</f>
        <v>#REF!</v>
      </c>
      <c r="BN87" s="74" t="e">
        <f>+IF((O87&gt;'DD7A2.MELD'!#REF!),111,0)</f>
        <v>#REF!</v>
      </c>
      <c r="BO87" s="74" t="e">
        <f>+IF((P87&gt;'DD7A2.MELD'!#REF!),111,0)</f>
        <v>#REF!</v>
      </c>
      <c r="BP87" s="74" t="e">
        <f>+IF((Q87&gt;'DD7A2.MELD'!#REF!),111,0)</f>
        <v>#REF!</v>
      </c>
      <c r="BQ87" s="74" t="e">
        <f>+IF((R87&gt;'DD7A2.MELD'!#REF!),111,0)</f>
        <v>#REF!</v>
      </c>
      <c r="BR87" s="74" t="e">
        <f>+IF((S87&gt;'DD7A2.MELD'!#REF!),111,0)</f>
        <v>#REF!</v>
      </c>
      <c r="BS87" s="74" t="e">
        <f>+IF((T87&gt;'DD7A2.MELD'!#REF!),111,0)</f>
        <v>#REF!</v>
      </c>
      <c r="BT87" s="74" t="e">
        <f>+IF((U87&gt;'DD7A2.MELD'!#REF!),111,0)</f>
        <v>#REF!</v>
      </c>
      <c r="BU87" s="74" t="e">
        <f>+IF((V87&gt;'DD7A2.MELD'!#REF!),111,0)</f>
        <v>#REF!</v>
      </c>
      <c r="BV87" s="74" t="e">
        <f>+IF((W87&gt;'DD7A2.MELD'!#REF!),111,0)</f>
        <v>#REF!</v>
      </c>
      <c r="BW87" s="74" t="e">
        <f>+IF((X87&gt;'DD7A2.MELD'!#REF!),111,0)</f>
        <v>#REF!</v>
      </c>
      <c r="BX87" s="74" t="e">
        <f>+IF((Y87&gt;'DD7A2.MELD'!#REF!),111,0)</f>
        <v>#REF!</v>
      </c>
      <c r="BY87" s="74" t="e">
        <f>+IF((Z87&gt;'DD7A2.MELD'!#REF!),111,0)</f>
        <v>#REF!</v>
      </c>
    </row>
    <row r="88" spans="2:77" s="51" customFormat="1" ht="17.100000000000001" customHeight="1">
      <c r="B88" s="283"/>
      <c r="C88" s="284" t="s">
        <v>81</v>
      </c>
      <c r="D88" s="290"/>
      <c r="E88" s="290"/>
      <c r="F88" s="290"/>
      <c r="G88" s="290"/>
      <c r="H88" s="290"/>
      <c r="I88" s="290"/>
      <c r="J88" s="290"/>
      <c r="K88" s="290"/>
      <c r="L88" s="290"/>
      <c r="M88" s="290"/>
      <c r="N88" s="290"/>
      <c r="O88" s="290"/>
      <c r="P88" s="290"/>
      <c r="Q88" s="290"/>
      <c r="R88" s="290"/>
      <c r="S88" s="290"/>
      <c r="T88" s="290"/>
      <c r="U88" s="290"/>
      <c r="V88" s="290"/>
      <c r="W88" s="290"/>
      <c r="X88" s="290"/>
      <c r="Y88" s="290"/>
      <c r="Z88" s="293">
        <f t="shared" si="40"/>
        <v>0</v>
      </c>
      <c r="AA88" s="113"/>
      <c r="AB88" s="50"/>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BA88" s="73">
        <f t="shared" si="42"/>
        <v>0</v>
      </c>
      <c r="BC88" s="73" t="e">
        <f>+IF((D88&gt;'DD7A2.MELD'!#REF!),111,0)</f>
        <v>#REF!</v>
      </c>
      <c r="BD88" s="73" t="e">
        <f>+IF((E88&gt;'DD7A2.MELD'!#REF!),111,0)</f>
        <v>#REF!</v>
      </c>
      <c r="BE88" s="73" t="e">
        <f>+IF((F88&gt;'DD7A2.MELD'!#REF!),111,0)</f>
        <v>#REF!</v>
      </c>
      <c r="BF88" s="73" t="e">
        <f>+IF((G88&gt;'DD7A2.MELD'!#REF!),111,0)</f>
        <v>#REF!</v>
      </c>
      <c r="BG88" s="73" t="e">
        <f>+IF((H88&gt;'DD7A2.MELD'!#REF!),111,0)</f>
        <v>#REF!</v>
      </c>
      <c r="BH88" s="73" t="e">
        <f>+IF((I88&gt;'DD7A2.MELD'!#REF!),111,0)</f>
        <v>#REF!</v>
      </c>
      <c r="BI88" s="73" t="e">
        <f>+IF((J88&gt;'DD7A2.MELD'!#REF!),111,0)</f>
        <v>#REF!</v>
      </c>
      <c r="BJ88" s="73" t="e">
        <f>+IF((K88&gt;'DD7A2.MELD'!#REF!),111,0)</f>
        <v>#REF!</v>
      </c>
      <c r="BK88" s="73" t="e">
        <f>+IF((L88&gt;'DD7A2.MELD'!#REF!),111,0)</f>
        <v>#REF!</v>
      </c>
      <c r="BL88" s="73" t="e">
        <f>+IF((M88&gt;'DD7A2.MELD'!#REF!),111,0)</f>
        <v>#REF!</v>
      </c>
      <c r="BM88" s="73" t="e">
        <f>+IF((N88&gt;'DD7A2.MELD'!#REF!),111,0)</f>
        <v>#REF!</v>
      </c>
      <c r="BN88" s="73" t="e">
        <f>+IF((O88&gt;'DD7A2.MELD'!#REF!),111,0)</f>
        <v>#REF!</v>
      </c>
      <c r="BO88" s="73" t="e">
        <f>+IF((P88&gt;'DD7A2.MELD'!#REF!),111,0)</f>
        <v>#REF!</v>
      </c>
      <c r="BP88" s="73" t="e">
        <f>+IF((Q88&gt;'DD7A2.MELD'!#REF!),111,0)</f>
        <v>#REF!</v>
      </c>
      <c r="BQ88" s="73" t="e">
        <f>+IF((R88&gt;'DD7A2.MELD'!#REF!),111,0)</f>
        <v>#REF!</v>
      </c>
      <c r="BR88" s="73" t="e">
        <f>+IF((S88&gt;'DD7A2.MELD'!#REF!),111,0)</f>
        <v>#REF!</v>
      </c>
      <c r="BS88" s="73" t="e">
        <f>+IF((T88&gt;'DD7A2.MELD'!#REF!),111,0)</f>
        <v>#REF!</v>
      </c>
      <c r="BT88" s="73" t="e">
        <f>+IF((U88&gt;'DD7A2.MELD'!#REF!),111,0)</f>
        <v>#REF!</v>
      </c>
      <c r="BU88" s="73" t="e">
        <f>+IF((V88&gt;'DD7A2.MELD'!#REF!),111,0)</f>
        <v>#REF!</v>
      </c>
      <c r="BV88" s="73" t="e">
        <f>+IF((W88&gt;'DD7A2.MELD'!#REF!),111,0)</f>
        <v>#REF!</v>
      </c>
      <c r="BW88" s="73" t="e">
        <f>+IF((X88&gt;'DD7A2.MELD'!#REF!),111,0)</f>
        <v>#REF!</v>
      </c>
      <c r="BX88" s="73" t="e">
        <f>+IF((Y88&gt;'DD7A2.MELD'!#REF!),111,0)</f>
        <v>#REF!</v>
      </c>
      <c r="BY88" s="73" t="e">
        <f>+IF((Z88&gt;'DD7A2.MELD'!#REF!),111,0)</f>
        <v>#REF!</v>
      </c>
    </row>
    <row r="89" spans="2:77" s="51" customFormat="1" ht="17.100000000000001" customHeight="1">
      <c r="B89" s="283"/>
      <c r="C89" s="284" t="s">
        <v>282</v>
      </c>
      <c r="D89" s="290"/>
      <c r="E89" s="290"/>
      <c r="F89" s="290"/>
      <c r="G89" s="290"/>
      <c r="H89" s="290"/>
      <c r="I89" s="290"/>
      <c r="J89" s="290"/>
      <c r="K89" s="290"/>
      <c r="L89" s="290"/>
      <c r="M89" s="290"/>
      <c r="N89" s="290"/>
      <c r="O89" s="290"/>
      <c r="P89" s="290"/>
      <c r="Q89" s="290"/>
      <c r="R89" s="290"/>
      <c r="S89" s="290"/>
      <c r="T89" s="290"/>
      <c r="U89" s="290"/>
      <c r="V89" s="290"/>
      <c r="W89" s="290"/>
      <c r="X89" s="290"/>
      <c r="Y89" s="290"/>
      <c r="Z89" s="293">
        <f t="shared" si="40"/>
        <v>0</v>
      </c>
      <c r="AA89" s="113"/>
      <c r="AB89" s="50"/>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BA89" s="73">
        <f t="shared" si="42"/>
        <v>0</v>
      </c>
      <c r="BC89" s="73" t="e">
        <f>+IF((D89&gt;'DD7A2.MELD'!#REF!),111,0)</f>
        <v>#REF!</v>
      </c>
      <c r="BD89" s="73" t="e">
        <f>+IF((E89&gt;'DD7A2.MELD'!#REF!),111,0)</f>
        <v>#REF!</v>
      </c>
      <c r="BE89" s="73" t="e">
        <f>+IF((F89&gt;'DD7A2.MELD'!#REF!),111,0)</f>
        <v>#REF!</v>
      </c>
      <c r="BF89" s="73" t="e">
        <f>+IF((G89&gt;'DD7A2.MELD'!#REF!),111,0)</f>
        <v>#REF!</v>
      </c>
      <c r="BG89" s="73" t="e">
        <f>+IF((H89&gt;'DD7A2.MELD'!#REF!),111,0)</f>
        <v>#REF!</v>
      </c>
      <c r="BH89" s="73" t="e">
        <f>+IF((I89&gt;'DD7A2.MELD'!#REF!),111,0)</f>
        <v>#REF!</v>
      </c>
      <c r="BI89" s="73" t="e">
        <f>+IF((J89&gt;'DD7A2.MELD'!#REF!),111,0)</f>
        <v>#REF!</v>
      </c>
      <c r="BJ89" s="73" t="e">
        <f>+IF((K89&gt;'DD7A2.MELD'!#REF!),111,0)</f>
        <v>#REF!</v>
      </c>
      <c r="BK89" s="73" t="e">
        <f>+IF((L89&gt;'DD7A2.MELD'!#REF!),111,0)</f>
        <v>#REF!</v>
      </c>
      <c r="BL89" s="73" t="e">
        <f>+IF((M89&gt;'DD7A2.MELD'!#REF!),111,0)</f>
        <v>#REF!</v>
      </c>
      <c r="BM89" s="73" t="e">
        <f>+IF((N89&gt;'DD7A2.MELD'!#REF!),111,0)</f>
        <v>#REF!</v>
      </c>
      <c r="BN89" s="73" t="e">
        <f>+IF((O89&gt;'DD7A2.MELD'!#REF!),111,0)</f>
        <v>#REF!</v>
      </c>
      <c r="BO89" s="73" t="e">
        <f>+IF((P89&gt;'DD7A2.MELD'!#REF!),111,0)</f>
        <v>#REF!</v>
      </c>
      <c r="BP89" s="73" t="e">
        <f>+IF((Q89&gt;'DD7A2.MELD'!#REF!),111,0)</f>
        <v>#REF!</v>
      </c>
      <c r="BQ89" s="73" t="e">
        <f>+IF((R89&gt;'DD7A2.MELD'!#REF!),111,0)</f>
        <v>#REF!</v>
      </c>
      <c r="BR89" s="73" t="e">
        <f>+IF((S89&gt;'DD7A2.MELD'!#REF!),111,0)</f>
        <v>#REF!</v>
      </c>
      <c r="BS89" s="73" t="e">
        <f>+IF((T89&gt;'DD7A2.MELD'!#REF!),111,0)</f>
        <v>#REF!</v>
      </c>
      <c r="BT89" s="73" t="e">
        <f>+IF((U89&gt;'DD7A2.MELD'!#REF!),111,0)</f>
        <v>#REF!</v>
      </c>
      <c r="BU89" s="73" t="e">
        <f>+IF((V89&gt;'DD7A2.MELD'!#REF!),111,0)</f>
        <v>#REF!</v>
      </c>
      <c r="BV89" s="73" t="e">
        <f>+IF((W89&gt;'DD7A2.MELD'!#REF!),111,0)</f>
        <v>#REF!</v>
      </c>
      <c r="BW89" s="73" t="e">
        <f>+IF((X89&gt;'DD7A2.MELD'!#REF!),111,0)</f>
        <v>#REF!</v>
      </c>
      <c r="BX89" s="73" t="e">
        <f>+IF((Y89&gt;'DD7A2.MELD'!#REF!),111,0)</f>
        <v>#REF!</v>
      </c>
      <c r="BY89" s="73" t="e">
        <f>+IF((Z89&gt;'DD7A2.MELD'!#REF!),111,0)</f>
        <v>#REF!</v>
      </c>
    </row>
    <row r="90" spans="2:77" s="51" customFormat="1" ht="17.100000000000001" customHeight="1">
      <c r="B90" s="283"/>
      <c r="C90" s="284" t="s">
        <v>191</v>
      </c>
      <c r="D90" s="290"/>
      <c r="E90" s="290"/>
      <c r="F90" s="290"/>
      <c r="G90" s="290"/>
      <c r="H90" s="290"/>
      <c r="I90" s="290"/>
      <c r="J90" s="290"/>
      <c r="K90" s="290"/>
      <c r="L90" s="290"/>
      <c r="M90" s="290"/>
      <c r="N90" s="290"/>
      <c r="O90" s="290"/>
      <c r="P90" s="290"/>
      <c r="Q90" s="290"/>
      <c r="R90" s="290"/>
      <c r="S90" s="290"/>
      <c r="T90" s="290"/>
      <c r="U90" s="290"/>
      <c r="V90" s="290"/>
      <c r="W90" s="290"/>
      <c r="X90" s="290"/>
      <c r="Y90" s="290"/>
      <c r="Z90" s="293">
        <f t="shared" si="40"/>
        <v>0</v>
      </c>
      <c r="AA90" s="113"/>
      <c r="AB90" s="50"/>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BA90" s="73">
        <f t="shared" si="42"/>
        <v>0</v>
      </c>
      <c r="BC90" s="73" t="e">
        <f>+IF((D90&gt;'DD7A2.MELD'!#REF!),111,0)</f>
        <v>#REF!</v>
      </c>
      <c r="BD90" s="73" t="e">
        <f>+IF((E90&gt;'DD7A2.MELD'!#REF!),111,0)</f>
        <v>#REF!</v>
      </c>
      <c r="BE90" s="73" t="e">
        <f>+IF((F90&gt;'DD7A2.MELD'!#REF!),111,0)</f>
        <v>#REF!</v>
      </c>
      <c r="BF90" s="73" t="e">
        <f>+IF((G90&gt;'DD7A2.MELD'!#REF!),111,0)</f>
        <v>#REF!</v>
      </c>
      <c r="BG90" s="73" t="e">
        <f>+IF((H90&gt;'DD7A2.MELD'!#REF!),111,0)</f>
        <v>#REF!</v>
      </c>
      <c r="BH90" s="73" t="e">
        <f>+IF((I90&gt;'DD7A2.MELD'!#REF!),111,0)</f>
        <v>#REF!</v>
      </c>
      <c r="BI90" s="73" t="e">
        <f>+IF((J90&gt;'DD7A2.MELD'!#REF!),111,0)</f>
        <v>#REF!</v>
      </c>
      <c r="BJ90" s="73" t="e">
        <f>+IF((K90&gt;'DD7A2.MELD'!#REF!),111,0)</f>
        <v>#REF!</v>
      </c>
      <c r="BK90" s="73" t="e">
        <f>+IF((L90&gt;'DD7A2.MELD'!#REF!),111,0)</f>
        <v>#REF!</v>
      </c>
      <c r="BL90" s="73" t="e">
        <f>+IF((M90&gt;'DD7A2.MELD'!#REF!),111,0)</f>
        <v>#REF!</v>
      </c>
      <c r="BM90" s="73" t="e">
        <f>+IF((N90&gt;'DD7A2.MELD'!#REF!),111,0)</f>
        <v>#REF!</v>
      </c>
      <c r="BN90" s="73" t="e">
        <f>+IF((O90&gt;'DD7A2.MELD'!#REF!),111,0)</f>
        <v>#REF!</v>
      </c>
      <c r="BO90" s="73" t="e">
        <f>+IF((P90&gt;'DD7A2.MELD'!#REF!),111,0)</f>
        <v>#REF!</v>
      </c>
      <c r="BP90" s="73" t="e">
        <f>+IF((Q90&gt;'DD7A2.MELD'!#REF!),111,0)</f>
        <v>#REF!</v>
      </c>
      <c r="BQ90" s="73" t="e">
        <f>+IF((R90&gt;'DD7A2.MELD'!#REF!),111,0)</f>
        <v>#REF!</v>
      </c>
      <c r="BR90" s="73" t="e">
        <f>+IF((S90&gt;'DD7A2.MELD'!#REF!),111,0)</f>
        <v>#REF!</v>
      </c>
      <c r="BS90" s="73" t="e">
        <f>+IF((T90&gt;'DD7A2.MELD'!#REF!),111,0)</f>
        <v>#REF!</v>
      </c>
      <c r="BT90" s="73" t="e">
        <f>+IF((U90&gt;'DD7A2.MELD'!#REF!),111,0)</f>
        <v>#REF!</v>
      </c>
      <c r="BU90" s="73" t="e">
        <f>+IF((V90&gt;'DD7A2.MELD'!#REF!),111,0)</f>
        <v>#REF!</v>
      </c>
      <c r="BV90" s="73" t="e">
        <f>+IF((W90&gt;'DD7A2.MELD'!#REF!),111,0)</f>
        <v>#REF!</v>
      </c>
      <c r="BW90" s="73" t="e">
        <f>+IF((X90&gt;'DD7A2.MELD'!#REF!),111,0)</f>
        <v>#REF!</v>
      </c>
      <c r="BX90" s="73" t="e">
        <f>+IF((Y90&gt;'DD7A2.MELD'!#REF!),111,0)</f>
        <v>#REF!</v>
      </c>
      <c r="BY90" s="73" t="e">
        <f>+IF((Z90&gt;'DD7A2.MELD'!#REF!),111,0)</f>
        <v>#REF!</v>
      </c>
    </row>
    <row r="91" spans="2:77" s="51" customFormat="1" ht="17.100000000000001" customHeight="1">
      <c r="B91" s="283"/>
      <c r="C91" s="285" t="s">
        <v>54</v>
      </c>
      <c r="D91" s="290"/>
      <c r="E91" s="290"/>
      <c r="F91" s="290"/>
      <c r="G91" s="290"/>
      <c r="H91" s="290"/>
      <c r="I91" s="290"/>
      <c r="J91" s="290"/>
      <c r="K91" s="290"/>
      <c r="L91" s="290"/>
      <c r="M91" s="290"/>
      <c r="N91" s="290"/>
      <c r="O91" s="290"/>
      <c r="P91" s="290"/>
      <c r="Q91" s="290"/>
      <c r="R91" s="290"/>
      <c r="S91" s="290"/>
      <c r="T91" s="290"/>
      <c r="U91" s="290"/>
      <c r="V91" s="290"/>
      <c r="W91" s="290"/>
      <c r="X91" s="290"/>
      <c r="Y91" s="290"/>
      <c r="Z91" s="293">
        <f t="shared" si="40"/>
        <v>0</v>
      </c>
      <c r="AA91" s="113"/>
      <c r="AB91" s="50"/>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BA91" s="73">
        <f t="shared" si="42"/>
        <v>0</v>
      </c>
      <c r="BC91" s="73" t="e">
        <f>+IF((D91&gt;'DD7A2.MELD'!#REF!),111,0)</f>
        <v>#REF!</v>
      </c>
      <c r="BD91" s="73" t="e">
        <f>+IF((E91&gt;'DD7A2.MELD'!#REF!),111,0)</f>
        <v>#REF!</v>
      </c>
      <c r="BE91" s="73" t="e">
        <f>+IF((F91&gt;'DD7A2.MELD'!#REF!),111,0)</f>
        <v>#REF!</v>
      </c>
      <c r="BF91" s="73" t="e">
        <f>+IF((G91&gt;'DD7A2.MELD'!#REF!),111,0)</f>
        <v>#REF!</v>
      </c>
      <c r="BG91" s="73" t="e">
        <f>+IF((H91&gt;'DD7A2.MELD'!#REF!),111,0)</f>
        <v>#REF!</v>
      </c>
      <c r="BH91" s="73" t="e">
        <f>+IF((I91&gt;'DD7A2.MELD'!#REF!),111,0)</f>
        <v>#REF!</v>
      </c>
      <c r="BI91" s="73" t="e">
        <f>+IF((J91&gt;'DD7A2.MELD'!#REF!),111,0)</f>
        <v>#REF!</v>
      </c>
      <c r="BJ91" s="73" t="e">
        <f>+IF((K91&gt;'DD7A2.MELD'!#REF!),111,0)</f>
        <v>#REF!</v>
      </c>
      <c r="BK91" s="73" t="e">
        <f>+IF((L91&gt;'DD7A2.MELD'!#REF!),111,0)</f>
        <v>#REF!</v>
      </c>
      <c r="BL91" s="73" t="e">
        <f>+IF((M91&gt;'DD7A2.MELD'!#REF!),111,0)</f>
        <v>#REF!</v>
      </c>
      <c r="BM91" s="73" t="e">
        <f>+IF((N91&gt;'DD7A2.MELD'!#REF!),111,0)</f>
        <v>#REF!</v>
      </c>
      <c r="BN91" s="73" t="e">
        <f>+IF((O91&gt;'DD7A2.MELD'!#REF!),111,0)</f>
        <v>#REF!</v>
      </c>
      <c r="BO91" s="73" t="e">
        <f>+IF((P91&gt;'DD7A2.MELD'!#REF!),111,0)</f>
        <v>#REF!</v>
      </c>
      <c r="BP91" s="73" t="e">
        <f>+IF((Q91&gt;'DD7A2.MELD'!#REF!),111,0)</f>
        <v>#REF!</v>
      </c>
      <c r="BQ91" s="73" t="e">
        <f>+IF((R91&gt;'DD7A2.MELD'!#REF!),111,0)</f>
        <v>#REF!</v>
      </c>
      <c r="BR91" s="73" t="e">
        <f>+IF((S91&gt;'DD7A2.MELD'!#REF!),111,0)</f>
        <v>#REF!</v>
      </c>
      <c r="BS91" s="73" t="e">
        <f>+IF((T91&gt;'DD7A2.MELD'!#REF!),111,0)</f>
        <v>#REF!</v>
      </c>
      <c r="BT91" s="73" t="e">
        <f>+IF((U91&gt;'DD7A2.MELD'!#REF!),111,0)</f>
        <v>#REF!</v>
      </c>
      <c r="BU91" s="73" t="e">
        <f>+IF((V91&gt;'DD7A2.MELD'!#REF!),111,0)</f>
        <v>#REF!</v>
      </c>
      <c r="BV91" s="73" t="e">
        <f>+IF((W91&gt;'DD7A2.MELD'!#REF!),111,0)</f>
        <v>#REF!</v>
      </c>
      <c r="BW91" s="73" t="e">
        <f>+IF((X91&gt;'DD7A2.MELD'!#REF!),111,0)</f>
        <v>#REF!</v>
      </c>
      <c r="BX91" s="73" t="e">
        <f>+IF((Y91&gt;'DD7A2.MELD'!#REF!),111,0)</f>
        <v>#REF!</v>
      </c>
      <c r="BY91" s="73" t="e">
        <f>+IF((Z91&gt;'DD7A2.MELD'!#REF!),111,0)</f>
        <v>#REF!</v>
      </c>
    </row>
    <row r="92" spans="2:77" s="51" customFormat="1" ht="17.100000000000001" customHeight="1">
      <c r="B92" s="283"/>
      <c r="C92" s="278" t="s">
        <v>241</v>
      </c>
      <c r="D92" s="290"/>
      <c r="E92" s="290"/>
      <c r="F92" s="290"/>
      <c r="G92" s="290"/>
      <c r="H92" s="290"/>
      <c r="I92" s="290"/>
      <c r="J92" s="290"/>
      <c r="K92" s="290"/>
      <c r="L92" s="290"/>
      <c r="M92" s="290"/>
      <c r="N92" s="290"/>
      <c r="O92" s="290"/>
      <c r="P92" s="290"/>
      <c r="Q92" s="290"/>
      <c r="R92" s="290"/>
      <c r="S92" s="290"/>
      <c r="T92" s="290"/>
      <c r="U92" s="290"/>
      <c r="V92" s="290"/>
      <c r="W92" s="290"/>
      <c r="X92" s="290"/>
      <c r="Y92" s="290"/>
      <c r="Z92" s="293">
        <f t="shared" si="40"/>
        <v>0</v>
      </c>
      <c r="AA92" s="113"/>
      <c r="AB92" s="50"/>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BA92" s="73">
        <f t="shared" si="42"/>
        <v>0</v>
      </c>
      <c r="BC92" s="73" t="e">
        <f>+IF((D92&gt;'DD7A2.MELD'!#REF!),111,0)</f>
        <v>#REF!</v>
      </c>
      <c r="BD92" s="73" t="e">
        <f>+IF((E92&gt;'DD7A2.MELD'!#REF!),111,0)</f>
        <v>#REF!</v>
      </c>
      <c r="BE92" s="73" t="e">
        <f>+IF((F92&gt;'DD7A2.MELD'!#REF!),111,0)</f>
        <v>#REF!</v>
      </c>
      <c r="BF92" s="73" t="e">
        <f>+IF((G92&gt;'DD7A2.MELD'!#REF!),111,0)</f>
        <v>#REF!</v>
      </c>
      <c r="BG92" s="73" t="e">
        <f>+IF((H92&gt;'DD7A2.MELD'!#REF!),111,0)</f>
        <v>#REF!</v>
      </c>
      <c r="BH92" s="73" t="e">
        <f>+IF((I92&gt;'DD7A2.MELD'!#REF!),111,0)</f>
        <v>#REF!</v>
      </c>
      <c r="BI92" s="73" t="e">
        <f>+IF((J92&gt;'DD7A2.MELD'!#REF!),111,0)</f>
        <v>#REF!</v>
      </c>
      <c r="BJ92" s="73" t="e">
        <f>+IF((K92&gt;'DD7A2.MELD'!#REF!),111,0)</f>
        <v>#REF!</v>
      </c>
      <c r="BK92" s="73" t="e">
        <f>+IF((L92&gt;'DD7A2.MELD'!#REF!),111,0)</f>
        <v>#REF!</v>
      </c>
      <c r="BL92" s="73" t="e">
        <f>+IF((M92&gt;'DD7A2.MELD'!#REF!),111,0)</f>
        <v>#REF!</v>
      </c>
      <c r="BM92" s="73" t="e">
        <f>+IF((N92&gt;'DD7A2.MELD'!#REF!),111,0)</f>
        <v>#REF!</v>
      </c>
      <c r="BN92" s="73" t="e">
        <f>+IF((O92&gt;'DD7A2.MELD'!#REF!),111,0)</f>
        <v>#REF!</v>
      </c>
      <c r="BO92" s="73" t="e">
        <f>+IF((P92&gt;'DD7A2.MELD'!#REF!),111,0)</f>
        <v>#REF!</v>
      </c>
      <c r="BP92" s="73" t="e">
        <f>+IF((Q92&gt;'DD7A2.MELD'!#REF!),111,0)</f>
        <v>#REF!</v>
      </c>
      <c r="BQ92" s="73" t="e">
        <f>+IF((R92&gt;'DD7A2.MELD'!#REF!),111,0)</f>
        <v>#REF!</v>
      </c>
      <c r="BR92" s="73" t="e">
        <f>+IF((S92&gt;'DD7A2.MELD'!#REF!),111,0)</f>
        <v>#REF!</v>
      </c>
      <c r="BS92" s="73" t="e">
        <f>+IF((T92&gt;'DD7A2.MELD'!#REF!),111,0)</f>
        <v>#REF!</v>
      </c>
      <c r="BT92" s="73" t="e">
        <f>+IF((U92&gt;'DD7A2.MELD'!#REF!),111,0)</f>
        <v>#REF!</v>
      </c>
      <c r="BU92" s="73" t="e">
        <f>+IF((V92&gt;'DD7A2.MELD'!#REF!),111,0)</f>
        <v>#REF!</v>
      </c>
      <c r="BV92" s="73" t="e">
        <f>+IF((W92&gt;'DD7A2.MELD'!#REF!),111,0)</f>
        <v>#REF!</v>
      </c>
      <c r="BW92" s="73" t="e">
        <f>+IF((X92&gt;'DD7A2.MELD'!#REF!),111,0)</f>
        <v>#REF!</v>
      </c>
      <c r="BX92" s="73" t="e">
        <f>+IF((Y92&gt;'DD7A2.MELD'!#REF!),111,0)</f>
        <v>#REF!</v>
      </c>
      <c r="BY92" s="73" t="e">
        <f>+IF((Z92&gt;'DD7A2.MELD'!#REF!),111,0)</f>
        <v>#REF!</v>
      </c>
    </row>
    <row r="93" spans="2:77" s="56" customFormat="1" ht="17.100000000000001" customHeight="1">
      <c r="B93" s="88"/>
      <c r="C93" s="91" t="s">
        <v>12</v>
      </c>
      <c r="D93" s="294"/>
      <c r="E93" s="294"/>
      <c r="F93" s="294"/>
      <c r="G93" s="294"/>
      <c r="H93" s="294"/>
      <c r="I93" s="294"/>
      <c r="J93" s="294"/>
      <c r="K93" s="294"/>
      <c r="L93" s="294"/>
      <c r="M93" s="294"/>
      <c r="N93" s="294"/>
      <c r="O93" s="294"/>
      <c r="P93" s="294"/>
      <c r="Q93" s="294"/>
      <c r="R93" s="294"/>
      <c r="S93" s="294"/>
      <c r="T93" s="294"/>
      <c r="U93" s="294"/>
      <c r="V93" s="294"/>
      <c r="W93" s="294"/>
      <c r="X93" s="294"/>
      <c r="Y93" s="294"/>
      <c r="Z93" s="293">
        <f t="shared" ref="Z93:Z100" si="43">SUM(D93:Y93)</f>
        <v>0</v>
      </c>
      <c r="AA93" s="113"/>
      <c r="AB93" s="55"/>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BA93" s="74">
        <f t="shared" si="42"/>
        <v>0</v>
      </c>
      <c r="BC93" s="73" t="e">
        <f>+IF(OR((D93&gt;'DD7A2.MELD'!#REF!),(D93&lt;'DD7A2.MELD'!#REF!)),111,0)</f>
        <v>#REF!</v>
      </c>
      <c r="BD93" s="73" t="e">
        <f>+IF(OR((E93&gt;'DD7A2.MELD'!#REF!),(E93&lt;'DD7A2.MELD'!#REF!)),111,0)</f>
        <v>#REF!</v>
      </c>
      <c r="BE93" s="73" t="e">
        <f>+IF(OR((F93&gt;'DD7A2.MELD'!#REF!),(F93&lt;'DD7A2.MELD'!#REF!)),111,0)</f>
        <v>#REF!</v>
      </c>
      <c r="BF93" s="73" t="e">
        <f>+IF(OR((G93&gt;'DD7A2.MELD'!#REF!),(G93&lt;'DD7A2.MELD'!#REF!)),111,0)</f>
        <v>#REF!</v>
      </c>
      <c r="BG93" s="73" t="e">
        <f>+IF(OR((H93&gt;'DD7A2.MELD'!#REF!),(H93&lt;'DD7A2.MELD'!#REF!)),111,0)</f>
        <v>#REF!</v>
      </c>
      <c r="BH93" s="73" t="e">
        <f>+IF(OR((I93&gt;'DD7A2.MELD'!#REF!),(I93&lt;'DD7A2.MELD'!#REF!)),111,0)</f>
        <v>#REF!</v>
      </c>
      <c r="BI93" s="73" t="e">
        <f>+IF(OR((J93&gt;'DD7A2.MELD'!#REF!),(J93&lt;'DD7A2.MELD'!#REF!)),111,0)</f>
        <v>#REF!</v>
      </c>
      <c r="BJ93" s="73" t="e">
        <f>+IF(OR((K93&gt;'DD7A2.MELD'!#REF!),(K93&lt;'DD7A2.MELD'!#REF!)),111,0)</f>
        <v>#REF!</v>
      </c>
      <c r="BK93" s="73" t="e">
        <f>+IF(OR((L93&gt;'DD7A2.MELD'!#REF!),(L93&lt;'DD7A2.MELD'!#REF!)),111,0)</f>
        <v>#REF!</v>
      </c>
      <c r="BL93" s="73" t="e">
        <f>+IF(OR((M93&gt;'DD7A2.MELD'!#REF!),(M93&lt;'DD7A2.MELD'!#REF!)),111,0)</f>
        <v>#REF!</v>
      </c>
      <c r="BM93" s="73" t="e">
        <f>+IF(OR((N93&gt;'DD7A2.MELD'!#REF!),(N93&lt;'DD7A2.MELD'!#REF!)),111,0)</f>
        <v>#REF!</v>
      </c>
      <c r="BN93" s="73" t="e">
        <f>+IF(OR((O93&gt;'DD7A2.MELD'!#REF!),(O93&lt;'DD7A2.MELD'!#REF!)),111,0)</f>
        <v>#REF!</v>
      </c>
      <c r="BO93" s="73" t="e">
        <f>+IF(OR((P93&gt;'DD7A2.MELD'!#REF!),(P93&lt;'DD7A2.MELD'!#REF!)),111,0)</f>
        <v>#REF!</v>
      </c>
      <c r="BP93" s="73" t="e">
        <f>+IF(OR((Q93&gt;'DD7A2.MELD'!#REF!),(Q93&lt;'DD7A2.MELD'!#REF!)),111,0)</f>
        <v>#REF!</v>
      </c>
      <c r="BQ93" s="73" t="e">
        <f>+IF(OR((R93&gt;'DD7A2.MELD'!#REF!),(R93&lt;'DD7A2.MELD'!#REF!)),111,0)</f>
        <v>#REF!</v>
      </c>
      <c r="BR93" s="73" t="e">
        <f>+IF(OR((S93&gt;'DD7A2.MELD'!#REF!),(S93&lt;'DD7A2.MELD'!#REF!)),111,0)</f>
        <v>#REF!</v>
      </c>
      <c r="BS93" s="73" t="e">
        <f>+IF(OR((T93&gt;'DD7A2.MELD'!#REF!),(T93&lt;'DD7A2.MELD'!#REF!)),111,0)</f>
        <v>#REF!</v>
      </c>
      <c r="BT93" s="73" t="e">
        <f>+IF(OR((U93&gt;'DD7A2.MELD'!#REF!),(U93&lt;'DD7A2.MELD'!#REF!)),111,0)</f>
        <v>#REF!</v>
      </c>
      <c r="BU93" s="73" t="e">
        <f>+IF(OR((V93&gt;'DD7A2.MELD'!#REF!),(V93&lt;'DD7A2.MELD'!#REF!)),111,0)</f>
        <v>#REF!</v>
      </c>
      <c r="BV93" s="73" t="e">
        <f>+IF(OR((W93&gt;'DD7A2.MELD'!#REF!),(W93&lt;'DD7A2.MELD'!#REF!)),111,0)</f>
        <v>#REF!</v>
      </c>
      <c r="BW93" s="73" t="e">
        <f>+IF(OR((X93&gt;'DD7A2.MELD'!#REF!),(X93&lt;'DD7A2.MELD'!#REF!)),111,0)</f>
        <v>#REF!</v>
      </c>
      <c r="BX93" s="73" t="e">
        <f>+IF(OR((Y93&gt;'DD7A2.MELD'!#REF!),(Y93&lt;'DD7A2.MELD'!#REF!)),111,0)</f>
        <v>#REF!</v>
      </c>
      <c r="BY93" s="73" t="e">
        <f>+IF(OR((Z93&gt;'DD7A2.MELD'!#REF!),(Z93&lt;'DD7A2.MELD'!#REF!)),111,0)</f>
        <v>#REF!</v>
      </c>
    </row>
    <row r="94" spans="2:77" s="56" customFormat="1" ht="20.100000000000001" customHeight="1">
      <c r="B94" s="90"/>
      <c r="C94" s="91" t="s">
        <v>46</v>
      </c>
      <c r="D94" s="295">
        <f t="shared" ref="D94:Y94" si="44">SUM(D85:D86,D93)</f>
        <v>0</v>
      </c>
      <c r="E94" s="295">
        <f t="shared" si="44"/>
        <v>0</v>
      </c>
      <c r="F94" s="295">
        <f t="shared" si="44"/>
        <v>0</v>
      </c>
      <c r="G94" s="295">
        <f t="shared" si="44"/>
        <v>0</v>
      </c>
      <c r="H94" s="295">
        <f t="shared" si="44"/>
        <v>0</v>
      </c>
      <c r="I94" s="295">
        <f t="shared" si="44"/>
        <v>0</v>
      </c>
      <c r="J94" s="295">
        <f t="shared" si="44"/>
        <v>0</v>
      </c>
      <c r="K94" s="295">
        <f t="shared" si="44"/>
        <v>0</v>
      </c>
      <c r="L94" s="295">
        <f t="shared" si="44"/>
        <v>0</v>
      </c>
      <c r="M94" s="295">
        <f t="shared" si="44"/>
        <v>0</v>
      </c>
      <c r="N94" s="295">
        <f t="shared" si="44"/>
        <v>0</v>
      </c>
      <c r="O94" s="295">
        <f t="shared" si="44"/>
        <v>0</v>
      </c>
      <c r="P94" s="295">
        <f t="shared" si="44"/>
        <v>0</v>
      </c>
      <c r="Q94" s="295">
        <f t="shared" si="44"/>
        <v>0</v>
      </c>
      <c r="R94" s="295">
        <f t="shared" si="44"/>
        <v>0</v>
      </c>
      <c r="S94" s="295">
        <f t="shared" si="44"/>
        <v>0</v>
      </c>
      <c r="T94" s="295">
        <f t="shared" si="44"/>
        <v>0</v>
      </c>
      <c r="U94" s="295">
        <f t="shared" si="44"/>
        <v>0</v>
      </c>
      <c r="V94" s="295">
        <f t="shared" si="44"/>
        <v>0</v>
      </c>
      <c r="W94" s="295">
        <f t="shared" si="44"/>
        <v>0</v>
      </c>
      <c r="X94" s="295">
        <f t="shared" si="44"/>
        <v>0</v>
      </c>
      <c r="Y94" s="295">
        <f t="shared" si="44"/>
        <v>0</v>
      </c>
      <c r="Z94" s="293">
        <f t="shared" si="43"/>
        <v>0</v>
      </c>
      <c r="AA94" s="98"/>
      <c r="AB94" s="55"/>
      <c r="AC94" s="74">
        <f>+D94-D85-D86-D93</f>
        <v>0</v>
      </c>
      <c r="AD94" s="74">
        <f t="shared" ref="AD94:AY94" si="45">+E94-E85-E86-E93</f>
        <v>0</v>
      </c>
      <c r="AE94" s="74">
        <f t="shared" si="45"/>
        <v>0</v>
      </c>
      <c r="AF94" s="74">
        <f t="shared" si="45"/>
        <v>0</v>
      </c>
      <c r="AG94" s="74">
        <f t="shared" si="45"/>
        <v>0</v>
      </c>
      <c r="AH94" s="74">
        <f t="shared" si="45"/>
        <v>0</v>
      </c>
      <c r="AI94" s="74">
        <f t="shared" si="45"/>
        <v>0</v>
      </c>
      <c r="AJ94" s="74">
        <f t="shared" si="45"/>
        <v>0</v>
      </c>
      <c r="AK94" s="74">
        <f t="shared" si="45"/>
        <v>0</v>
      </c>
      <c r="AL94" s="74">
        <f t="shared" si="45"/>
        <v>0</v>
      </c>
      <c r="AM94" s="74">
        <f t="shared" si="45"/>
        <v>0</v>
      </c>
      <c r="AN94" s="74">
        <f t="shared" si="45"/>
        <v>0</v>
      </c>
      <c r="AO94" s="74">
        <f t="shared" si="45"/>
        <v>0</v>
      </c>
      <c r="AP94" s="74">
        <f t="shared" si="45"/>
        <v>0</v>
      </c>
      <c r="AQ94" s="74">
        <f t="shared" si="45"/>
        <v>0</v>
      </c>
      <c r="AR94" s="74">
        <f t="shared" si="45"/>
        <v>0</v>
      </c>
      <c r="AS94" s="74">
        <f t="shared" si="45"/>
        <v>0</v>
      </c>
      <c r="AT94" s="74">
        <f t="shared" si="45"/>
        <v>0</v>
      </c>
      <c r="AU94" s="74">
        <f t="shared" si="45"/>
        <v>0</v>
      </c>
      <c r="AV94" s="74">
        <f t="shared" si="45"/>
        <v>0</v>
      </c>
      <c r="AW94" s="74">
        <f t="shared" si="45"/>
        <v>0</v>
      </c>
      <c r="AX94" s="74">
        <f t="shared" si="45"/>
        <v>0</v>
      </c>
      <c r="AY94" s="74">
        <f t="shared" si="45"/>
        <v>0</v>
      </c>
      <c r="AZ94" s="99"/>
      <c r="BA94" s="73">
        <f t="shared" ref="BA94:BA100" si="46">+Z94-SUM(D94:Y94)</f>
        <v>0</v>
      </c>
      <c r="BC94" s="73" t="e">
        <f>+IF((D94&gt;'DD7A2.MELD'!#REF!),111,0)</f>
        <v>#REF!</v>
      </c>
      <c r="BD94" s="73" t="e">
        <f>+IF((E94&gt;'DD7A2.MELD'!#REF!),111,0)</f>
        <v>#REF!</v>
      </c>
      <c r="BE94" s="73" t="e">
        <f>+IF((F94&gt;'DD7A2.MELD'!#REF!),111,0)</f>
        <v>#REF!</v>
      </c>
      <c r="BF94" s="73" t="e">
        <f>+IF((G94&gt;'DD7A2.MELD'!#REF!),111,0)</f>
        <v>#REF!</v>
      </c>
      <c r="BG94" s="73" t="e">
        <f>+IF((H94&gt;'DD7A2.MELD'!#REF!),111,0)</f>
        <v>#REF!</v>
      </c>
      <c r="BH94" s="73" t="e">
        <f>+IF((I94&gt;'DD7A2.MELD'!#REF!),111,0)</f>
        <v>#REF!</v>
      </c>
      <c r="BI94" s="73" t="e">
        <f>+IF((J94&gt;'DD7A2.MELD'!#REF!),111,0)</f>
        <v>#REF!</v>
      </c>
      <c r="BJ94" s="73" t="e">
        <f>+IF((K94&gt;'DD7A2.MELD'!#REF!),111,0)</f>
        <v>#REF!</v>
      </c>
      <c r="BK94" s="73" t="e">
        <f>+IF((L94&gt;'DD7A2.MELD'!#REF!),111,0)</f>
        <v>#REF!</v>
      </c>
      <c r="BL94" s="73" t="e">
        <f>+IF((M94&gt;'DD7A2.MELD'!#REF!),111,0)</f>
        <v>#REF!</v>
      </c>
      <c r="BM94" s="73" t="e">
        <f>+IF((N94&gt;'DD7A2.MELD'!#REF!),111,0)</f>
        <v>#REF!</v>
      </c>
      <c r="BN94" s="73" t="e">
        <f>+IF((O94&gt;'DD7A2.MELD'!#REF!),111,0)</f>
        <v>#REF!</v>
      </c>
      <c r="BO94" s="73" t="e">
        <f>+IF((P94&gt;'DD7A2.MELD'!#REF!),111,0)</f>
        <v>#REF!</v>
      </c>
      <c r="BP94" s="73" t="e">
        <f>+IF((Q94&gt;'DD7A2.MELD'!#REF!),111,0)</f>
        <v>#REF!</v>
      </c>
      <c r="BQ94" s="73" t="e">
        <f>+IF((R94&gt;'DD7A2.MELD'!#REF!),111,0)</f>
        <v>#REF!</v>
      </c>
      <c r="BR94" s="73" t="e">
        <f>+IF((S94&gt;'DD7A2.MELD'!#REF!),111,0)</f>
        <v>#REF!</v>
      </c>
      <c r="BS94" s="73" t="e">
        <f>+IF((T94&gt;'DD7A2.MELD'!#REF!),111,0)</f>
        <v>#REF!</v>
      </c>
      <c r="BT94" s="73" t="e">
        <f>+IF((U94&gt;'DD7A2.MELD'!#REF!),111,0)</f>
        <v>#REF!</v>
      </c>
      <c r="BU94" s="73" t="e">
        <f>+IF((V94&gt;'DD7A2.MELD'!#REF!),111,0)</f>
        <v>#REF!</v>
      </c>
      <c r="BV94" s="73" t="e">
        <f>+IF((W94&gt;'DD7A2.MELD'!#REF!),111,0)</f>
        <v>#REF!</v>
      </c>
      <c r="BW94" s="73" t="e">
        <f>+IF((X94&gt;'DD7A2.MELD'!#REF!),111,0)</f>
        <v>#REF!</v>
      </c>
      <c r="BX94" s="73" t="e">
        <f>+IF((Y94&gt;'DD7A2.MELD'!#REF!),111,0)</f>
        <v>#REF!</v>
      </c>
      <c r="BY94" s="73" t="e">
        <f>+IF((Z94&gt;'DD7A2.MELD'!#REF!),111,0)</f>
        <v>#REF!</v>
      </c>
    </row>
    <row r="95" spans="2:77" s="82" customFormat="1" ht="17.100000000000001" customHeight="1">
      <c r="B95" s="279"/>
      <c r="C95" s="280" t="s">
        <v>249</v>
      </c>
      <c r="D95" s="296"/>
      <c r="E95" s="296"/>
      <c r="F95" s="296"/>
      <c r="G95" s="296"/>
      <c r="H95" s="296"/>
      <c r="I95" s="296"/>
      <c r="J95" s="296"/>
      <c r="K95" s="296"/>
      <c r="L95" s="296"/>
      <c r="M95" s="296"/>
      <c r="N95" s="296"/>
      <c r="O95" s="296"/>
      <c r="P95" s="296"/>
      <c r="Q95" s="296"/>
      <c r="R95" s="296"/>
      <c r="S95" s="296"/>
      <c r="T95" s="296"/>
      <c r="U95" s="296"/>
      <c r="V95" s="296"/>
      <c r="W95" s="296"/>
      <c r="X95" s="296"/>
      <c r="Y95" s="296"/>
      <c r="Z95" s="297">
        <f t="shared" si="43"/>
        <v>0</v>
      </c>
      <c r="AA95" s="211"/>
      <c r="AB95" s="81"/>
      <c r="AC95" s="80">
        <f t="shared" ref="AC95:AY95" si="47">+IF((D95&gt;D94),111,0)</f>
        <v>0</v>
      </c>
      <c r="AD95" s="80">
        <f t="shared" si="47"/>
        <v>0</v>
      </c>
      <c r="AE95" s="80">
        <f t="shared" si="47"/>
        <v>0</v>
      </c>
      <c r="AF95" s="80">
        <f t="shared" si="47"/>
        <v>0</v>
      </c>
      <c r="AG95" s="80">
        <f t="shared" si="47"/>
        <v>0</v>
      </c>
      <c r="AH95" s="80">
        <f t="shared" si="47"/>
        <v>0</v>
      </c>
      <c r="AI95" s="80">
        <f t="shared" si="47"/>
        <v>0</v>
      </c>
      <c r="AJ95" s="80">
        <f t="shared" si="47"/>
        <v>0</v>
      </c>
      <c r="AK95" s="80">
        <f t="shared" si="47"/>
        <v>0</v>
      </c>
      <c r="AL95" s="80">
        <f t="shared" si="47"/>
        <v>0</v>
      </c>
      <c r="AM95" s="80">
        <f t="shared" si="47"/>
        <v>0</v>
      </c>
      <c r="AN95" s="80">
        <f t="shared" si="47"/>
        <v>0</v>
      </c>
      <c r="AO95" s="80">
        <f t="shared" si="47"/>
        <v>0</v>
      </c>
      <c r="AP95" s="80">
        <f t="shared" si="47"/>
        <v>0</v>
      </c>
      <c r="AQ95" s="80">
        <f t="shared" si="47"/>
        <v>0</v>
      </c>
      <c r="AR95" s="80">
        <f t="shared" si="47"/>
        <v>0</v>
      </c>
      <c r="AS95" s="80">
        <f t="shared" si="47"/>
        <v>0</v>
      </c>
      <c r="AT95" s="80">
        <f t="shared" si="47"/>
        <v>0</v>
      </c>
      <c r="AU95" s="80">
        <f t="shared" si="47"/>
        <v>0</v>
      </c>
      <c r="AV95" s="80">
        <f t="shared" si="47"/>
        <v>0</v>
      </c>
      <c r="AW95" s="80">
        <f t="shared" si="47"/>
        <v>0</v>
      </c>
      <c r="AX95" s="80">
        <f t="shared" si="47"/>
        <v>0</v>
      </c>
      <c r="AY95" s="80">
        <f t="shared" si="47"/>
        <v>0</v>
      </c>
      <c r="AZ95" s="211"/>
      <c r="BA95" s="80">
        <f t="shared" si="46"/>
        <v>0</v>
      </c>
      <c r="BC95" s="80" t="e">
        <f>+IF((D95&gt;'DD7A2.MELD'!#REF!),111,0)</f>
        <v>#REF!</v>
      </c>
      <c r="BD95" s="80" t="e">
        <f>+IF((E95&gt;'DD7A2.MELD'!#REF!),111,0)</f>
        <v>#REF!</v>
      </c>
      <c r="BE95" s="80" t="e">
        <f>+IF((F95&gt;'DD7A2.MELD'!#REF!),111,0)</f>
        <v>#REF!</v>
      </c>
      <c r="BF95" s="80" t="e">
        <f>+IF((G95&gt;'DD7A2.MELD'!#REF!),111,0)</f>
        <v>#REF!</v>
      </c>
      <c r="BG95" s="80" t="e">
        <f>+IF((H95&gt;'DD7A2.MELD'!#REF!),111,0)</f>
        <v>#REF!</v>
      </c>
      <c r="BH95" s="80" t="e">
        <f>+IF((I95&gt;'DD7A2.MELD'!#REF!),111,0)</f>
        <v>#REF!</v>
      </c>
      <c r="BI95" s="80" t="e">
        <f>+IF((J95&gt;'DD7A2.MELD'!#REF!),111,0)</f>
        <v>#REF!</v>
      </c>
      <c r="BJ95" s="80" t="e">
        <f>+IF((K95&gt;'DD7A2.MELD'!#REF!),111,0)</f>
        <v>#REF!</v>
      </c>
      <c r="BK95" s="80" t="e">
        <f>+IF((L95&gt;'DD7A2.MELD'!#REF!),111,0)</f>
        <v>#REF!</v>
      </c>
      <c r="BL95" s="80" t="e">
        <f>+IF((M95&gt;'DD7A2.MELD'!#REF!),111,0)</f>
        <v>#REF!</v>
      </c>
      <c r="BM95" s="80" t="e">
        <f>+IF((N95&gt;'DD7A2.MELD'!#REF!),111,0)</f>
        <v>#REF!</v>
      </c>
      <c r="BN95" s="80" t="e">
        <f>+IF((O95&gt;'DD7A2.MELD'!#REF!),111,0)</f>
        <v>#REF!</v>
      </c>
      <c r="BO95" s="80" t="e">
        <f>+IF((P95&gt;'DD7A2.MELD'!#REF!),111,0)</f>
        <v>#REF!</v>
      </c>
      <c r="BP95" s="80" t="e">
        <f>+IF((Q95&gt;'DD7A2.MELD'!#REF!),111,0)</f>
        <v>#REF!</v>
      </c>
      <c r="BQ95" s="80" t="e">
        <f>+IF((R95&gt;'DD7A2.MELD'!#REF!),111,0)</f>
        <v>#REF!</v>
      </c>
      <c r="BR95" s="80" t="e">
        <f>+IF((S95&gt;'DD7A2.MELD'!#REF!),111,0)</f>
        <v>#REF!</v>
      </c>
      <c r="BS95" s="80" t="e">
        <f>+IF((T95&gt;'DD7A2.MELD'!#REF!),111,0)</f>
        <v>#REF!</v>
      </c>
      <c r="BT95" s="80" t="e">
        <f>+IF((U95&gt;'DD7A2.MELD'!#REF!),111,0)</f>
        <v>#REF!</v>
      </c>
      <c r="BU95" s="80" t="e">
        <f>+IF((V95&gt;'DD7A2.MELD'!#REF!),111,0)</f>
        <v>#REF!</v>
      </c>
      <c r="BV95" s="80" t="e">
        <f>+IF((W95&gt;'DD7A2.MELD'!#REF!),111,0)</f>
        <v>#REF!</v>
      </c>
      <c r="BW95" s="80" t="e">
        <f>+IF((X95&gt;'DD7A2.MELD'!#REF!),111,0)</f>
        <v>#REF!</v>
      </c>
      <c r="BX95" s="80" t="e">
        <f>+IF((Y95&gt;'DD7A2.MELD'!#REF!),111,0)</f>
        <v>#REF!</v>
      </c>
      <c r="BY95" s="80" t="e">
        <f>+IF((Z95&gt;'DD7A2.MELD'!#REF!),111,0)</f>
        <v>#REF!</v>
      </c>
    </row>
    <row r="96" spans="2:77" s="82" customFormat="1" ht="17.100000000000001" customHeight="1">
      <c r="B96" s="281"/>
      <c r="C96" s="282" t="s">
        <v>250</v>
      </c>
      <c r="D96" s="298"/>
      <c r="E96" s="298"/>
      <c r="F96" s="298"/>
      <c r="G96" s="298"/>
      <c r="H96" s="298"/>
      <c r="I96" s="298"/>
      <c r="J96" s="298"/>
      <c r="K96" s="298"/>
      <c r="L96" s="298"/>
      <c r="M96" s="298"/>
      <c r="N96" s="298"/>
      <c r="O96" s="298"/>
      <c r="P96" s="298"/>
      <c r="Q96" s="298"/>
      <c r="R96" s="298"/>
      <c r="S96" s="298"/>
      <c r="T96" s="298"/>
      <c r="U96" s="298"/>
      <c r="V96" s="298"/>
      <c r="W96" s="298"/>
      <c r="X96" s="298"/>
      <c r="Y96" s="298"/>
      <c r="Z96" s="297">
        <f t="shared" si="43"/>
        <v>0</v>
      </c>
      <c r="AA96" s="115"/>
      <c r="AB96" s="81"/>
      <c r="AC96" s="80">
        <f t="shared" ref="AC96:AY96" si="48">+IF((D96&gt;D94),111,0)</f>
        <v>0</v>
      </c>
      <c r="AD96" s="80">
        <f t="shared" si="48"/>
        <v>0</v>
      </c>
      <c r="AE96" s="80">
        <f t="shared" si="48"/>
        <v>0</v>
      </c>
      <c r="AF96" s="80">
        <f t="shared" si="48"/>
        <v>0</v>
      </c>
      <c r="AG96" s="80">
        <f t="shared" si="48"/>
        <v>0</v>
      </c>
      <c r="AH96" s="80">
        <f t="shared" si="48"/>
        <v>0</v>
      </c>
      <c r="AI96" s="80">
        <f t="shared" si="48"/>
        <v>0</v>
      </c>
      <c r="AJ96" s="80">
        <f t="shared" si="48"/>
        <v>0</v>
      </c>
      <c r="AK96" s="80">
        <f t="shared" si="48"/>
        <v>0</v>
      </c>
      <c r="AL96" s="80">
        <f t="shared" si="48"/>
        <v>0</v>
      </c>
      <c r="AM96" s="80">
        <f t="shared" si="48"/>
        <v>0</v>
      </c>
      <c r="AN96" s="80">
        <f t="shared" si="48"/>
        <v>0</v>
      </c>
      <c r="AO96" s="80">
        <f t="shared" si="48"/>
        <v>0</v>
      </c>
      <c r="AP96" s="80">
        <f t="shared" si="48"/>
        <v>0</v>
      </c>
      <c r="AQ96" s="80">
        <f t="shared" si="48"/>
        <v>0</v>
      </c>
      <c r="AR96" s="80">
        <f t="shared" si="48"/>
        <v>0</v>
      </c>
      <c r="AS96" s="80">
        <f t="shared" si="48"/>
        <v>0</v>
      </c>
      <c r="AT96" s="80">
        <f t="shared" si="48"/>
        <v>0</v>
      </c>
      <c r="AU96" s="80">
        <f t="shared" si="48"/>
        <v>0</v>
      </c>
      <c r="AV96" s="80">
        <f t="shared" si="48"/>
        <v>0</v>
      </c>
      <c r="AW96" s="80">
        <f t="shared" si="48"/>
        <v>0</v>
      </c>
      <c r="AX96" s="80">
        <f t="shared" si="48"/>
        <v>0</v>
      </c>
      <c r="AY96" s="80">
        <f t="shared" si="48"/>
        <v>0</v>
      </c>
      <c r="AZ96" s="211"/>
      <c r="BA96" s="80">
        <f t="shared" si="46"/>
        <v>0</v>
      </c>
      <c r="BC96" s="80" t="e">
        <f>+IF((D96&gt;'DD7A2.MELD'!#REF!),111,0)</f>
        <v>#REF!</v>
      </c>
      <c r="BD96" s="80" t="e">
        <f>+IF((E96&gt;'DD7A2.MELD'!#REF!),111,0)</f>
        <v>#REF!</v>
      </c>
      <c r="BE96" s="80" t="e">
        <f>+IF((F96&gt;'DD7A2.MELD'!#REF!),111,0)</f>
        <v>#REF!</v>
      </c>
      <c r="BF96" s="80" t="e">
        <f>+IF((G96&gt;'DD7A2.MELD'!#REF!),111,0)</f>
        <v>#REF!</v>
      </c>
      <c r="BG96" s="80" t="e">
        <f>+IF((H96&gt;'DD7A2.MELD'!#REF!),111,0)</f>
        <v>#REF!</v>
      </c>
      <c r="BH96" s="80" t="e">
        <f>+IF((I96&gt;'DD7A2.MELD'!#REF!),111,0)</f>
        <v>#REF!</v>
      </c>
      <c r="BI96" s="80" t="e">
        <f>+IF((J96&gt;'DD7A2.MELD'!#REF!),111,0)</f>
        <v>#REF!</v>
      </c>
      <c r="BJ96" s="80" t="e">
        <f>+IF((K96&gt;'DD7A2.MELD'!#REF!),111,0)</f>
        <v>#REF!</v>
      </c>
      <c r="BK96" s="80" t="e">
        <f>+IF((L96&gt;'DD7A2.MELD'!#REF!),111,0)</f>
        <v>#REF!</v>
      </c>
      <c r="BL96" s="80" t="e">
        <f>+IF((M96&gt;'DD7A2.MELD'!#REF!),111,0)</f>
        <v>#REF!</v>
      </c>
      <c r="BM96" s="80" t="e">
        <f>+IF((N96&gt;'DD7A2.MELD'!#REF!),111,0)</f>
        <v>#REF!</v>
      </c>
      <c r="BN96" s="80" t="e">
        <f>+IF((O96&gt;'DD7A2.MELD'!#REF!),111,0)</f>
        <v>#REF!</v>
      </c>
      <c r="BO96" s="80" t="e">
        <f>+IF((P96&gt;'DD7A2.MELD'!#REF!),111,0)</f>
        <v>#REF!</v>
      </c>
      <c r="BP96" s="80" t="e">
        <f>+IF((Q96&gt;'DD7A2.MELD'!#REF!),111,0)</f>
        <v>#REF!</v>
      </c>
      <c r="BQ96" s="80" t="e">
        <f>+IF((R96&gt;'DD7A2.MELD'!#REF!),111,0)</f>
        <v>#REF!</v>
      </c>
      <c r="BR96" s="80" t="e">
        <f>+IF((S96&gt;'DD7A2.MELD'!#REF!),111,0)</f>
        <v>#REF!</v>
      </c>
      <c r="BS96" s="80" t="e">
        <f>+IF((T96&gt;'DD7A2.MELD'!#REF!),111,0)</f>
        <v>#REF!</v>
      </c>
      <c r="BT96" s="80" t="e">
        <f>+IF((U96&gt;'DD7A2.MELD'!#REF!),111,0)</f>
        <v>#REF!</v>
      </c>
      <c r="BU96" s="80" t="e">
        <f>+IF((V96&gt;'DD7A2.MELD'!#REF!),111,0)</f>
        <v>#REF!</v>
      </c>
      <c r="BV96" s="80" t="e">
        <f>+IF((W96&gt;'DD7A2.MELD'!#REF!),111,0)</f>
        <v>#REF!</v>
      </c>
      <c r="BW96" s="80" t="e">
        <f>+IF((X96&gt;'DD7A2.MELD'!#REF!),111,0)</f>
        <v>#REF!</v>
      </c>
      <c r="BX96" s="80" t="e">
        <f>+IF((Y96&gt;'DD7A2.MELD'!#REF!),111,0)</f>
        <v>#REF!</v>
      </c>
      <c r="BY96" s="80" t="e">
        <f>+IF((Z96&gt;'DD7A2.MELD'!#REF!),111,0)</f>
        <v>#REF!</v>
      </c>
    </row>
    <row r="97" spans="2:77" s="56" customFormat="1" ht="30" customHeight="1">
      <c r="B97" s="61"/>
      <c r="C97" s="62" t="s">
        <v>19</v>
      </c>
      <c r="D97" s="305">
        <f>+D81+D94</f>
        <v>0</v>
      </c>
      <c r="E97" s="305">
        <f t="shared" ref="E97:Y97" si="49">+E81+E94</f>
        <v>0</v>
      </c>
      <c r="F97" s="305">
        <f t="shared" si="49"/>
        <v>0</v>
      </c>
      <c r="G97" s="305">
        <f t="shared" si="49"/>
        <v>0</v>
      </c>
      <c r="H97" s="305">
        <f t="shared" si="49"/>
        <v>0</v>
      </c>
      <c r="I97" s="305">
        <f t="shared" si="49"/>
        <v>0</v>
      </c>
      <c r="J97" s="305">
        <f t="shared" si="49"/>
        <v>0</v>
      </c>
      <c r="K97" s="305">
        <f t="shared" si="49"/>
        <v>0</v>
      </c>
      <c r="L97" s="305">
        <f t="shared" si="49"/>
        <v>0</v>
      </c>
      <c r="M97" s="305">
        <f t="shared" si="49"/>
        <v>0</v>
      </c>
      <c r="N97" s="305">
        <f t="shared" si="49"/>
        <v>0</v>
      </c>
      <c r="O97" s="305">
        <f t="shared" si="49"/>
        <v>0</v>
      </c>
      <c r="P97" s="305">
        <f t="shared" si="49"/>
        <v>0</v>
      </c>
      <c r="Q97" s="305">
        <f t="shared" si="49"/>
        <v>0</v>
      </c>
      <c r="R97" s="305">
        <f t="shared" si="49"/>
        <v>0</v>
      </c>
      <c r="S97" s="305">
        <f t="shared" si="49"/>
        <v>0</v>
      </c>
      <c r="T97" s="305">
        <f t="shared" si="49"/>
        <v>0</v>
      </c>
      <c r="U97" s="305">
        <f t="shared" si="49"/>
        <v>0</v>
      </c>
      <c r="V97" s="305">
        <f t="shared" si="49"/>
        <v>0</v>
      </c>
      <c r="W97" s="305">
        <f t="shared" si="49"/>
        <v>0</v>
      </c>
      <c r="X97" s="305">
        <f t="shared" si="49"/>
        <v>0</v>
      </c>
      <c r="Y97" s="305">
        <f t="shared" si="49"/>
        <v>0</v>
      </c>
      <c r="Z97" s="293">
        <f t="shared" si="43"/>
        <v>0</v>
      </c>
      <c r="AA97" s="98"/>
      <c r="AB97" s="55"/>
      <c r="AC97" s="74">
        <f>+D97-D94-D81</f>
        <v>0</v>
      </c>
      <c r="AD97" s="74">
        <f t="shared" ref="AD97:AY97" si="50">+E97-E94-E81</f>
        <v>0</v>
      </c>
      <c r="AE97" s="74">
        <f t="shared" si="50"/>
        <v>0</v>
      </c>
      <c r="AF97" s="74">
        <f t="shared" si="50"/>
        <v>0</v>
      </c>
      <c r="AG97" s="74">
        <f t="shared" si="50"/>
        <v>0</v>
      </c>
      <c r="AH97" s="74">
        <f t="shared" si="50"/>
        <v>0</v>
      </c>
      <c r="AI97" s="74">
        <f t="shared" si="50"/>
        <v>0</v>
      </c>
      <c r="AJ97" s="74">
        <f t="shared" si="50"/>
        <v>0</v>
      </c>
      <c r="AK97" s="74">
        <f t="shared" si="50"/>
        <v>0</v>
      </c>
      <c r="AL97" s="74">
        <f t="shared" si="50"/>
        <v>0</v>
      </c>
      <c r="AM97" s="74">
        <f t="shared" si="50"/>
        <v>0</v>
      </c>
      <c r="AN97" s="74">
        <f t="shared" si="50"/>
        <v>0</v>
      </c>
      <c r="AO97" s="74">
        <f t="shared" si="50"/>
        <v>0</v>
      </c>
      <c r="AP97" s="74">
        <f t="shared" si="50"/>
        <v>0</v>
      </c>
      <c r="AQ97" s="74">
        <f t="shared" si="50"/>
        <v>0</v>
      </c>
      <c r="AR97" s="74">
        <f t="shared" si="50"/>
        <v>0</v>
      </c>
      <c r="AS97" s="74">
        <f t="shared" si="50"/>
        <v>0</v>
      </c>
      <c r="AT97" s="74">
        <f t="shared" si="50"/>
        <v>0</v>
      </c>
      <c r="AU97" s="74">
        <f t="shared" si="50"/>
        <v>0</v>
      </c>
      <c r="AV97" s="74">
        <f t="shared" si="50"/>
        <v>0</v>
      </c>
      <c r="AW97" s="74">
        <f t="shared" si="50"/>
        <v>0</v>
      </c>
      <c r="AX97" s="74">
        <f t="shared" si="50"/>
        <v>0</v>
      </c>
      <c r="AY97" s="74">
        <f t="shared" si="50"/>
        <v>0</v>
      </c>
      <c r="AZ97" s="98"/>
      <c r="BA97" s="74">
        <f t="shared" si="46"/>
        <v>0</v>
      </c>
      <c r="BC97" s="74" t="e">
        <f>+IF((D97&gt;'DD7A2.MELD'!#REF!),111,0)</f>
        <v>#REF!</v>
      </c>
      <c r="BD97" s="74" t="e">
        <f>+IF((E97&gt;'DD7A2.MELD'!#REF!),111,0)</f>
        <v>#REF!</v>
      </c>
      <c r="BE97" s="74" t="e">
        <f>+IF((F97&gt;'DD7A2.MELD'!#REF!),111,0)</f>
        <v>#REF!</v>
      </c>
      <c r="BF97" s="74" t="e">
        <f>+IF((G97&gt;'DD7A2.MELD'!#REF!),111,0)</f>
        <v>#REF!</v>
      </c>
      <c r="BG97" s="74" t="e">
        <f>+IF((H97&gt;'DD7A2.MELD'!#REF!),111,0)</f>
        <v>#REF!</v>
      </c>
      <c r="BH97" s="74" t="e">
        <f>+IF((I97&gt;'DD7A2.MELD'!#REF!),111,0)</f>
        <v>#REF!</v>
      </c>
      <c r="BI97" s="74" t="e">
        <f>+IF((J97&gt;'DD7A2.MELD'!#REF!),111,0)</f>
        <v>#REF!</v>
      </c>
      <c r="BJ97" s="74" t="e">
        <f>+IF((K97&gt;'DD7A2.MELD'!#REF!),111,0)</f>
        <v>#REF!</v>
      </c>
      <c r="BK97" s="74" t="e">
        <f>+IF((L97&gt;'DD7A2.MELD'!#REF!),111,0)</f>
        <v>#REF!</v>
      </c>
      <c r="BL97" s="74" t="e">
        <f>+IF((M97&gt;'DD7A2.MELD'!#REF!),111,0)</f>
        <v>#REF!</v>
      </c>
      <c r="BM97" s="74" t="e">
        <f>+IF((N97&gt;'DD7A2.MELD'!#REF!),111,0)</f>
        <v>#REF!</v>
      </c>
      <c r="BN97" s="74" t="e">
        <f>+IF((O97&gt;'DD7A2.MELD'!#REF!),111,0)</f>
        <v>#REF!</v>
      </c>
      <c r="BO97" s="74" t="e">
        <f>+IF((P97&gt;'DD7A2.MELD'!#REF!),111,0)</f>
        <v>#REF!</v>
      </c>
      <c r="BP97" s="74" t="e">
        <f>+IF((Q97&gt;'DD7A2.MELD'!#REF!),111,0)</f>
        <v>#REF!</v>
      </c>
      <c r="BQ97" s="74" t="e">
        <f>+IF((R97&gt;'DD7A2.MELD'!#REF!),111,0)</f>
        <v>#REF!</v>
      </c>
      <c r="BR97" s="74" t="e">
        <f>+IF((S97&gt;'DD7A2.MELD'!#REF!),111,0)</f>
        <v>#REF!</v>
      </c>
      <c r="BS97" s="74" t="e">
        <f>+IF((T97&gt;'DD7A2.MELD'!#REF!),111,0)</f>
        <v>#REF!</v>
      </c>
      <c r="BT97" s="74" t="e">
        <f>+IF((U97&gt;'DD7A2.MELD'!#REF!),111,0)</f>
        <v>#REF!</v>
      </c>
      <c r="BU97" s="74" t="e">
        <f>+IF((V97&gt;'DD7A2.MELD'!#REF!),111,0)</f>
        <v>#REF!</v>
      </c>
      <c r="BV97" s="74" t="e">
        <f>+IF((W97&gt;'DD7A2.MELD'!#REF!),111,0)</f>
        <v>#REF!</v>
      </c>
      <c r="BW97" s="74" t="e">
        <f>+IF((X97&gt;'DD7A2.MELD'!#REF!),111,0)</f>
        <v>#REF!</v>
      </c>
      <c r="BX97" s="74" t="e">
        <f>+IF((Y97&gt;'DD7A2.MELD'!#REF!),111,0)</f>
        <v>#REF!</v>
      </c>
      <c r="BY97" s="74" t="e">
        <f>+IF((Z97&gt;'DD7A2.MELD'!#REF!),111,0)</f>
        <v>#REF!</v>
      </c>
    </row>
    <row r="98" spans="2:77" s="56" customFormat="1" ht="30" customHeight="1">
      <c r="B98" s="61"/>
      <c r="C98" s="62" t="s">
        <v>20</v>
      </c>
      <c r="D98" s="305">
        <f>+D19+D32+D50+D67+D81+D94</f>
        <v>0</v>
      </c>
      <c r="E98" s="305">
        <f t="shared" ref="E98:Y98" si="51">+E19+E32+E50+E67+E81+E94</f>
        <v>0</v>
      </c>
      <c r="F98" s="305">
        <f t="shared" si="51"/>
        <v>0</v>
      </c>
      <c r="G98" s="305">
        <f t="shared" si="51"/>
        <v>0</v>
      </c>
      <c r="H98" s="305">
        <f t="shared" si="51"/>
        <v>0</v>
      </c>
      <c r="I98" s="305">
        <f t="shared" si="51"/>
        <v>0</v>
      </c>
      <c r="J98" s="305">
        <f t="shared" si="51"/>
        <v>0</v>
      </c>
      <c r="K98" s="305">
        <f t="shared" si="51"/>
        <v>0</v>
      </c>
      <c r="L98" s="305">
        <f t="shared" si="51"/>
        <v>0</v>
      </c>
      <c r="M98" s="305">
        <f t="shared" si="51"/>
        <v>0</v>
      </c>
      <c r="N98" s="305">
        <f t="shared" si="51"/>
        <v>0</v>
      </c>
      <c r="O98" s="305">
        <f t="shared" si="51"/>
        <v>0</v>
      </c>
      <c r="P98" s="305">
        <f t="shared" si="51"/>
        <v>0</v>
      </c>
      <c r="Q98" s="305">
        <f t="shared" si="51"/>
        <v>0</v>
      </c>
      <c r="R98" s="305">
        <f t="shared" si="51"/>
        <v>0</v>
      </c>
      <c r="S98" s="305">
        <f t="shared" si="51"/>
        <v>0</v>
      </c>
      <c r="T98" s="305">
        <f t="shared" si="51"/>
        <v>0</v>
      </c>
      <c r="U98" s="305">
        <f t="shared" si="51"/>
        <v>0</v>
      </c>
      <c r="V98" s="305">
        <f t="shared" si="51"/>
        <v>0</v>
      </c>
      <c r="W98" s="305">
        <f t="shared" si="51"/>
        <v>0</v>
      </c>
      <c r="X98" s="305">
        <f t="shared" si="51"/>
        <v>0</v>
      </c>
      <c r="Y98" s="305">
        <f t="shared" si="51"/>
        <v>0</v>
      </c>
      <c r="Z98" s="293">
        <f t="shared" si="43"/>
        <v>0</v>
      </c>
      <c r="AA98" s="98"/>
      <c r="AB98" s="55"/>
      <c r="AC98" s="74">
        <f>+D98-(D19+D32+D50+D67+D81+D94)</f>
        <v>0</v>
      </c>
      <c r="AD98" s="74">
        <f t="shared" ref="AD98:AY98" si="52">+E98-(E19+E32+E50+E67+E81+E94)</f>
        <v>0</v>
      </c>
      <c r="AE98" s="74">
        <f t="shared" si="52"/>
        <v>0</v>
      </c>
      <c r="AF98" s="74">
        <f t="shared" si="52"/>
        <v>0</v>
      </c>
      <c r="AG98" s="74">
        <f t="shared" si="52"/>
        <v>0</v>
      </c>
      <c r="AH98" s="74">
        <f t="shared" si="52"/>
        <v>0</v>
      </c>
      <c r="AI98" s="74">
        <f t="shared" si="52"/>
        <v>0</v>
      </c>
      <c r="AJ98" s="74">
        <f t="shared" si="52"/>
        <v>0</v>
      </c>
      <c r="AK98" s="74">
        <f t="shared" si="52"/>
        <v>0</v>
      </c>
      <c r="AL98" s="74">
        <f t="shared" si="52"/>
        <v>0</v>
      </c>
      <c r="AM98" s="74">
        <f t="shared" si="52"/>
        <v>0</v>
      </c>
      <c r="AN98" s="74">
        <f t="shared" si="52"/>
        <v>0</v>
      </c>
      <c r="AO98" s="74">
        <f t="shared" si="52"/>
        <v>0</v>
      </c>
      <c r="AP98" s="74">
        <f t="shared" si="52"/>
        <v>0</v>
      </c>
      <c r="AQ98" s="74">
        <f t="shared" si="52"/>
        <v>0</v>
      </c>
      <c r="AR98" s="74">
        <f t="shared" si="52"/>
        <v>0</v>
      </c>
      <c r="AS98" s="74">
        <f t="shared" si="52"/>
        <v>0</v>
      </c>
      <c r="AT98" s="74">
        <f t="shared" si="52"/>
        <v>0</v>
      </c>
      <c r="AU98" s="74">
        <f t="shared" si="52"/>
        <v>0</v>
      </c>
      <c r="AV98" s="74">
        <f t="shared" si="52"/>
        <v>0</v>
      </c>
      <c r="AW98" s="74">
        <f t="shared" si="52"/>
        <v>0</v>
      </c>
      <c r="AX98" s="74">
        <f t="shared" si="52"/>
        <v>0</v>
      </c>
      <c r="AY98" s="74">
        <f t="shared" si="52"/>
        <v>0</v>
      </c>
      <c r="AZ98" s="96">
        <f>+AA98-(AA18+AA31+AA49+AA66+AA80+AA93)</f>
        <v>0</v>
      </c>
      <c r="BA98" s="74">
        <f t="shared" si="46"/>
        <v>0</v>
      </c>
      <c r="BC98" s="74">
        <f>+IF((D98&gt;'DD7A2.MELD'!D120),111,0)</f>
        <v>0</v>
      </c>
      <c r="BD98" s="74">
        <f>+IF((E98&gt;'DD7A2.MELD'!E120),111,0)</f>
        <v>0</v>
      </c>
      <c r="BE98" s="74">
        <f>+IF((F98&gt;'DD7A2.MELD'!F120),111,0)</f>
        <v>0</v>
      </c>
      <c r="BF98" s="74">
        <f>+IF((G98&gt;'DD7A2.MELD'!G120),111,0)</f>
        <v>0</v>
      </c>
      <c r="BG98" s="74">
        <f>+IF((H98&gt;'DD7A2.MELD'!H120),111,0)</f>
        <v>0</v>
      </c>
      <c r="BH98" s="74">
        <f>+IF((I98&gt;'DD7A2.MELD'!I120),111,0)</f>
        <v>0</v>
      </c>
      <c r="BI98" s="74">
        <f>+IF((J98&gt;'DD7A2.MELD'!J120),111,0)</f>
        <v>0</v>
      </c>
      <c r="BJ98" s="74">
        <f>+IF((K98&gt;'DD7A2.MELD'!K120),111,0)</f>
        <v>0</v>
      </c>
      <c r="BK98" s="74">
        <f>+IF((L98&gt;'DD7A2.MELD'!L120),111,0)</f>
        <v>0</v>
      </c>
      <c r="BL98" s="74">
        <f>+IF((M98&gt;'DD7A2.MELD'!M120),111,0)</f>
        <v>0</v>
      </c>
      <c r="BM98" s="74">
        <f>+IF((N98&gt;'DD7A2.MELD'!N120),111,0)</f>
        <v>0</v>
      </c>
      <c r="BN98" s="74">
        <f>+IF((O98&gt;'DD7A2.MELD'!O120),111,0)</f>
        <v>0</v>
      </c>
      <c r="BO98" s="74">
        <f>+IF((P98&gt;'DD7A2.MELD'!P120),111,0)</f>
        <v>0</v>
      </c>
      <c r="BP98" s="74">
        <f>+IF((Q98&gt;'DD7A2.MELD'!Q120),111,0)</f>
        <v>0</v>
      </c>
      <c r="BQ98" s="74">
        <f>+IF((R98&gt;'DD7A2.MELD'!R120),111,0)</f>
        <v>0</v>
      </c>
      <c r="BR98" s="74">
        <f>+IF((S98&gt;'DD7A2.MELD'!S120),111,0)</f>
        <v>0</v>
      </c>
      <c r="BS98" s="74">
        <f>+IF((T98&gt;'DD7A2.MELD'!T120),111,0)</f>
        <v>0</v>
      </c>
      <c r="BT98" s="74">
        <f>+IF((U98&gt;'DD7A2.MELD'!U120),111,0)</f>
        <v>0</v>
      </c>
      <c r="BU98" s="74">
        <f>+IF((V98&gt;'DD7A2.MELD'!V120),111,0)</f>
        <v>0</v>
      </c>
      <c r="BV98" s="74">
        <f>+IF((W98&gt;'DD7A2.MELD'!W120),111,0)</f>
        <v>0</v>
      </c>
      <c r="BW98" s="74">
        <f>+IF((X98&gt;'DD7A2.MELD'!X120),111,0)</f>
        <v>0</v>
      </c>
      <c r="BX98" s="74">
        <f>+IF((Y98&gt;'DD7A2.MELD'!Y120),111,0)</f>
        <v>0</v>
      </c>
      <c r="BY98" s="74">
        <f>+IF((Z98&gt;'DD7A2.MELD'!Z120),111,0)</f>
        <v>0</v>
      </c>
    </row>
    <row r="99" spans="2:77" s="82" customFormat="1" ht="17.100000000000001" customHeight="1">
      <c r="B99" s="279"/>
      <c r="C99" s="280" t="s">
        <v>249</v>
      </c>
      <c r="D99" s="296">
        <f>+D20+D33+D51+D68+D82+D95</f>
        <v>0</v>
      </c>
      <c r="E99" s="296">
        <f t="shared" ref="E99:Y99" si="53">+E20+E33+E51+E68+E82+E95</f>
        <v>0</v>
      </c>
      <c r="F99" s="296">
        <f t="shared" si="53"/>
        <v>0</v>
      </c>
      <c r="G99" s="296">
        <f t="shared" si="53"/>
        <v>0</v>
      </c>
      <c r="H99" s="296">
        <f t="shared" si="53"/>
        <v>0</v>
      </c>
      <c r="I99" s="296">
        <f t="shared" si="53"/>
        <v>0</v>
      </c>
      <c r="J99" s="296">
        <f t="shared" si="53"/>
        <v>0</v>
      </c>
      <c r="K99" s="296">
        <f t="shared" si="53"/>
        <v>0</v>
      </c>
      <c r="L99" s="296">
        <f t="shared" si="53"/>
        <v>0</v>
      </c>
      <c r="M99" s="296">
        <f t="shared" si="53"/>
        <v>0</v>
      </c>
      <c r="N99" s="296">
        <f t="shared" si="53"/>
        <v>0</v>
      </c>
      <c r="O99" s="296">
        <f t="shared" si="53"/>
        <v>0</v>
      </c>
      <c r="P99" s="296">
        <f t="shared" si="53"/>
        <v>0</v>
      </c>
      <c r="Q99" s="296">
        <f t="shared" si="53"/>
        <v>0</v>
      </c>
      <c r="R99" s="296">
        <f t="shared" si="53"/>
        <v>0</v>
      </c>
      <c r="S99" s="296">
        <f t="shared" si="53"/>
        <v>0</v>
      </c>
      <c r="T99" s="296">
        <f t="shared" si="53"/>
        <v>0</v>
      </c>
      <c r="U99" s="296">
        <f t="shared" si="53"/>
        <v>0</v>
      </c>
      <c r="V99" s="296">
        <f t="shared" si="53"/>
        <v>0</v>
      </c>
      <c r="W99" s="296">
        <f t="shared" si="53"/>
        <v>0</v>
      </c>
      <c r="X99" s="296">
        <f t="shared" si="53"/>
        <v>0</v>
      </c>
      <c r="Y99" s="296">
        <f t="shared" si="53"/>
        <v>0</v>
      </c>
      <c r="Z99" s="297">
        <f t="shared" si="43"/>
        <v>0</v>
      </c>
      <c r="AA99" s="211"/>
      <c r="AB99" s="81"/>
      <c r="AC99" s="80">
        <f>+D99-(D20+D33+D51+D68+D82+D95)</f>
        <v>0</v>
      </c>
      <c r="AD99" s="80">
        <f t="shared" ref="AD99:AY99" si="54">+E99-(E20+E33+E51+E68+E82+E95)</f>
        <v>0</v>
      </c>
      <c r="AE99" s="80">
        <f t="shared" si="54"/>
        <v>0</v>
      </c>
      <c r="AF99" s="80">
        <f t="shared" si="54"/>
        <v>0</v>
      </c>
      <c r="AG99" s="80">
        <f t="shared" si="54"/>
        <v>0</v>
      </c>
      <c r="AH99" s="80">
        <f t="shared" si="54"/>
        <v>0</v>
      </c>
      <c r="AI99" s="80">
        <f t="shared" si="54"/>
        <v>0</v>
      </c>
      <c r="AJ99" s="80">
        <f t="shared" si="54"/>
        <v>0</v>
      </c>
      <c r="AK99" s="80">
        <f t="shared" si="54"/>
        <v>0</v>
      </c>
      <c r="AL99" s="80">
        <f t="shared" si="54"/>
        <v>0</v>
      </c>
      <c r="AM99" s="80">
        <f t="shared" si="54"/>
        <v>0</v>
      </c>
      <c r="AN99" s="80">
        <f t="shared" si="54"/>
        <v>0</v>
      </c>
      <c r="AO99" s="80">
        <f t="shared" si="54"/>
        <v>0</v>
      </c>
      <c r="AP99" s="80">
        <f t="shared" si="54"/>
        <v>0</v>
      </c>
      <c r="AQ99" s="80">
        <f t="shared" si="54"/>
        <v>0</v>
      </c>
      <c r="AR99" s="80">
        <f t="shared" si="54"/>
        <v>0</v>
      </c>
      <c r="AS99" s="80">
        <f t="shared" si="54"/>
        <v>0</v>
      </c>
      <c r="AT99" s="80">
        <f t="shared" si="54"/>
        <v>0</v>
      </c>
      <c r="AU99" s="80">
        <f t="shared" si="54"/>
        <v>0</v>
      </c>
      <c r="AV99" s="80">
        <f t="shared" si="54"/>
        <v>0</v>
      </c>
      <c r="AW99" s="80">
        <f t="shared" si="54"/>
        <v>0</v>
      </c>
      <c r="AX99" s="80">
        <f t="shared" si="54"/>
        <v>0</v>
      </c>
      <c r="AY99" s="80">
        <f t="shared" si="54"/>
        <v>0</v>
      </c>
      <c r="AZ99" s="211"/>
      <c r="BA99" s="80">
        <f t="shared" si="46"/>
        <v>0</v>
      </c>
      <c r="BC99" s="80">
        <f>+IF((D99&gt;'DD7A2.MELD'!D121),111,0)</f>
        <v>0</v>
      </c>
      <c r="BD99" s="80">
        <f>+IF((E99&gt;'DD7A2.MELD'!E121),111,0)</f>
        <v>0</v>
      </c>
      <c r="BE99" s="80">
        <f>+IF((F99&gt;'DD7A2.MELD'!F121),111,0)</f>
        <v>0</v>
      </c>
      <c r="BF99" s="80">
        <f>+IF((G99&gt;'DD7A2.MELD'!G121),111,0)</f>
        <v>0</v>
      </c>
      <c r="BG99" s="80">
        <f>+IF((H99&gt;'DD7A2.MELD'!H121),111,0)</f>
        <v>0</v>
      </c>
      <c r="BH99" s="80">
        <f>+IF((I99&gt;'DD7A2.MELD'!I121),111,0)</f>
        <v>0</v>
      </c>
      <c r="BI99" s="80">
        <f>+IF((J99&gt;'DD7A2.MELD'!J121),111,0)</f>
        <v>0</v>
      </c>
      <c r="BJ99" s="80">
        <f>+IF((K99&gt;'DD7A2.MELD'!K121),111,0)</f>
        <v>0</v>
      </c>
      <c r="BK99" s="80">
        <f>+IF((L99&gt;'DD7A2.MELD'!L121),111,0)</f>
        <v>0</v>
      </c>
      <c r="BL99" s="80">
        <f>+IF((M99&gt;'DD7A2.MELD'!M121),111,0)</f>
        <v>0</v>
      </c>
      <c r="BM99" s="80">
        <f>+IF((N99&gt;'DD7A2.MELD'!N121),111,0)</f>
        <v>0</v>
      </c>
      <c r="BN99" s="80">
        <f>+IF((O99&gt;'DD7A2.MELD'!O121),111,0)</f>
        <v>0</v>
      </c>
      <c r="BO99" s="80">
        <f>+IF((P99&gt;'DD7A2.MELD'!P121),111,0)</f>
        <v>0</v>
      </c>
      <c r="BP99" s="80">
        <f>+IF((Q99&gt;'DD7A2.MELD'!Q121),111,0)</f>
        <v>0</v>
      </c>
      <c r="BQ99" s="80">
        <f>+IF((R99&gt;'DD7A2.MELD'!R121),111,0)</f>
        <v>0</v>
      </c>
      <c r="BR99" s="80">
        <f>+IF((S99&gt;'DD7A2.MELD'!S121),111,0)</f>
        <v>0</v>
      </c>
      <c r="BS99" s="80">
        <f>+IF((T99&gt;'DD7A2.MELD'!T121),111,0)</f>
        <v>0</v>
      </c>
      <c r="BT99" s="80">
        <f>+IF((U99&gt;'DD7A2.MELD'!U121),111,0)</f>
        <v>0</v>
      </c>
      <c r="BU99" s="80">
        <f>+IF((V99&gt;'DD7A2.MELD'!V121),111,0)</f>
        <v>0</v>
      </c>
      <c r="BV99" s="80">
        <f>+IF((W99&gt;'DD7A2.MELD'!W121),111,0)</f>
        <v>0</v>
      </c>
      <c r="BW99" s="80">
        <f>+IF((X99&gt;'DD7A2.MELD'!X121),111,0)</f>
        <v>0</v>
      </c>
      <c r="BX99" s="80">
        <f>+IF((Y99&gt;'DD7A2.MELD'!Y121),111,0)</f>
        <v>0</v>
      </c>
      <c r="BY99" s="80">
        <f>+IF((Z99&gt;'DD7A2.MELD'!Z121),111,0)</f>
        <v>0</v>
      </c>
    </row>
    <row r="100" spans="2:77" s="82" customFormat="1" ht="17.100000000000001" customHeight="1">
      <c r="B100" s="281"/>
      <c r="C100" s="282" t="s">
        <v>250</v>
      </c>
      <c r="D100" s="296">
        <f>+D21+D34+D52+D69+D83+D96</f>
        <v>0</v>
      </c>
      <c r="E100" s="296">
        <f t="shared" ref="E100:Y100" si="55">+E21+E34+E52+E69+E83+E96</f>
        <v>0</v>
      </c>
      <c r="F100" s="296">
        <f t="shared" si="55"/>
        <v>0</v>
      </c>
      <c r="G100" s="296">
        <f t="shared" si="55"/>
        <v>0</v>
      </c>
      <c r="H100" s="296">
        <f t="shared" si="55"/>
        <v>0</v>
      </c>
      <c r="I100" s="296">
        <f t="shared" si="55"/>
        <v>0</v>
      </c>
      <c r="J100" s="296">
        <f t="shared" si="55"/>
        <v>0</v>
      </c>
      <c r="K100" s="296">
        <f t="shared" si="55"/>
        <v>0</v>
      </c>
      <c r="L100" s="296">
        <f t="shared" si="55"/>
        <v>0</v>
      </c>
      <c r="M100" s="296">
        <f t="shared" si="55"/>
        <v>0</v>
      </c>
      <c r="N100" s="296">
        <f t="shared" si="55"/>
        <v>0</v>
      </c>
      <c r="O100" s="296">
        <f t="shared" si="55"/>
        <v>0</v>
      </c>
      <c r="P100" s="296">
        <f t="shared" si="55"/>
        <v>0</v>
      </c>
      <c r="Q100" s="296">
        <f t="shared" si="55"/>
        <v>0</v>
      </c>
      <c r="R100" s="296">
        <f t="shared" si="55"/>
        <v>0</v>
      </c>
      <c r="S100" s="296">
        <f t="shared" si="55"/>
        <v>0</v>
      </c>
      <c r="T100" s="296">
        <f t="shared" si="55"/>
        <v>0</v>
      </c>
      <c r="U100" s="296">
        <f t="shared" si="55"/>
        <v>0</v>
      </c>
      <c r="V100" s="296">
        <f t="shared" si="55"/>
        <v>0</v>
      </c>
      <c r="W100" s="296">
        <f t="shared" si="55"/>
        <v>0</v>
      </c>
      <c r="X100" s="296">
        <f t="shared" si="55"/>
        <v>0</v>
      </c>
      <c r="Y100" s="296">
        <f t="shared" si="55"/>
        <v>0</v>
      </c>
      <c r="Z100" s="297">
        <f t="shared" si="43"/>
        <v>0</v>
      </c>
      <c r="AA100" s="115"/>
      <c r="AB100" s="81"/>
      <c r="AC100" s="80">
        <f>+D100-(D21+D34+D52+D69+D83+D96)</f>
        <v>0</v>
      </c>
      <c r="AD100" s="80">
        <f t="shared" ref="AD100:AY100" si="56">+E100-(E21+E34+E52+E69+E83+E96)</f>
        <v>0</v>
      </c>
      <c r="AE100" s="80">
        <f t="shared" si="56"/>
        <v>0</v>
      </c>
      <c r="AF100" s="80">
        <f t="shared" si="56"/>
        <v>0</v>
      </c>
      <c r="AG100" s="80">
        <f t="shared" si="56"/>
        <v>0</v>
      </c>
      <c r="AH100" s="80">
        <f t="shared" si="56"/>
        <v>0</v>
      </c>
      <c r="AI100" s="80">
        <f t="shared" si="56"/>
        <v>0</v>
      </c>
      <c r="AJ100" s="80">
        <f t="shared" si="56"/>
        <v>0</v>
      </c>
      <c r="AK100" s="80">
        <f t="shared" si="56"/>
        <v>0</v>
      </c>
      <c r="AL100" s="80">
        <f t="shared" si="56"/>
        <v>0</v>
      </c>
      <c r="AM100" s="80">
        <f t="shared" si="56"/>
        <v>0</v>
      </c>
      <c r="AN100" s="80">
        <f t="shared" si="56"/>
        <v>0</v>
      </c>
      <c r="AO100" s="80">
        <f t="shared" si="56"/>
        <v>0</v>
      </c>
      <c r="AP100" s="80">
        <f t="shared" si="56"/>
        <v>0</v>
      </c>
      <c r="AQ100" s="80">
        <f t="shared" si="56"/>
        <v>0</v>
      </c>
      <c r="AR100" s="80">
        <f t="shared" si="56"/>
        <v>0</v>
      </c>
      <c r="AS100" s="80">
        <f t="shared" si="56"/>
        <v>0</v>
      </c>
      <c r="AT100" s="80">
        <f t="shared" si="56"/>
        <v>0</v>
      </c>
      <c r="AU100" s="80">
        <f t="shared" si="56"/>
        <v>0</v>
      </c>
      <c r="AV100" s="80">
        <f t="shared" si="56"/>
        <v>0</v>
      </c>
      <c r="AW100" s="80">
        <f t="shared" si="56"/>
        <v>0</v>
      </c>
      <c r="AX100" s="80">
        <f t="shared" si="56"/>
        <v>0</v>
      </c>
      <c r="AY100" s="80">
        <f t="shared" si="56"/>
        <v>0</v>
      </c>
      <c r="AZ100" s="211"/>
      <c r="BA100" s="80">
        <f t="shared" si="46"/>
        <v>0</v>
      </c>
      <c r="BC100" s="80">
        <f>+IF((D100&gt;'DD7A2.MELD'!D122),111,0)</f>
        <v>0</v>
      </c>
      <c r="BD100" s="80">
        <f>+IF((E100&gt;'DD7A2.MELD'!E122),111,0)</f>
        <v>0</v>
      </c>
      <c r="BE100" s="80">
        <f>+IF((F100&gt;'DD7A2.MELD'!F122),111,0)</f>
        <v>0</v>
      </c>
      <c r="BF100" s="80">
        <f>+IF((G100&gt;'DD7A2.MELD'!G122),111,0)</f>
        <v>0</v>
      </c>
      <c r="BG100" s="80">
        <f>+IF((H100&gt;'DD7A2.MELD'!H122),111,0)</f>
        <v>0</v>
      </c>
      <c r="BH100" s="80">
        <f>+IF((I100&gt;'DD7A2.MELD'!I122),111,0)</f>
        <v>0</v>
      </c>
      <c r="BI100" s="80">
        <f>+IF((J100&gt;'DD7A2.MELD'!J122),111,0)</f>
        <v>0</v>
      </c>
      <c r="BJ100" s="80">
        <f>+IF((K100&gt;'DD7A2.MELD'!K122),111,0)</f>
        <v>0</v>
      </c>
      <c r="BK100" s="80">
        <f>+IF((L100&gt;'DD7A2.MELD'!L122),111,0)</f>
        <v>0</v>
      </c>
      <c r="BL100" s="80">
        <f>+IF((M100&gt;'DD7A2.MELD'!M122),111,0)</f>
        <v>0</v>
      </c>
      <c r="BM100" s="80">
        <f>+IF((N100&gt;'DD7A2.MELD'!N122),111,0)</f>
        <v>0</v>
      </c>
      <c r="BN100" s="80">
        <f>+IF((O100&gt;'DD7A2.MELD'!O122),111,0)</f>
        <v>0</v>
      </c>
      <c r="BO100" s="80">
        <f>+IF((P100&gt;'DD7A2.MELD'!P122),111,0)</f>
        <v>0</v>
      </c>
      <c r="BP100" s="80">
        <f>+IF((Q100&gt;'DD7A2.MELD'!Q122),111,0)</f>
        <v>0</v>
      </c>
      <c r="BQ100" s="80">
        <f>+IF((R100&gt;'DD7A2.MELD'!R122),111,0)</f>
        <v>0</v>
      </c>
      <c r="BR100" s="80">
        <f>+IF((S100&gt;'DD7A2.MELD'!S122),111,0)</f>
        <v>0</v>
      </c>
      <c r="BS100" s="80">
        <f>+IF((T100&gt;'DD7A2.MELD'!T122),111,0)</f>
        <v>0</v>
      </c>
      <c r="BT100" s="80">
        <f>+IF((U100&gt;'DD7A2.MELD'!U122),111,0)</f>
        <v>0</v>
      </c>
      <c r="BU100" s="80">
        <f>+IF((V100&gt;'DD7A2.MELD'!V122),111,0)</f>
        <v>0</v>
      </c>
      <c r="BV100" s="80">
        <f>+IF((W100&gt;'DD7A2.MELD'!W122),111,0)</f>
        <v>0</v>
      </c>
      <c r="BW100" s="80">
        <f>+IF((X100&gt;'DD7A2.MELD'!X122),111,0)</f>
        <v>0</v>
      </c>
      <c r="BX100" s="80">
        <f>+IF((Y100&gt;'DD7A2.MELD'!Y122),111,0)</f>
        <v>0</v>
      </c>
      <c r="BY100" s="80">
        <f>+IF((Z100&gt;'DD7A2.MELD'!Z122),111,0)</f>
        <v>0</v>
      </c>
    </row>
    <row r="101" spans="2:77" s="56" customFormat="1" ht="9.9499999999999993" customHeight="1">
      <c r="B101" s="61"/>
      <c r="C101" s="62"/>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89"/>
      <c r="AA101" s="98"/>
      <c r="AB101" s="55"/>
      <c r="AC101" s="230"/>
      <c r="AD101" s="230"/>
      <c r="AE101" s="230"/>
      <c r="AF101" s="230"/>
      <c r="AG101" s="230"/>
      <c r="AH101" s="230"/>
      <c r="AI101" s="230"/>
      <c r="AJ101" s="230"/>
      <c r="AK101" s="230"/>
      <c r="AL101" s="230"/>
      <c r="AM101" s="230"/>
      <c r="AN101" s="230"/>
      <c r="AO101" s="230"/>
      <c r="AP101" s="230"/>
      <c r="AQ101" s="230"/>
      <c r="AR101" s="230"/>
      <c r="AS101" s="230"/>
      <c r="AT101" s="230"/>
      <c r="AU101" s="230"/>
      <c r="AV101" s="230"/>
      <c r="AW101" s="230"/>
      <c r="AX101" s="231"/>
      <c r="AY101" s="232"/>
      <c r="AZ101" s="373"/>
      <c r="BA101" s="232"/>
      <c r="BC101" s="232"/>
      <c r="BD101" s="232"/>
      <c r="BE101" s="232"/>
      <c r="BF101" s="232"/>
      <c r="BG101" s="232"/>
      <c r="BH101" s="232"/>
      <c r="BI101" s="232"/>
      <c r="BJ101" s="232"/>
      <c r="BK101" s="232"/>
      <c r="BL101" s="232"/>
      <c r="BM101" s="232"/>
      <c r="BN101" s="232"/>
      <c r="BO101" s="232"/>
      <c r="BP101" s="232"/>
      <c r="BQ101" s="232"/>
      <c r="BR101" s="232"/>
      <c r="BS101" s="232"/>
      <c r="BT101" s="232"/>
      <c r="BU101" s="232"/>
      <c r="BV101" s="232"/>
      <c r="BW101" s="232"/>
      <c r="BX101" s="232"/>
      <c r="BY101" s="232"/>
    </row>
    <row r="102" spans="2:77" s="2" customFormat="1" ht="81" customHeight="1">
      <c r="B102" s="142"/>
      <c r="C102" s="997" t="s">
        <v>82</v>
      </c>
      <c r="D102" s="997"/>
      <c r="E102" s="997"/>
      <c r="F102" s="997"/>
      <c r="G102" s="997"/>
      <c r="H102" s="997"/>
      <c r="I102" s="997"/>
      <c r="J102" s="997"/>
      <c r="K102" s="997"/>
      <c r="L102" s="997"/>
      <c r="M102" s="997"/>
      <c r="N102" s="997"/>
      <c r="O102" s="997"/>
      <c r="P102" s="997"/>
      <c r="Q102" s="997"/>
      <c r="R102" s="997"/>
      <c r="S102" s="997"/>
      <c r="T102" s="997"/>
      <c r="U102" s="997"/>
      <c r="V102" s="997"/>
      <c r="W102" s="997"/>
      <c r="X102" s="997"/>
      <c r="Y102" s="997"/>
      <c r="Z102" s="997"/>
      <c r="AA102" s="141"/>
    </row>
  </sheetData>
  <mergeCells count="10">
    <mergeCell ref="AC7:AY7"/>
    <mergeCell ref="BC7:BY7"/>
    <mergeCell ref="AC5:BY5"/>
    <mergeCell ref="C102:Z102"/>
    <mergeCell ref="C5:Z5"/>
    <mergeCell ref="D7:Z7"/>
    <mergeCell ref="D6:AA6"/>
    <mergeCell ref="C2:Z2"/>
    <mergeCell ref="C3:Z3"/>
    <mergeCell ref="C4:Z4"/>
  </mergeCells>
  <phoneticPr fontId="0" type="noConversion"/>
  <conditionalFormatting sqref="D6:F6">
    <cfRule type="expression" dxfId="32" priority="1" stopIfTrue="1">
      <formula>COUNTA(D10:Z100)&lt;&gt;COUNTIF(D10:Z100,"&gt;=0")</formula>
    </cfRule>
  </conditionalFormatting>
  <conditionalFormatting sqref="G6">
    <cfRule type="expression" dxfId="31" priority="2" stopIfTrue="1">
      <formula>COUNTA(G10:AB100)&lt;&gt;COUNTIF(G10:AB100,"&gt;=0")</formula>
    </cfRule>
  </conditionalFormatting>
  <conditionalFormatting sqref="H6">
    <cfRule type="expression" dxfId="30" priority="3" stopIfTrue="1">
      <formula>COUNTA(H10:AB100)&lt;&gt;COUNTIF(H10:AB100,"&gt;=0")</formula>
    </cfRule>
  </conditionalFormatting>
  <conditionalFormatting sqref="I6">
    <cfRule type="expression" dxfId="29" priority="4" stopIfTrue="1">
      <formula>COUNTA(I10:AB100)&lt;&gt;COUNTIF(I10:AB100,"&gt;=0")</formula>
    </cfRule>
  </conditionalFormatting>
  <conditionalFormatting sqref="J6">
    <cfRule type="expression" dxfId="28" priority="5" stopIfTrue="1">
      <formula>COUNTA(J10:AB100)&lt;&gt;COUNTIF(J10:AB100,"&gt;=0")</formula>
    </cfRule>
  </conditionalFormatting>
  <conditionalFormatting sqref="K6">
    <cfRule type="expression" dxfId="27" priority="6" stopIfTrue="1">
      <formula>COUNTA(K10:AB100)&lt;&gt;COUNTIF(K10:AB100,"&gt;=0")</formula>
    </cfRule>
  </conditionalFormatting>
  <conditionalFormatting sqref="L6">
    <cfRule type="expression" dxfId="26" priority="7" stopIfTrue="1">
      <formula>COUNTA(L10:AB100)&lt;&gt;COUNTIF(L10:AB100,"&gt;=0")</formula>
    </cfRule>
  </conditionalFormatting>
  <conditionalFormatting sqref="M6">
    <cfRule type="expression" dxfId="25" priority="8" stopIfTrue="1">
      <formula>COUNTA(M10:AB100)&lt;&gt;COUNTIF(M10:AB100,"&gt;=0")</formula>
    </cfRule>
  </conditionalFormatting>
  <conditionalFormatting sqref="N6">
    <cfRule type="expression" dxfId="24" priority="9" stopIfTrue="1">
      <formula>COUNTA(N10:AB100)&lt;&gt;COUNTIF(N10:AB100,"&gt;=0")</formula>
    </cfRule>
  </conditionalFormatting>
  <conditionalFormatting sqref="O6">
    <cfRule type="expression" dxfId="23" priority="10" stopIfTrue="1">
      <formula>COUNTA(O10:AB100)&lt;&gt;COUNTIF(O10:AB100,"&gt;=0")</formula>
    </cfRule>
  </conditionalFormatting>
  <conditionalFormatting sqref="P6">
    <cfRule type="expression" dxfId="22" priority="11" stopIfTrue="1">
      <formula>COUNTA(P10:AB100)&lt;&gt;COUNTIF(P10:AB100,"&gt;=0")</formula>
    </cfRule>
  </conditionalFormatting>
  <conditionalFormatting sqref="Q6">
    <cfRule type="expression" dxfId="21" priority="12" stopIfTrue="1">
      <formula>COUNTA(Q10:AB100)&lt;&gt;COUNTIF(Q10:AB100,"&gt;=0")</formula>
    </cfRule>
  </conditionalFormatting>
  <conditionalFormatting sqref="R6">
    <cfRule type="expression" dxfId="20" priority="13" stopIfTrue="1">
      <formula>COUNTA(R10:AB100)&lt;&gt;COUNTIF(R10:AB100,"&gt;=0")</formula>
    </cfRule>
  </conditionalFormatting>
  <conditionalFormatting sqref="S6">
    <cfRule type="expression" dxfId="19" priority="14" stopIfTrue="1">
      <formula>COUNTA(S10:AB100)&lt;&gt;COUNTIF(S10:AB100,"&gt;=0")</formula>
    </cfRule>
  </conditionalFormatting>
  <conditionalFormatting sqref="T6">
    <cfRule type="expression" dxfId="18" priority="15" stopIfTrue="1">
      <formula>COUNTA(T10:AB100)&lt;&gt;COUNTIF(T10:AB100,"&gt;=0")</formula>
    </cfRule>
  </conditionalFormatting>
  <conditionalFormatting sqref="U6">
    <cfRule type="expression" dxfId="17" priority="16" stopIfTrue="1">
      <formula>COUNTA(U10:AB100)&lt;&gt;COUNTIF(U10:AB100,"&gt;=0")</formula>
    </cfRule>
  </conditionalFormatting>
  <conditionalFormatting sqref="V6">
    <cfRule type="expression" dxfId="16" priority="17" stopIfTrue="1">
      <formula>COUNTA(V10:AB100)&lt;&gt;COUNTIF(V10:AB100,"&gt;=0")</formula>
    </cfRule>
  </conditionalFormatting>
  <conditionalFormatting sqref="W6">
    <cfRule type="expression" dxfId="15" priority="18" stopIfTrue="1">
      <formula>COUNTA(W10:AB100)&lt;&gt;COUNTIF(W10:AB100,"&gt;=0")</formula>
    </cfRule>
  </conditionalFormatting>
  <conditionalFormatting sqref="X6">
    <cfRule type="expression" dxfId="14" priority="19" stopIfTrue="1">
      <formula>COUNTA(X10:AB100)&lt;&gt;COUNTIF(X10:AB100,"&gt;=0")</formula>
    </cfRule>
  </conditionalFormatting>
  <conditionalFormatting sqref="Y6">
    <cfRule type="expression" dxfId="13" priority="20" stopIfTrue="1">
      <formula>COUNTA(Y10:AB100)&lt;&gt;COUNTIF(Y10:AB100,"&gt;=0")</formula>
    </cfRule>
  </conditionalFormatting>
  <conditionalFormatting sqref="Z6">
    <cfRule type="expression" dxfId="12" priority="21" stopIfTrue="1">
      <formula>COUNTA(Z10:AB100)&lt;&gt;COUNTIF(Z10:AB100,"&gt;=0")</formula>
    </cfRule>
  </conditionalFormatting>
  <conditionalFormatting sqref="AA6">
    <cfRule type="expression" dxfId="11" priority="22" stopIfTrue="1">
      <formula>COUNTA(AA10:AB100)&lt;&gt;COUNTIF(AA10:AB100,"&gt;=0")</formula>
    </cfRule>
  </conditionalFormatting>
  <conditionalFormatting sqref="AC23:BA31 AC51:AY52 AC68:AY69 AC82:AY83 AC95:AY96 AC35:BA35 AC20:AY21 AC33:AY34 AC41:BA49 AC58:BA66 AC72:BA80 AC10:BA18 AC85:BA93 BC41:BY49 BC10:BY18 BC72:BY80 BC23:BY31 BC58:BY66 BC85:BY93 BC35 BE35:BF35 BH35:BJ35 BL35 BN35:BQ35 BS35:BU35 BW35">
    <cfRule type="expression" dxfId="10" priority="23" stopIfTrue="1">
      <formula>ABS(AC10)&gt;10</formula>
    </cfRule>
  </conditionalFormatting>
  <conditionalFormatting sqref="AZ50:BA57 AZ19:BA22 AZ32:BA34 AC53:AY57 AC36:BA40 AZ94:BA101 AZ67:BA71 AC22:AY22 AZ81:BA84 AC19:AY19 AC9:BA9 AC94:AY94 AC70:AY71 AC32:AY32 AC50:AY50 AC84:AY84 AC81:AY81 AC67:AY67 AC97:AY101 BC9:BY9 BC81:BY84 BC32:BY34 BC67:BY71 BC36:BY40 BC50:BY57 BC94:BY101 BC19:BY22 BD35 BG35 BK35 BM35 BR35 BV35 BX35:BY35">
    <cfRule type="expression" dxfId="9" priority="26" stopIfTrue="1">
      <formula>ABS(AC9)&gt;10</formula>
    </cfRule>
  </conditionalFormatting>
  <pageMargins left="0.78740157480314965" right="0.74803149606299213" top="0.98425196850393704" bottom="0.98425196850393704" header="0.51181102362204722" footer="0.51181102362204722"/>
  <pageSetup paperSize="8" scale="60" orientation="portrait" r:id="rId1"/>
  <headerFooter alignWithMargins="0">
    <oddFooter>&amp;R2013 Triennial Central Bank Survey</oddFooter>
  </headerFooter>
  <rowBreaks count="1" manualBreakCount="1">
    <brk id="6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outlinePr summaryBelow="0" summaryRight="0"/>
  </sheetPr>
  <dimension ref="B1:CD182"/>
  <sheetViews>
    <sheetView showGridLines="0" zoomScale="75" zoomScaleNormal="75" workbookViewId="0">
      <pane xSplit="3" ySplit="8" topLeftCell="D9" activePane="bottomRight" state="frozen"/>
      <selection activeCell="K24" sqref="K24"/>
      <selection pane="topRight" activeCell="K24" sqref="K24"/>
      <selection pane="bottomLeft" activeCell="K24" sqref="K24"/>
      <selection pane="bottomRight" activeCell="K24" sqref="K24"/>
    </sheetView>
  </sheetViews>
  <sheetFormatPr baseColWidth="10" defaultColWidth="9.140625" defaultRowHeight="12.75" zeroHeight="1"/>
  <cols>
    <col min="1" max="2" width="1.7109375" style="8" customWidth="1"/>
    <col min="3" max="3" width="50.7109375" style="65" customWidth="1"/>
    <col min="4" max="9" width="7.7109375" style="65" customWidth="1"/>
    <col min="10" max="10" width="7.7109375" customWidth="1"/>
    <col min="11" max="23" width="7.7109375" style="66" customWidth="1"/>
    <col min="24" max="25" width="8.85546875" style="65" customWidth="1"/>
    <col min="26" max="26" width="12.28515625" style="65" customWidth="1"/>
    <col min="27" max="27" width="11.7109375" style="66" customWidth="1"/>
    <col min="28" max="28" width="1.7109375" style="109" customWidth="1"/>
    <col min="29" max="29" width="1.7109375" style="8" customWidth="1"/>
    <col min="30" max="53" width="6.7109375" style="8" customWidth="1"/>
    <col min="54" max="54" width="1.7109375" style="8" customWidth="1"/>
    <col min="55" max="56" width="6.7109375" style="8" customWidth="1"/>
    <col min="57" max="57" width="6.7109375" style="245" customWidth="1"/>
    <col min="58" max="58" width="1.7109375" style="8" customWidth="1"/>
    <col min="59" max="82" width="6.7109375" style="8" customWidth="1"/>
    <col min="83" max="16384" width="9.140625" style="8"/>
  </cols>
  <sheetData>
    <row r="1" spans="2:82" s="45" customFormat="1" ht="20.100000000000001" customHeight="1">
      <c r="B1" s="41" t="s">
        <v>77</v>
      </c>
      <c r="C1" s="42"/>
      <c r="D1" s="43"/>
      <c r="E1" s="43"/>
      <c r="F1" s="43"/>
      <c r="G1" s="43"/>
      <c r="H1" s="43"/>
      <c r="I1" s="43"/>
      <c r="K1" s="47"/>
      <c r="L1" s="47"/>
      <c r="M1" s="47"/>
      <c r="N1" s="47"/>
      <c r="O1" s="47"/>
      <c r="P1" s="47"/>
      <c r="Q1" s="47"/>
      <c r="R1" s="47"/>
      <c r="S1" s="47"/>
      <c r="T1" s="47"/>
      <c r="U1" s="47"/>
      <c r="V1" s="47"/>
      <c r="W1" s="47"/>
      <c r="X1" s="43"/>
      <c r="Y1" s="43"/>
      <c r="Z1" s="43"/>
      <c r="AA1" s="215"/>
      <c r="AB1" s="106"/>
      <c r="AD1" s="67"/>
      <c r="AE1" s="67"/>
      <c r="AF1" s="67"/>
      <c r="AG1" s="67"/>
      <c r="AH1" s="44"/>
      <c r="BC1" s="64"/>
      <c r="BD1" s="64"/>
      <c r="BE1" s="241"/>
    </row>
    <row r="2" spans="2:82" s="45" customFormat="1" ht="20.100000000000001" customHeight="1">
      <c r="B2" s="46"/>
      <c r="C2" s="998" t="s">
        <v>64</v>
      </c>
      <c r="D2" s="998"/>
      <c r="E2" s="998"/>
      <c r="F2" s="998"/>
      <c r="G2" s="998"/>
      <c r="H2" s="998"/>
      <c r="I2" s="998"/>
      <c r="J2" s="998"/>
      <c r="K2" s="998"/>
      <c r="L2" s="998"/>
      <c r="M2" s="998"/>
      <c r="N2" s="998"/>
      <c r="O2" s="998"/>
      <c r="P2" s="998"/>
      <c r="Q2" s="998"/>
      <c r="R2" s="998"/>
      <c r="S2" s="998"/>
      <c r="T2" s="998"/>
      <c r="U2" s="998"/>
      <c r="V2" s="998"/>
      <c r="W2" s="998"/>
      <c r="X2" s="998"/>
      <c r="Y2" s="998"/>
      <c r="Z2" s="998"/>
      <c r="AA2" s="998"/>
      <c r="AB2" s="106"/>
      <c r="AD2" s="188" t="s">
        <v>65</v>
      </c>
      <c r="AE2" s="189" t="e">
        <f>MAX(AD9:CD103)</f>
        <v>#REF!</v>
      </c>
      <c r="AH2" s="44"/>
      <c r="BE2" s="242"/>
    </row>
    <row r="3" spans="2:82" s="45" customFormat="1" ht="20.100000000000001" customHeight="1">
      <c r="C3" s="998" t="s">
        <v>58</v>
      </c>
      <c r="D3" s="998"/>
      <c r="E3" s="998"/>
      <c r="F3" s="998"/>
      <c r="G3" s="998"/>
      <c r="H3" s="998"/>
      <c r="I3" s="998"/>
      <c r="J3" s="998"/>
      <c r="K3" s="998"/>
      <c r="L3" s="998"/>
      <c r="M3" s="998"/>
      <c r="N3" s="998"/>
      <c r="O3" s="998"/>
      <c r="P3" s="998"/>
      <c r="Q3" s="998"/>
      <c r="R3" s="998"/>
      <c r="S3" s="998"/>
      <c r="T3" s="998"/>
      <c r="U3" s="998"/>
      <c r="V3" s="998"/>
      <c r="W3" s="998"/>
      <c r="X3" s="998"/>
      <c r="Y3" s="998"/>
      <c r="Z3" s="998"/>
      <c r="AA3" s="998"/>
      <c r="AB3" s="106"/>
      <c r="AD3" s="190" t="s">
        <v>66</v>
      </c>
      <c r="AE3" s="191" t="e">
        <f>MIN(AD9:CD103)</f>
        <v>#REF!</v>
      </c>
      <c r="AF3" s="68"/>
      <c r="AG3" s="68"/>
      <c r="AH3" s="44"/>
      <c r="BC3" s="64"/>
      <c r="BD3" s="64"/>
      <c r="BE3" s="241"/>
    </row>
    <row r="4" spans="2:82" s="45" customFormat="1" ht="20.100000000000001" customHeight="1">
      <c r="C4" s="998" t="s">
        <v>68</v>
      </c>
      <c r="D4" s="998"/>
      <c r="E4" s="998"/>
      <c r="F4" s="998"/>
      <c r="G4" s="998"/>
      <c r="H4" s="998"/>
      <c r="I4" s="998"/>
      <c r="J4" s="998"/>
      <c r="K4" s="998"/>
      <c r="L4" s="998"/>
      <c r="M4" s="998"/>
      <c r="N4" s="998"/>
      <c r="O4" s="998"/>
      <c r="P4" s="998"/>
      <c r="Q4" s="998"/>
      <c r="R4" s="998"/>
      <c r="S4" s="998"/>
      <c r="T4" s="998"/>
      <c r="U4" s="998"/>
      <c r="V4" s="998"/>
      <c r="W4" s="998"/>
      <c r="X4" s="998"/>
      <c r="Y4" s="998"/>
      <c r="Z4" s="998"/>
      <c r="AA4" s="998"/>
      <c r="AB4" s="106"/>
      <c r="AF4" s="68"/>
      <c r="AG4" s="68"/>
      <c r="AH4" s="44"/>
      <c r="BC4" s="64"/>
      <c r="BD4" s="64"/>
      <c r="BE4" s="241"/>
    </row>
    <row r="5" spans="2:82" s="45" customFormat="1" ht="20.100000000000001" customHeight="1">
      <c r="C5" s="998" t="s">
        <v>287</v>
      </c>
      <c r="D5" s="998"/>
      <c r="E5" s="998"/>
      <c r="F5" s="998"/>
      <c r="G5" s="998"/>
      <c r="H5" s="998"/>
      <c r="I5" s="998"/>
      <c r="J5" s="998"/>
      <c r="K5" s="998"/>
      <c r="L5" s="998"/>
      <c r="M5" s="998"/>
      <c r="N5" s="998"/>
      <c r="O5" s="998"/>
      <c r="P5" s="998"/>
      <c r="Q5" s="998"/>
      <c r="R5" s="998"/>
      <c r="S5" s="998"/>
      <c r="T5" s="998"/>
      <c r="U5" s="998"/>
      <c r="V5" s="998"/>
      <c r="W5" s="998"/>
      <c r="X5" s="998"/>
      <c r="Y5" s="998"/>
      <c r="Z5" s="998"/>
      <c r="AA5" s="998"/>
      <c r="AB5" s="107"/>
      <c r="AD5" s="999" t="s">
        <v>63</v>
      </c>
      <c r="AE5" s="1000"/>
      <c r="AF5" s="1000"/>
      <c r="AG5" s="1000"/>
      <c r="AH5" s="1000"/>
      <c r="AI5" s="1000"/>
      <c r="AJ5" s="1000"/>
      <c r="AK5" s="1000"/>
      <c r="AL5" s="1000"/>
      <c r="AM5" s="1000"/>
      <c r="AN5" s="1000"/>
      <c r="AO5" s="1000"/>
      <c r="AP5" s="1000"/>
      <c r="AQ5" s="1000"/>
      <c r="AR5" s="1000"/>
      <c r="AS5" s="1000"/>
      <c r="AT5" s="1000"/>
      <c r="AU5" s="1000"/>
      <c r="AV5" s="1000"/>
      <c r="AW5" s="1000"/>
      <c r="AX5" s="1000"/>
      <c r="AY5" s="1000"/>
      <c r="AZ5" s="1000"/>
      <c r="BA5" s="1000"/>
      <c r="BB5" s="1000"/>
      <c r="BC5" s="1000"/>
      <c r="BD5" s="1000"/>
      <c r="BE5" s="1000"/>
      <c r="BF5" s="1000"/>
      <c r="BG5" s="1000"/>
      <c r="BH5" s="1000"/>
      <c r="BI5" s="1000"/>
      <c r="BJ5" s="1000"/>
      <c r="BK5" s="1000"/>
      <c r="BL5" s="1000"/>
      <c r="BM5" s="1000"/>
      <c r="BN5" s="1000"/>
      <c r="BO5" s="1000"/>
      <c r="BP5" s="1000"/>
      <c r="BQ5" s="1000"/>
      <c r="BR5" s="1000"/>
      <c r="BS5" s="1000"/>
      <c r="BT5" s="1000"/>
      <c r="BU5" s="1000"/>
      <c r="BV5" s="1000"/>
      <c r="BW5" s="1000"/>
      <c r="BX5" s="1000"/>
      <c r="BY5" s="1000"/>
      <c r="BZ5" s="1000"/>
      <c r="CA5" s="1000"/>
      <c r="CB5" s="1000"/>
      <c r="CC5" s="1000"/>
      <c r="CD5" s="1001"/>
    </row>
    <row r="6" spans="2:82" s="45" customFormat="1" ht="39.950000000000003" customHeight="1">
      <c r="D6" s="959" t="s">
        <v>205</v>
      </c>
      <c r="E6" s="959"/>
      <c r="F6" s="959"/>
      <c r="G6" s="959"/>
      <c r="H6" s="959"/>
      <c r="I6" s="959"/>
      <c r="J6" s="959"/>
      <c r="K6" s="959"/>
      <c r="L6" s="959"/>
      <c r="M6" s="959"/>
      <c r="N6" s="959"/>
      <c r="O6" s="959"/>
      <c r="P6" s="959"/>
      <c r="Q6" s="959"/>
      <c r="R6" s="959"/>
      <c r="S6" s="959"/>
      <c r="T6" s="959"/>
      <c r="U6" s="959"/>
      <c r="V6" s="959"/>
      <c r="W6" s="959"/>
      <c r="X6" s="959"/>
      <c r="Y6" s="959"/>
      <c r="Z6" s="959"/>
      <c r="AA6" s="959"/>
      <c r="AB6" s="959"/>
      <c r="AH6" s="44"/>
      <c r="BE6" s="242"/>
      <c r="BK6" s="44"/>
    </row>
    <row r="7" spans="2:82" s="51" customFormat="1" ht="27.95" customHeight="1">
      <c r="B7" s="48"/>
      <c r="C7" s="49" t="s">
        <v>0</v>
      </c>
      <c r="D7" s="954" t="s">
        <v>23</v>
      </c>
      <c r="E7" s="955"/>
      <c r="F7" s="955"/>
      <c r="G7" s="955"/>
      <c r="H7" s="955"/>
      <c r="I7" s="955"/>
      <c r="J7" s="955"/>
      <c r="K7" s="955"/>
      <c r="L7" s="955"/>
      <c r="M7" s="955"/>
      <c r="N7" s="955"/>
      <c r="O7" s="955"/>
      <c r="P7" s="955"/>
      <c r="Q7" s="958"/>
      <c r="R7" s="1010" t="s">
        <v>183</v>
      </c>
      <c r="S7" s="1011"/>
      <c r="T7" s="1011"/>
      <c r="U7" s="1011"/>
      <c r="V7" s="1011"/>
      <c r="W7" s="1011"/>
      <c r="X7" s="1011"/>
      <c r="Y7" s="1012"/>
      <c r="Z7" s="1006" t="s">
        <v>47</v>
      </c>
      <c r="AA7" s="1008" t="s">
        <v>48</v>
      </c>
      <c r="AB7" s="116"/>
      <c r="AD7" s="999" t="str">
        <f>+D7</f>
        <v>EUR against</v>
      </c>
      <c r="AE7" s="1000"/>
      <c r="AF7" s="1000"/>
      <c r="AG7" s="1000"/>
      <c r="AH7" s="1000"/>
      <c r="AI7" s="1000"/>
      <c r="AJ7" s="1000"/>
      <c r="AK7" s="1000"/>
      <c r="AL7" s="1000"/>
      <c r="AM7" s="1000"/>
      <c r="AN7" s="1000"/>
      <c r="AO7" s="1000"/>
      <c r="AP7" s="1000"/>
      <c r="AQ7" s="1001"/>
      <c r="AR7" s="999" t="str">
        <f>+R7</f>
        <v>JPY against</v>
      </c>
      <c r="AS7" s="1000"/>
      <c r="AT7" s="1000"/>
      <c r="AU7" s="1000"/>
      <c r="AV7" s="1000"/>
      <c r="AW7" s="1000"/>
      <c r="AX7" s="1000"/>
      <c r="AY7" s="1001"/>
      <c r="AZ7" s="45"/>
      <c r="BA7" s="45"/>
      <c r="BC7" s="224" t="s">
        <v>22</v>
      </c>
      <c r="BD7" s="224" t="s">
        <v>3</v>
      </c>
      <c r="BE7" s="243" t="s">
        <v>8</v>
      </c>
      <c r="BG7" s="999" t="s">
        <v>235</v>
      </c>
      <c r="BH7" s="1000"/>
      <c r="BI7" s="1000"/>
      <c r="BJ7" s="1000"/>
      <c r="BK7" s="1000"/>
      <c r="BL7" s="1000"/>
      <c r="BM7" s="1000"/>
      <c r="BN7" s="1000"/>
      <c r="BO7" s="1000"/>
      <c r="BP7" s="1000"/>
      <c r="BQ7" s="1000"/>
      <c r="BR7" s="1000"/>
      <c r="BS7" s="1000"/>
      <c r="BT7" s="1001"/>
      <c r="BU7" s="999" t="s">
        <v>236</v>
      </c>
      <c r="BV7" s="1000"/>
      <c r="BW7" s="1000"/>
      <c r="BX7" s="1000"/>
      <c r="BY7" s="1000"/>
      <c r="BZ7" s="1000"/>
      <c r="CA7" s="1000"/>
      <c r="CB7" s="1001"/>
      <c r="CC7" s="45"/>
      <c r="CD7" s="45"/>
    </row>
    <row r="8" spans="2:82" s="51" customFormat="1" ht="27.95" customHeight="1">
      <c r="B8" s="77"/>
      <c r="C8" s="78"/>
      <c r="D8" s="126" t="s">
        <v>7</v>
      </c>
      <c r="E8" s="126" t="s">
        <v>6</v>
      </c>
      <c r="F8" s="126" t="s">
        <v>5</v>
      </c>
      <c r="G8" s="286" t="s">
        <v>38</v>
      </c>
      <c r="H8" s="286" t="s">
        <v>24</v>
      </c>
      <c r="I8" s="126" t="s">
        <v>4</v>
      </c>
      <c r="J8" s="286" t="s">
        <v>29</v>
      </c>
      <c r="K8" s="126" t="s">
        <v>3</v>
      </c>
      <c r="L8" s="286" t="s">
        <v>42</v>
      </c>
      <c r="M8" s="286" t="s">
        <v>33</v>
      </c>
      <c r="N8" s="126" t="s">
        <v>25</v>
      </c>
      <c r="O8" s="286" t="s">
        <v>281</v>
      </c>
      <c r="P8" s="127" t="s">
        <v>78</v>
      </c>
      <c r="Q8" s="126" t="s">
        <v>8</v>
      </c>
      <c r="R8" s="126" t="s">
        <v>7</v>
      </c>
      <c r="S8" s="286" t="s">
        <v>26</v>
      </c>
      <c r="T8" s="286" t="s">
        <v>6</v>
      </c>
      <c r="U8" s="126" t="s">
        <v>41</v>
      </c>
      <c r="V8" s="286" t="s">
        <v>281</v>
      </c>
      <c r="W8" s="286" t="s">
        <v>37</v>
      </c>
      <c r="X8" s="127" t="s">
        <v>78</v>
      </c>
      <c r="Y8" s="126" t="s">
        <v>8</v>
      </c>
      <c r="Z8" s="1007"/>
      <c r="AA8" s="1009"/>
      <c r="AB8" s="117"/>
      <c r="AD8" s="128" t="str">
        <f>+D8</f>
        <v>AUD</v>
      </c>
      <c r="AE8" s="128" t="str">
        <f t="shared" ref="AE8:AW8" si="0">+E8</f>
        <v>CAD</v>
      </c>
      <c r="AF8" s="128" t="str">
        <f t="shared" si="0"/>
        <v>CHF</v>
      </c>
      <c r="AG8" s="128" t="str">
        <f t="shared" si="0"/>
        <v>CNY</v>
      </c>
      <c r="AH8" s="128" t="str">
        <f t="shared" si="0"/>
        <v>DKK</v>
      </c>
      <c r="AI8" s="128" t="str">
        <f t="shared" si="0"/>
        <v>GBP</v>
      </c>
      <c r="AJ8" s="128" t="str">
        <f t="shared" si="0"/>
        <v>HUF</v>
      </c>
      <c r="AK8" s="128" t="str">
        <f t="shared" si="0"/>
        <v>JPY</v>
      </c>
      <c r="AL8" s="128" t="str">
        <f t="shared" si="0"/>
        <v>NOK</v>
      </c>
      <c r="AM8" s="128" t="str">
        <f t="shared" si="0"/>
        <v>PLN</v>
      </c>
      <c r="AN8" s="128" t="str">
        <f t="shared" si="0"/>
        <v>SEK</v>
      </c>
      <c r="AO8" s="128" t="str">
        <f t="shared" si="0"/>
        <v>TRY</v>
      </c>
      <c r="AP8" s="128" t="str">
        <f t="shared" si="0"/>
        <v>Other 2</v>
      </c>
      <c r="AQ8" s="128" t="str">
        <f t="shared" si="0"/>
        <v>TOT</v>
      </c>
      <c r="AR8" s="128" t="str">
        <f t="shared" si="0"/>
        <v>AUD</v>
      </c>
      <c r="AS8" s="128" t="str">
        <f t="shared" si="0"/>
        <v>BRL</v>
      </c>
      <c r="AT8" s="128" t="str">
        <f t="shared" si="0"/>
        <v>CAD</v>
      </c>
      <c r="AU8" s="128" t="str">
        <f t="shared" si="0"/>
        <v>NZD</v>
      </c>
      <c r="AV8" s="128" t="str">
        <f t="shared" si="0"/>
        <v>TRY</v>
      </c>
      <c r="AW8" s="128" t="str">
        <f t="shared" si="0"/>
        <v>ZAR</v>
      </c>
      <c r="AX8" s="128" t="s">
        <v>204</v>
      </c>
      <c r="AY8" s="128" t="str">
        <f>+Y8</f>
        <v>TOT</v>
      </c>
      <c r="AZ8" s="224" t="s">
        <v>203</v>
      </c>
      <c r="BA8" s="224" t="s">
        <v>8</v>
      </c>
      <c r="BC8" s="224" t="s">
        <v>8</v>
      </c>
      <c r="BD8" s="224" t="s">
        <v>8</v>
      </c>
      <c r="BE8" s="243" t="s">
        <v>8</v>
      </c>
      <c r="BG8" s="128" t="str">
        <f>+D8</f>
        <v>AUD</v>
      </c>
      <c r="BH8" s="128" t="str">
        <f t="shared" ref="BH8:BT8" si="1">+E8</f>
        <v>CAD</v>
      </c>
      <c r="BI8" s="128" t="str">
        <f t="shared" si="1"/>
        <v>CHF</v>
      </c>
      <c r="BJ8" s="128" t="str">
        <f t="shared" si="1"/>
        <v>CNY</v>
      </c>
      <c r="BK8" s="128" t="str">
        <f t="shared" si="1"/>
        <v>DKK</v>
      </c>
      <c r="BL8" s="128" t="str">
        <f t="shared" si="1"/>
        <v>GBP</v>
      </c>
      <c r="BM8" s="128" t="str">
        <f t="shared" si="1"/>
        <v>HUF</v>
      </c>
      <c r="BN8" s="128" t="str">
        <f t="shared" si="1"/>
        <v>JPY</v>
      </c>
      <c r="BO8" s="128" t="str">
        <f t="shared" si="1"/>
        <v>NOK</v>
      </c>
      <c r="BP8" s="128" t="str">
        <f t="shared" si="1"/>
        <v>PLN</v>
      </c>
      <c r="BQ8" s="128" t="str">
        <f t="shared" si="1"/>
        <v>SEK</v>
      </c>
      <c r="BR8" s="128" t="str">
        <f t="shared" si="1"/>
        <v>TRY</v>
      </c>
      <c r="BS8" s="128" t="str">
        <f t="shared" si="1"/>
        <v>Other 2</v>
      </c>
      <c r="BT8" s="128" t="str">
        <f t="shared" si="1"/>
        <v>TOT</v>
      </c>
      <c r="BU8" s="128" t="str">
        <f t="shared" ref="BU8:CB8" si="2">+R8</f>
        <v>AUD</v>
      </c>
      <c r="BV8" s="128" t="str">
        <f t="shared" si="2"/>
        <v>BRL</v>
      </c>
      <c r="BW8" s="128" t="str">
        <f t="shared" si="2"/>
        <v>CAD</v>
      </c>
      <c r="BX8" s="128" t="str">
        <f t="shared" si="2"/>
        <v>NZD</v>
      </c>
      <c r="BY8" s="128" t="str">
        <f t="shared" si="2"/>
        <v>TRY</v>
      </c>
      <c r="BZ8" s="128" t="str">
        <f t="shared" si="2"/>
        <v>ZAR</v>
      </c>
      <c r="CA8" s="128" t="str">
        <f t="shared" si="2"/>
        <v>Other 2</v>
      </c>
      <c r="CB8" s="128" t="str">
        <f t="shared" si="2"/>
        <v>TOT</v>
      </c>
      <c r="CC8" s="224" t="s">
        <v>203</v>
      </c>
      <c r="CD8" s="224" t="s">
        <v>8</v>
      </c>
    </row>
    <row r="9" spans="2:82" s="56" customFormat="1" ht="30" customHeight="1">
      <c r="B9" s="52"/>
      <c r="C9" s="53" t="s">
        <v>49</v>
      </c>
      <c r="D9" s="290"/>
      <c r="E9" s="290"/>
      <c r="F9" s="290"/>
      <c r="G9" s="290"/>
      <c r="H9" s="290"/>
      <c r="I9" s="290"/>
      <c r="J9" s="291"/>
      <c r="K9" s="291"/>
      <c r="L9" s="291"/>
      <c r="M9" s="291"/>
      <c r="N9" s="291"/>
      <c r="O9" s="291"/>
      <c r="P9" s="291"/>
      <c r="Q9" s="291"/>
      <c r="R9" s="291"/>
      <c r="S9" s="291"/>
      <c r="T9" s="291"/>
      <c r="U9" s="291"/>
      <c r="V9" s="291"/>
      <c r="W9" s="291"/>
      <c r="X9" s="291"/>
      <c r="Y9" s="291"/>
      <c r="Z9" s="291"/>
      <c r="AA9" s="292"/>
      <c r="AB9" s="312"/>
      <c r="AD9" s="71"/>
      <c r="AE9" s="71"/>
      <c r="AF9" s="71"/>
      <c r="AG9" s="71"/>
      <c r="AH9" s="71"/>
      <c r="AI9" s="71"/>
      <c r="AJ9" s="71"/>
      <c r="AK9" s="71"/>
      <c r="AL9" s="71"/>
      <c r="AM9" s="71"/>
      <c r="AN9" s="71"/>
      <c r="AO9" s="71"/>
      <c r="AP9" s="71"/>
      <c r="AQ9" s="71"/>
      <c r="AR9" s="71"/>
      <c r="AS9" s="71"/>
      <c r="AT9" s="71"/>
      <c r="AU9" s="71"/>
      <c r="AV9" s="71"/>
      <c r="AW9" s="71"/>
      <c r="AX9" s="71"/>
      <c r="AY9" s="71"/>
      <c r="AZ9" s="71"/>
      <c r="BA9" s="233"/>
      <c r="BB9" s="234"/>
      <c r="BC9" s="70"/>
      <c r="BD9" s="70"/>
      <c r="BE9" s="71"/>
      <c r="BF9" s="234"/>
      <c r="BG9" s="71"/>
      <c r="BH9" s="71"/>
      <c r="BI9" s="71"/>
      <c r="BJ9" s="71"/>
      <c r="BK9" s="71"/>
      <c r="BL9" s="71"/>
      <c r="BM9" s="71"/>
      <c r="BN9" s="71"/>
      <c r="BO9" s="71"/>
      <c r="BP9" s="71"/>
      <c r="BQ9" s="71"/>
      <c r="BR9" s="71"/>
      <c r="BS9" s="71"/>
      <c r="BT9" s="71"/>
      <c r="BU9" s="71"/>
      <c r="BV9" s="71"/>
      <c r="BW9" s="71"/>
      <c r="BX9" s="71"/>
      <c r="BY9" s="71"/>
      <c r="BZ9" s="71"/>
      <c r="CA9" s="71"/>
      <c r="CB9" s="71"/>
      <c r="CC9" s="71"/>
      <c r="CD9" s="71"/>
    </row>
    <row r="10" spans="2:82" s="51" customFormat="1" ht="17.100000000000001" customHeight="1">
      <c r="B10" s="57"/>
      <c r="C10" s="58" t="s">
        <v>10</v>
      </c>
      <c r="D10" s="290"/>
      <c r="E10" s="290"/>
      <c r="F10" s="290"/>
      <c r="G10" s="290"/>
      <c r="H10" s="290"/>
      <c r="I10" s="290"/>
      <c r="J10" s="290"/>
      <c r="K10" s="290"/>
      <c r="L10" s="290"/>
      <c r="M10" s="290"/>
      <c r="N10" s="290"/>
      <c r="O10" s="290"/>
      <c r="P10" s="290"/>
      <c r="Q10" s="306">
        <f>+SUM(D10:P10)</f>
        <v>0</v>
      </c>
      <c r="R10" s="290"/>
      <c r="S10" s="290"/>
      <c r="T10" s="290"/>
      <c r="U10" s="290"/>
      <c r="V10" s="290"/>
      <c r="W10" s="290"/>
      <c r="X10" s="290"/>
      <c r="Y10" s="306">
        <f>+SUM(R10:X10)</f>
        <v>0</v>
      </c>
      <c r="Z10" s="290"/>
      <c r="AA10" s="293">
        <f>+'E1'!Z10+'E2'!Q10+'E2'!Y10+'E2'!Z10</f>
        <v>0</v>
      </c>
      <c r="AB10" s="313"/>
      <c r="AC10" s="50"/>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C10" s="73">
        <f t="shared" ref="BC10:BC21" si="3">+Q10-SUM(D10:P10)</f>
        <v>0</v>
      </c>
      <c r="BD10" s="73">
        <f t="shared" ref="BD10:BD21" si="4">+Y10-SUM(R10:X10)</f>
        <v>0</v>
      </c>
      <c r="BE10" s="73">
        <f>+AA10-'E1'!Z10-'E2'!Q10-'E2'!Y10-'E2'!Z10</f>
        <v>0</v>
      </c>
      <c r="BG10" s="73">
        <f>+IF(OR((D10&gt;'DD7A3.MELD'!D11),(D10&lt;'DD7A3.MELD'!D12)),111,0)</f>
        <v>0</v>
      </c>
      <c r="BH10" s="73">
        <f>+IF(OR((E10&gt;'DD7A3.MELD'!E11),(E10&lt;'DD7A3.MELD'!E12)),111,0)</f>
        <v>0</v>
      </c>
      <c r="BI10" s="73">
        <f>+IF(OR((F10&gt;'DD7A3.MELD'!F11),(F10&lt;'DD7A3.MELD'!F12)),111,0)</f>
        <v>0</v>
      </c>
      <c r="BJ10" s="73">
        <f>+IF(OR((G10&gt;'DD7A3.MELD'!G11),(G10&lt;'DD7A3.MELD'!G12)),111,0)</f>
        <v>0</v>
      </c>
      <c r="BK10" s="73">
        <f>+IF(OR((H10&gt;'DD7A3.MELD'!H11),(H10&lt;'DD7A3.MELD'!H12)),111,0)</f>
        <v>0</v>
      </c>
      <c r="BL10" s="73">
        <f>+IF(OR((I10&gt;'DD7A3.MELD'!I11),(I10&lt;'DD7A3.MELD'!I12)),111,0)</f>
        <v>0</v>
      </c>
      <c r="BM10" s="73">
        <f>+IF(OR((J10&gt;'DD7A3.MELD'!J11),(J10&lt;'DD7A3.MELD'!J12)),111,0)</f>
        <v>0</v>
      </c>
      <c r="BN10" s="73">
        <f>+IF(OR((K10&gt;'DD7A3.MELD'!K11),(K10&lt;'DD7A3.MELD'!K12)),111,0)</f>
        <v>0</v>
      </c>
      <c r="BO10" s="73">
        <f>+IF(OR((L10&gt;'DD7A3.MELD'!L11),(L10&lt;'DD7A3.MELD'!L12)),111,0)</f>
        <v>0</v>
      </c>
      <c r="BP10" s="73">
        <f>+IF(OR((M10&gt;'DD7A3.MELD'!M11),(M10&lt;'DD7A3.MELD'!M12)),111,0)</f>
        <v>0</v>
      </c>
      <c r="BQ10" s="73">
        <f>+IF(OR((N10&gt;'DD7A3.MELD'!N11),(N10&lt;'DD7A3.MELD'!N12)),111,0)</f>
        <v>0</v>
      </c>
      <c r="BR10" s="73">
        <f>+IF(OR((O10&gt;'DD7A3.MELD'!O11),(O10&lt;'DD7A3.MELD'!O12)),111,0)</f>
        <v>0</v>
      </c>
      <c r="BS10" s="73">
        <f>+IF(OR((P10&gt;'DD7A3.MELD'!P11),(P10&lt;'DD7A3.MELD'!P12)),111,0)</f>
        <v>0</v>
      </c>
      <c r="BT10" s="73">
        <f>+IF(OR((Q10&gt;'DD7A3.MELD'!Q11),(Q10&lt;'DD7A3.MELD'!Q12)),111,0)</f>
        <v>0</v>
      </c>
      <c r="BU10" s="73">
        <f>+IF(OR((R10&gt;'DD7A3.MELD'!R11),(R10&lt;'DD7A3.MELD'!R12)),111,0)</f>
        <v>0</v>
      </c>
      <c r="BV10" s="73">
        <f>+IF(OR((S10&gt;'DD7A3.MELD'!S11),(S10&lt;'DD7A3.MELD'!S12)),111,0)</f>
        <v>0</v>
      </c>
      <c r="BW10" s="73">
        <f>+IF(OR((T10&gt;'DD7A3.MELD'!T11),(T10&lt;'DD7A3.MELD'!T12)),111,0)</f>
        <v>0</v>
      </c>
      <c r="BX10" s="73">
        <f>+IF(OR((U10&gt;'DD7A3.MELD'!U11),(U10&lt;'DD7A3.MELD'!U12)),111,0)</f>
        <v>0</v>
      </c>
      <c r="BY10" s="73">
        <f>+IF(OR((V10&gt;'DD7A3.MELD'!V11),(V10&lt;'DD7A3.MELD'!V12)),111,0)</f>
        <v>0</v>
      </c>
      <c r="BZ10" s="73">
        <f>+IF(OR((W10&gt;'DD7A3.MELD'!W11),(W10&lt;'DD7A3.MELD'!W12)),111,0)</f>
        <v>0</v>
      </c>
      <c r="CA10" s="73">
        <f>+IF(OR((X10&gt;'DD7A3.MELD'!X11),(X10&lt;'DD7A3.MELD'!X12)),111,0)</f>
        <v>0</v>
      </c>
      <c r="CB10" s="73">
        <f>+IF(OR((Y10&gt;'DD7A3.MELD'!Y11),(Y10&lt;'DD7A3.MELD'!Y12)),111,0)</f>
        <v>0</v>
      </c>
      <c r="CC10" s="73">
        <f>+IF(OR((Z10&gt;'DD7A3.MELD'!Z11),(Z10&lt;'DD7A3.MELD'!Z12)),111,0)</f>
        <v>0</v>
      </c>
      <c r="CD10" s="73">
        <f>+IF(OR((AA10&gt;'DD7A3.MELD'!AA11),(AA10&lt;'DD7A3.MELD'!AA12)),111,0)</f>
        <v>0</v>
      </c>
    </row>
    <row r="11" spans="2:82" s="51" customFormat="1" ht="17.100000000000001" customHeight="1">
      <c r="B11" s="57"/>
      <c r="C11" s="58" t="s">
        <v>11</v>
      </c>
      <c r="D11" s="290"/>
      <c r="E11" s="290"/>
      <c r="F11" s="290"/>
      <c r="G11" s="290"/>
      <c r="H11" s="290"/>
      <c r="I11" s="290"/>
      <c r="J11" s="290"/>
      <c r="K11" s="290"/>
      <c r="L11" s="290"/>
      <c r="M11" s="290"/>
      <c r="N11" s="290"/>
      <c r="O11" s="290"/>
      <c r="P11" s="290"/>
      <c r="Q11" s="318">
        <f>+SUM(D11:P11)</f>
        <v>0</v>
      </c>
      <c r="R11" s="290"/>
      <c r="S11" s="290"/>
      <c r="T11" s="290"/>
      <c r="U11" s="290"/>
      <c r="V11" s="290"/>
      <c r="W11" s="290"/>
      <c r="X11" s="290"/>
      <c r="Y11" s="318">
        <f>+SUM(R11:X11)</f>
        <v>0</v>
      </c>
      <c r="Z11" s="290"/>
      <c r="AA11" s="293">
        <f>+'E1'!Z11+'E2'!Q11+'E2'!Y11+'E2'!Z11</f>
        <v>0</v>
      </c>
      <c r="AB11" s="313"/>
      <c r="AC11" s="50"/>
      <c r="AD11" s="73">
        <f>+D11-SUM(D12:D17)</f>
        <v>0</v>
      </c>
      <c r="AE11" s="73">
        <f t="shared" ref="AE11:BA11" si="5">+E11-SUM(E12:E17)</f>
        <v>0</v>
      </c>
      <c r="AF11" s="73">
        <f t="shared" si="5"/>
        <v>0</v>
      </c>
      <c r="AG11" s="73">
        <f t="shared" si="5"/>
        <v>0</v>
      </c>
      <c r="AH11" s="73">
        <f t="shared" si="5"/>
        <v>0</v>
      </c>
      <c r="AI11" s="73">
        <f t="shared" si="5"/>
        <v>0</v>
      </c>
      <c r="AJ11" s="73">
        <f t="shared" si="5"/>
        <v>0</v>
      </c>
      <c r="AK11" s="73">
        <f t="shared" si="5"/>
        <v>0</v>
      </c>
      <c r="AL11" s="73">
        <f t="shared" si="5"/>
        <v>0</v>
      </c>
      <c r="AM11" s="73">
        <f t="shared" si="5"/>
        <v>0</v>
      </c>
      <c r="AN11" s="73">
        <f t="shared" si="5"/>
        <v>0</v>
      </c>
      <c r="AO11" s="73">
        <f t="shared" si="5"/>
        <v>0</v>
      </c>
      <c r="AP11" s="73">
        <f t="shared" si="5"/>
        <v>0</v>
      </c>
      <c r="AQ11" s="73">
        <f t="shared" si="5"/>
        <v>0</v>
      </c>
      <c r="AR11" s="73">
        <f t="shared" si="5"/>
        <v>0</v>
      </c>
      <c r="AS11" s="73">
        <f t="shared" si="5"/>
        <v>0</v>
      </c>
      <c r="AT11" s="73">
        <f t="shared" si="5"/>
        <v>0</v>
      </c>
      <c r="AU11" s="73">
        <f t="shared" si="5"/>
        <v>0</v>
      </c>
      <c r="AV11" s="73">
        <f t="shared" si="5"/>
        <v>0</v>
      </c>
      <c r="AW11" s="73">
        <f t="shared" si="5"/>
        <v>0</v>
      </c>
      <c r="AX11" s="73">
        <f t="shared" si="5"/>
        <v>0</v>
      </c>
      <c r="AY11" s="73">
        <f t="shared" si="5"/>
        <v>0</v>
      </c>
      <c r="AZ11" s="73">
        <f t="shared" si="5"/>
        <v>0</v>
      </c>
      <c r="BA11" s="73">
        <f t="shared" si="5"/>
        <v>0</v>
      </c>
      <c r="BC11" s="73">
        <f t="shared" si="3"/>
        <v>0</v>
      </c>
      <c r="BD11" s="72">
        <f t="shared" si="4"/>
        <v>0</v>
      </c>
      <c r="BE11" s="73">
        <f>+AA11-'E1'!Z11-'E2'!Q11-'E2'!Y11-'E2'!Z11</f>
        <v>0</v>
      </c>
      <c r="BG11" s="73">
        <f>+IF(OR((D11&gt;'DD7A3.MELD'!D14),(D11&lt;'DD7A3.MELD'!D15)),111,0)</f>
        <v>0</v>
      </c>
      <c r="BH11" s="73">
        <f>+IF(OR((E11&gt;'DD7A3.MELD'!E14),(E11&lt;'DD7A3.MELD'!E15)),111,0)</f>
        <v>0</v>
      </c>
      <c r="BI11" s="73">
        <f>+IF(OR((F11&gt;'DD7A3.MELD'!F14),(F11&lt;'DD7A3.MELD'!F15)),111,0)</f>
        <v>0</v>
      </c>
      <c r="BJ11" s="73">
        <f>+IF(OR((G11&gt;'DD7A3.MELD'!G14),(G11&lt;'DD7A3.MELD'!G15)),111,0)</f>
        <v>0</v>
      </c>
      <c r="BK11" s="73">
        <f>+IF(OR((H11&gt;'DD7A3.MELD'!H14),(H11&lt;'DD7A3.MELD'!H15)),111,0)</f>
        <v>0</v>
      </c>
      <c r="BL11" s="73">
        <f>+IF(OR((I11&gt;'DD7A3.MELD'!I14),(I11&lt;'DD7A3.MELD'!I15)),111,0)</f>
        <v>0</v>
      </c>
      <c r="BM11" s="73">
        <f>+IF(OR((J11&gt;'DD7A3.MELD'!J14),(J11&lt;'DD7A3.MELD'!J15)),111,0)</f>
        <v>0</v>
      </c>
      <c r="BN11" s="73">
        <f>+IF(OR((K11&gt;'DD7A3.MELD'!K14),(K11&lt;'DD7A3.MELD'!K15)),111,0)</f>
        <v>0</v>
      </c>
      <c r="BO11" s="73">
        <f>+IF(OR((L11&gt;'DD7A3.MELD'!L14),(L11&lt;'DD7A3.MELD'!L15)),111,0)</f>
        <v>0</v>
      </c>
      <c r="BP11" s="73">
        <f>+IF(OR((M11&gt;'DD7A3.MELD'!M14),(M11&lt;'DD7A3.MELD'!M15)),111,0)</f>
        <v>0</v>
      </c>
      <c r="BQ11" s="73">
        <f>+IF(OR((N11&gt;'DD7A3.MELD'!N14),(N11&lt;'DD7A3.MELD'!N15)),111,0)</f>
        <v>0</v>
      </c>
      <c r="BR11" s="73">
        <f>+IF(OR((O11&gt;'DD7A3.MELD'!O14),(O11&lt;'DD7A3.MELD'!O15)),111,0)</f>
        <v>0</v>
      </c>
      <c r="BS11" s="73">
        <f>+IF(OR((P11&gt;'DD7A3.MELD'!P14),(P11&lt;'DD7A3.MELD'!P15)),111,0)</f>
        <v>0</v>
      </c>
      <c r="BT11" s="73">
        <f>+IF(OR((Q11&gt;'DD7A3.MELD'!Q14),(Q11&lt;'DD7A3.MELD'!Q15)),111,0)</f>
        <v>0</v>
      </c>
      <c r="BU11" s="73">
        <f>+IF(OR((R11&gt;'DD7A3.MELD'!R14),(R11&lt;'DD7A3.MELD'!R15)),111,0)</f>
        <v>0</v>
      </c>
      <c r="BV11" s="73">
        <f>+IF(OR((S11&gt;'DD7A3.MELD'!S14),(S11&lt;'DD7A3.MELD'!S15)),111,0)</f>
        <v>0</v>
      </c>
      <c r="BW11" s="73">
        <f>+IF(OR((T11&gt;'DD7A3.MELD'!T14),(T11&lt;'DD7A3.MELD'!T15)),111,0)</f>
        <v>0</v>
      </c>
      <c r="BX11" s="73">
        <f>+IF(OR((U11&gt;'DD7A3.MELD'!U14),(U11&lt;'DD7A3.MELD'!U15)),111,0)</f>
        <v>0</v>
      </c>
      <c r="BY11" s="73">
        <f>+IF(OR((V11&gt;'DD7A3.MELD'!V14),(V11&lt;'DD7A3.MELD'!V15)),111,0)</f>
        <v>0</v>
      </c>
      <c r="BZ11" s="73">
        <f>+IF(OR((W11&gt;'DD7A3.MELD'!W14),(W11&lt;'DD7A3.MELD'!W15)),111,0)</f>
        <v>0</v>
      </c>
      <c r="CA11" s="73">
        <f>+IF(OR((X11&gt;'DD7A3.MELD'!X14),(X11&lt;'DD7A3.MELD'!X15)),111,0)</f>
        <v>0</v>
      </c>
      <c r="CB11" s="73">
        <f>+IF(OR((Y11&gt;'DD7A3.MELD'!Y14),(Y11&lt;'DD7A3.MELD'!Y15)),111,0)</f>
        <v>0</v>
      </c>
      <c r="CC11" s="73">
        <f>+IF(OR((Z11&gt;'DD7A3.MELD'!Z14),(Z11&lt;'DD7A3.MELD'!Z15)),111,0)</f>
        <v>0</v>
      </c>
      <c r="CD11" s="73">
        <f>+IF(OR((AA11&gt;'DD7A3.MELD'!AA14),(AA11&lt;'DD7A3.MELD'!AA15)),111,0)</f>
        <v>0</v>
      </c>
    </row>
    <row r="12" spans="2:82" s="56" customFormat="1" ht="17.100000000000001" customHeight="1">
      <c r="B12" s="276"/>
      <c r="C12" s="277" t="s">
        <v>190</v>
      </c>
      <c r="D12" s="294"/>
      <c r="E12" s="294"/>
      <c r="F12" s="294"/>
      <c r="G12" s="294"/>
      <c r="H12" s="294"/>
      <c r="I12" s="294"/>
      <c r="J12" s="294"/>
      <c r="K12" s="294"/>
      <c r="L12" s="294"/>
      <c r="M12" s="294"/>
      <c r="N12" s="294"/>
      <c r="O12" s="294"/>
      <c r="P12" s="294"/>
      <c r="Q12" s="295">
        <f t="shared" ref="Q12:Q21" si="6">+SUM(D12:P12)</f>
        <v>0</v>
      </c>
      <c r="R12" s="294"/>
      <c r="S12" s="294"/>
      <c r="T12" s="294"/>
      <c r="U12" s="294"/>
      <c r="V12" s="294"/>
      <c r="W12" s="294"/>
      <c r="X12" s="294"/>
      <c r="Y12" s="295">
        <f t="shared" ref="Y12:Y21" si="7">+SUM(R12:X12)</f>
        <v>0</v>
      </c>
      <c r="Z12" s="294"/>
      <c r="AA12" s="293">
        <f>+'E1'!Z12+'E2'!Q12+'E2'!Y12+'E2'!Z12</f>
        <v>0</v>
      </c>
      <c r="AB12" s="314"/>
      <c r="AC12" s="55"/>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C12" s="74">
        <f t="shared" si="3"/>
        <v>0</v>
      </c>
      <c r="BD12" s="222">
        <f t="shared" si="4"/>
        <v>0</v>
      </c>
      <c r="BE12" s="74">
        <f>+AA12-'E1'!Z12-'E2'!Q12-'E2'!Y12-'E2'!Z12</f>
        <v>0</v>
      </c>
      <c r="BG12" s="74">
        <f>+IF((D12&gt;'DD7A3.MELD'!D17),111,0)</f>
        <v>0</v>
      </c>
      <c r="BH12" s="74">
        <f>+IF((E12&gt;'DD7A3.MELD'!E17),111,0)</f>
        <v>0</v>
      </c>
      <c r="BI12" s="74">
        <f>+IF((F12&gt;'DD7A3.MELD'!F17),111,0)</f>
        <v>0</v>
      </c>
      <c r="BJ12" s="74">
        <f>+IF((G12&gt;'DD7A3.MELD'!G17),111,0)</f>
        <v>0</v>
      </c>
      <c r="BK12" s="74">
        <f>+IF((H12&gt;'DD7A3.MELD'!H17),111,0)</f>
        <v>0</v>
      </c>
      <c r="BL12" s="74">
        <f>+IF((I12&gt;'DD7A3.MELD'!I17),111,0)</f>
        <v>0</v>
      </c>
      <c r="BM12" s="74">
        <f>+IF((J12&gt;'DD7A3.MELD'!J17),111,0)</f>
        <v>0</v>
      </c>
      <c r="BN12" s="74">
        <f>+IF((K12&gt;'DD7A3.MELD'!K17),111,0)</f>
        <v>0</v>
      </c>
      <c r="BO12" s="74">
        <f>+IF((L12&gt;'DD7A3.MELD'!L17),111,0)</f>
        <v>0</v>
      </c>
      <c r="BP12" s="74">
        <f>+IF((M12&gt;'DD7A3.MELD'!M17),111,0)</f>
        <v>0</v>
      </c>
      <c r="BQ12" s="74">
        <f>+IF((N12&gt;'DD7A3.MELD'!N17),111,0)</f>
        <v>0</v>
      </c>
      <c r="BR12" s="74">
        <f>+IF((O12&gt;'DD7A3.MELD'!O17),111,0)</f>
        <v>0</v>
      </c>
      <c r="BS12" s="74">
        <f>+IF((P12&gt;'DD7A3.MELD'!P17),111,0)</f>
        <v>0</v>
      </c>
      <c r="BT12" s="74">
        <f>+IF((Q12&gt;'DD7A3.MELD'!Q17),111,0)</f>
        <v>0</v>
      </c>
      <c r="BU12" s="74">
        <f>+IF((R12&gt;'DD7A3.MELD'!R17),111,0)</f>
        <v>0</v>
      </c>
      <c r="BV12" s="74">
        <f>+IF((S12&gt;'DD7A3.MELD'!S17),111,0)</f>
        <v>0</v>
      </c>
      <c r="BW12" s="74">
        <f>+IF((T12&gt;'DD7A3.MELD'!T17),111,0)</f>
        <v>0</v>
      </c>
      <c r="BX12" s="74">
        <f>+IF((U12&gt;'DD7A3.MELD'!U17),111,0)</f>
        <v>0</v>
      </c>
      <c r="BY12" s="74">
        <f>+IF((V12&gt;'DD7A3.MELD'!V17),111,0)</f>
        <v>0</v>
      </c>
      <c r="BZ12" s="74">
        <f>+IF((W12&gt;'DD7A3.MELD'!W17),111,0)</f>
        <v>0</v>
      </c>
      <c r="CA12" s="74">
        <f>+IF((X12&gt;'DD7A3.MELD'!X17),111,0)</f>
        <v>0</v>
      </c>
      <c r="CB12" s="74">
        <f>+IF((Y12&gt;'DD7A3.MELD'!Y17),111,0)</f>
        <v>0</v>
      </c>
      <c r="CC12" s="74">
        <f>+IF((Z12&gt;'DD7A3.MELD'!Z17),111,0)</f>
        <v>0</v>
      </c>
      <c r="CD12" s="74">
        <f>+IF((AA12&gt;'DD7A3.MELD'!AA17),111,0)</f>
        <v>0</v>
      </c>
    </row>
    <row r="13" spans="2:82" s="51" customFormat="1" ht="17.100000000000001" customHeight="1">
      <c r="B13" s="283"/>
      <c r="C13" s="284" t="s">
        <v>81</v>
      </c>
      <c r="D13" s="290"/>
      <c r="E13" s="290"/>
      <c r="F13" s="290"/>
      <c r="G13" s="290"/>
      <c r="H13" s="290"/>
      <c r="I13" s="290"/>
      <c r="J13" s="290"/>
      <c r="K13" s="290"/>
      <c r="L13" s="290"/>
      <c r="M13" s="290"/>
      <c r="N13" s="290"/>
      <c r="O13" s="290"/>
      <c r="P13" s="290"/>
      <c r="Q13" s="318">
        <f t="shared" si="6"/>
        <v>0</v>
      </c>
      <c r="R13" s="290"/>
      <c r="S13" s="290"/>
      <c r="T13" s="290"/>
      <c r="U13" s="290"/>
      <c r="V13" s="290"/>
      <c r="W13" s="290"/>
      <c r="X13" s="290"/>
      <c r="Y13" s="318">
        <f t="shared" si="7"/>
        <v>0</v>
      </c>
      <c r="Z13" s="290"/>
      <c r="AA13" s="293">
        <f>+'E1'!Z13+'E2'!Q13+'E2'!Y13+'E2'!Z13</f>
        <v>0</v>
      </c>
      <c r="AB13" s="313"/>
      <c r="AC13" s="50"/>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C13" s="73">
        <f t="shared" si="3"/>
        <v>0</v>
      </c>
      <c r="BD13" s="72">
        <f t="shared" si="4"/>
        <v>0</v>
      </c>
      <c r="BE13" s="73">
        <f>+AA13-'E1'!Z13-'E2'!Q13-'E2'!Y13-'E2'!Z13</f>
        <v>0</v>
      </c>
      <c r="BG13" s="73">
        <f>+IF((D13&gt;'DD7A3.MELD'!D18),111,0)</f>
        <v>0</v>
      </c>
      <c r="BH13" s="73">
        <f>+IF((E13&gt;'DD7A3.MELD'!E18),111,0)</f>
        <v>0</v>
      </c>
      <c r="BI13" s="73">
        <f>+IF((F13&gt;'DD7A3.MELD'!F18),111,0)</f>
        <v>0</v>
      </c>
      <c r="BJ13" s="73">
        <f>+IF((G13&gt;'DD7A3.MELD'!G18),111,0)</f>
        <v>0</v>
      </c>
      <c r="BK13" s="73">
        <f>+IF((H13&gt;'DD7A3.MELD'!H18),111,0)</f>
        <v>0</v>
      </c>
      <c r="BL13" s="73">
        <f>+IF((I13&gt;'DD7A3.MELD'!I18),111,0)</f>
        <v>0</v>
      </c>
      <c r="BM13" s="73">
        <f>+IF((J13&gt;'DD7A3.MELD'!J18),111,0)</f>
        <v>0</v>
      </c>
      <c r="BN13" s="73">
        <f>+IF((K13&gt;'DD7A3.MELD'!K18),111,0)</f>
        <v>0</v>
      </c>
      <c r="BO13" s="73">
        <f>+IF((L13&gt;'DD7A3.MELD'!L18),111,0)</f>
        <v>0</v>
      </c>
      <c r="BP13" s="73">
        <f>+IF((M13&gt;'DD7A3.MELD'!M18),111,0)</f>
        <v>0</v>
      </c>
      <c r="BQ13" s="73">
        <f>+IF((N13&gt;'DD7A3.MELD'!N18),111,0)</f>
        <v>0</v>
      </c>
      <c r="BR13" s="73">
        <f>+IF((O13&gt;'DD7A3.MELD'!O18),111,0)</f>
        <v>0</v>
      </c>
      <c r="BS13" s="73">
        <f>+IF((P13&gt;'DD7A3.MELD'!P18),111,0)</f>
        <v>0</v>
      </c>
      <c r="BT13" s="73">
        <f>+IF((Q13&gt;'DD7A3.MELD'!Q18),111,0)</f>
        <v>0</v>
      </c>
      <c r="BU13" s="73">
        <f>+IF((R13&gt;'DD7A3.MELD'!R18),111,0)</f>
        <v>0</v>
      </c>
      <c r="BV13" s="73">
        <f>+IF((S13&gt;'DD7A3.MELD'!S18),111,0)</f>
        <v>0</v>
      </c>
      <c r="BW13" s="73">
        <f>+IF((T13&gt;'DD7A3.MELD'!T18),111,0)</f>
        <v>0</v>
      </c>
      <c r="BX13" s="73">
        <f>+IF((U13&gt;'DD7A3.MELD'!U18),111,0)</f>
        <v>0</v>
      </c>
      <c r="BY13" s="73">
        <f>+IF((V13&gt;'DD7A3.MELD'!V18),111,0)</f>
        <v>0</v>
      </c>
      <c r="BZ13" s="73">
        <f>+IF((W13&gt;'DD7A3.MELD'!W18),111,0)</f>
        <v>0</v>
      </c>
      <c r="CA13" s="73">
        <f>+IF((X13&gt;'DD7A3.MELD'!X18),111,0)</f>
        <v>0</v>
      </c>
      <c r="CB13" s="73">
        <f>+IF((Y13&gt;'DD7A3.MELD'!Y18),111,0)</f>
        <v>0</v>
      </c>
      <c r="CC13" s="73">
        <f>+IF((Z13&gt;'DD7A3.MELD'!Z18),111,0)</f>
        <v>0</v>
      </c>
      <c r="CD13" s="73">
        <f>+IF((AA13&gt;'DD7A3.MELD'!AA18),111,0)</f>
        <v>0</v>
      </c>
    </row>
    <row r="14" spans="2:82" s="51" customFormat="1" ht="17.100000000000001" customHeight="1">
      <c r="B14" s="283"/>
      <c r="C14" s="284" t="s">
        <v>282</v>
      </c>
      <c r="D14" s="290"/>
      <c r="E14" s="290"/>
      <c r="F14" s="290"/>
      <c r="G14" s="290"/>
      <c r="H14" s="290"/>
      <c r="I14" s="290"/>
      <c r="J14" s="290"/>
      <c r="K14" s="290"/>
      <c r="L14" s="290"/>
      <c r="M14" s="290"/>
      <c r="N14" s="290"/>
      <c r="O14" s="290"/>
      <c r="P14" s="290"/>
      <c r="Q14" s="318">
        <f t="shared" si="6"/>
        <v>0</v>
      </c>
      <c r="R14" s="290"/>
      <c r="S14" s="290"/>
      <c r="T14" s="290"/>
      <c r="U14" s="290"/>
      <c r="V14" s="290"/>
      <c r="W14" s="290"/>
      <c r="X14" s="290"/>
      <c r="Y14" s="318">
        <f t="shared" si="7"/>
        <v>0</v>
      </c>
      <c r="Z14" s="290"/>
      <c r="AA14" s="293">
        <f>+'E1'!Z14+'E2'!Q14+'E2'!Y14+'E2'!Z14</f>
        <v>0</v>
      </c>
      <c r="AB14" s="313"/>
      <c r="AC14" s="50"/>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C14" s="73">
        <f t="shared" si="3"/>
        <v>0</v>
      </c>
      <c r="BD14" s="72">
        <f t="shared" si="4"/>
        <v>0</v>
      </c>
      <c r="BE14" s="73">
        <f>+AA14-'E1'!Z14-'E2'!Q14-'E2'!Y14-'E2'!Z14</f>
        <v>0</v>
      </c>
      <c r="BG14" s="73">
        <f>+IF((D14&gt;'DD7A3.MELD'!D19),111,0)</f>
        <v>0</v>
      </c>
      <c r="BH14" s="73">
        <f>+IF((E14&gt;'DD7A3.MELD'!E19),111,0)</f>
        <v>0</v>
      </c>
      <c r="BI14" s="73">
        <f>+IF((F14&gt;'DD7A3.MELD'!F19),111,0)</f>
        <v>0</v>
      </c>
      <c r="BJ14" s="73">
        <f>+IF((G14&gt;'DD7A3.MELD'!G19),111,0)</f>
        <v>0</v>
      </c>
      <c r="BK14" s="73">
        <f>+IF((H14&gt;'DD7A3.MELD'!H19),111,0)</f>
        <v>0</v>
      </c>
      <c r="BL14" s="73">
        <f>+IF((I14&gt;'DD7A3.MELD'!I19),111,0)</f>
        <v>0</v>
      </c>
      <c r="BM14" s="73">
        <f>+IF((J14&gt;'DD7A3.MELD'!J19),111,0)</f>
        <v>0</v>
      </c>
      <c r="BN14" s="73">
        <f>+IF((K14&gt;'DD7A3.MELD'!K19),111,0)</f>
        <v>0</v>
      </c>
      <c r="BO14" s="73">
        <f>+IF((L14&gt;'DD7A3.MELD'!L19),111,0)</f>
        <v>0</v>
      </c>
      <c r="BP14" s="73">
        <f>+IF((M14&gt;'DD7A3.MELD'!M19),111,0)</f>
        <v>0</v>
      </c>
      <c r="BQ14" s="73">
        <f>+IF((N14&gt;'DD7A3.MELD'!N19),111,0)</f>
        <v>0</v>
      </c>
      <c r="BR14" s="73">
        <f>+IF((O14&gt;'DD7A3.MELD'!O19),111,0)</f>
        <v>0</v>
      </c>
      <c r="BS14" s="73">
        <f>+IF((P14&gt;'DD7A3.MELD'!P19),111,0)</f>
        <v>0</v>
      </c>
      <c r="BT14" s="73">
        <f>+IF((Q14&gt;'DD7A3.MELD'!Q19),111,0)</f>
        <v>0</v>
      </c>
      <c r="BU14" s="73">
        <f>+IF((R14&gt;'DD7A3.MELD'!R19),111,0)</f>
        <v>0</v>
      </c>
      <c r="BV14" s="73">
        <f>+IF((S14&gt;'DD7A3.MELD'!S19),111,0)</f>
        <v>0</v>
      </c>
      <c r="BW14" s="73">
        <f>+IF((T14&gt;'DD7A3.MELD'!T19),111,0)</f>
        <v>0</v>
      </c>
      <c r="BX14" s="73">
        <f>+IF((U14&gt;'DD7A3.MELD'!U19),111,0)</f>
        <v>0</v>
      </c>
      <c r="BY14" s="73">
        <f>+IF((V14&gt;'DD7A3.MELD'!V19),111,0)</f>
        <v>0</v>
      </c>
      <c r="BZ14" s="73">
        <f>+IF((W14&gt;'DD7A3.MELD'!W19),111,0)</f>
        <v>0</v>
      </c>
      <c r="CA14" s="73">
        <f>+IF((X14&gt;'DD7A3.MELD'!X19),111,0)</f>
        <v>0</v>
      </c>
      <c r="CB14" s="73">
        <f>+IF((Y14&gt;'DD7A3.MELD'!Y19),111,0)</f>
        <v>0</v>
      </c>
      <c r="CC14" s="73">
        <f>+IF((Z14&gt;'DD7A3.MELD'!Z19),111,0)</f>
        <v>0</v>
      </c>
      <c r="CD14" s="73">
        <f>+IF((AA14&gt;'DD7A3.MELD'!AA19),111,0)</f>
        <v>0</v>
      </c>
    </row>
    <row r="15" spans="2:82" s="51" customFormat="1" ht="17.100000000000001" customHeight="1">
      <c r="B15" s="283"/>
      <c r="C15" s="284" t="s">
        <v>191</v>
      </c>
      <c r="D15" s="290"/>
      <c r="E15" s="290"/>
      <c r="F15" s="290"/>
      <c r="G15" s="290"/>
      <c r="H15" s="290"/>
      <c r="I15" s="290"/>
      <c r="J15" s="290"/>
      <c r="K15" s="290"/>
      <c r="L15" s="290"/>
      <c r="M15" s="290"/>
      <c r="N15" s="290"/>
      <c r="O15" s="290"/>
      <c r="P15" s="290"/>
      <c r="Q15" s="318">
        <f t="shared" si="6"/>
        <v>0</v>
      </c>
      <c r="R15" s="290"/>
      <c r="S15" s="290"/>
      <c r="T15" s="290"/>
      <c r="U15" s="290"/>
      <c r="V15" s="290"/>
      <c r="W15" s="290"/>
      <c r="X15" s="290"/>
      <c r="Y15" s="318">
        <f t="shared" si="7"/>
        <v>0</v>
      </c>
      <c r="Z15" s="290"/>
      <c r="AA15" s="293">
        <f>+'E1'!Z15+'E2'!Q15+'E2'!Y15+'E2'!Z15</f>
        <v>0</v>
      </c>
      <c r="AB15" s="313"/>
      <c r="AC15" s="50"/>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C15" s="73">
        <f t="shared" si="3"/>
        <v>0</v>
      </c>
      <c r="BD15" s="72">
        <f t="shared" si="4"/>
        <v>0</v>
      </c>
      <c r="BE15" s="73">
        <f>+AA15-'E1'!Z15-'E2'!Q15-'E2'!Y15-'E2'!Z15</f>
        <v>0</v>
      </c>
      <c r="BG15" s="73">
        <f>+IF((D15&gt;'DD7A3.MELD'!D20),111,0)</f>
        <v>0</v>
      </c>
      <c r="BH15" s="73">
        <f>+IF((E15&gt;'DD7A3.MELD'!E20),111,0)</f>
        <v>0</v>
      </c>
      <c r="BI15" s="73">
        <f>+IF((F15&gt;'DD7A3.MELD'!F20),111,0)</f>
        <v>0</v>
      </c>
      <c r="BJ15" s="73">
        <f>+IF((G15&gt;'DD7A3.MELD'!G20),111,0)</f>
        <v>0</v>
      </c>
      <c r="BK15" s="73">
        <f>+IF((H15&gt;'DD7A3.MELD'!H20),111,0)</f>
        <v>0</v>
      </c>
      <c r="BL15" s="73">
        <f>+IF((I15&gt;'DD7A3.MELD'!I20),111,0)</f>
        <v>0</v>
      </c>
      <c r="BM15" s="73">
        <f>+IF((J15&gt;'DD7A3.MELD'!J20),111,0)</f>
        <v>0</v>
      </c>
      <c r="BN15" s="73">
        <f>+IF((K15&gt;'DD7A3.MELD'!K20),111,0)</f>
        <v>0</v>
      </c>
      <c r="BO15" s="73">
        <f>+IF((L15&gt;'DD7A3.MELD'!L20),111,0)</f>
        <v>0</v>
      </c>
      <c r="BP15" s="73">
        <f>+IF((M15&gt;'DD7A3.MELD'!M20),111,0)</f>
        <v>0</v>
      </c>
      <c r="BQ15" s="73">
        <f>+IF((N15&gt;'DD7A3.MELD'!N20),111,0)</f>
        <v>0</v>
      </c>
      <c r="BR15" s="73">
        <f>+IF((O15&gt;'DD7A3.MELD'!O20),111,0)</f>
        <v>0</v>
      </c>
      <c r="BS15" s="73">
        <f>+IF((P15&gt;'DD7A3.MELD'!P20),111,0)</f>
        <v>0</v>
      </c>
      <c r="BT15" s="73">
        <f>+IF((Q15&gt;'DD7A3.MELD'!Q20),111,0)</f>
        <v>0</v>
      </c>
      <c r="BU15" s="73">
        <f>+IF((R15&gt;'DD7A3.MELD'!R20),111,0)</f>
        <v>0</v>
      </c>
      <c r="BV15" s="73">
        <f>+IF((S15&gt;'DD7A3.MELD'!S20),111,0)</f>
        <v>0</v>
      </c>
      <c r="BW15" s="73">
        <f>+IF((T15&gt;'DD7A3.MELD'!T20),111,0)</f>
        <v>0</v>
      </c>
      <c r="BX15" s="73">
        <f>+IF((U15&gt;'DD7A3.MELD'!U20),111,0)</f>
        <v>0</v>
      </c>
      <c r="BY15" s="73">
        <f>+IF((V15&gt;'DD7A3.MELD'!V20),111,0)</f>
        <v>0</v>
      </c>
      <c r="BZ15" s="73">
        <f>+IF((W15&gt;'DD7A3.MELD'!W20),111,0)</f>
        <v>0</v>
      </c>
      <c r="CA15" s="73">
        <f>+IF((X15&gt;'DD7A3.MELD'!X20),111,0)</f>
        <v>0</v>
      </c>
      <c r="CB15" s="73">
        <f>+IF((Y15&gt;'DD7A3.MELD'!Y20),111,0)</f>
        <v>0</v>
      </c>
      <c r="CC15" s="73">
        <f>+IF((Z15&gt;'DD7A3.MELD'!Z20),111,0)</f>
        <v>0</v>
      </c>
      <c r="CD15" s="73">
        <f>+IF((AA15&gt;'DD7A3.MELD'!AA20),111,0)</f>
        <v>0</v>
      </c>
    </row>
    <row r="16" spans="2:82" s="51" customFormat="1" ht="17.100000000000001" customHeight="1">
      <c r="B16" s="283"/>
      <c r="C16" s="285" t="s">
        <v>54</v>
      </c>
      <c r="D16" s="290"/>
      <c r="E16" s="290"/>
      <c r="F16" s="290"/>
      <c r="G16" s="290"/>
      <c r="H16" s="290"/>
      <c r="I16" s="290"/>
      <c r="J16" s="290"/>
      <c r="K16" s="290"/>
      <c r="L16" s="290"/>
      <c r="M16" s="290"/>
      <c r="N16" s="290"/>
      <c r="O16" s="290"/>
      <c r="P16" s="290"/>
      <c r="Q16" s="318">
        <f t="shared" si="6"/>
        <v>0</v>
      </c>
      <c r="R16" s="290"/>
      <c r="S16" s="290"/>
      <c r="T16" s="290"/>
      <c r="U16" s="290"/>
      <c r="V16" s="290"/>
      <c r="W16" s="290"/>
      <c r="X16" s="290"/>
      <c r="Y16" s="318">
        <f t="shared" si="7"/>
        <v>0</v>
      </c>
      <c r="Z16" s="290"/>
      <c r="AA16" s="293">
        <f>+'E1'!Z16+'E2'!Q16+'E2'!Y16+'E2'!Z16</f>
        <v>0</v>
      </c>
      <c r="AB16" s="313"/>
      <c r="AC16" s="50"/>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C16" s="73">
        <f t="shared" si="3"/>
        <v>0</v>
      </c>
      <c r="BD16" s="72">
        <f t="shared" si="4"/>
        <v>0</v>
      </c>
      <c r="BE16" s="73">
        <f>+AA16-'E1'!Z16-'E2'!Q16-'E2'!Y16-'E2'!Z16</f>
        <v>0</v>
      </c>
      <c r="BG16" s="73">
        <f>+IF((D16&gt;'DD7A3.MELD'!D21),111,0)</f>
        <v>0</v>
      </c>
      <c r="BH16" s="73">
        <f>+IF((E16&gt;'DD7A3.MELD'!E21),111,0)</f>
        <v>0</v>
      </c>
      <c r="BI16" s="73">
        <f>+IF((F16&gt;'DD7A3.MELD'!F21),111,0)</f>
        <v>0</v>
      </c>
      <c r="BJ16" s="73">
        <f>+IF((G16&gt;'DD7A3.MELD'!G21),111,0)</f>
        <v>0</v>
      </c>
      <c r="BK16" s="73">
        <f>+IF((H16&gt;'DD7A3.MELD'!H21),111,0)</f>
        <v>0</v>
      </c>
      <c r="BL16" s="73">
        <f>+IF((I16&gt;'DD7A3.MELD'!I21),111,0)</f>
        <v>0</v>
      </c>
      <c r="BM16" s="73">
        <f>+IF((J16&gt;'DD7A3.MELD'!J21),111,0)</f>
        <v>0</v>
      </c>
      <c r="BN16" s="73">
        <f>+IF((K16&gt;'DD7A3.MELD'!K21),111,0)</f>
        <v>0</v>
      </c>
      <c r="BO16" s="73">
        <f>+IF((L16&gt;'DD7A3.MELD'!L21),111,0)</f>
        <v>0</v>
      </c>
      <c r="BP16" s="73">
        <f>+IF((M16&gt;'DD7A3.MELD'!M21),111,0)</f>
        <v>0</v>
      </c>
      <c r="BQ16" s="73">
        <f>+IF((N16&gt;'DD7A3.MELD'!N21),111,0)</f>
        <v>0</v>
      </c>
      <c r="BR16" s="73">
        <f>+IF((O16&gt;'DD7A3.MELD'!O21),111,0)</f>
        <v>0</v>
      </c>
      <c r="BS16" s="73">
        <f>+IF((P16&gt;'DD7A3.MELD'!P21),111,0)</f>
        <v>0</v>
      </c>
      <c r="BT16" s="73">
        <f>+IF((Q16&gt;'DD7A3.MELD'!Q21),111,0)</f>
        <v>0</v>
      </c>
      <c r="BU16" s="73">
        <f>+IF((R16&gt;'DD7A3.MELD'!R21),111,0)</f>
        <v>0</v>
      </c>
      <c r="BV16" s="73">
        <f>+IF((S16&gt;'DD7A3.MELD'!S21),111,0)</f>
        <v>0</v>
      </c>
      <c r="BW16" s="73">
        <f>+IF((T16&gt;'DD7A3.MELD'!T21),111,0)</f>
        <v>0</v>
      </c>
      <c r="BX16" s="73">
        <f>+IF((U16&gt;'DD7A3.MELD'!U21),111,0)</f>
        <v>0</v>
      </c>
      <c r="BY16" s="73">
        <f>+IF((V16&gt;'DD7A3.MELD'!V21),111,0)</f>
        <v>0</v>
      </c>
      <c r="BZ16" s="73">
        <f>+IF((W16&gt;'DD7A3.MELD'!W21),111,0)</f>
        <v>0</v>
      </c>
      <c r="CA16" s="73">
        <f>+IF((X16&gt;'DD7A3.MELD'!X21),111,0)</f>
        <v>0</v>
      </c>
      <c r="CB16" s="73">
        <f>+IF((Y16&gt;'DD7A3.MELD'!Y21),111,0)</f>
        <v>0</v>
      </c>
      <c r="CC16" s="73">
        <f>+IF((Z16&gt;'DD7A3.MELD'!Z21),111,0)</f>
        <v>0</v>
      </c>
      <c r="CD16" s="73">
        <f>+IF((AA16&gt;'DD7A3.MELD'!AA21),111,0)</f>
        <v>0</v>
      </c>
    </row>
    <row r="17" spans="2:82" s="51" customFormat="1" ht="17.100000000000001" customHeight="1">
      <c r="B17" s="283"/>
      <c r="C17" s="278" t="s">
        <v>241</v>
      </c>
      <c r="D17" s="290"/>
      <c r="E17" s="290"/>
      <c r="F17" s="290"/>
      <c r="G17" s="290"/>
      <c r="H17" s="290"/>
      <c r="I17" s="290"/>
      <c r="J17" s="290"/>
      <c r="K17" s="290"/>
      <c r="L17" s="290"/>
      <c r="M17" s="290"/>
      <c r="N17" s="290"/>
      <c r="O17" s="290"/>
      <c r="P17" s="290"/>
      <c r="Q17" s="318">
        <f t="shared" si="6"/>
        <v>0</v>
      </c>
      <c r="R17" s="290"/>
      <c r="S17" s="290"/>
      <c r="T17" s="290"/>
      <c r="U17" s="290"/>
      <c r="V17" s="290"/>
      <c r="W17" s="290"/>
      <c r="X17" s="290"/>
      <c r="Y17" s="318">
        <f t="shared" si="7"/>
        <v>0</v>
      </c>
      <c r="Z17" s="290"/>
      <c r="AA17" s="293">
        <f>+'E1'!Z17+'E2'!Q17+'E2'!Y17+'E2'!Z17</f>
        <v>0</v>
      </c>
      <c r="AB17" s="313"/>
      <c r="AC17" s="50"/>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C17" s="73">
        <f t="shared" si="3"/>
        <v>0</v>
      </c>
      <c r="BD17" s="72">
        <f t="shared" si="4"/>
        <v>0</v>
      </c>
      <c r="BE17" s="73">
        <f>+AA17-'E1'!Z17-'E2'!Q17-'E2'!Y17-'E2'!Z17</f>
        <v>0</v>
      </c>
      <c r="BG17" s="73">
        <f>+IF((D17&gt;'DD7A3.MELD'!D22),111,0)</f>
        <v>0</v>
      </c>
      <c r="BH17" s="73">
        <f>+IF((E17&gt;'DD7A3.MELD'!E22),111,0)</f>
        <v>0</v>
      </c>
      <c r="BI17" s="73">
        <f>+IF((F17&gt;'DD7A3.MELD'!F22),111,0)</f>
        <v>0</v>
      </c>
      <c r="BJ17" s="73">
        <f>+IF((G17&gt;'DD7A3.MELD'!G22),111,0)</f>
        <v>0</v>
      </c>
      <c r="BK17" s="73">
        <f>+IF((H17&gt;'DD7A3.MELD'!H22),111,0)</f>
        <v>0</v>
      </c>
      <c r="BL17" s="73">
        <f>+IF((I17&gt;'DD7A3.MELD'!I22),111,0)</f>
        <v>0</v>
      </c>
      <c r="BM17" s="73">
        <f>+IF((J17&gt;'DD7A3.MELD'!J22),111,0)</f>
        <v>0</v>
      </c>
      <c r="BN17" s="73">
        <f>+IF((K17&gt;'DD7A3.MELD'!K22),111,0)</f>
        <v>0</v>
      </c>
      <c r="BO17" s="73">
        <f>+IF((L17&gt;'DD7A3.MELD'!L22),111,0)</f>
        <v>0</v>
      </c>
      <c r="BP17" s="73">
        <f>+IF((M17&gt;'DD7A3.MELD'!M22),111,0)</f>
        <v>0</v>
      </c>
      <c r="BQ17" s="73">
        <f>+IF((N17&gt;'DD7A3.MELD'!N22),111,0)</f>
        <v>0</v>
      </c>
      <c r="BR17" s="73">
        <f>+IF((O17&gt;'DD7A3.MELD'!O22),111,0)</f>
        <v>0</v>
      </c>
      <c r="BS17" s="73">
        <f>+IF((P17&gt;'DD7A3.MELD'!P22),111,0)</f>
        <v>0</v>
      </c>
      <c r="BT17" s="73">
        <f>+IF((Q17&gt;'DD7A3.MELD'!Q22),111,0)</f>
        <v>0</v>
      </c>
      <c r="BU17" s="73">
        <f>+IF((R17&gt;'DD7A3.MELD'!R22),111,0)</f>
        <v>0</v>
      </c>
      <c r="BV17" s="73">
        <f>+IF((S17&gt;'DD7A3.MELD'!S22),111,0)</f>
        <v>0</v>
      </c>
      <c r="BW17" s="73">
        <f>+IF((T17&gt;'DD7A3.MELD'!T22),111,0)</f>
        <v>0</v>
      </c>
      <c r="BX17" s="73">
        <f>+IF((U17&gt;'DD7A3.MELD'!U22),111,0)</f>
        <v>0</v>
      </c>
      <c r="BY17" s="73">
        <f>+IF((V17&gt;'DD7A3.MELD'!V22),111,0)</f>
        <v>0</v>
      </c>
      <c r="BZ17" s="73">
        <f>+IF((W17&gt;'DD7A3.MELD'!W22),111,0)</f>
        <v>0</v>
      </c>
      <c r="CA17" s="73">
        <f>+IF((X17&gt;'DD7A3.MELD'!X22),111,0)</f>
        <v>0</v>
      </c>
      <c r="CB17" s="73">
        <f>+IF((Y17&gt;'DD7A3.MELD'!Y22),111,0)</f>
        <v>0</v>
      </c>
      <c r="CC17" s="73">
        <f>+IF((Z17&gt;'DD7A3.MELD'!Z22),111,0)</f>
        <v>0</v>
      </c>
      <c r="CD17" s="73">
        <f>+IF((AA17&gt;'DD7A3.MELD'!AA22),111,0)</f>
        <v>0</v>
      </c>
    </row>
    <row r="18" spans="2:82" s="56" customFormat="1" ht="17.100000000000001" customHeight="1">
      <c r="B18" s="88"/>
      <c r="C18" s="91" t="s">
        <v>12</v>
      </c>
      <c r="D18" s="294"/>
      <c r="E18" s="294"/>
      <c r="F18" s="294"/>
      <c r="G18" s="294"/>
      <c r="H18" s="294"/>
      <c r="I18" s="294"/>
      <c r="J18" s="294"/>
      <c r="K18" s="294"/>
      <c r="L18" s="294"/>
      <c r="M18" s="294"/>
      <c r="N18" s="294"/>
      <c r="O18" s="294"/>
      <c r="P18" s="294"/>
      <c r="Q18" s="295">
        <f t="shared" si="6"/>
        <v>0</v>
      </c>
      <c r="R18" s="294"/>
      <c r="S18" s="294"/>
      <c r="T18" s="294"/>
      <c r="U18" s="294"/>
      <c r="V18" s="294"/>
      <c r="W18" s="294"/>
      <c r="X18" s="294"/>
      <c r="Y18" s="295">
        <f t="shared" si="7"/>
        <v>0</v>
      </c>
      <c r="Z18" s="294"/>
      <c r="AA18" s="293">
        <f>+'E1'!Z18+'E2'!Q18+'E2'!Y18+'E2'!Z18</f>
        <v>0</v>
      </c>
      <c r="AB18" s="314"/>
      <c r="AC18" s="55"/>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C18" s="74">
        <f t="shared" si="3"/>
        <v>0</v>
      </c>
      <c r="BD18" s="222">
        <f t="shared" si="4"/>
        <v>0</v>
      </c>
      <c r="BE18" s="74">
        <f>+AA18-'E1'!Z18-'E2'!Q18-'E2'!Y18-'E2'!Z18</f>
        <v>0</v>
      </c>
      <c r="BG18" s="73">
        <f>+IF(OR((D18&gt;'DD7A3.MELD'!D23),(D18&lt;'DD7A3.MELD'!D24)),111,0)</f>
        <v>0</v>
      </c>
      <c r="BH18" s="73">
        <f>+IF(OR((E18&gt;'DD7A3.MELD'!E23),(E18&lt;'DD7A3.MELD'!E24)),111,0)</f>
        <v>0</v>
      </c>
      <c r="BI18" s="73">
        <f>+IF(OR((F18&gt;'DD7A3.MELD'!F23),(F18&lt;'DD7A3.MELD'!F24)),111,0)</f>
        <v>0</v>
      </c>
      <c r="BJ18" s="73">
        <f>+IF(OR((G18&gt;'DD7A3.MELD'!G23),(G18&lt;'DD7A3.MELD'!G24)),111,0)</f>
        <v>0</v>
      </c>
      <c r="BK18" s="73">
        <f>+IF(OR((H18&gt;'DD7A3.MELD'!H23),(H18&lt;'DD7A3.MELD'!H24)),111,0)</f>
        <v>0</v>
      </c>
      <c r="BL18" s="73">
        <f>+IF(OR((I18&gt;'DD7A3.MELD'!I23),(I18&lt;'DD7A3.MELD'!I24)),111,0)</f>
        <v>0</v>
      </c>
      <c r="BM18" s="73">
        <f>+IF(OR((J18&gt;'DD7A3.MELD'!J23),(J18&lt;'DD7A3.MELD'!J24)),111,0)</f>
        <v>0</v>
      </c>
      <c r="BN18" s="73">
        <f>+IF(OR((K18&gt;'DD7A3.MELD'!K23),(K18&lt;'DD7A3.MELD'!K24)),111,0)</f>
        <v>0</v>
      </c>
      <c r="BO18" s="73">
        <f>+IF(OR((L18&gt;'DD7A3.MELD'!L23),(L18&lt;'DD7A3.MELD'!L24)),111,0)</f>
        <v>0</v>
      </c>
      <c r="BP18" s="73">
        <f>+IF(OR((M18&gt;'DD7A3.MELD'!M23),(M18&lt;'DD7A3.MELD'!M24)),111,0)</f>
        <v>0</v>
      </c>
      <c r="BQ18" s="73">
        <f>+IF(OR((N18&gt;'DD7A3.MELD'!N23),(N18&lt;'DD7A3.MELD'!N24)),111,0)</f>
        <v>0</v>
      </c>
      <c r="BR18" s="73">
        <f>+IF(OR((O18&gt;'DD7A3.MELD'!O23),(O18&lt;'DD7A3.MELD'!O24)),111,0)</f>
        <v>0</v>
      </c>
      <c r="BS18" s="73">
        <f>+IF(OR((P18&gt;'DD7A3.MELD'!P23),(P18&lt;'DD7A3.MELD'!P24)),111,0)</f>
        <v>0</v>
      </c>
      <c r="BT18" s="73">
        <f>+IF(OR((Q18&gt;'DD7A3.MELD'!Q23),(Q18&lt;'DD7A3.MELD'!Q24)),111,0)</f>
        <v>0</v>
      </c>
      <c r="BU18" s="73">
        <f>+IF(OR((R18&gt;'DD7A3.MELD'!R23),(R18&lt;'DD7A3.MELD'!R24)),111,0)</f>
        <v>0</v>
      </c>
      <c r="BV18" s="73">
        <f>+IF(OR((S18&gt;'DD7A3.MELD'!S23),(S18&lt;'DD7A3.MELD'!S24)),111,0)</f>
        <v>0</v>
      </c>
      <c r="BW18" s="73">
        <f>+IF(OR((T18&gt;'DD7A3.MELD'!T23),(T18&lt;'DD7A3.MELD'!T24)),111,0)</f>
        <v>0</v>
      </c>
      <c r="BX18" s="73">
        <f>+IF(OR((U18&gt;'DD7A3.MELD'!U23),(U18&lt;'DD7A3.MELD'!U24)),111,0)</f>
        <v>0</v>
      </c>
      <c r="BY18" s="73">
        <f>+IF(OR((V18&gt;'DD7A3.MELD'!V23),(V18&lt;'DD7A3.MELD'!V24)),111,0)</f>
        <v>0</v>
      </c>
      <c r="BZ18" s="73">
        <f>+IF(OR((W18&gt;'DD7A3.MELD'!W23),(W18&lt;'DD7A3.MELD'!W24)),111,0)</f>
        <v>0</v>
      </c>
      <c r="CA18" s="73">
        <f>+IF(OR((X18&gt;'DD7A3.MELD'!X23),(X18&lt;'DD7A3.MELD'!X24)),111,0)</f>
        <v>0</v>
      </c>
      <c r="CB18" s="73">
        <f>+IF(OR((Y18&gt;'DD7A3.MELD'!Y23),(Y18&lt;'DD7A3.MELD'!Y24)),111,0)</f>
        <v>0</v>
      </c>
      <c r="CC18" s="73">
        <f>+IF(OR((Z18&gt;'DD7A3.MELD'!Z23),(Z18&lt;'DD7A3.MELD'!Z24)),111,0)</f>
        <v>0</v>
      </c>
      <c r="CD18" s="73">
        <f>+IF(OR((AA18&gt;'DD7A3.MELD'!AA23),(AA18&lt;'DD7A3.MELD'!AA24)),111,0)</f>
        <v>0</v>
      </c>
    </row>
    <row r="19" spans="2:82" s="56" customFormat="1" ht="20.100000000000001" customHeight="1">
      <c r="B19" s="90"/>
      <c r="C19" s="91" t="s">
        <v>55</v>
      </c>
      <c r="D19" s="295">
        <f>SUM(D10:D11,D18)</f>
        <v>0</v>
      </c>
      <c r="E19" s="295">
        <f t="shared" ref="E19:R19" si="8">SUM(E10:E11,E18)</f>
        <v>0</v>
      </c>
      <c r="F19" s="295">
        <f t="shared" si="8"/>
        <v>0</v>
      </c>
      <c r="G19" s="295">
        <f t="shared" si="8"/>
        <v>0</v>
      </c>
      <c r="H19" s="295">
        <f t="shared" si="8"/>
        <v>0</v>
      </c>
      <c r="I19" s="295">
        <f t="shared" si="8"/>
        <v>0</v>
      </c>
      <c r="J19" s="295">
        <f t="shared" si="8"/>
        <v>0</v>
      </c>
      <c r="K19" s="295">
        <f t="shared" si="8"/>
        <v>0</v>
      </c>
      <c r="L19" s="295">
        <f t="shared" si="8"/>
        <v>0</v>
      </c>
      <c r="M19" s="295">
        <f t="shared" si="8"/>
        <v>0</v>
      </c>
      <c r="N19" s="295">
        <f t="shared" si="8"/>
        <v>0</v>
      </c>
      <c r="O19" s="295">
        <f t="shared" si="8"/>
        <v>0</v>
      </c>
      <c r="P19" s="295">
        <f t="shared" si="8"/>
        <v>0</v>
      </c>
      <c r="Q19" s="295">
        <f t="shared" si="6"/>
        <v>0</v>
      </c>
      <c r="R19" s="295">
        <f t="shared" si="8"/>
        <v>0</v>
      </c>
      <c r="S19" s="295">
        <f t="shared" ref="S19:X19" si="9">SUM(S10:S11,S18)</f>
        <v>0</v>
      </c>
      <c r="T19" s="295">
        <f t="shared" si="9"/>
        <v>0</v>
      </c>
      <c r="U19" s="295">
        <f t="shared" si="9"/>
        <v>0</v>
      </c>
      <c r="V19" s="295">
        <f t="shared" si="9"/>
        <v>0</v>
      </c>
      <c r="W19" s="295">
        <f t="shared" si="9"/>
        <v>0</v>
      </c>
      <c r="X19" s="295">
        <f t="shared" si="9"/>
        <v>0</v>
      </c>
      <c r="Y19" s="295">
        <f t="shared" si="7"/>
        <v>0</v>
      </c>
      <c r="Z19" s="295">
        <f>SUM(Z10:Z11,Z18)</f>
        <v>0</v>
      </c>
      <c r="AA19" s="293">
        <f>+'E1'!Z19+'E2'!Q19+'E2'!Y19+'E2'!Z19</f>
        <v>0</v>
      </c>
      <c r="AB19" s="312"/>
      <c r="AC19" s="55"/>
      <c r="AD19" s="74">
        <f>+D19-D10-D11-D18</f>
        <v>0</v>
      </c>
      <c r="AE19" s="74">
        <f t="shared" ref="AE19:BA19" si="10">+E19-E10-E11-E18</f>
        <v>0</v>
      </c>
      <c r="AF19" s="74">
        <f t="shared" si="10"/>
        <v>0</v>
      </c>
      <c r="AG19" s="74">
        <f t="shared" si="10"/>
        <v>0</v>
      </c>
      <c r="AH19" s="74">
        <f t="shared" si="10"/>
        <v>0</v>
      </c>
      <c r="AI19" s="74">
        <f t="shared" si="10"/>
        <v>0</v>
      </c>
      <c r="AJ19" s="74">
        <f t="shared" si="10"/>
        <v>0</v>
      </c>
      <c r="AK19" s="74">
        <f t="shared" si="10"/>
        <v>0</v>
      </c>
      <c r="AL19" s="74">
        <f t="shared" si="10"/>
        <v>0</v>
      </c>
      <c r="AM19" s="74">
        <f t="shared" si="10"/>
        <v>0</v>
      </c>
      <c r="AN19" s="74">
        <f t="shared" si="10"/>
        <v>0</v>
      </c>
      <c r="AO19" s="74">
        <f t="shared" si="10"/>
        <v>0</v>
      </c>
      <c r="AP19" s="74">
        <f t="shared" si="10"/>
        <v>0</v>
      </c>
      <c r="AQ19" s="74">
        <f t="shared" si="10"/>
        <v>0</v>
      </c>
      <c r="AR19" s="74">
        <f t="shared" si="10"/>
        <v>0</v>
      </c>
      <c r="AS19" s="74">
        <f t="shared" si="10"/>
        <v>0</v>
      </c>
      <c r="AT19" s="74">
        <f t="shared" si="10"/>
        <v>0</v>
      </c>
      <c r="AU19" s="74">
        <f t="shared" si="10"/>
        <v>0</v>
      </c>
      <c r="AV19" s="74">
        <f t="shared" si="10"/>
        <v>0</v>
      </c>
      <c r="AW19" s="74">
        <f t="shared" si="10"/>
        <v>0</v>
      </c>
      <c r="AX19" s="74">
        <f t="shared" si="10"/>
        <v>0</v>
      </c>
      <c r="AY19" s="74">
        <f t="shared" si="10"/>
        <v>0</v>
      </c>
      <c r="AZ19" s="74">
        <f t="shared" si="10"/>
        <v>0</v>
      </c>
      <c r="BA19" s="74">
        <f t="shared" si="10"/>
        <v>0</v>
      </c>
      <c r="BB19" s="57"/>
      <c r="BC19" s="236">
        <f t="shared" si="3"/>
        <v>0</v>
      </c>
      <c r="BD19" s="236">
        <f t="shared" si="4"/>
        <v>0</v>
      </c>
      <c r="BE19" s="222">
        <f>+AA19-'E1'!Z19-'E2'!Q19-'E2'!Y19-'E2'!Z19</f>
        <v>0</v>
      </c>
      <c r="BF19" s="57"/>
      <c r="BG19" s="74">
        <f>+IF((D19&gt;'DD7A3.MELD'!D26),111,0)</f>
        <v>0</v>
      </c>
      <c r="BH19" s="74">
        <f>+IF((E19&gt;'DD7A3.MELD'!E26),111,0)</f>
        <v>0</v>
      </c>
      <c r="BI19" s="74">
        <f>+IF((F19&gt;'DD7A3.MELD'!F26),111,0)</f>
        <v>0</v>
      </c>
      <c r="BJ19" s="74">
        <f>+IF((G19&gt;'DD7A3.MELD'!G26),111,0)</f>
        <v>0</v>
      </c>
      <c r="BK19" s="74">
        <f>+IF((H19&gt;'DD7A3.MELD'!H26),111,0)</f>
        <v>0</v>
      </c>
      <c r="BL19" s="74">
        <f>+IF((I19&gt;'DD7A3.MELD'!I26),111,0)</f>
        <v>0</v>
      </c>
      <c r="BM19" s="74">
        <f>+IF((J19&gt;'DD7A3.MELD'!J26),111,0)</f>
        <v>0</v>
      </c>
      <c r="BN19" s="74">
        <f>+IF((K19&gt;'DD7A3.MELD'!K26),111,0)</f>
        <v>0</v>
      </c>
      <c r="BO19" s="74">
        <f>+IF((L19&gt;'DD7A3.MELD'!L26),111,0)</f>
        <v>0</v>
      </c>
      <c r="BP19" s="74">
        <f>+IF((M19&gt;'DD7A3.MELD'!M26),111,0)</f>
        <v>0</v>
      </c>
      <c r="BQ19" s="74">
        <f>+IF((N19&gt;'DD7A3.MELD'!N26),111,0)</f>
        <v>0</v>
      </c>
      <c r="BR19" s="74">
        <f>+IF((O19&gt;'DD7A3.MELD'!O26),111,0)</f>
        <v>0</v>
      </c>
      <c r="BS19" s="74">
        <f>+IF((P19&gt;'DD7A3.MELD'!P26),111,0)</f>
        <v>0</v>
      </c>
      <c r="BT19" s="74">
        <f>+IF((Q19&gt;'DD7A3.MELD'!Q26),111,0)</f>
        <v>0</v>
      </c>
      <c r="BU19" s="74">
        <f>+IF((R19&gt;'DD7A3.MELD'!R26),111,0)</f>
        <v>0</v>
      </c>
      <c r="BV19" s="74">
        <f>+IF((S19&gt;'DD7A3.MELD'!S26),111,0)</f>
        <v>0</v>
      </c>
      <c r="BW19" s="74">
        <f>+IF((T19&gt;'DD7A3.MELD'!T26),111,0)</f>
        <v>0</v>
      </c>
      <c r="BX19" s="74">
        <f>+IF((U19&gt;'DD7A3.MELD'!U26),111,0)</f>
        <v>0</v>
      </c>
      <c r="BY19" s="74">
        <f>+IF((V19&gt;'DD7A3.MELD'!V26),111,0)</f>
        <v>0</v>
      </c>
      <c r="BZ19" s="74">
        <f>+IF((W19&gt;'DD7A3.MELD'!W26),111,0)</f>
        <v>0</v>
      </c>
      <c r="CA19" s="74">
        <f>+IF((X19&gt;'DD7A3.MELD'!X26),111,0)</f>
        <v>0</v>
      </c>
      <c r="CB19" s="74">
        <f>+IF((Y19&gt;'DD7A3.MELD'!Y26),111,0)</f>
        <v>0</v>
      </c>
      <c r="CC19" s="74">
        <f>+IF((Z19&gt;'DD7A3.MELD'!Z26),111,0)</f>
        <v>0</v>
      </c>
      <c r="CD19" s="74">
        <f>+IF((AA19&gt;'DD7A3.MELD'!AA26),111,0)</f>
        <v>0</v>
      </c>
    </row>
    <row r="20" spans="2:82" s="82" customFormat="1" ht="17.100000000000001" customHeight="1">
      <c r="B20" s="279"/>
      <c r="C20" s="280" t="s">
        <v>249</v>
      </c>
      <c r="D20" s="296"/>
      <c r="E20" s="296"/>
      <c r="F20" s="296"/>
      <c r="G20" s="296"/>
      <c r="H20" s="296"/>
      <c r="I20" s="296"/>
      <c r="J20" s="296"/>
      <c r="K20" s="296"/>
      <c r="L20" s="296"/>
      <c r="M20" s="296"/>
      <c r="N20" s="296"/>
      <c r="O20" s="296"/>
      <c r="P20" s="296"/>
      <c r="Q20" s="296">
        <f t="shared" si="6"/>
        <v>0</v>
      </c>
      <c r="R20" s="296"/>
      <c r="S20" s="296"/>
      <c r="T20" s="296"/>
      <c r="U20" s="296"/>
      <c r="V20" s="296"/>
      <c r="W20" s="296"/>
      <c r="X20" s="296"/>
      <c r="Y20" s="296">
        <f t="shared" si="7"/>
        <v>0</v>
      </c>
      <c r="Z20" s="296"/>
      <c r="AA20" s="297">
        <f>+'E1'!Z20+'E2'!Q20+'E2'!Y20+'E2'!Z20</f>
        <v>0</v>
      </c>
      <c r="AB20" s="315"/>
      <c r="AC20" s="81"/>
      <c r="AD20" s="80">
        <f>+IF((D20&gt;D19),111,0)</f>
        <v>0</v>
      </c>
      <c r="AE20" s="80">
        <f t="shared" ref="AE20:BA20" si="11">+IF((E20&gt;E19),111,0)</f>
        <v>0</v>
      </c>
      <c r="AF20" s="80">
        <f t="shared" si="11"/>
        <v>0</v>
      </c>
      <c r="AG20" s="80">
        <f t="shared" si="11"/>
        <v>0</v>
      </c>
      <c r="AH20" s="80">
        <f t="shared" si="11"/>
        <v>0</v>
      </c>
      <c r="AI20" s="80">
        <f t="shared" si="11"/>
        <v>0</v>
      </c>
      <c r="AJ20" s="80">
        <f t="shared" si="11"/>
        <v>0</v>
      </c>
      <c r="AK20" s="80">
        <f t="shared" si="11"/>
        <v>0</v>
      </c>
      <c r="AL20" s="80">
        <f t="shared" si="11"/>
        <v>0</v>
      </c>
      <c r="AM20" s="80">
        <f t="shared" si="11"/>
        <v>0</v>
      </c>
      <c r="AN20" s="80">
        <f t="shared" si="11"/>
        <v>0</v>
      </c>
      <c r="AO20" s="80">
        <f t="shared" si="11"/>
        <v>0</v>
      </c>
      <c r="AP20" s="80">
        <f t="shared" si="11"/>
        <v>0</v>
      </c>
      <c r="AQ20" s="80">
        <f t="shared" si="11"/>
        <v>0</v>
      </c>
      <c r="AR20" s="80">
        <f t="shared" si="11"/>
        <v>0</v>
      </c>
      <c r="AS20" s="80">
        <f t="shared" si="11"/>
        <v>0</v>
      </c>
      <c r="AT20" s="80">
        <f t="shared" si="11"/>
        <v>0</v>
      </c>
      <c r="AU20" s="80">
        <f t="shared" si="11"/>
        <v>0</v>
      </c>
      <c r="AV20" s="80">
        <f t="shared" si="11"/>
        <v>0</v>
      </c>
      <c r="AW20" s="80">
        <f t="shared" si="11"/>
        <v>0</v>
      </c>
      <c r="AX20" s="80">
        <f t="shared" si="11"/>
        <v>0</v>
      </c>
      <c r="AY20" s="80">
        <f t="shared" si="11"/>
        <v>0</v>
      </c>
      <c r="AZ20" s="80">
        <f t="shared" si="11"/>
        <v>0</v>
      </c>
      <c r="BA20" s="80">
        <f t="shared" si="11"/>
        <v>0</v>
      </c>
      <c r="BB20" s="57"/>
      <c r="BC20" s="236">
        <f t="shared" si="3"/>
        <v>0</v>
      </c>
      <c r="BD20" s="236">
        <f t="shared" si="4"/>
        <v>0</v>
      </c>
      <c r="BE20" s="222">
        <f>+AA20-'E1'!Z20-'E2'!Q20-'E2'!Y20-'E2'!Z20</f>
        <v>0</v>
      </c>
      <c r="BF20" s="57"/>
      <c r="BG20" s="80">
        <f>+IF((D20&gt;'DD7A3.MELD'!D27),111,0)</f>
        <v>0</v>
      </c>
      <c r="BH20" s="80">
        <f>+IF((E20&gt;'DD7A3.MELD'!E27),111,0)</f>
        <v>0</v>
      </c>
      <c r="BI20" s="80">
        <f>+IF((F20&gt;'DD7A3.MELD'!F27),111,0)</f>
        <v>0</v>
      </c>
      <c r="BJ20" s="80">
        <f>+IF((G20&gt;'DD7A3.MELD'!G27),111,0)</f>
        <v>0</v>
      </c>
      <c r="BK20" s="80">
        <f>+IF((H20&gt;'DD7A3.MELD'!H27),111,0)</f>
        <v>0</v>
      </c>
      <c r="BL20" s="80">
        <f>+IF((I20&gt;'DD7A3.MELD'!I27),111,0)</f>
        <v>0</v>
      </c>
      <c r="BM20" s="80">
        <f>+IF((J20&gt;'DD7A3.MELD'!J27),111,0)</f>
        <v>0</v>
      </c>
      <c r="BN20" s="80">
        <f>+IF((K20&gt;'DD7A3.MELD'!K27),111,0)</f>
        <v>0</v>
      </c>
      <c r="BO20" s="80">
        <f>+IF((L20&gt;'DD7A3.MELD'!L27),111,0)</f>
        <v>0</v>
      </c>
      <c r="BP20" s="80">
        <f>+IF((M20&gt;'DD7A3.MELD'!M27),111,0)</f>
        <v>0</v>
      </c>
      <c r="BQ20" s="80">
        <f>+IF((N20&gt;'DD7A3.MELD'!N27),111,0)</f>
        <v>0</v>
      </c>
      <c r="BR20" s="80">
        <f>+IF((O20&gt;'DD7A3.MELD'!O27),111,0)</f>
        <v>0</v>
      </c>
      <c r="BS20" s="80">
        <f>+IF((P20&gt;'DD7A3.MELD'!P27),111,0)</f>
        <v>0</v>
      </c>
      <c r="BT20" s="80">
        <f>+IF((Q20&gt;'DD7A3.MELD'!Q27),111,0)</f>
        <v>0</v>
      </c>
      <c r="BU20" s="80">
        <f>+IF((R20&gt;'DD7A3.MELD'!R27),111,0)</f>
        <v>0</v>
      </c>
      <c r="BV20" s="80">
        <f>+IF((S20&gt;'DD7A3.MELD'!S27),111,0)</f>
        <v>0</v>
      </c>
      <c r="BW20" s="80">
        <f>+IF((T20&gt;'DD7A3.MELD'!T27),111,0)</f>
        <v>0</v>
      </c>
      <c r="BX20" s="80">
        <f>+IF((U20&gt;'DD7A3.MELD'!U27),111,0)</f>
        <v>0</v>
      </c>
      <c r="BY20" s="80">
        <f>+IF((V20&gt;'DD7A3.MELD'!V27),111,0)</f>
        <v>0</v>
      </c>
      <c r="BZ20" s="80">
        <f>+IF((W20&gt;'DD7A3.MELD'!W27),111,0)</f>
        <v>0</v>
      </c>
      <c r="CA20" s="80">
        <f>+IF((X20&gt;'DD7A3.MELD'!X27),111,0)</f>
        <v>0</v>
      </c>
      <c r="CB20" s="80">
        <f>+IF((Y20&gt;'DD7A3.MELD'!Y27),111,0)</f>
        <v>0</v>
      </c>
      <c r="CC20" s="80">
        <f>+IF((Z20&gt;'DD7A3.MELD'!Z27),111,0)</f>
        <v>0</v>
      </c>
      <c r="CD20" s="80">
        <f>+IF((AA20&gt;'DD7A3.MELD'!AA27),111,0)</f>
        <v>0</v>
      </c>
    </row>
    <row r="21" spans="2:82" s="82" customFormat="1" ht="17.100000000000001" customHeight="1">
      <c r="B21" s="281"/>
      <c r="C21" s="282" t="s">
        <v>250</v>
      </c>
      <c r="D21" s="298"/>
      <c r="E21" s="298"/>
      <c r="F21" s="298"/>
      <c r="G21" s="298"/>
      <c r="H21" s="298"/>
      <c r="I21" s="298"/>
      <c r="J21" s="298"/>
      <c r="K21" s="298"/>
      <c r="L21" s="298"/>
      <c r="M21" s="298"/>
      <c r="N21" s="298"/>
      <c r="O21" s="298"/>
      <c r="P21" s="298"/>
      <c r="Q21" s="296">
        <f t="shared" si="6"/>
        <v>0</v>
      </c>
      <c r="R21" s="298"/>
      <c r="S21" s="298"/>
      <c r="T21" s="298"/>
      <c r="U21" s="298"/>
      <c r="V21" s="298"/>
      <c r="W21" s="298"/>
      <c r="X21" s="298"/>
      <c r="Y21" s="296">
        <f t="shared" si="7"/>
        <v>0</v>
      </c>
      <c r="Z21" s="298"/>
      <c r="AA21" s="297">
        <f>+'E1'!Z21+'E2'!Q21+'E2'!Y21+'E2'!Z21</f>
        <v>0</v>
      </c>
      <c r="AB21" s="316"/>
      <c r="AC21" s="81"/>
      <c r="AD21" s="80">
        <f>+IF((D21&gt;D19),111,0)</f>
        <v>0</v>
      </c>
      <c r="AE21" s="80">
        <f t="shared" ref="AE21:BA21" si="12">+IF((E21&gt;E19),111,0)</f>
        <v>0</v>
      </c>
      <c r="AF21" s="80">
        <f t="shared" si="12"/>
        <v>0</v>
      </c>
      <c r="AG21" s="80">
        <f t="shared" si="12"/>
        <v>0</v>
      </c>
      <c r="AH21" s="80">
        <f t="shared" si="12"/>
        <v>0</v>
      </c>
      <c r="AI21" s="80">
        <f t="shared" si="12"/>
        <v>0</v>
      </c>
      <c r="AJ21" s="80">
        <f t="shared" si="12"/>
        <v>0</v>
      </c>
      <c r="AK21" s="80">
        <f t="shared" si="12"/>
        <v>0</v>
      </c>
      <c r="AL21" s="80">
        <f t="shared" si="12"/>
        <v>0</v>
      </c>
      <c r="AM21" s="80">
        <f t="shared" si="12"/>
        <v>0</v>
      </c>
      <c r="AN21" s="80">
        <f t="shared" si="12"/>
        <v>0</v>
      </c>
      <c r="AO21" s="80">
        <f t="shared" si="12"/>
        <v>0</v>
      </c>
      <c r="AP21" s="80">
        <f t="shared" si="12"/>
        <v>0</v>
      </c>
      <c r="AQ21" s="80">
        <f t="shared" si="12"/>
        <v>0</v>
      </c>
      <c r="AR21" s="80">
        <f t="shared" si="12"/>
        <v>0</v>
      </c>
      <c r="AS21" s="80">
        <f t="shared" si="12"/>
        <v>0</v>
      </c>
      <c r="AT21" s="80">
        <f t="shared" si="12"/>
        <v>0</v>
      </c>
      <c r="AU21" s="80">
        <f t="shared" si="12"/>
        <v>0</v>
      </c>
      <c r="AV21" s="80">
        <f t="shared" si="12"/>
        <v>0</v>
      </c>
      <c r="AW21" s="80">
        <f t="shared" si="12"/>
        <v>0</v>
      </c>
      <c r="AX21" s="80">
        <f t="shared" si="12"/>
        <v>0</v>
      </c>
      <c r="AY21" s="80">
        <f t="shared" si="12"/>
        <v>0</v>
      </c>
      <c r="AZ21" s="80">
        <f t="shared" si="12"/>
        <v>0</v>
      </c>
      <c r="BA21" s="80">
        <f t="shared" si="12"/>
        <v>0</v>
      </c>
      <c r="BB21" s="57"/>
      <c r="BC21" s="236">
        <f t="shared" si="3"/>
        <v>0</v>
      </c>
      <c r="BD21" s="236">
        <f t="shared" si="4"/>
        <v>0</v>
      </c>
      <c r="BE21" s="222">
        <f>+AA21-'E1'!Z21-'E2'!Q21-'E2'!Y21-'E2'!Z21</f>
        <v>0</v>
      </c>
      <c r="BF21" s="57"/>
      <c r="BG21" s="80">
        <f>+IF((D21&gt;'DD7A3.MELD'!D28),111,0)</f>
        <v>0</v>
      </c>
      <c r="BH21" s="80">
        <f>+IF((E21&gt;'DD7A3.MELD'!E28),111,0)</f>
        <v>0</v>
      </c>
      <c r="BI21" s="80">
        <f>+IF((F21&gt;'DD7A3.MELD'!F28),111,0)</f>
        <v>0</v>
      </c>
      <c r="BJ21" s="80">
        <f>+IF((G21&gt;'DD7A3.MELD'!G28),111,0)</f>
        <v>0</v>
      </c>
      <c r="BK21" s="80">
        <f>+IF((H21&gt;'DD7A3.MELD'!H28),111,0)</f>
        <v>0</v>
      </c>
      <c r="BL21" s="80">
        <f>+IF((I21&gt;'DD7A3.MELD'!I28),111,0)</f>
        <v>0</v>
      </c>
      <c r="BM21" s="80">
        <f>+IF((J21&gt;'DD7A3.MELD'!J28),111,0)</f>
        <v>0</v>
      </c>
      <c r="BN21" s="80">
        <f>+IF((K21&gt;'DD7A3.MELD'!K28),111,0)</f>
        <v>0</v>
      </c>
      <c r="BO21" s="80">
        <f>+IF((L21&gt;'DD7A3.MELD'!L28),111,0)</f>
        <v>0</v>
      </c>
      <c r="BP21" s="80">
        <f>+IF((M21&gt;'DD7A3.MELD'!M28),111,0)</f>
        <v>0</v>
      </c>
      <c r="BQ21" s="80">
        <f>+IF((N21&gt;'DD7A3.MELD'!N28),111,0)</f>
        <v>0</v>
      </c>
      <c r="BR21" s="80">
        <f>+IF((O21&gt;'DD7A3.MELD'!O28),111,0)</f>
        <v>0</v>
      </c>
      <c r="BS21" s="80">
        <f>+IF((P21&gt;'DD7A3.MELD'!P28),111,0)</f>
        <v>0</v>
      </c>
      <c r="BT21" s="80">
        <f>+IF((Q21&gt;'DD7A3.MELD'!Q28),111,0)</f>
        <v>0</v>
      </c>
      <c r="BU21" s="80">
        <f>+IF((R21&gt;'DD7A3.MELD'!R28),111,0)</f>
        <v>0</v>
      </c>
      <c r="BV21" s="80">
        <f>+IF((S21&gt;'DD7A3.MELD'!S28),111,0)</f>
        <v>0</v>
      </c>
      <c r="BW21" s="80">
        <f>+IF((T21&gt;'DD7A3.MELD'!T28),111,0)</f>
        <v>0</v>
      </c>
      <c r="BX21" s="80">
        <f>+IF((U21&gt;'DD7A3.MELD'!U28),111,0)</f>
        <v>0</v>
      </c>
      <c r="BY21" s="80">
        <f>+IF((V21&gt;'DD7A3.MELD'!V28),111,0)</f>
        <v>0</v>
      </c>
      <c r="BZ21" s="80">
        <f>+IF((W21&gt;'DD7A3.MELD'!W28),111,0)</f>
        <v>0</v>
      </c>
      <c r="CA21" s="80">
        <f>+IF((X21&gt;'DD7A3.MELD'!X28),111,0)</f>
        <v>0</v>
      </c>
      <c r="CB21" s="80">
        <f>+IF((Y21&gt;'DD7A3.MELD'!Y28),111,0)</f>
        <v>0</v>
      </c>
      <c r="CC21" s="80">
        <f>+IF((Z21&gt;'DD7A3.MELD'!Z28),111,0)</f>
        <v>0</v>
      </c>
      <c r="CD21" s="80">
        <f>+IF((AA21&gt;'DD7A3.MELD'!AA28),111,0)</f>
        <v>0</v>
      </c>
    </row>
    <row r="22" spans="2:82" s="91" customFormat="1" ht="30" customHeight="1">
      <c r="B22" s="61"/>
      <c r="C22" s="62" t="s">
        <v>50</v>
      </c>
      <c r="D22" s="290"/>
      <c r="E22" s="290"/>
      <c r="F22" s="290"/>
      <c r="G22" s="290"/>
      <c r="H22" s="290"/>
      <c r="I22" s="290"/>
      <c r="J22" s="299"/>
      <c r="K22" s="299"/>
      <c r="L22" s="299"/>
      <c r="M22" s="299"/>
      <c r="N22" s="299"/>
      <c r="O22" s="299"/>
      <c r="P22" s="299"/>
      <c r="Q22" s="305"/>
      <c r="R22" s="299"/>
      <c r="S22" s="299"/>
      <c r="T22" s="299"/>
      <c r="U22" s="299"/>
      <c r="V22" s="299"/>
      <c r="W22" s="299"/>
      <c r="X22" s="299"/>
      <c r="Y22" s="305"/>
      <c r="Z22" s="299"/>
      <c r="AA22" s="293"/>
      <c r="AB22" s="312"/>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235"/>
      <c r="BB22" s="90"/>
      <c r="BC22" s="236"/>
      <c r="BD22" s="236"/>
      <c r="BE22" s="222"/>
      <c r="BF22" s="90"/>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row>
    <row r="23" spans="2:82" s="51" customFormat="1" ht="17.100000000000001" customHeight="1">
      <c r="B23" s="57"/>
      <c r="C23" s="58" t="s">
        <v>10</v>
      </c>
      <c r="D23" s="290"/>
      <c r="E23" s="290"/>
      <c r="F23" s="290"/>
      <c r="G23" s="290"/>
      <c r="H23" s="290"/>
      <c r="I23" s="290"/>
      <c r="J23" s="290"/>
      <c r="K23" s="290"/>
      <c r="L23" s="290"/>
      <c r="M23" s="290"/>
      <c r="N23" s="290"/>
      <c r="O23" s="290"/>
      <c r="P23" s="290"/>
      <c r="Q23" s="306">
        <f>+SUM(D23:P23)</f>
        <v>0</v>
      </c>
      <c r="R23" s="290"/>
      <c r="S23" s="290"/>
      <c r="T23" s="290"/>
      <c r="U23" s="290"/>
      <c r="V23" s="290"/>
      <c r="W23" s="290"/>
      <c r="X23" s="290"/>
      <c r="Y23" s="306">
        <f>+SUM(R23:X23)</f>
        <v>0</v>
      </c>
      <c r="Z23" s="290"/>
      <c r="AA23" s="293">
        <f>+'E1'!Z23+'E2'!Q23+'E2'!Y23+'E2'!Z23</f>
        <v>0</v>
      </c>
      <c r="AB23" s="313"/>
      <c r="AC23" s="50"/>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C23" s="73">
        <f>+Q23-SUM(D23:P23)</f>
        <v>0</v>
      </c>
      <c r="BD23" s="73">
        <f>+Y23-SUM(R23:X23)</f>
        <v>0</v>
      </c>
      <c r="BE23" s="73">
        <f>+AA23-'E1'!Z23-'E2'!Q23-'E2'!Y23-'E2'!Z23</f>
        <v>0</v>
      </c>
      <c r="BG23" s="73">
        <f>+IF(OR((D23&gt;'DD7A3.MELD'!D31),(D23&lt;'DD7A3.MELD'!D32)),111,0)</f>
        <v>0</v>
      </c>
      <c r="BH23" s="73">
        <f>+IF(OR((E23&gt;'DD7A3.MELD'!E31),(E23&lt;'DD7A3.MELD'!E32)),111,0)</f>
        <v>0</v>
      </c>
      <c r="BI23" s="73">
        <f>+IF(OR((F23&gt;'DD7A3.MELD'!F31),(F23&lt;'DD7A3.MELD'!F32)),111,0)</f>
        <v>0</v>
      </c>
      <c r="BJ23" s="73">
        <f>+IF(OR((G23&gt;'DD7A3.MELD'!G31),(G23&lt;'DD7A3.MELD'!G32)),111,0)</f>
        <v>0</v>
      </c>
      <c r="BK23" s="73">
        <f>+IF(OR((H23&gt;'DD7A3.MELD'!H31),(H23&lt;'DD7A3.MELD'!H32)),111,0)</f>
        <v>0</v>
      </c>
      <c r="BL23" s="73">
        <f>+IF(OR((I23&gt;'DD7A3.MELD'!I31),(I23&lt;'DD7A3.MELD'!I32)),111,0)</f>
        <v>0</v>
      </c>
      <c r="BM23" s="73">
        <f>+IF(OR((J23&gt;'DD7A3.MELD'!J31),(J23&lt;'DD7A3.MELD'!J32)),111,0)</f>
        <v>0</v>
      </c>
      <c r="BN23" s="73">
        <f>+IF(OR((K23&gt;'DD7A3.MELD'!K31),(K23&lt;'DD7A3.MELD'!K32)),111,0)</f>
        <v>0</v>
      </c>
      <c r="BO23" s="73">
        <f>+IF(OR((L23&gt;'DD7A3.MELD'!L31),(L23&lt;'DD7A3.MELD'!L32)),111,0)</f>
        <v>0</v>
      </c>
      <c r="BP23" s="73">
        <f>+IF(OR((M23&gt;'DD7A3.MELD'!M31),(M23&lt;'DD7A3.MELD'!M32)),111,0)</f>
        <v>0</v>
      </c>
      <c r="BQ23" s="73">
        <f>+IF(OR((N23&gt;'DD7A3.MELD'!N31),(N23&lt;'DD7A3.MELD'!N32)),111,0)</f>
        <v>0</v>
      </c>
      <c r="BR23" s="73">
        <f>+IF(OR((O23&gt;'DD7A3.MELD'!O31),(O23&lt;'DD7A3.MELD'!O32)),111,0)</f>
        <v>0</v>
      </c>
      <c r="BS23" s="73">
        <f>+IF(OR((P23&gt;'DD7A3.MELD'!P31),(P23&lt;'DD7A3.MELD'!P32)),111,0)</f>
        <v>0</v>
      </c>
      <c r="BT23" s="73">
        <f>+IF(OR((Q23&gt;'DD7A3.MELD'!Q31),(Q23&lt;'DD7A3.MELD'!Q32)),111,0)</f>
        <v>0</v>
      </c>
      <c r="BU23" s="73">
        <f>+IF(OR((R23&gt;'DD7A3.MELD'!R31),(R23&lt;'DD7A3.MELD'!R32)),111,0)</f>
        <v>0</v>
      </c>
      <c r="BV23" s="73">
        <f>+IF(OR((S23&gt;'DD7A3.MELD'!S31),(S23&lt;'DD7A3.MELD'!S32)),111,0)</f>
        <v>0</v>
      </c>
      <c r="BW23" s="73">
        <f>+IF(OR((T23&gt;'DD7A3.MELD'!T31),(T23&lt;'DD7A3.MELD'!T32)),111,0)</f>
        <v>0</v>
      </c>
      <c r="BX23" s="73">
        <f>+IF(OR((U23&gt;'DD7A3.MELD'!U31),(U23&lt;'DD7A3.MELD'!U32)),111,0)</f>
        <v>0</v>
      </c>
      <c r="BY23" s="73">
        <f>+IF(OR((V23&gt;'DD7A3.MELD'!V31),(V23&lt;'DD7A3.MELD'!V32)),111,0)</f>
        <v>0</v>
      </c>
      <c r="BZ23" s="73">
        <f>+IF(OR((W23&gt;'DD7A3.MELD'!W31),(W23&lt;'DD7A3.MELD'!W32)),111,0)</f>
        <v>0</v>
      </c>
      <c r="CA23" s="73">
        <f>+IF(OR((X23&gt;'DD7A3.MELD'!X31),(X23&lt;'DD7A3.MELD'!X32)),111,0)</f>
        <v>0</v>
      </c>
      <c r="CB23" s="73">
        <f>+IF(OR((Y23&gt;'DD7A3.MELD'!Y31),(Y23&lt;'DD7A3.MELD'!Y32)),111,0)</f>
        <v>0</v>
      </c>
      <c r="CC23" s="73">
        <f>+IF(OR((Z23&gt;'DD7A3.MELD'!Z31),(Z23&lt;'DD7A3.MELD'!Z32)),111,0)</f>
        <v>0</v>
      </c>
      <c r="CD23" s="73">
        <f>+IF(OR((AA23&gt;'DD7A3.MELD'!AA31),(AA23&lt;'DD7A3.MELD'!AA32)),111,0)</f>
        <v>0</v>
      </c>
    </row>
    <row r="24" spans="2:82" s="51" customFormat="1" ht="17.100000000000001" customHeight="1">
      <c r="B24" s="57"/>
      <c r="C24" s="58" t="s">
        <v>11</v>
      </c>
      <c r="D24" s="290"/>
      <c r="E24" s="290"/>
      <c r="F24" s="290"/>
      <c r="G24" s="290"/>
      <c r="H24" s="290"/>
      <c r="I24" s="290"/>
      <c r="J24" s="290"/>
      <c r="K24" s="290"/>
      <c r="L24" s="290"/>
      <c r="M24" s="290"/>
      <c r="N24" s="290"/>
      <c r="O24" s="290"/>
      <c r="P24" s="290"/>
      <c r="Q24" s="318">
        <f t="shared" ref="Q24:Q32" si="13">+SUM(D24:P24)</f>
        <v>0</v>
      </c>
      <c r="R24" s="290"/>
      <c r="S24" s="290"/>
      <c r="T24" s="290"/>
      <c r="U24" s="290"/>
      <c r="V24" s="290"/>
      <c r="W24" s="290"/>
      <c r="X24" s="290"/>
      <c r="Y24" s="318">
        <f t="shared" ref="Y24:Y32" si="14">+SUM(R24:X24)</f>
        <v>0</v>
      </c>
      <c r="Z24" s="290"/>
      <c r="AA24" s="293">
        <f>+'E1'!Z24+'E2'!Q24+'E2'!Y24+'E2'!Z24</f>
        <v>0</v>
      </c>
      <c r="AB24" s="313"/>
      <c r="AC24" s="50"/>
      <c r="AD24" s="73">
        <f t="shared" ref="AD24:BA24" si="15">+D24-SUM(D25:D30)</f>
        <v>0</v>
      </c>
      <c r="AE24" s="73">
        <f t="shared" si="15"/>
        <v>0</v>
      </c>
      <c r="AF24" s="73">
        <f t="shared" si="15"/>
        <v>0</v>
      </c>
      <c r="AG24" s="73">
        <f t="shared" si="15"/>
        <v>0</v>
      </c>
      <c r="AH24" s="73">
        <f t="shared" si="15"/>
        <v>0</v>
      </c>
      <c r="AI24" s="73">
        <f t="shared" si="15"/>
        <v>0</v>
      </c>
      <c r="AJ24" s="73">
        <f t="shared" si="15"/>
        <v>0</v>
      </c>
      <c r="AK24" s="73">
        <f t="shared" si="15"/>
        <v>0</v>
      </c>
      <c r="AL24" s="73">
        <f t="shared" si="15"/>
        <v>0</v>
      </c>
      <c r="AM24" s="73">
        <f t="shared" si="15"/>
        <v>0</v>
      </c>
      <c r="AN24" s="73">
        <f t="shared" si="15"/>
        <v>0</v>
      </c>
      <c r="AO24" s="73">
        <f t="shared" si="15"/>
        <v>0</v>
      </c>
      <c r="AP24" s="73">
        <f t="shared" si="15"/>
        <v>0</v>
      </c>
      <c r="AQ24" s="73">
        <f t="shared" si="15"/>
        <v>0</v>
      </c>
      <c r="AR24" s="73">
        <f t="shared" si="15"/>
        <v>0</v>
      </c>
      <c r="AS24" s="73">
        <f t="shared" si="15"/>
        <v>0</v>
      </c>
      <c r="AT24" s="73">
        <f t="shared" si="15"/>
        <v>0</v>
      </c>
      <c r="AU24" s="73">
        <f t="shared" si="15"/>
        <v>0</v>
      </c>
      <c r="AV24" s="73">
        <f t="shared" si="15"/>
        <v>0</v>
      </c>
      <c r="AW24" s="73">
        <f t="shared" si="15"/>
        <v>0</v>
      </c>
      <c r="AX24" s="73">
        <f t="shared" si="15"/>
        <v>0</v>
      </c>
      <c r="AY24" s="73">
        <f t="shared" si="15"/>
        <v>0</v>
      </c>
      <c r="AZ24" s="73">
        <f t="shared" si="15"/>
        <v>0</v>
      </c>
      <c r="BA24" s="73">
        <f t="shared" si="15"/>
        <v>0</v>
      </c>
      <c r="BC24" s="73">
        <f t="shared" ref="BC24:BC29" si="16">+Q24-SUM(D24:P24)</f>
        <v>0</v>
      </c>
      <c r="BD24" s="72">
        <f t="shared" ref="BD24:BD29" si="17">+Y24-SUM(R24:X24)</f>
        <v>0</v>
      </c>
      <c r="BE24" s="73">
        <f>+AA24-'E1'!Z24-'E2'!Q24-'E2'!Y24-'E2'!Z24</f>
        <v>0</v>
      </c>
      <c r="BG24" s="73">
        <f>+IF(OR((D24&gt;'DD7A3.MELD'!D34),(D24&lt;'DD7A3.MELD'!D35)),111,0)</f>
        <v>0</v>
      </c>
      <c r="BH24" s="73">
        <f>+IF(OR((E24&gt;'DD7A3.MELD'!E34),(E24&lt;'DD7A3.MELD'!E35)),111,0)</f>
        <v>0</v>
      </c>
      <c r="BI24" s="73">
        <f>+IF(OR((F24&gt;'DD7A3.MELD'!F34),(F24&lt;'DD7A3.MELD'!F35)),111,0)</f>
        <v>0</v>
      </c>
      <c r="BJ24" s="73">
        <f>+IF(OR((G24&gt;'DD7A3.MELD'!G34),(G24&lt;'DD7A3.MELD'!G35)),111,0)</f>
        <v>0</v>
      </c>
      <c r="BK24" s="73">
        <f>+IF(OR((H24&gt;'DD7A3.MELD'!H34),(H24&lt;'DD7A3.MELD'!H35)),111,0)</f>
        <v>0</v>
      </c>
      <c r="BL24" s="73">
        <f>+IF(OR((I24&gt;'DD7A3.MELD'!I34),(I24&lt;'DD7A3.MELD'!I35)),111,0)</f>
        <v>0</v>
      </c>
      <c r="BM24" s="73">
        <f>+IF(OR((J24&gt;'DD7A3.MELD'!J34),(J24&lt;'DD7A3.MELD'!J35)),111,0)</f>
        <v>0</v>
      </c>
      <c r="BN24" s="73">
        <f>+IF(OR((K24&gt;'DD7A3.MELD'!K34),(K24&lt;'DD7A3.MELD'!K35)),111,0)</f>
        <v>0</v>
      </c>
      <c r="BO24" s="73">
        <f>+IF(OR((L24&gt;'DD7A3.MELD'!L34),(L24&lt;'DD7A3.MELD'!L35)),111,0)</f>
        <v>0</v>
      </c>
      <c r="BP24" s="73">
        <f>+IF(OR((M24&gt;'DD7A3.MELD'!M34),(M24&lt;'DD7A3.MELD'!M35)),111,0)</f>
        <v>0</v>
      </c>
      <c r="BQ24" s="73">
        <f>+IF(OR((N24&gt;'DD7A3.MELD'!N34),(N24&lt;'DD7A3.MELD'!N35)),111,0)</f>
        <v>0</v>
      </c>
      <c r="BR24" s="73">
        <f>+IF(OR((O24&gt;'DD7A3.MELD'!O34),(O24&lt;'DD7A3.MELD'!O35)),111,0)</f>
        <v>0</v>
      </c>
      <c r="BS24" s="73">
        <f>+IF(OR((P24&gt;'DD7A3.MELD'!P34),(P24&lt;'DD7A3.MELD'!P35)),111,0)</f>
        <v>0</v>
      </c>
      <c r="BT24" s="73">
        <f>+IF(OR((Q24&gt;'DD7A3.MELD'!Q34),(Q24&lt;'DD7A3.MELD'!Q35)),111,0)</f>
        <v>0</v>
      </c>
      <c r="BU24" s="73">
        <f>+IF(OR((R24&gt;'DD7A3.MELD'!R34),(R24&lt;'DD7A3.MELD'!R35)),111,0)</f>
        <v>0</v>
      </c>
      <c r="BV24" s="73">
        <f>+IF(OR((S24&gt;'DD7A3.MELD'!S34),(S24&lt;'DD7A3.MELD'!S35)),111,0)</f>
        <v>0</v>
      </c>
      <c r="BW24" s="73">
        <f>+IF(OR((T24&gt;'DD7A3.MELD'!T34),(T24&lt;'DD7A3.MELD'!T35)),111,0)</f>
        <v>0</v>
      </c>
      <c r="BX24" s="73">
        <f>+IF(OR((U24&gt;'DD7A3.MELD'!U34),(U24&lt;'DD7A3.MELD'!U35)),111,0)</f>
        <v>0</v>
      </c>
      <c r="BY24" s="73">
        <f>+IF(OR((V24&gt;'DD7A3.MELD'!V34),(V24&lt;'DD7A3.MELD'!V35)),111,0)</f>
        <v>0</v>
      </c>
      <c r="BZ24" s="73">
        <f>+IF(OR((W24&gt;'DD7A3.MELD'!W34),(W24&lt;'DD7A3.MELD'!W35)),111,0)</f>
        <v>0</v>
      </c>
      <c r="CA24" s="73">
        <f>+IF(OR((X24&gt;'DD7A3.MELD'!X34),(X24&lt;'DD7A3.MELD'!X35)),111,0)</f>
        <v>0</v>
      </c>
      <c r="CB24" s="73">
        <f>+IF(OR((Y24&gt;'DD7A3.MELD'!Y34),(Y24&lt;'DD7A3.MELD'!Y35)),111,0)</f>
        <v>0</v>
      </c>
      <c r="CC24" s="73">
        <f>+IF(OR((Z24&gt;'DD7A3.MELD'!Z34),(Z24&lt;'DD7A3.MELD'!Z35)),111,0)</f>
        <v>0</v>
      </c>
      <c r="CD24" s="73">
        <f>+IF(OR((AA24&gt;'DD7A3.MELD'!AA34),(AA24&lt;'DD7A3.MELD'!AA35)),111,0)</f>
        <v>0</v>
      </c>
    </row>
    <row r="25" spans="2:82" s="56" customFormat="1" ht="17.100000000000001" customHeight="1">
      <c r="B25" s="276"/>
      <c r="C25" s="277" t="s">
        <v>190</v>
      </c>
      <c r="D25" s="294"/>
      <c r="E25" s="294"/>
      <c r="F25" s="294"/>
      <c r="G25" s="294"/>
      <c r="H25" s="294"/>
      <c r="I25" s="294"/>
      <c r="J25" s="294"/>
      <c r="K25" s="294"/>
      <c r="L25" s="294"/>
      <c r="M25" s="294"/>
      <c r="N25" s="294"/>
      <c r="O25" s="294"/>
      <c r="P25" s="294"/>
      <c r="Q25" s="295">
        <f t="shared" si="13"/>
        <v>0</v>
      </c>
      <c r="R25" s="294"/>
      <c r="S25" s="294"/>
      <c r="T25" s="294"/>
      <c r="U25" s="294"/>
      <c r="V25" s="294"/>
      <c r="W25" s="294"/>
      <c r="X25" s="294"/>
      <c r="Y25" s="295">
        <f t="shared" si="14"/>
        <v>0</v>
      </c>
      <c r="Z25" s="294"/>
      <c r="AA25" s="293">
        <f>+'E1'!Z25+'E2'!Q25+'E2'!Y25+'E2'!Z25</f>
        <v>0</v>
      </c>
      <c r="AB25" s="314"/>
      <c r="AC25" s="55"/>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C25" s="74">
        <f t="shared" si="16"/>
        <v>0</v>
      </c>
      <c r="BD25" s="222">
        <f t="shared" si="17"/>
        <v>0</v>
      </c>
      <c r="BE25" s="74">
        <f>+AA25-'E1'!Z25-'E2'!Q25-'E2'!Y25-'E2'!Z25</f>
        <v>0</v>
      </c>
      <c r="BG25" s="74">
        <f>+IF((D25&gt;'DD7A3.MELD'!D37),111,0)</f>
        <v>0</v>
      </c>
      <c r="BH25" s="74">
        <f>+IF((E25&gt;'DD7A3.MELD'!E37),111,0)</f>
        <v>0</v>
      </c>
      <c r="BI25" s="74">
        <f>+IF((F25&gt;'DD7A3.MELD'!F37),111,0)</f>
        <v>0</v>
      </c>
      <c r="BJ25" s="74">
        <f>+IF((G25&gt;'DD7A3.MELD'!G37),111,0)</f>
        <v>0</v>
      </c>
      <c r="BK25" s="74">
        <f>+IF((H25&gt;'DD7A3.MELD'!H37),111,0)</f>
        <v>0</v>
      </c>
      <c r="BL25" s="74">
        <f>+IF((I25&gt;'DD7A3.MELD'!I37),111,0)</f>
        <v>0</v>
      </c>
      <c r="BM25" s="74">
        <f>+IF((J25&gt;'DD7A3.MELD'!J37),111,0)</f>
        <v>0</v>
      </c>
      <c r="BN25" s="74">
        <f>+IF((K25&gt;'DD7A3.MELD'!K37),111,0)</f>
        <v>0</v>
      </c>
      <c r="BO25" s="74">
        <f>+IF((L25&gt;'DD7A3.MELD'!L37),111,0)</f>
        <v>0</v>
      </c>
      <c r="BP25" s="74">
        <f>+IF((M25&gt;'DD7A3.MELD'!M37),111,0)</f>
        <v>0</v>
      </c>
      <c r="BQ25" s="74">
        <f>+IF((N25&gt;'DD7A3.MELD'!N37),111,0)</f>
        <v>0</v>
      </c>
      <c r="BR25" s="74">
        <f>+IF((O25&gt;'DD7A3.MELD'!O37),111,0)</f>
        <v>0</v>
      </c>
      <c r="BS25" s="74">
        <f>+IF((P25&gt;'DD7A3.MELD'!P37),111,0)</f>
        <v>0</v>
      </c>
      <c r="BT25" s="74">
        <f>+IF((Q25&gt;'DD7A3.MELD'!Q37),111,0)</f>
        <v>0</v>
      </c>
      <c r="BU25" s="74">
        <f>+IF((R25&gt;'DD7A3.MELD'!R37),111,0)</f>
        <v>0</v>
      </c>
      <c r="BV25" s="74">
        <f>+IF((S25&gt;'DD7A3.MELD'!S37),111,0)</f>
        <v>0</v>
      </c>
      <c r="BW25" s="74">
        <f>+IF((T25&gt;'DD7A3.MELD'!T37),111,0)</f>
        <v>0</v>
      </c>
      <c r="BX25" s="74">
        <f>+IF((U25&gt;'DD7A3.MELD'!U37),111,0)</f>
        <v>0</v>
      </c>
      <c r="BY25" s="74">
        <f>+IF((V25&gt;'DD7A3.MELD'!V37),111,0)</f>
        <v>0</v>
      </c>
      <c r="BZ25" s="74">
        <f>+IF((W25&gt;'DD7A3.MELD'!W37),111,0)</f>
        <v>0</v>
      </c>
      <c r="CA25" s="74">
        <f>+IF((X25&gt;'DD7A3.MELD'!X37),111,0)</f>
        <v>0</v>
      </c>
      <c r="CB25" s="74">
        <f>+IF((Y25&gt;'DD7A3.MELD'!Y37),111,0)</f>
        <v>0</v>
      </c>
      <c r="CC25" s="74">
        <f>+IF((Z25&gt;'DD7A3.MELD'!Z37),111,0)</f>
        <v>0</v>
      </c>
      <c r="CD25" s="74">
        <f>+IF((AA25&gt;'DD7A3.MELD'!AA37),111,0)</f>
        <v>0</v>
      </c>
    </row>
    <row r="26" spans="2:82" s="51" customFormat="1" ht="17.100000000000001" customHeight="1">
      <c r="B26" s="283"/>
      <c r="C26" s="284" t="s">
        <v>81</v>
      </c>
      <c r="D26" s="290"/>
      <c r="E26" s="290"/>
      <c r="F26" s="290"/>
      <c r="G26" s="290"/>
      <c r="H26" s="290"/>
      <c r="I26" s="290"/>
      <c r="J26" s="290"/>
      <c r="K26" s="290"/>
      <c r="L26" s="290"/>
      <c r="M26" s="290"/>
      <c r="N26" s="290"/>
      <c r="O26" s="290"/>
      <c r="P26" s="290"/>
      <c r="Q26" s="318">
        <f t="shared" si="13"/>
        <v>0</v>
      </c>
      <c r="R26" s="290"/>
      <c r="S26" s="290"/>
      <c r="T26" s="290"/>
      <c r="U26" s="290"/>
      <c r="V26" s="290"/>
      <c r="W26" s="290"/>
      <c r="X26" s="290"/>
      <c r="Y26" s="318">
        <f t="shared" si="14"/>
        <v>0</v>
      </c>
      <c r="Z26" s="290"/>
      <c r="AA26" s="293">
        <f>+'E1'!Z26+'E2'!Q26+'E2'!Y26+'E2'!Z26</f>
        <v>0</v>
      </c>
      <c r="AB26" s="313"/>
      <c r="AC26" s="50"/>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C26" s="73">
        <f t="shared" si="16"/>
        <v>0</v>
      </c>
      <c r="BD26" s="72">
        <f t="shared" si="17"/>
        <v>0</v>
      </c>
      <c r="BE26" s="73">
        <f>+AA26-'E1'!Z26-'E2'!Q26-'E2'!Y26-'E2'!Z26</f>
        <v>0</v>
      </c>
      <c r="BG26" s="73">
        <f>+IF((D26&gt;'DD7A3.MELD'!D38),111,0)</f>
        <v>0</v>
      </c>
      <c r="BH26" s="73">
        <f>+IF((E26&gt;'DD7A3.MELD'!E38),111,0)</f>
        <v>0</v>
      </c>
      <c r="BI26" s="73">
        <f>+IF((F26&gt;'DD7A3.MELD'!F38),111,0)</f>
        <v>0</v>
      </c>
      <c r="BJ26" s="73">
        <f>+IF((G26&gt;'DD7A3.MELD'!G38),111,0)</f>
        <v>0</v>
      </c>
      <c r="BK26" s="73">
        <f>+IF((H26&gt;'DD7A3.MELD'!H38),111,0)</f>
        <v>0</v>
      </c>
      <c r="BL26" s="73">
        <f>+IF((I26&gt;'DD7A3.MELD'!I38),111,0)</f>
        <v>0</v>
      </c>
      <c r="BM26" s="73">
        <f>+IF((J26&gt;'DD7A3.MELD'!J38),111,0)</f>
        <v>0</v>
      </c>
      <c r="BN26" s="73">
        <f>+IF((K26&gt;'DD7A3.MELD'!K38),111,0)</f>
        <v>0</v>
      </c>
      <c r="BO26" s="73">
        <f>+IF((L26&gt;'DD7A3.MELD'!L38),111,0)</f>
        <v>0</v>
      </c>
      <c r="BP26" s="73">
        <f>+IF((M26&gt;'DD7A3.MELD'!M38),111,0)</f>
        <v>0</v>
      </c>
      <c r="BQ26" s="73">
        <f>+IF((N26&gt;'DD7A3.MELD'!N38),111,0)</f>
        <v>0</v>
      </c>
      <c r="BR26" s="73">
        <f>+IF((O26&gt;'DD7A3.MELD'!O38),111,0)</f>
        <v>0</v>
      </c>
      <c r="BS26" s="73">
        <f>+IF((P26&gt;'DD7A3.MELD'!P38),111,0)</f>
        <v>0</v>
      </c>
      <c r="BT26" s="73">
        <f>+IF((Q26&gt;'DD7A3.MELD'!Q38),111,0)</f>
        <v>0</v>
      </c>
      <c r="BU26" s="73">
        <f>+IF((R26&gt;'DD7A3.MELD'!R38),111,0)</f>
        <v>0</v>
      </c>
      <c r="BV26" s="73">
        <f>+IF((S26&gt;'DD7A3.MELD'!S38),111,0)</f>
        <v>0</v>
      </c>
      <c r="BW26" s="73">
        <f>+IF((T26&gt;'DD7A3.MELD'!T38),111,0)</f>
        <v>0</v>
      </c>
      <c r="BX26" s="73">
        <f>+IF((U26&gt;'DD7A3.MELD'!U38),111,0)</f>
        <v>0</v>
      </c>
      <c r="BY26" s="73">
        <f>+IF((V26&gt;'DD7A3.MELD'!V38),111,0)</f>
        <v>0</v>
      </c>
      <c r="BZ26" s="73">
        <f>+IF((W26&gt;'DD7A3.MELD'!W38),111,0)</f>
        <v>0</v>
      </c>
      <c r="CA26" s="73">
        <f>+IF((X26&gt;'DD7A3.MELD'!X38),111,0)</f>
        <v>0</v>
      </c>
      <c r="CB26" s="73">
        <f>+IF((Y26&gt;'DD7A3.MELD'!Y38),111,0)</f>
        <v>0</v>
      </c>
      <c r="CC26" s="73">
        <f>+IF((Z26&gt;'DD7A3.MELD'!Z38),111,0)</f>
        <v>0</v>
      </c>
      <c r="CD26" s="73">
        <f>+IF((AA26&gt;'DD7A3.MELD'!AA38),111,0)</f>
        <v>0</v>
      </c>
    </row>
    <row r="27" spans="2:82" s="51" customFormat="1" ht="17.100000000000001" customHeight="1">
      <c r="B27" s="283"/>
      <c r="C27" s="284" t="s">
        <v>282</v>
      </c>
      <c r="D27" s="290"/>
      <c r="E27" s="290"/>
      <c r="F27" s="290"/>
      <c r="G27" s="290"/>
      <c r="H27" s="290"/>
      <c r="I27" s="290"/>
      <c r="J27" s="290"/>
      <c r="K27" s="290"/>
      <c r="L27" s="290"/>
      <c r="M27" s="290"/>
      <c r="N27" s="290"/>
      <c r="O27" s="290"/>
      <c r="P27" s="290"/>
      <c r="Q27" s="318">
        <f t="shared" si="13"/>
        <v>0</v>
      </c>
      <c r="R27" s="290"/>
      <c r="S27" s="290"/>
      <c r="T27" s="290"/>
      <c r="U27" s="290"/>
      <c r="V27" s="290"/>
      <c r="W27" s="290"/>
      <c r="X27" s="290"/>
      <c r="Y27" s="318">
        <f t="shared" si="14"/>
        <v>0</v>
      </c>
      <c r="Z27" s="290"/>
      <c r="AA27" s="293">
        <f>+'E1'!Z27+'E2'!Q27+'E2'!Y27+'E2'!Z27</f>
        <v>0</v>
      </c>
      <c r="AB27" s="313"/>
      <c r="AC27" s="50"/>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C27" s="73">
        <f t="shared" si="16"/>
        <v>0</v>
      </c>
      <c r="BD27" s="72">
        <f t="shared" si="17"/>
        <v>0</v>
      </c>
      <c r="BE27" s="73">
        <f>+AA27-'E1'!Z27-'E2'!Q27-'E2'!Y27-'E2'!Z27</f>
        <v>0</v>
      </c>
      <c r="BG27" s="73">
        <f>+IF((D27&gt;'DD7A3.MELD'!D39),111,0)</f>
        <v>0</v>
      </c>
      <c r="BH27" s="73">
        <f>+IF((E27&gt;'DD7A3.MELD'!E39),111,0)</f>
        <v>0</v>
      </c>
      <c r="BI27" s="73">
        <f>+IF((F27&gt;'DD7A3.MELD'!F39),111,0)</f>
        <v>0</v>
      </c>
      <c r="BJ27" s="73">
        <f>+IF((G27&gt;'DD7A3.MELD'!G39),111,0)</f>
        <v>0</v>
      </c>
      <c r="BK27" s="73">
        <f>+IF((H27&gt;'DD7A3.MELD'!H39),111,0)</f>
        <v>0</v>
      </c>
      <c r="BL27" s="73">
        <f>+IF((I27&gt;'DD7A3.MELD'!I39),111,0)</f>
        <v>0</v>
      </c>
      <c r="BM27" s="73">
        <f>+IF((J27&gt;'DD7A3.MELD'!J39),111,0)</f>
        <v>0</v>
      </c>
      <c r="BN27" s="73">
        <f>+IF((K27&gt;'DD7A3.MELD'!K39),111,0)</f>
        <v>0</v>
      </c>
      <c r="BO27" s="73">
        <f>+IF((L27&gt;'DD7A3.MELD'!L39),111,0)</f>
        <v>0</v>
      </c>
      <c r="BP27" s="73">
        <f>+IF((M27&gt;'DD7A3.MELD'!M39),111,0)</f>
        <v>0</v>
      </c>
      <c r="BQ27" s="73">
        <f>+IF((N27&gt;'DD7A3.MELD'!N39),111,0)</f>
        <v>0</v>
      </c>
      <c r="BR27" s="73">
        <f>+IF((O27&gt;'DD7A3.MELD'!O39),111,0)</f>
        <v>0</v>
      </c>
      <c r="BS27" s="73">
        <f>+IF((P27&gt;'DD7A3.MELD'!P39),111,0)</f>
        <v>0</v>
      </c>
      <c r="BT27" s="73">
        <f>+IF((Q27&gt;'DD7A3.MELD'!Q39),111,0)</f>
        <v>0</v>
      </c>
      <c r="BU27" s="73">
        <f>+IF((R27&gt;'DD7A3.MELD'!R39),111,0)</f>
        <v>0</v>
      </c>
      <c r="BV27" s="73">
        <f>+IF((S27&gt;'DD7A3.MELD'!S39),111,0)</f>
        <v>0</v>
      </c>
      <c r="BW27" s="73">
        <f>+IF((T27&gt;'DD7A3.MELD'!T39),111,0)</f>
        <v>0</v>
      </c>
      <c r="BX27" s="73">
        <f>+IF((U27&gt;'DD7A3.MELD'!U39),111,0)</f>
        <v>0</v>
      </c>
      <c r="BY27" s="73">
        <f>+IF((V27&gt;'DD7A3.MELD'!V39),111,0)</f>
        <v>0</v>
      </c>
      <c r="BZ27" s="73">
        <f>+IF((W27&gt;'DD7A3.MELD'!W39),111,0)</f>
        <v>0</v>
      </c>
      <c r="CA27" s="73">
        <f>+IF((X27&gt;'DD7A3.MELD'!X39),111,0)</f>
        <v>0</v>
      </c>
      <c r="CB27" s="73">
        <f>+IF((Y27&gt;'DD7A3.MELD'!Y39),111,0)</f>
        <v>0</v>
      </c>
      <c r="CC27" s="73">
        <f>+IF((Z27&gt;'DD7A3.MELD'!Z39),111,0)</f>
        <v>0</v>
      </c>
      <c r="CD27" s="73">
        <f>+IF((AA27&gt;'DD7A3.MELD'!AA39),111,0)</f>
        <v>0</v>
      </c>
    </row>
    <row r="28" spans="2:82" s="51" customFormat="1" ht="17.100000000000001" customHeight="1">
      <c r="B28" s="283"/>
      <c r="C28" s="284" t="s">
        <v>191</v>
      </c>
      <c r="D28" s="290"/>
      <c r="E28" s="290"/>
      <c r="F28" s="290"/>
      <c r="G28" s="290"/>
      <c r="H28" s="290"/>
      <c r="I28" s="290"/>
      <c r="J28" s="290"/>
      <c r="K28" s="290"/>
      <c r="L28" s="290"/>
      <c r="M28" s="290"/>
      <c r="N28" s="290"/>
      <c r="O28" s="290"/>
      <c r="P28" s="290"/>
      <c r="Q28" s="318">
        <f t="shared" si="13"/>
        <v>0</v>
      </c>
      <c r="R28" s="290"/>
      <c r="S28" s="290"/>
      <c r="T28" s="290"/>
      <c r="U28" s="290"/>
      <c r="V28" s="290"/>
      <c r="W28" s="290"/>
      <c r="X28" s="290"/>
      <c r="Y28" s="318">
        <f t="shared" si="14"/>
        <v>0</v>
      </c>
      <c r="Z28" s="290"/>
      <c r="AA28" s="293">
        <f>+'E1'!Z28+'E2'!Q28+'E2'!Y28+'E2'!Z28</f>
        <v>0</v>
      </c>
      <c r="AB28" s="313"/>
      <c r="AC28" s="50"/>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C28" s="73">
        <f t="shared" si="16"/>
        <v>0</v>
      </c>
      <c r="BD28" s="72">
        <f t="shared" si="17"/>
        <v>0</v>
      </c>
      <c r="BE28" s="73">
        <f>+AA28-'E1'!Z28-'E2'!Q28-'E2'!Y28-'E2'!Z28</f>
        <v>0</v>
      </c>
      <c r="BG28" s="73">
        <f>+IF((D28&gt;'DD7A3.MELD'!D40),111,0)</f>
        <v>0</v>
      </c>
      <c r="BH28" s="73">
        <f>+IF((E28&gt;'DD7A3.MELD'!E40),111,0)</f>
        <v>0</v>
      </c>
      <c r="BI28" s="73">
        <f>+IF((F28&gt;'DD7A3.MELD'!F40),111,0)</f>
        <v>0</v>
      </c>
      <c r="BJ28" s="73">
        <f>+IF((G28&gt;'DD7A3.MELD'!G40),111,0)</f>
        <v>0</v>
      </c>
      <c r="BK28" s="73">
        <f>+IF((H28&gt;'DD7A3.MELD'!H40),111,0)</f>
        <v>0</v>
      </c>
      <c r="BL28" s="73">
        <f>+IF((I28&gt;'DD7A3.MELD'!I40),111,0)</f>
        <v>0</v>
      </c>
      <c r="BM28" s="73">
        <f>+IF((J28&gt;'DD7A3.MELD'!J40),111,0)</f>
        <v>0</v>
      </c>
      <c r="BN28" s="73">
        <f>+IF((K28&gt;'DD7A3.MELD'!K40),111,0)</f>
        <v>0</v>
      </c>
      <c r="BO28" s="73">
        <f>+IF((L28&gt;'DD7A3.MELD'!L40),111,0)</f>
        <v>0</v>
      </c>
      <c r="BP28" s="73">
        <f>+IF((M28&gt;'DD7A3.MELD'!M40),111,0)</f>
        <v>0</v>
      </c>
      <c r="BQ28" s="73">
        <f>+IF((N28&gt;'DD7A3.MELD'!N40),111,0)</f>
        <v>0</v>
      </c>
      <c r="BR28" s="73">
        <f>+IF((O28&gt;'DD7A3.MELD'!O40),111,0)</f>
        <v>0</v>
      </c>
      <c r="BS28" s="73">
        <f>+IF((P28&gt;'DD7A3.MELD'!P40),111,0)</f>
        <v>0</v>
      </c>
      <c r="BT28" s="73">
        <f>+IF((Q28&gt;'DD7A3.MELD'!Q40),111,0)</f>
        <v>0</v>
      </c>
      <c r="BU28" s="73">
        <f>+IF((R28&gt;'DD7A3.MELD'!R40),111,0)</f>
        <v>0</v>
      </c>
      <c r="BV28" s="73">
        <f>+IF((S28&gt;'DD7A3.MELD'!S40),111,0)</f>
        <v>0</v>
      </c>
      <c r="BW28" s="73">
        <f>+IF((T28&gt;'DD7A3.MELD'!T40),111,0)</f>
        <v>0</v>
      </c>
      <c r="BX28" s="73">
        <f>+IF((U28&gt;'DD7A3.MELD'!U40),111,0)</f>
        <v>0</v>
      </c>
      <c r="BY28" s="73">
        <f>+IF((V28&gt;'DD7A3.MELD'!V40),111,0)</f>
        <v>0</v>
      </c>
      <c r="BZ28" s="73">
        <f>+IF((W28&gt;'DD7A3.MELD'!W40),111,0)</f>
        <v>0</v>
      </c>
      <c r="CA28" s="73">
        <f>+IF((X28&gt;'DD7A3.MELD'!X40),111,0)</f>
        <v>0</v>
      </c>
      <c r="CB28" s="73">
        <f>+IF((Y28&gt;'DD7A3.MELD'!Y40),111,0)</f>
        <v>0</v>
      </c>
      <c r="CC28" s="73">
        <f>+IF((Z28&gt;'DD7A3.MELD'!Z40),111,0)</f>
        <v>0</v>
      </c>
      <c r="CD28" s="73">
        <f>+IF((AA28&gt;'DD7A3.MELD'!AA40),111,0)</f>
        <v>0</v>
      </c>
    </row>
    <row r="29" spans="2:82" s="51" customFormat="1" ht="17.100000000000001" customHeight="1">
      <c r="B29" s="283"/>
      <c r="C29" s="285" t="s">
        <v>54</v>
      </c>
      <c r="D29" s="290"/>
      <c r="E29" s="290"/>
      <c r="F29" s="290"/>
      <c r="G29" s="290"/>
      <c r="H29" s="290"/>
      <c r="I29" s="290"/>
      <c r="J29" s="290"/>
      <c r="K29" s="290"/>
      <c r="L29" s="290"/>
      <c r="M29" s="290"/>
      <c r="N29" s="290"/>
      <c r="O29" s="290"/>
      <c r="P29" s="290"/>
      <c r="Q29" s="318">
        <f t="shared" si="13"/>
        <v>0</v>
      </c>
      <c r="R29" s="290"/>
      <c r="S29" s="290"/>
      <c r="T29" s="290"/>
      <c r="U29" s="290"/>
      <c r="V29" s="290"/>
      <c r="W29" s="290"/>
      <c r="X29" s="290"/>
      <c r="Y29" s="318">
        <f t="shared" si="14"/>
        <v>0</v>
      </c>
      <c r="Z29" s="290"/>
      <c r="AA29" s="293">
        <f>+'E1'!Z29+'E2'!Q29+'E2'!Y29+'E2'!Z29</f>
        <v>0</v>
      </c>
      <c r="AB29" s="313"/>
      <c r="AC29" s="50"/>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C29" s="73">
        <f t="shared" si="16"/>
        <v>0</v>
      </c>
      <c r="BD29" s="72">
        <f t="shared" si="17"/>
        <v>0</v>
      </c>
      <c r="BE29" s="73">
        <f>+AA29-'E1'!Z29-'E2'!Q29-'E2'!Y29-'E2'!Z29</f>
        <v>0</v>
      </c>
      <c r="BG29" s="73">
        <f>+IF((D29&gt;'DD7A3.MELD'!D41),111,0)</f>
        <v>0</v>
      </c>
      <c r="BH29" s="73">
        <f>+IF((E29&gt;'DD7A3.MELD'!E41),111,0)</f>
        <v>0</v>
      </c>
      <c r="BI29" s="73">
        <f>+IF((F29&gt;'DD7A3.MELD'!F41),111,0)</f>
        <v>0</v>
      </c>
      <c r="BJ29" s="73">
        <f>+IF((G29&gt;'DD7A3.MELD'!G41),111,0)</f>
        <v>0</v>
      </c>
      <c r="BK29" s="73">
        <f>+IF((H29&gt;'DD7A3.MELD'!H41),111,0)</f>
        <v>0</v>
      </c>
      <c r="BL29" s="73">
        <f>+IF((I29&gt;'DD7A3.MELD'!I41),111,0)</f>
        <v>0</v>
      </c>
      <c r="BM29" s="73">
        <f>+IF((J29&gt;'DD7A3.MELD'!J41),111,0)</f>
        <v>0</v>
      </c>
      <c r="BN29" s="73">
        <f>+IF((K29&gt;'DD7A3.MELD'!K41),111,0)</f>
        <v>0</v>
      </c>
      <c r="BO29" s="73">
        <f>+IF((L29&gt;'DD7A3.MELD'!L41),111,0)</f>
        <v>0</v>
      </c>
      <c r="BP29" s="73">
        <f>+IF((M29&gt;'DD7A3.MELD'!M41),111,0)</f>
        <v>0</v>
      </c>
      <c r="BQ29" s="73">
        <f>+IF((N29&gt;'DD7A3.MELD'!N41),111,0)</f>
        <v>0</v>
      </c>
      <c r="BR29" s="73">
        <f>+IF((O29&gt;'DD7A3.MELD'!O41),111,0)</f>
        <v>0</v>
      </c>
      <c r="BS29" s="73">
        <f>+IF((P29&gt;'DD7A3.MELD'!P41),111,0)</f>
        <v>0</v>
      </c>
      <c r="BT29" s="73">
        <f>+IF((Q29&gt;'DD7A3.MELD'!Q41),111,0)</f>
        <v>0</v>
      </c>
      <c r="BU29" s="73">
        <f>+IF((R29&gt;'DD7A3.MELD'!R41),111,0)</f>
        <v>0</v>
      </c>
      <c r="BV29" s="73">
        <f>+IF((S29&gt;'DD7A3.MELD'!S41),111,0)</f>
        <v>0</v>
      </c>
      <c r="BW29" s="73">
        <f>+IF((T29&gt;'DD7A3.MELD'!T41),111,0)</f>
        <v>0</v>
      </c>
      <c r="BX29" s="73">
        <f>+IF((U29&gt;'DD7A3.MELD'!U41),111,0)</f>
        <v>0</v>
      </c>
      <c r="BY29" s="73">
        <f>+IF((V29&gt;'DD7A3.MELD'!V41),111,0)</f>
        <v>0</v>
      </c>
      <c r="BZ29" s="73">
        <f>+IF((W29&gt;'DD7A3.MELD'!W41),111,0)</f>
        <v>0</v>
      </c>
      <c r="CA29" s="73">
        <f>+IF((X29&gt;'DD7A3.MELD'!X41),111,0)</f>
        <v>0</v>
      </c>
      <c r="CB29" s="73">
        <f>+IF((Y29&gt;'DD7A3.MELD'!Y41),111,0)</f>
        <v>0</v>
      </c>
      <c r="CC29" s="73">
        <f>+IF((Z29&gt;'DD7A3.MELD'!Z41),111,0)</f>
        <v>0</v>
      </c>
      <c r="CD29" s="73">
        <f>+IF((AA29&gt;'DD7A3.MELD'!AA41),111,0)</f>
        <v>0</v>
      </c>
    </row>
    <row r="30" spans="2:82" s="51" customFormat="1" ht="17.100000000000001" customHeight="1">
      <c r="B30" s="283"/>
      <c r="C30" s="278" t="s">
        <v>241</v>
      </c>
      <c r="D30" s="290"/>
      <c r="E30" s="290"/>
      <c r="F30" s="290"/>
      <c r="G30" s="290"/>
      <c r="H30" s="290"/>
      <c r="I30" s="290"/>
      <c r="J30" s="290"/>
      <c r="K30" s="290"/>
      <c r="L30" s="290"/>
      <c r="M30" s="290"/>
      <c r="N30" s="290"/>
      <c r="O30" s="290"/>
      <c r="P30" s="290"/>
      <c r="Q30" s="318">
        <f t="shared" si="13"/>
        <v>0</v>
      </c>
      <c r="R30" s="290"/>
      <c r="S30" s="290"/>
      <c r="T30" s="290"/>
      <c r="U30" s="290"/>
      <c r="V30" s="290"/>
      <c r="W30" s="290"/>
      <c r="X30" s="290"/>
      <c r="Y30" s="318">
        <f t="shared" si="14"/>
        <v>0</v>
      </c>
      <c r="Z30" s="290"/>
      <c r="AA30" s="293">
        <f>+'E1'!Z30+'E2'!Q30+'E2'!Y30+'E2'!Z30</f>
        <v>0</v>
      </c>
      <c r="AB30" s="313"/>
      <c r="AC30" s="50"/>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C30" s="73">
        <f>+Q30-SUM(D30:P30)</f>
        <v>0</v>
      </c>
      <c r="BD30" s="72">
        <f>+Y30-SUM(R30:X30)</f>
        <v>0</v>
      </c>
      <c r="BE30" s="73">
        <f>+AA30-'E1'!Z30-'E2'!Q30-'E2'!Y30-'E2'!Z30</f>
        <v>0</v>
      </c>
      <c r="BG30" s="73">
        <f>+IF((D30&gt;'DD7A3.MELD'!D42),111,0)</f>
        <v>0</v>
      </c>
      <c r="BH30" s="73">
        <f>+IF((E30&gt;'DD7A3.MELD'!E42),111,0)</f>
        <v>0</v>
      </c>
      <c r="BI30" s="73">
        <f>+IF((F30&gt;'DD7A3.MELD'!F42),111,0)</f>
        <v>0</v>
      </c>
      <c r="BJ30" s="73">
        <f>+IF((G30&gt;'DD7A3.MELD'!G42),111,0)</f>
        <v>0</v>
      </c>
      <c r="BK30" s="73">
        <f>+IF((H30&gt;'DD7A3.MELD'!H42),111,0)</f>
        <v>0</v>
      </c>
      <c r="BL30" s="73">
        <f>+IF((I30&gt;'DD7A3.MELD'!I42),111,0)</f>
        <v>0</v>
      </c>
      <c r="BM30" s="73">
        <f>+IF((J30&gt;'DD7A3.MELD'!J42),111,0)</f>
        <v>0</v>
      </c>
      <c r="BN30" s="73">
        <f>+IF((K30&gt;'DD7A3.MELD'!K42),111,0)</f>
        <v>0</v>
      </c>
      <c r="BO30" s="73">
        <f>+IF((L30&gt;'DD7A3.MELD'!L42),111,0)</f>
        <v>0</v>
      </c>
      <c r="BP30" s="73">
        <f>+IF((M30&gt;'DD7A3.MELD'!M42),111,0)</f>
        <v>0</v>
      </c>
      <c r="BQ30" s="73">
        <f>+IF((N30&gt;'DD7A3.MELD'!N42),111,0)</f>
        <v>0</v>
      </c>
      <c r="BR30" s="73">
        <f>+IF((O30&gt;'DD7A3.MELD'!O42),111,0)</f>
        <v>0</v>
      </c>
      <c r="BS30" s="73">
        <f>+IF((P30&gt;'DD7A3.MELD'!P42),111,0)</f>
        <v>0</v>
      </c>
      <c r="BT30" s="73">
        <f>+IF((Q30&gt;'DD7A3.MELD'!Q42),111,0)</f>
        <v>0</v>
      </c>
      <c r="BU30" s="73">
        <f>+IF((R30&gt;'DD7A3.MELD'!R42),111,0)</f>
        <v>0</v>
      </c>
      <c r="BV30" s="73">
        <f>+IF((S30&gt;'DD7A3.MELD'!S42),111,0)</f>
        <v>0</v>
      </c>
      <c r="BW30" s="73">
        <f>+IF((T30&gt;'DD7A3.MELD'!T42),111,0)</f>
        <v>0</v>
      </c>
      <c r="BX30" s="73">
        <f>+IF((U30&gt;'DD7A3.MELD'!U42),111,0)</f>
        <v>0</v>
      </c>
      <c r="BY30" s="73">
        <f>+IF((V30&gt;'DD7A3.MELD'!V42),111,0)</f>
        <v>0</v>
      </c>
      <c r="BZ30" s="73">
        <f>+IF((W30&gt;'DD7A3.MELD'!W42),111,0)</f>
        <v>0</v>
      </c>
      <c r="CA30" s="73">
        <f>+IF((X30&gt;'DD7A3.MELD'!X42),111,0)</f>
        <v>0</v>
      </c>
      <c r="CB30" s="73">
        <f>+IF((Y30&gt;'DD7A3.MELD'!Y42),111,0)</f>
        <v>0</v>
      </c>
      <c r="CC30" s="73">
        <f>+IF((Z30&gt;'DD7A3.MELD'!Z42),111,0)</f>
        <v>0</v>
      </c>
      <c r="CD30" s="73">
        <f>+IF((AA30&gt;'DD7A3.MELD'!AA42),111,0)</f>
        <v>0</v>
      </c>
    </row>
    <row r="31" spans="2:82" s="56" customFormat="1" ht="17.100000000000001" customHeight="1">
      <c r="B31" s="88"/>
      <c r="C31" s="91" t="s">
        <v>12</v>
      </c>
      <c r="D31" s="294"/>
      <c r="E31" s="294"/>
      <c r="F31" s="294"/>
      <c r="G31" s="294"/>
      <c r="H31" s="294"/>
      <c r="I31" s="294"/>
      <c r="J31" s="294"/>
      <c r="K31" s="294"/>
      <c r="L31" s="294"/>
      <c r="M31" s="294"/>
      <c r="N31" s="294"/>
      <c r="O31" s="294"/>
      <c r="P31" s="294"/>
      <c r="Q31" s="295">
        <f t="shared" si="13"/>
        <v>0</v>
      </c>
      <c r="R31" s="294"/>
      <c r="S31" s="294"/>
      <c r="T31" s="294"/>
      <c r="U31" s="294"/>
      <c r="V31" s="294"/>
      <c r="W31" s="294"/>
      <c r="X31" s="294"/>
      <c r="Y31" s="295">
        <f t="shared" si="14"/>
        <v>0</v>
      </c>
      <c r="Z31" s="294"/>
      <c r="AA31" s="293">
        <f>+'E1'!Z31+'E2'!Q31+'E2'!Y31+'E2'!Z31</f>
        <v>0</v>
      </c>
      <c r="AB31" s="314"/>
      <c r="AC31" s="55"/>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C31" s="74">
        <f>+Q31-SUM(D31:P31)</f>
        <v>0</v>
      </c>
      <c r="BD31" s="222">
        <f>+Y31-SUM(R31:X31)</f>
        <v>0</v>
      </c>
      <c r="BE31" s="74">
        <f>+AA31-'E1'!Z31-'E2'!Q31-'E2'!Y31-'E2'!Z31</f>
        <v>0</v>
      </c>
      <c r="BG31" s="73">
        <f>+IF(OR((D31&gt;'DD7A3.MELD'!D43),(D31&lt;'DD7A3.MELD'!D44)),111,0)</f>
        <v>0</v>
      </c>
      <c r="BH31" s="73">
        <f>+IF(OR((E31&gt;'DD7A3.MELD'!E43),(E31&lt;'DD7A3.MELD'!E44)),111,0)</f>
        <v>0</v>
      </c>
      <c r="BI31" s="73">
        <f>+IF(OR((F31&gt;'DD7A3.MELD'!F43),(F31&lt;'DD7A3.MELD'!F44)),111,0)</f>
        <v>0</v>
      </c>
      <c r="BJ31" s="73">
        <f>+IF(OR((G31&gt;'DD7A3.MELD'!G43),(G31&lt;'DD7A3.MELD'!G44)),111,0)</f>
        <v>0</v>
      </c>
      <c r="BK31" s="73">
        <f>+IF(OR((H31&gt;'DD7A3.MELD'!H43),(H31&lt;'DD7A3.MELD'!H44)),111,0)</f>
        <v>0</v>
      </c>
      <c r="BL31" s="73">
        <f>+IF(OR((I31&gt;'DD7A3.MELD'!I43),(I31&lt;'DD7A3.MELD'!I44)),111,0)</f>
        <v>0</v>
      </c>
      <c r="BM31" s="73">
        <f>+IF(OR((J31&gt;'DD7A3.MELD'!J43),(J31&lt;'DD7A3.MELD'!J44)),111,0)</f>
        <v>0</v>
      </c>
      <c r="BN31" s="73">
        <f>+IF(OR((K31&gt;'DD7A3.MELD'!K43),(K31&lt;'DD7A3.MELD'!K44)),111,0)</f>
        <v>0</v>
      </c>
      <c r="BO31" s="73">
        <f>+IF(OR((L31&gt;'DD7A3.MELD'!L43),(L31&lt;'DD7A3.MELD'!L44)),111,0)</f>
        <v>0</v>
      </c>
      <c r="BP31" s="73">
        <f>+IF(OR((M31&gt;'DD7A3.MELD'!M43),(M31&lt;'DD7A3.MELD'!M44)),111,0)</f>
        <v>0</v>
      </c>
      <c r="BQ31" s="73">
        <f>+IF(OR((N31&gt;'DD7A3.MELD'!N43),(N31&lt;'DD7A3.MELD'!N44)),111,0)</f>
        <v>0</v>
      </c>
      <c r="BR31" s="73">
        <f>+IF(OR((O31&gt;'DD7A3.MELD'!O43),(O31&lt;'DD7A3.MELD'!O44)),111,0)</f>
        <v>0</v>
      </c>
      <c r="BS31" s="73">
        <f>+IF(OR((P31&gt;'DD7A3.MELD'!P43),(P31&lt;'DD7A3.MELD'!P44)),111,0)</f>
        <v>0</v>
      </c>
      <c r="BT31" s="73">
        <f>+IF(OR((Q31&gt;'DD7A3.MELD'!Q43),(Q31&lt;'DD7A3.MELD'!Q44)),111,0)</f>
        <v>0</v>
      </c>
      <c r="BU31" s="73">
        <f>+IF(OR((R31&gt;'DD7A3.MELD'!R43),(R31&lt;'DD7A3.MELD'!R44)),111,0)</f>
        <v>0</v>
      </c>
      <c r="BV31" s="73">
        <f>+IF(OR((S31&gt;'DD7A3.MELD'!S43),(S31&lt;'DD7A3.MELD'!S44)),111,0)</f>
        <v>0</v>
      </c>
      <c r="BW31" s="73">
        <f>+IF(OR((T31&gt;'DD7A3.MELD'!T43),(T31&lt;'DD7A3.MELD'!T44)),111,0)</f>
        <v>0</v>
      </c>
      <c r="BX31" s="73">
        <f>+IF(OR((U31&gt;'DD7A3.MELD'!U43),(U31&lt;'DD7A3.MELD'!U44)),111,0)</f>
        <v>0</v>
      </c>
      <c r="BY31" s="73">
        <f>+IF(OR((V31&gt;'DD7A3.MELD'!V43),(V31&lt;'DD7A3.MELD'!V44)),111,0)</f>
        <v>0</v>
      </c>
      <c r="BZ31" s="73">
        <f>+IF(OR((W31&gt;'DD7A3.MELD'!W43),(W31&lt;'DD7A3.MELD'!W44)),111,0)</f>
        <v>0</v>
      </c>
      <c r="CA31" s="73">
        <f>+IF(OR((X31&gt;'DD7A3.MELD'!X43),(X31&lt;'DD7A3.MELD'!X44)),111,0)</f>
        <v>0</v>
      </c>
      <c r="CB31" s="73">
        <f>+IF(OR((Y31&gt;'DD7A3.MELD'!Y43),(Y31&lt;'DD7A3.MELD'!Y44)),111,0)</f>
        <v>0</v>
      </c>
      <c r="CC31" s="73">
        <f>+IF(OR((Z31&gt;'DD7A3.MELD'!Z43),(Z31&lt;'DD7A3.MELD'!Z44)),111,0)</f>
        <v>0</v>
      </c>
      <c r="CD31" s="73">
        <f>+IF(OR((AA31&gt;'DD7A3.MELD'!AA43),(AA31&lt;'DD7A3.MELD'!AA44)),111,0)</f>
        <v>0</v>
      </c>
    </row>
    <row r="32" spans="2:82" s="212" customFormat="1" ht="20.100000000000001" customHeight="1">
      <c r="B32" s="88"/>
      <c r="C32" s="91" t="s">
        <v>56</v>
      </c>
      <c r="D32" s="295">
        <f t="shared" ref="D32:P32" si="18">SUM(D23:D24,D31)</f>
        <v>0</v>
      </c>
      <c r="E32" s="295">
        <f t="shared" si="18"/>
        <v>0</v>
      </c>
      <c r="F32" s="295">
        <f t="shared" si="18"/>
        <v>0</v>
      </c>
      <c r="G32" s="295">
        <f t="shared" si="18"/>
        <v>0</v>
      </c>
      <c r="H32" s="295">
        <f t="shared" si="18"/>
        <v>0</v>
      </c>
      <c r="I32" s="295">
        <f t="shared" si="18"/>
        <v>0</v>
      </c>
      <c r="J32" s="295">
        <f t="shared" si="18"/>
        <v>0</v>
      </c>
      <c r="K32" s="295">
        <f t="shared" si="18"/>
        <v>0</v>
      </c>
      <c r="L32" s="295">
        <f t="shared" si="18"/>
        <v>0</v>
      </c>
      <c r="M32" s="295">
        <f t="shared" si="18"/>
        <v>0</v>
      </c>
      <c r="N32" s="295">
        <f t="shared" si="18"/>
        <v>0</v>
      </c>
      <c r="O32" s="295">
        <f t="shared" si="18"/>
        <v>0</v>
      </c>
      <c r="P32" s="295">
        <f t="shared" si="18"/>
        <v>0</v>
      </c>
      <c r="Q32" s="295">
        <f t="shared" si="13"/>
        <v>0</v>
      </c>
      <c r="R32" s="295">
        <f t="shared" ref="R32:X32" si="19">SUM(R23:R24,R31)</f>
        <v>0</v>
      </c>
      <c r="S32" s="295">
        <f t="shared" si="19"/>
        <v>0</v>
      </c>
      <c r="T32" s="295">
        <f t="shared" si="19"/>
        <v>0</v>
      </c>
      <c r="U32" s="295">
        <f t="shared" si="19"/>
        <v>0</v>
      </c>
      <c r="V32" s="295">
        <f t="shared" si="19"/>
        <v>0</v>
      </c>
      <c r="W32" s="295">
        <f t="shared" si="19"/>
        <v>0</v>
      </c>
      <c r="X32" s="295">
        <f t="shared" si="19"/>
        <v>0</v>
      </c>
      <c r="Y32" s="295">
        <f t="shared" si="14"/>
        <v>0</v>
      </c>
      <c r="Z32" s="295">
        <f>SUM(Z23:Z24,Z31)</f>
        <v>0</v>
      </c>
      <c r="AA32" s="293">
        <f>+'E1'!Z32+'E2'!Q32+'E2'!Y32+'E2'!Z32</f>
        <v>0</v>
      </c>
      <c r="AB32" s="314"/>
      <c r="AD32" s="74">
        <f>+D32-D23-D24-D31</f>
        <v>0</v>
      </c>
      <c r="AE32" s="74">
        <f t="shared" ref="AE32:BA32" si="20">+E32-E23-E24-E31</f>
        <v>0</v>
      </c>
      <c r="AF32" s="74">
        <f t="shared" si="20"/>
        <v>0</v>
      </c>
      <c r="AG32" s="74">
        <f t="shared" si="20"/>
        <v>0</v>
      </c>
      <c r="AH32" s="74">
        <f t="shared" si="20"/>
        <v>0</v>
      </c>
      <c r="AI32" s="74">
        <f t="shared" si="20"/>
        <v>0</v>
      </c>
      <c r="AJ32" s="74">
        <f t="shared" si="20"/>
        <v>0</v>
      </c>
      <c r="AK32" s="74">
        <f t="shared" si="20"/>
        <v>0</v>
      </c>
      <c r="AL32" s="74">
        <f t="shared" si="20"/>
        <v>0</v>
      </c>
      <c r="AM32" s="74">
        <f t="shared" si="20"/>
        <v>0</v>
      </c>
      <c r="AN32" s="74">
        <f t="shared" si="20"/>
        <v>0</v>
      </c>
      <c r="AO32" s="74">
        <f t="shared" si="20"/>
        <v>0</v>
      </c>
      <c r="AP32" s="74">
        <f t="shared" si="20"/>
        <v>0</v>
      </c>
      <c r="AQ32" s="74">
        <f t="shared" si="20"/>
        <v>0</v>
      </c>
      <c r="AR32" s="74">
        <f t="shared" si="20"/>
        <v>0</v>
      </c>
      <c r="AS32" s="74">
        <f t="shared" si="20"/>
        <v>0</v>
      </c>
      <c r="AT32" s="74">
        <f t="shared" si="20"/>
        <v>0</v>
      </c>
      <c r="AU32" s="74">
        <f t="shared" si="20"/>
        <v>0</v>
      </c>
      <c r="AV32" s="74">
        <f t="shared" si="20"/>
        <v>0</v>
      </c>
      <c r="AW32" s="74">
        <f t="shared" si="20"/>
        <v>0</v>
      </c>
      <c r="AX32" s="74">
        <f t="shared" si="20"/>
        <v>0</v>
      </c>
      <c r="AY32" s="74">
        <f t="shared" si="20"/>
        <v>0</v>
      </c>
      <c r="AZ32" s="74">
        <f t="shared" si="20"/>
        <v>0</v>
      </c>
      <c r="BA32" s="74">
        <f t="shared" si="20"/>
        <v>0</v>
      </c>
      <c r="BB32" s="57"/>
      <c r="BC32" s="236">
        <f>+Q32-SUM(D32:P32)</f>
        <v>0</v>
      </c>
      <c r="BD32" s="236">
        <f>+Y32-SUM(R32:X32)</f>
        <v>0</v>
      </c>
      <c r="BE32" s="222">
        <f>+AA32-'E1'!Z32-'E2'!Q32-'E2'!Y32-'E2'!Z32</f>
        <v>0</v>
      </c>
      <c r="BF32" s="57"/>
      <c r="BG32" s="73">
        <f>+IF((D32&gt;'DD7A3.MELD'!D46),111,0)</f>
        <v>0</v>
      </c>
      <c r="BH32" s="73">
        <f>+IF((E32&gt;'DD7A3.MELD'!E46),111,0)</f>
        <v>0</v>
      </c>
      <c r="BI32" s="73">
        <f>+IF((F32&gt;'DD7A3.MELD'!F46),111,0)</f>
        <v>0</v>
      </c>
      <c r="BJ32" s="73">
        <f>+IF((G32&gt;'DD7A3.MELD'!G46),111,0)</f>
        <v>0</v>
      </c>
      <c r="BK32" s="73">
        <f>+IF((H32&gt;'DD7A3.MELD'!H46),111,0)</f>
        <v>0</v>
      </c>
      <c r="BL32" s="73">
        <f>+IF((I32&gt;'DD7A3.MELD'!I46),111,0)</f>
        <v>0</v>
      </c>
      <c r="BM32" s="73">
        <f>+IF((J32&gt;'DD7A3.MELD'!J46),111,0)</f>
        <v>0</v>
      </c>
      <c r="BN32" s="73">
        <f>+IF((K32&gt;'DD7A3.MELD'!K46),111,0)</f>
        <v>0</v>
      </c>
      <c r="BO32" s="73">
        <f>+IF((L32&gt;'DD7A3.MELD'!L46),111,0)</f>
        <v>0</v>
      </c>
      <c r="BP32" s="73">
        <f>+IF((M32&gt;'DD7A3.MELD'!M46),111,0)</f>
        <v>0</v>
      </c>
      <c r="BQ32" s="73">
        <f>+IF((N32&gt;'DD7A3.MELD'!N46),111,0)</f>
        <v>0</v>
      </c>
      <c r="BR32" s="73">
        <f>+IF((O32&gt;'DD7A3.MELD'!O46),111,0)</f>
        <v>0</v>
      </c>
      <c r="BS32" s="73">
        <f>+IF((P32&gt;'DD7A3.MELD'!P46),111,0)</f>
        <v>0</v>
      </c>
      <c r="BT32" s="73">
        <f>+IF((Q32&gt;'DD7A3.MELD'!Q46),111,0)</f>
        <v>0</v>
      </c>
      <c r="BU32" s="73">
        <f>+IF((R32&gt;'DD7A3.MELD'!R46),111,0)</f>
        <v>0</v>
      </c>
      <c r="BV32" s="73">
        <f>+IF((S32&gt;'DD7A3.MELD'!S46),111,0)</f>
        <v>0</v>
      </c>
      <c r="BW32" s="73">
        <f>+IF((T32&gt;'DD7A3.MELD'!T46),111,0)</f>
        <v>0</v>
      </c>
      <c r="BX32" s="73">
        <f>+IF((U32&gt;'DD7A3.MELD'!U46),111,0)</f>
        <v>0</v>
      </c>
      <c r="BY32" s="73">
        <f>+IF((V32&gt;'DD7A3.MELD'!V46),111,0)</f>
        <v>0</v>
      </c>
      <c r="BZ32" s="73">
        <f>+IF((W32&gt;'DD7A3.MELD'!W46),111,0)</f>
        <v>0</v>
      </c>
      <c r="CA32" s="73">
        <f>+IF((X32&gt;'DD7A3.MELD'!X46),111,0)</f>
        <v>0</v>
      </c>
      <c r="CB32" s="73">
        <f>+IF((Y32&gt;'DD7A3.MELD'!Y46),111,0)</f>
        <v>0</v>
      </c>
      <c r="CC32" s="73">
        <f>+IF((Z32&gt;'DD7A3.MELD'!Z46),111,0)</f>
        <v>0</v>
      </c>
      <c r="CD32" s="73">
        <f>+IF((AA32&gt;'DD7A3.MELD'!AA46),111,0)</f>
        <v>0</v>
      </c>
    </row>
    <row r="33" spans="2:82" s="82" customFormat="1" ht="17.100000000000001" customHeight="1">
      <c r="B33" s="279"/>
      <c r="C33" s="280" t="s">
        <v>249</v>
      </c>
      <c r="D33" s="296"/>
      <c r="E33" s="296"/>
      <c r="F33" s="296"/>
      <c r="G33" s="296"/>
      <c r="H33" s="296"/>
      <c r="I33" s="296"/>
      <c r="J33" s="296"/>
      <c r="K33" s="296"/>
      <c r="L33" s="296"/>
      <c r="M33" s="296"/>
      <c r="N33" s="296"/>
      <c r="O33" s="296"/>
      <c r="P33" s="296"/>
      <c r="Q33" s="296">
        <f>+SUM(D33:P33)</f>
        <v>0</v>
      </c>
      <c r="R33" s="296"/>
      <c r="S33" s="296"/>
      <c r="T33" s="296"/>
      <c r="U33" s="296"/>
      <c r="V33" s="296"/>
      <c r="W33" s="296"/>
      <c r="X33" s="296"/>
      <c r="Y33" s="296">
        <f>+SUM(R33:X33)</f>
        <v>0</v>
      </c>
      <c r="Z33" s="296"/>
      <c r="AA33" s="297">
        <f>+'E1'!Z33+'E2'!Q33+'E2'!Y33+'E2'!Z33</f>
        <v>0</v>
      </c>
      <c r="AB33" s="315"/>
      <c r="AC33" s="81"/>
      <c r="AD33" s="80">
        <f t="shared" ref="AD33:BA33" si="21">+IF((D33&gt;D32),111,0)</f>
        <v>0</v>
      </c>
      <c r="AE33" s="80">
        <f t="shared" si="21"/>
        <v>0</v>
      </c>
      <c r="AF33" s="80">
        <f t="shared" si="21"/>
        <v>0</v>
      </c>
      <c r="AG33" s="80">
        <f t="shared" si="21"/>
        <v>0</v>
      </c>
      <c r="AH33" s="80">
        <f t="shared" si="21"/>
        <v>0</v>
      </c>
      <c r="AI33" s="80">
        <f t="shared" si="21"/>
        <v>0</v>
      </c>
      <c r="AJ33" s="80">
        <f t="shared" si="21"/>
        <v>0</v>
      </c>
      <c r="AK33" s="80">
        <f t="shared" si="21"/>
        <v>0</v>
      </c>
      <c r="AL33" s="80">
        <f t="shared" si="21"/>
        <v>0</v>
      </c>
      <c r="AM33" s="80">
        <f t="shared" si="21"/>
        <v>0</v>
      </c>
      <c r="AN33" s="80">
        <f t="shared" si="21"/>
        <v>0</v>
      </c>
      <c r="AO33" s="80">
        <f t="shared" si="21"/>
        <v>0</v>
      </c>
      <c r="AP33" s="80">
        <f t="shared" si="21"/>
        <v>0</v>
      </c>
      <c r="AQ33" s="80">
        <f t="shared" si="21"/>
        <v>0</v>
      </c>
      <c r="AR33" s="80">
        <f t="shared" si="21"/>
        <v>0</v>
      </c>
      <c r="AS33" s="80">
        <f t="shared" si="21"/>
        <v>0</v>
      </c>
      <c r="AT33" s="80">
        <f t="shared" si="21"/>
        <v>0</v>
      </c>
      <c r="AU33" s="80">
        <f t="shared" si="21"/>
        <v>0</v>
      </c>
      <c r="AV33" s="80">
        <f t="shared" si="21"/>
        <v>0</v>
      </c>
      <c r="AW33" s="80">
        <f t="shared" si="21"/>
        <v>0</v>
      </c>
      <c r="AX33" s="80">
        <f t="shared" si="21"/>
        <v>0</v>
      </c>
      <c r="AY33" s="80">
        <f t="shared" si="21"/>
        <v>0</v>
      </c>
      <c r="AZ33" s="80">
        <f t="shared" si="21"/>
        <v>0</v>
      </c>
      <c r="BA33" s="80">
        <f t="shared" si="21"/>
        <v>0</v>
      </c>
      <c r="BB33" s="57"/>
      <c r="BC33" s="236">
        <f>+Q33-SUM(D33:P33)</f>
        <v>0</v>
      </c>
      <c r="BD33" s="236">
        <f>+Y33-SUM(R33:X33)</f>
        <v>0</v>
      </c>
      <c r="BE33" s="222">
        <f>+AA33-'E1'!Z33-'E2'!Q33-'E2'!Y33-'E2'!Z33</f>
        <v>0</v>
      </c>
      <c r="BF33" s="57"/>
      <c r="BG33" s="80">
        <f>+IF((D33&gt;'DD7A3.MELD'!D47),111,0)</f>
        <v>0</v>
      </c>
      <c r="BH33" s="80">
        <f>+IF((E33&gt;'DD7A3.MELD'!E47),111,0)</f>
        <v>0</v>
      </c>
      <c r="BI33" s="80">
        <f>+IF((F33&gt;'DD7A3.MELD'!F47),111,0)</f>
        <v>0</v>
      </c>
      <c r="BJ33" s="80">
        <f>+IF((G33&gt;'DD7A3.MELD'!G47),111,0)</f>
        <v>0</v>
      </c>
      <c r="BK33" s="80">
        <f>+IF((H33&gt;'DD7A3.MELD'!H47),111,0)</f>
        <v>0</v>
      </c>
      <c r="BL33" s="80">
        <f>+IF((I33&gt;'DD7A3.MELD'!I47),111,0)</f>
        <v>0</v>
      </c>
      <c r="BM33" s="80">
        <f>+IF((J33&gt;'DD7A3.MELD'!J47),111,0)</f>
        <v>0</v>
      </c>
      <c r="BN33" s="80">
        <f>+IF((K33&gt;'DD7A3.MELD'!K47),111,0)</f>
        <v>0</v>
      </c>
      <c r="BO33" s="80">
        <f>+IF((L33&gt;'DD7A3.MELD'!L47),111,0)</f>
        <v>0</v>
      </c>
      <c r="BP33" s="80">
        <f>+IF((M33&gt;'DD7A3.MELD'!M47),111,0)</f>
        <v>0</v>
      </c>
      <c r="BQ33" s="80">
        <f>+IF((N33&gt;'DD7A3.MELD'!N47),111,0)</f>
        <v>0</v>
      </c>
      <c r="BR33" s="80">
        <f>+IF((O33&gt;'DD7A3.MELD'!O47),111,0)</f>
        <v>0</v>
      </c>
      <c r="BS33" s="80">
        <f>+IF((P33&gt;'DD7A3.MELD'!P47),111,0)</f>
        <v>0</v>
      </c>
      <c r="BT33" s="80">
        <f>+IF((Q33&gt;'DD7A3.MELD'!Q47),111,0)</f>
        <v>0</v>
      </c>
      <c r="BU33" s="80">
        <f>+IF((R33&gt;'DD7A3.MELD'!R47),111,0)</f>
        <v>0</v>
      </c>
      <c r="BV33" s="80">
        <f>+IF((S33&gt;'DD7A3.MELD'!S47),111,0)</f>
        <v>0</v>
      </c>
      <c r="BW33" s="80">
        <f>+IF((T33&gt;'DD7A3.MELD'!T47),111,0)</f>
        <v>0</v>
      </c>
      <c r="BX33" s="80">
        <f>+IF((U33&gt;'DD7A3.MELD'!U47),111,0)</f>
        <v>0</v>
      </c>
      <c r="BY33" s="80">
        <f>+IF((V33&gt;'DD7A3.MELD'!V47),111,0)</f>
        <v>0</v>
      </c>
      <c r="BZ33" s="80">
        <f>+IF((W33&gt;'DD7A3.MELD'!W47),111,0)</f>
        <v>0</v>
      </c>
      <c r="CA33" s="80">
        <f>+IF((X33&gt;'DD7A3.MELD'!X47),111,0)</f>
        <v>0</v>
      </c>
      <c r="CB33" s="80">
        <f>+IF((Y33&gt;'DD7A3.MELD'!Y47),111,0)</f>
        <v>0</v>
      </c>
      <c r="CC33" s="80">
        <f>+IF((Z33&gt;'DD7A3.MELD'!Z47),111,0)</f>
        <v>0</v>
      </c>
      <c r="CD33" s="80">
        <f>+IF((AA33&gt;'DD7A3.MELD'!AA47),111,0)</f>
        <v>0</v>
      </c>
    </row>
    <row r="34" spans="2:82" s="82" customFormat="1" ht="17.100000000000001" customHeight="1">
      <c r="B34" s="281"/>
      <c r="C34" s="282" t="s">
        <v>250</v>
      </c>
      <c r="D34" s="298"/>
      <c r="E34" s="298"/>
      <c r="F34" s="298"/>
      <c r="G34" s="298"/>
      <c r="H34" s="298"/>
      <c r="I34" s="298"/>
      <c r="J34" s="298"/>
      <c r="K34" s="298"/>
      <c r="L34" s="298"/>
      <c r="M34" s="298"/>
      <c r="N34" s="298"/>
      <c r="O34" s="298"/>
      <c r="P34" s="298"/>
      <c r="Q34" s="296">
        <f>+SUM(D34:P34)</f>
        <v>0</v>
      </c>
      <c r="R34" s="298"/>
      <c r="S34" s="298"/>
      <c r="T34" s="298"/>
      <c r="U34" s="298"/>
      <c r="V34" s="298"/>
      <c r="W34" s="298"/>
      <c r="X34" s="298"/>
      <c r="Y34" s="296">
        <f>+SUM(R34:X34)</f>
        <v>0</v>
      </c>
      <c r="Z34" s="298"/>
      <c r="AA34" s="297">
        <f>+'E1'!Z34+'E2'!Q34+'E2'!Y34+'E2'!Z34</f>
        <v>0</v>
      </c>
      <c r="AB34" s="316"/>
      <c r="AC34" s="81"/>
      <c r="AD34" s="80">
        <f t="shared" ref="AD34:BA34" si="22">+IF((D34&gt;D32),111,0)</f>
        <v>0</v>
      </c>
      <c r="AE34" s="80">
        <f t="shared" si="22"/>
        <v>0</v>
      </c>
      <c r="AF34" s="80">
        <f t="shared" si="22"/>
        <v>0</v>
      </c>
      <c r="AG34" s="80">
        <f t="shared" si="22"/>
        <v>0</v>
      </c>
      <c r="AH34" s="80">
        <f t="shared" si="22"/>
        <v>0</v>
      </c>
      <c r="AI34" s="80">
        <f t="shared" si="22"/>
        <v>0</v>
      </c>
      <c r="AJ34" s="80">
        <f t="shared" si="22"/>
        <v>0</v>
      </c>
      <c r="AK34" s="80">
        <f t="shared" si="22"/>
        <v>0</v>
      </c>
      <c r="AL34" s="80">
        <f t="shared" si="22"/>
        <v>0</v>
      </c>
      <c r="AM34" s="80">
        <f t="shared" si="22"/>
        <v>0</v>
      </c>
      <c r="AN34" s="80">
        <f t="shared" si="22"/>
        <v>0</v>
      </c>
      <c r="AO34" s="80">
        <f t="shared" si="22"/>
        <v>0</v>
      </c>
      <c r="AP34" s="80">
        <f t="shared" si="22"/>
        <v>0</v>
      </c>
      <c r="AQ34" s="80">
        <f t="shared" si="22"/>
        <v>0</v>
      </c>
      <c r="AR34" s="80">
        <f t="shared" si="22"/>
        <v>0</v>
      </c>
      <c r="AS34" s="80">
        <f t="shared" si="22"/>
        <v>0</v>
      </c>
      <c r="AT34" s="80">
        <f t="shared" si="22"/>
        <v>0</v>
      </c>
      <c r="AU34" s="80">
        <f t="shared" si="22"/>
        <v>0</v>
      </c>
      <c r="AV34" s="80">
        <f t="shared" si="22"/>
        <v>0</v>
      </c>
      <c r="AW34" s="80">
        <f t="shared" si="22"/>
        <v>0</v>
      </c>
      <c r="AX34" s="80">
        <f t="shared" si="22"/>
        <v>0</v>
      </c>
      <c r="AY34" s="80">
        <f t="shared" si="22"/>
        <v>0</v>
      </c>
      <c r="AZ34" s="80">
        <f t="shared" si="22"/>
        <v>0</v>
      </c>
      <c r="BA34" s="80">
        <f t="shared" si="22"/>
        <v>0</v>
      </c>
      <c r="BB34" s="90"/>
      <c r="BC34" s="236">
        <f>+Q34-SUM(D34:P34)</f>
        <v>0</v>
      </c>
      <c r="BD34" s="236">
        <f>+Y34-SUM(R34:X34)</f>
        <v>0</v>
      </c>
      <c r="BE34" s="222">
        <f>+AA34-'E1'!Z34-'E2'!Q34-'E2'!Y34-'E2'!Z34</f>
        <v>0</v>
      </c>
      <c r="BF34" s="90"/>
      <c r="BG34" s="80">
        <f>+IF((D34&gt;'DD7A3.MELD'!D48),111,0)</f>
        <v>0</v>
      </c>
      <c r="BH34" s="80">
        <f>+IF((E34&gt;'DD7A3.MELD'!E48),111,0)</f>
        <v>0</v>
      </c>
      <c r="BI34" s="80">
        <f>+IF((F34&gt;'DD7A3.MELD'!F48),111,0)</f>
        <v>0</v>
      </c>
      <c r="BJ34" s="80">
        <f>+IF((G34&gt;'DD7A3.MELD'!G48),111,0)</f>
        <v>0</v>
      </c>
      <c r="BK34" s="80">
        <f>+IF((H34&gt;'DD7A3.MELD'!H48),111,0)</f>
        <v>0</v>
      </c>
      <c r="BL34" s="80">
        <f>+IF((I34&gt;'DD7A3.MELD'!I48),111,0)</f>
        <v>0</v>
      </c>
      <c r="BM34" s="80">
        <f>+IF((J34&gt;'DD7A3.MELD'!J48),111,0)</f>
        <v>0</v>
      </c>
      <c r="BN34" s="80">
        <f>+IF((K34&gt;'DD7A3.MELD'!K48),111,0)</f>
        <v>0</v>
      </c>
      <c r="BO34" s="80">
        <f>+IF((L34&gt;'DD7A3.MELD'!L48),111,0)</f>
        <v>0</v>
      </c>
      <c r="BP34" s="80">
        <f>+IF((M34&gt;'DD7A3.MELD'!M48),111,0)</f>
        <v>0</v>
      </c>
      <c r="BQ34" s="80">
        <f>+IF((N34&gt;'DD7A3.MELD'!N48),111,0)</f>
        <v>0</v>
      </c>
      <c r="BR34" s="80">
        <f>+IF((O34&gt;'DD7A3.MELD'!O48),111,0)</f>
        <v>0</v>
      </c>
      <c r="BS34" s="80">
        <f>+IF((P34&gt;'DD7A3.MELD'!P48),111,0)</f>
        <v>0</v>
      </c>
      <c r="BT34" s="80">
        <f>+IF((Q34&gt;'DD7A3.MELD'!Q48),111,0)</f>
        <v>0</v>
      </c>
      <c r="BU34" s="80">
        <f>+IF((R34&gt;'DD7A3.MELD'!R48),111,0)</f>
        <v>0</v>
      </c>
      <c r="BV34" s="80">
        <f>+IF((S34&gt;'DD7A3.MELD'!S48),111,0)</f>
        <v>0</v>
      </c>
      <c r="BW34" s="80">
        <f>+IF((T34&gt;'DD7A3.MELD'!T48),111,0)</f>
        <v>0</v>
      </c>
      <c r="BX34" s="80">
        <f>+IF((U34&gt;'DD7A3.MELD'!U48),111,0)</f>
        <v>0</v>
      </c>
      <c r="BY34" s="80">
        <f>+IF((V34&gt;'DD7A3.MELD'!V48),111,0)</f>
        <v>0</v>
      </c>
      <c r="BZ34" s="80">
        <f>+IF((W34&gt;'DD7A3.MELD'!W48),111,0)</f>
        <v>0</v>
      </c>
      <c r="CA34" s="80">
        <f>+IF((X34&gt;'DD7A3.MELD'!X48),111,0)</f>
        <v>0</v>
      </c>
      <c r="CB34" s="80">
        <f>+IF((Y34&gt;'DD7A3.MELD'!Y48),111,0)</f>
        <v>0</v>
      </c>
      <c r="CC34" s="80">
        <f>+IF((Z34&gt;'DD7A3.MELD'!Z48),111,0)</f>
        <v>0</v>
      </c>
      <c r="CD34" s="80">
        <f>+IF((AA34&gt;'DD7A3.MELD'!AA48),111,0)</f>
        <v>0</v>
      </c>
    </row>
    <row r="35" spans="2:82" s="82" customFormat="1" ht="17.100000000000001" customHeight="1">
      <c r="B35" s="281"/>
      <c r="C35" s="282" t="s">
        <v>224</v>
      </c>
      <c r="D35" s="300"/>
      <c r="E35" s="300"/>
      <c r="F35" s="300"/>
      <c r="G35" s="300"/>
      <c r="H35" s="300"/>
      <c r="I35" s="300"/>
      <c r="J35" s="300"/>
      <c r="K35" s="300"/>
      <c r="L35" s="300"/>
      <c r="M35" s="300"/>
      <c r="N35" s="300"/>
      <c r="O35" s="300"/>
      <c r="P35" s="300"/>
      <c r="Q35" s="319"/>
      <c r="R35" s="300"/>
      <c r="S35" s="300"/>
      <c r="T35" s="300"/>
      <c r="U35" s="300"/>
      <c r="V35" s="300"/>
      <c r="W35" s="300"/>
      <c r="X35" s="300"/>
      <c r="Y35" s="319"/>
      <c r="Z35" s="319"/>
      <c r="AA35" s="372">
        <f>+'E1'!Z35+'E2'!Q35+'E2'!Y35+'E2'!Z35</f>
        <v>0</v>
      </c>
      <c r="AB35" s="310"/>
      <c r="AC35" s="81"/>
      <c r="AD35" s="221"/>
      <c r="AE35" s="221"/>
      <c r="AF35" s="221"/>
      <c r="AG35" s="221"/>
      <c r="AH35" s="221"/>
      <c r="AI35" s="221"/>
      <c r="AJ35" s="221"/>
      <c r="AK35" s="221"/>
      <c r="AL35" s="221"/>
      <c r="AM35" s="221"/>
      <c r="AN35" s="221"/>
      <c r="AO35" s="221"/>
      <c r="AP35" s="221"/>
      <c r="AQ35" s="80">
        <f>+IF((Q35&gt;Q32),111,0)</f>
        <v>0</v>
      </c>
      <c r="AR35" s="221"/>
      <c r="AS35" s="221"/>
      <c r="AT35" s="221"/>
      <c r="AU35" s="221"/>
      <c r="AV35" s="221"/>
      <c r="AW35" s="221"/>
      <c r="AX35" s="221"/>
      <c r="AY35" s="80">
        <f>+IF((Y35&gt;Y32),111,0)</f>
        <v>0</v>
      </c>
      <c r="AZ35" s="80">
        <f>+IF((Z35&gt;Z32),111,0)</f>
        <v>0</v>
      </c>
      <c r="BA35" s="80">
        <f>+IF((AA35&gt;AA32),111,0)</f>
        <v>0</v>
      </c>
      <c r="BC35" s="221"/>
      <c r="BD35" s="221"/>
      <c r="BE35" s="80">
        <f>+AA35-'E1'!Z35-'E2'!Q35-'E2'!Y35-'E2'!Z35</f>
        <v>0</v>
      </c>
      <c r="BG35" s="377"/>
      <c r="BH35" s="377"/>
      <c r="BI35" s="377"/>
      <c r="BJ35" s="377"/>
      <c r="BK35" s="377"/>
      <c r="BL35" s="377"/>
      <c r="BM35" s="377"/>
      <c r="BN35" s="377"/>
      <c r="BO35" s="377"/>
      <c r="BP35" s="377"/>
      <c r="BQ35" s="377"/>
      <c r="BR35" s="377"/>
      <c r="BS35" s="377"/>
      <c r="BT35" s="80">
        <f>+IF((Q35&gt;'DD7A3.MELD'!Q49),111,0)</f>
        <v>0</v>
      </c>
      <c r="BU35" s="377"/>
      <c r="BV35" s="377"/>
      <c r="BW35" s="377"/>
      <c r="BX35" s="377"/>
      <c r="BY35" s="377"/>
      <c r="BZ35" s="377"/>
      <c r="CA35" s="377"/>
      <c r="CB35" s="80">
        <f>+IF((Y35&gt;'DD7A3.MELD'!Y49),111,0)</f>
        <v>0</v>
      </c>
      <c r="CC35" s="80">
        <f>+IF((Z35&gt;'DD7A3.MELD'!Z49),111,0)</f>
        <v>0</v>
      </c>
      <c r="CD35" s="80">
        <f>+IF((AA35&gt;'DD7A3.MELD'!AA49),111,0)</f>
        <v>0</v>
      </c>
    </row>
    <row r="36" spans="2:82" s="56" customFormat="1" ht="20.100000000000001" customHeight="1">
      <c r="B36" s="90"/>
      <c r="C36" s="146" t="s">
        <v>71</v>
      </c>
      <c r="D36" s="294"/>
      <c r="E36" s="294"/>
      <c r="F36" s="294"/>
      <c r="G36" s="294"/>
      <c r="H36" s="294"/>
      <c r="I36" s="294"/>
      <c r="J36" s="294"/>
      <c r="K36" s="294"/>
      <c r="L36" s="294"/>
      <c r="M36" s="294"/>
      <c r="N36" s="294"/>
      <c r="O36" s="294"/>
      <c r="P36" s="294"/>
      <c r="Q36" s="295"/>
      <c r="R36" s="294"/>
      <c r="S36" s="294"/>
      <c r="T36" s="294"/>
      <c r="U36" s="294"/>
      <c r="V36" s="294"/>
      <c r="W36" s="294"/>
      <c r="X36" s="294"/>
      <c r="Y36" s="295"/>
      <c r="Z36" s="294"/>
      <c r="AA36" s="309"/>
      <c r="AB36" s="312"/>
      <c r="AC36" s="55"/>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235"/>
      <c r="BB36" s="57"/>
      <c r="BC36" s="236"/>
      <c r="BD36" s="236"/>
      <c r="BE36" s="222"/>
      <c r="BF36" s="57"/>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row>
    <row r="37" spans="2:82" s="51" customFormat="1" ht="17.100000000000001" customHeight="1">
      <c r="B37" s="59"/>
      <c r="C37" s="60" t="s">
        <v>72</v>
      </c>
      <c r="D37" s="290"/>
      <c r="E37" s="290"/>
      <c r="F37" s="290"/>
      <c r="G37" s="290"/>
      <c r="H37" s="290"/>
      <c r="I37" s="290"/>
      <c r="J37" s="290"/>
      <c r="K37" s="290"/>
      <c r="L37" s="290"/>
      <c r="M37" s="290"/>
      <c r="N37" s="290"/>
      <c r="O37" s="290"/>
      <c r="P37" s="290"/>
      <c r="Q37" s="318">
        <f>+SUM(D37:P37)</f>
        <v>0</v>
      </c>
      <c r="R37" s="290"/>
      <c r="S37" s="290"/>
      <c r="T37" s="290"/>
      <c r="U37" s="290"/>
      <c r="V37" s="290"/>
      <c r="W37" s="290"/>
      <c r="X37" s="290"/>
      <c r="Y37" s="318">
        <f>+SUM(R37:X37)</f>
        <v>0</v>
      </c>
      <c r="Z37" s="290"/>
      <c r="AA37" s="293">
        <f>+'E1'!Z37+'E2'!Q37+'E2'!Y37+'E2'!Z37</f>
        <v>0</v>
      </c>
      <c r="AB37" s="317"/>
      <c r="AC37" s="50"/>
      <c r="AD37" s="73">
        <f>+D32-SUM(D37:D39)</f>
        <v>0</v>
      </c>
      <c r="AE37" s="73">
        <f t="shared" ref="AE37:BA37" si="23">+E32-SUM(E37:E39)</f>
        <v>0</v>
      </c>
      <c r="AF37" s="73">
        <f t="shared" si="23"/>
        <v>0</v>
      </c>
      <c r="AG37" s="73">
        <f t="shared" si="23"/>
        <v>0</v>
      </c>
      <c r="AH37" s="73">
        <f t="shared" si="23"/>
        <v>0</v>
      </c>
      <c r="AI37" s="73">
        <f t="shared" si="23"/>
        <v>0</v>
      </c>
      <c r="AJ37" s="73">
        <f t="shared" si="23"/>
        <v>0</v>
      </c>
      <c r="AK37" s="73">
        <f t="shared" si="23"/>
        <v>0</v>
      </c>
      <c r="AL37" s="73">
        <f t="shared" si="23"/>
        <v>0</v>
      </c>
      <c r="AM37" s="73">
        <f t="shared" si="23"/>
        <v>0</v>
      </c>
      <c r="AN37" s="73">
        <f t="shared" si="23"/>
        <v>0</v>
      </c>
      <c r="AO37" s="73">
        <f t="shared" si="23"/>
        <v>0</v>
      </c>
      <c r="AP37" s="73">
        <f t="shared" si="23"/>
        <v>0</v>
      </c>
      <c r="AQ37" s="73">
        <f t="shared" si="23"/>
        <v>0</v>
      </c>
      <c r="AR37" s="73">
        <f t="shared" si="23"/>
        <v>0</v>
      </c>
      <c r="AS37" s="73">
        <f t="shared" si="23"/>
        <v>0</v>
      </c>
      <c r="AT37" s="73">
        <f t="shared" si="23"/>
        <v>0</v>
      </c>
      <c r="AU37" s="73">
        <f t="shared" si="23"/>
        <v>0</v>
      </c>
      <c r="AV37" s="73">
        <f t="shared" si="23"/>
        <v>0</v>
      </c>
      <c r="AW37" s="73">
        <f t="shared" si="23"/>
        <v>0</v>
      </c>
      <c r="AX37" s="73">
        <f t="shared" si="23"/>
        <v>0</v>
      </c>
      <c r="AY37" s="73">
        <f t="shared" si="23"/>
        <v>0</v>
      </c>
      <c r="AZ37" s="73">
        <f t="shared" si="23"/>
        <v>0</v>
      </c>
      <c r="BA37" s="235">
        <f t="shared" si="23"/>
        <v>0</v>
      </c>
      <c r="BB37" s="90"/>
      <c r="BC37" s="236">
        <f>+Q37-SUM(D37:P37)</f>
        <v>0</v>
      </c>
      <c r="BD37" s="236">
        <f>+Y37-SUM(R37:X37)</f>
        <v>0</v>
      </c>
      <c r="BE37" s="222">
        <f>+AA37-'E1'!Z37-'E2'!Q37-'E2'!Y37-'E2'!Z37</f>
        <v>0</v>
      </c>
      <c r="BF37" s="90"/>
      <c r="BG37" s="73">
        <f>+IF((D37&gt;'DD7A3.MELD'!D51),111,0)</f>
        <v>0</v>
      </c>
      <c r="BH37" s="73">
        <f>+IF((E37&gt;'DD7A3.MELD'!E51),111,0)</f>
        <v>0</v>
      </c>
      <c r="BI37" s="73">
        <f>+IF((F37&gt;'DD7A3.MELD'!F51),111,0)</f>
        <v>0</v>
      </c>
      <c r="BJ37" s="73">
        <f>+IF((G37&gt;'DD7A3.MELD'!G51),111,0)</f>
        <v>0</v>
      </c>
      <c r="BK37" s="73">
        <f>+IF((H37&gt;'DD7A3.MELD'!H51),111,0)</f>
        <v>0</v>
      </c>
      <c r="BL37" s="73">
        <f>+IF((I37&gt;'DD7A3.MELD'!I51),111,0)</f>
        <v>0</v>
      </c>
      <c r="BM37" s="73">
        <f>+IF((J37&gt;'DD7A3.MELD'!J51),111,0)</f>
        <v>0</v>
      </c>
      <c r="BN37" s="73">
        <f>+IF((K37&gt;'DD7A3.MELD'!K51),111,0)</f>
        <v>0</v>
      </c>
      <c r="BO37" s="73">
        <f>+IF((L37&gt;'DD7A3.MELD'!L51),111,0)</f>
        <v>0</v>
      </c>
      <c r="BP37" s="73">
        <f>+IF((M37&gt;'DD7A3.MELD'!M51),111,0)</f>
        <v>0</v>
      </c>
      <c r="BQ37" s="73">
        <f>+IF((N37&gt;'DD7A3.MELD'!N51),111,0)</f>
        <v>0</v>
      </c>
      <c r="BR37" s="73">
        <f>+IF((O37&gt;'DD7A3.MELD'!O51),111,0)</f>
        <v>0</v>
      </c>
      <c r="BS37" s="73">
        <f>+IF((P37&gt;'DD7A3.MELD'!P51),111,0)</f>
        <v>0</v>
      </c>
      <c r="BT37" s="73">
        <f>+IF((Q37&gt;'DD7A3.MELD'!Q51),111,0)</f>
        <v>0</v>
      </c>
      <c r="BU37" s="73">
        <f>+IF((R37&gt;'DD7A3.MELD'!R51),111,0)</f>
        <v>0</v>
      </c>
      <c r="BV37" s="73">
        <f>+IF((S37&gt;'DD7A3.MELD'!S51),111,0)</f>
        <v>0</v>
      </c>
      <c r="BW37" s="73">
        <f>+IF((T37&gt;'DD7A3.MELD'!T51),111,0)</f>
        <v>0</v>
      </c>
      <c r="BX37" s="73">
        <f>+IF((U37&gt;'DD7A3.MELD'!U51),111,0)</f>
        <v>0</v>
      </c>
      <c r="BY37" s="73">
        <f>+IF((V37&gt;'DD7A3.MELD'!V51),111,0)</f>
        <v>0</v>
      </c>
      <c r="BZ37" s="73">
        <f>+IF((W37&gt;'DD7A3.MELD'!W51),111,0)</f>
        <v>0</v>
      </c>
      <c r="CA37" s="73">
        <f>+IF((X37&gt;'DD7A3.MELD'!X51),111,0)</f>
        <v>0</v>
      </c>
      <c r="CB37" s="73">
        <f>+IF((Y37&gt;'DD7A3.MELD'!Y51),111,0)</f>
        <v>0</v>
      </c>
      <c r="CC37" s="73">
        <f>+IF((Z37&gt;'DD7A3.MELD'!Z51),111,0)</f>
        <v>0</v>
      </c>
      <c r="CD37" s="73">
        <f>+IF((AA37&gt;'DD7A3.MELD'!AA51),111,0)</f>
        <v>0</v>
      </c>
    </row>
    <row r="38" spans="2:82" s="51" customFormat="1" ht="17.100000000000001" customHeight="1">
      <c r="B38" s="59"/>
      <c r="C38" s="60" t="s">
        <v>73</v>
      </c>
      <c r="D38" s="290"/>
      <c r="E38" s="290"/>
      <c r="F38" s="290"/>
      <c r="G38" s="290"/>
      <c r="H38" s="290"/>
      <c r="I38" s="290"/>
      <c r="J38" s="290"/>
      <c r="K38" s="290"/>
      <c r="L38" s="290"/>
      <c r="M38" s="290"/>
      <c r="N38" s="290"/>
      <c r="O38" s="290"/>
      <c r="P38" s="290"/>
      <c r="Q38" s="318">
        <f>+SUM(D38:P38)</f>
        <v>0</v>
      </c>
      <c r="R38" s="290"/>
      <c r="S38" s="290"/>
      <c r="T38" s="290"/>
      <c r="U38" s="290"/>
      <c r="V38" s="290"/>
      <c r="W38" s="290"/>
      <c r="X38" s="290"/>
      <c r="Y38" s="318">
        <f>+SUM(R38:X38)</f>
        <v>0</v>
      </c>
      <c r="Z38" s="290"/>
      <c r="AA38" s="293">
        <f>+'E1'!Z38+'E2'!Q38+'E2'!Y38+'E2'!Z38</f>
        <v>0</v>
      </c>
      <c r="AB38" s="317"/>
      <c r="AC38" s="50"/>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235"/>
      <c r="BB38" s="79"/>
      <c r="BC38" s="236">
        <f>+Q38-SUM(D38:P38)</f>
        <v>0</v>
      </c>
      <c r="BD38" s="236">
        <f>+Y38-SUM(R38:X38)</f>
        <v>0</v>
      </c>
      <c r="BE38" s="222">
        <f>+AA38-'E1'!Z38-'E2'!Q38-'E2'!Y38-'E2'!Z38</f>
        <v>0</v>
      </c>
      <c r="BF38" s="79"/>
      <c r="BG38" s="73">
        <f>+IF((D38&gt;'DD7A3.MELD'!D57),111,0)</f>
        <v>0</v>
      </c>
      <c r="BH38" s="73">
        <f>+IF((E38&gt;'DD7A3.MELD'!E57),111,0)</f>
        <v>0</v>
      </c>
      <c r="BI38" s="73">
        <f>+IF((F38&gt;'DD7A3.MELD'!F57),111,0)</f>
        <v>0</v>
      </c>
      <c r="BJ38" s="73">
        <f>+IF((G38&gt;'DD7A3.MELD'!G57),111,0)</f>
        <v>0</v>
      </c>
      <c r="BK38" s="73">
        <f>+IF((H38&gt;'DD7A3.MELD'!H57),111,0)</f>
        <v>0</v>
      </c>
      <c r="BL38" s="73">
        <f>+IF((I38&gt;'DD7A3.MELD'!I57),111,0)</f>
        <v>0</v>
      </c>
      <c r="BM38" s="73">
        <f>+IF((J38&gt;'DD7A3.MELD'!J57),111,0)</f>
        <v>0</v>
      </c>
      <c r="BN38" s="73">
        <f>+IF((K38&gt;'DD7A3.MELD'!K57),111,0)</f>
        <v>0</v>
      </c>
      <c r="BO38" s="73">
        <f>+IF((L38&gt;'DD7A3.MELD'!L57),111,0)</f>
        <v>0</v>
      </c>
      <c r="BP38" s="73">
        <f>+IF((M38&gt;'DD7A3.MELD'!M57),111,0)</f>
        <v>0</v>
      </c>
      <c r="BQ38" s="73">
        <f>+IF((N38&gt;'DD7A3.MELD'!N57),111,0)</f>
        <v>0</v>
      </c>
      <c r="BR38" s="73">
        <f>+IF((O38&gt;'DD7A3.MELD'!O57),111,0)</f>
        <v>0</v>
      </c>
      <c r="BS38" s="73">
        <f>+IF((P38&gt;'DD7A3.MELD'!P57),111,0)</f>
        <v>0</v>
      </c>
      <c r="BT38" s="73">
        <f>+IF((Q38&gt;'DD7A3.MELD'!Q57),111,0)</f>
        <v>0</v>
      </c>
      <c r="BU38" s="73">
        <f>+IF((R38&gt;'DD7A3.MELD'!R57),111,0)</f>
        <v>0</v>
      </c>
      <c r="BV38" s="73">
        <f>+IF((S38&gt;'DD7A3.MELD'!S57),111,0)</f>
        <v>0</v>
      </c>
      <c r="BW38" s="73">
        <f>+IF((T38&gt;'DD7A3.MELD'!T57),111,0)</f>
        <v>0</v>
      </c>
      <c r="BX38" s="73">
        <f>+IF((U38&gt;'DD7A3.MELD'!U57),111,0)</f>
        <v>0</v>
      </c>
      <c r="BY38" s="73">
        <f>+IF((V38&gt;'DD7A3.MELD'!V57),111,0)</f>
        <v>0</v>
      </c>
      <c r="BZ38" s="73">
        <f>+IF((W38&gt;'DD7A3.MELD'!W57),111,0)</f>
        <v>0</v>
      </c>
      <c r="CA38" s="73">
        <f>+IF((X38&gt;'DD7A3.MELD'!X57),111,0)</f>
        <v>0</v>
      </c>
      <c r="CB38" s="73">
        <f>+IF((Y38&gt;'DD7A3.MELD'!Y57),111,0)</f>
        <v>0</v>
      </c>
      <c r="CC38" s="73">
        <f>+IF((Z38&gt;'DD7A3.MELD'!Z57),111,0)</f>
        <v>0</v>
      </c>
      <c r="CD38" s="73">
        <f>+IF((AA38&gt;'DD7A3.MELD'!AA57),111,0)</f>
        <v>0</v>
      </c>
    </row>
    <row r="39" spans="2:82" s="51" customFormat="1" ht="17.100000000000001" customHeight="1">
      <c r="B39" s="57"/>
      <c r="C39" s="60" t="s">
        <v>74</v>
      </c>
      <c r="D39" s="290"/>
      <c r="E39" s="290"/>
      <c r="F39" s="290"/>
      <c r="G39" s="290"/>
      <c r="H39" s="290"/>
      <c r="I39" s="290"/>
      <c r="J39" s="290"/>
      <c r="K39" s="290"/>
      <c r="L39" s="290"/>
      <c r="M39" s="290"/>
      <c r="N39" s="290"/>
      <c r="O39" s="290"/>
      <c r="P39" s="290"/>
      <c r="Q39" s="318">
        <f>+SUM(D39:P39)</f>
        <v>0</v>
      </c>
      <c r="R39" s="290"/>
      <c r="S39" s="290"/>
      <c r="T39" s="290"/>
      <c r="U39" s="290"/>
      <c r="V39" s="290"/>
      <c r="W39" s="290"/>
      <c r="X39" s="290"/>
      <c r="Y39" s="318">
        <f>+SUM(R39:X39)</f>
        <v>0</v>
      </c>
      <c r="Z39" s="290"/>
      <c r="AA39" s="293">
        <f>+'E1'!Z39+'E2'!Q39+'E2'!Y39+'E2'!Z39</f>
        <v>0</v>
      </c>
      <c r="AB39" s="317"/>
      <c r="AC39" s="50"/>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235"/>
      <c r="BB39" s="79"/>
      <c r="BC39" s="236">
        <f>+Q39-SUM(D39:P39)</f>
        <v>0</v>
      </c>
      <c r="BD39" s="236">
        <f>+Y39-SUM(R39:X39)</f>
        <v>0</v>
      </c>
      <c r="BE39" s="222">
        <f>+AA39-'E1'!Z39-'E2'!Q39-'E2'!Y39-'E2'!Z39</f>
        <v>0</v>
      </c>
      <c r="BF39" s="79"/>
      <c r="BG39" s="73">
        <f>+IF((D39&gt;'DD7A3.MELD'!D58),111,0)</f>
        <v>0</v>
      </c>
      <c r="BH39" s="73">
        <f>+IF((E39&gt;'DD7A3.MELD'!E58),111,0)</f>
        <v>0</v>
      </c>
      <c r="BI39" s="73">
        <f>+IF((F39&gt;'DD7A3.MELD'!F58),111,0)</f>
        <v>0</v>
      </c>
      <c r="BJ39" s="73">
        <f>+IF((G39&gt;'DD7A3.MELD'!G58),111,0)</f>
        <v>0</v>
      </c>
      <c r="BK39" s="73">
        <f>+IF((H39&gt;'DD7A3.MELD'!H58),111,0)</f>
        <v>0</v>
      </c>
      <c r="BL39" s="73">
        <f>+IF((I39&gt;'DD7A3.MELD'!I58),111,0)</f>
        <v>0</v>
      </c>
      <c r="BM39" s="73">
        <f>+IF((J39&gt;'DD7A3.MELD'!J58),111,0)</f>
        <v>0</v>
      </c>
      <c r="BN39" s="73">
        <f>+IF((K39&gt;'DD7A3.MELD'!K58),111,0)</f>
        <v>0</v>
      </c>
      <c r="BO39" s="73">
        <f>+IF((L39&gt;'DD7A3.MELD'!L58),111,0)</f>
        <v>0</v>
      </c>
      <c r="BP39" s="73">
        <f>+IF((M39&gt;'DD7A3.MELD'!M58),111,0)</f>
        <v>0</v>
      </c>
      <c r="BQ39" s="73">
        <f>+IF((N39&gt;'DD7A3.MELD'!N58),111,0)</f>
        <v>0</v>
      </c>
      <c r="BR39" s="73">
        <f>+IF((O39&gt;'DD7A3.MELD'!O58),111,0)</f>
        <v>0</v>
      </c>
      <c r="BS39" s="73">
        <f>+IF((P39&gt;'DD7A3.MELD'!P58),111,0)</f>
        <v>0</v>
      </c>
      <c r="BT39" s="73">
        <f>+IF((Q39&gt;'DD7A3.MELD'!Q58),111,0)</f>
        <v>0</v>
      </c>
      <c r="BU39" s="73">
        <f>+IF((R39&gt;'DD7A3.MELD'!R58),111,0)</f>
        <v>0</v>
      </c>
      <c r="BV39" s="73">
        <f>+IF((S39&gt;'DD7A3.MELD'!S58),111,0)</f>
        <v>0</v>
      </c>
      <c r="BW39" s="73">
        <f>+IF((T39&gt;'DD7A3.MELD'!T58),111,0)</f>
        <v>0</v>
      </c>
      <c r="BX39" s="73">
        <f>+IF((U39&gt;'DD7A3.MELD'!U58),111,0)</f>
        <v>0</v>
      </c>
      <c r="BY39" s="73">
        <f>+IF((V39&gt;'DD7A3.MELD'!V58),111,0)</f>
        <v>0</v>
      </c>
      <c r="BZ39" s="73">
        <f>+IF((W39&gt;'DD7A3.MELD'!W58),111,0)</f>
        <v>0</v>
      </c>
      <c r="CA39" s="73">
        <f>+IF((X39&gt;'DD7A3.MELD'!X58),111,0)</f>
        <v>0</v>
      </c>
      <c r="CB39" s="73">
        <f>+IF((Y39&gt;'DD7A3.MELD'!Y58),111,0)</f>
        <v>0</v>
      </c>
      <c r="CC39" s="73">
        <f>+IF((Z39&gt;'DD7A3.MELD'!Z58),111,0)</f>
        <v>0</v>
      </c>
      <c r="CD39" s="73">
        <f>+IF((AA39&gt;'DD7A3.MELD'!AA58),111,0)</f>
        <v>0</v>
      </c>
    </row>
    <row r="40" spans="2:82" s="91" customFormat="1" ht="30" customHeight="1">
      <c r="B40" s="61"/>
      <c r="C40" s="62" t="s">
        <v>225</v>
      </c>
      <c r="D40" s="290"/>
      <c r="E40" s="290"/>
      <c r="F40" s="290"/>
      <c r="G40" s="290"/>
      <c r="H40" s="290"/>
      <c r="I40" s="290"/>
      <c r="J40" s="299"/>
      <c r="K40" s="299"/>
      <c r="L40" s="299"/>
      <c r="M40" s="299"/>
      <c r="N40" s="299"/>
      <c r="O40" s="299"/>
      <c r="P40" s="299"/>
      <c r="Q40" s="305"/>
      <c r="R40" s="299"/>
      <c r="S40" s="299"/>
      <c r="T40" s="299"/>
      <c r="U40" s="299"/>
      <c r="V40" s="299"/>
      <c r="W40" s="299"/>
      <c r="X40" s="299"/>
      <c r="Y40" s="305"/>
      <c r="Z40" s="299"/>
      <c r="AA40" s="302"/>
      <c r="AB40" s="312"/>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235"/>
      <c r="BB40" s="90"/>
      <c r="BC40" s="236"/>
      <c r="BD40" s="236"/>
      <c r="BE40" s="222"/>
      <c r="BF40" s="90"/>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row>
    <row r="41" spans="2:82" s="51" customFormat="1" ht="17.100000000000001" customHeight="1">
      <c r="B41" s="57"/>
      <c r="C41" s="58" t="s">
        <v>10</v>
      </c>
      <c r="D41" s="290"/>
      <c r="E41" s="290"/>
      <c r="F41" s="290"/>
      <c r="G41" s="290"/>
      <c r="H41" s="290"/>
      <c r="I41" s="290"/>
      <c r="J41" s="290"/>
      <c r="K41" s="290"/>
      <c r="L41" s="290"/>
      <c r="M41" s="290"/>
      <c r="N41" s="290"/>
      <c r="O41" s="290"/>
      <c r="P41" s="290"/>
      <c r="Q41" s="306">
        <f>+SUM(D41:P41)</f>
        <v>0</v>
      </c>
      <c r="R41" s="290"/>
      <c r="S41" s="290"/>
      <c r="T41" s="290"/>
      <c r="U41" s="290"/>
      <c r="V41" s="290"/>
      <c r="W41" s="290"/>
      <c r="X41" s="290"/>
      <c r="Y41" s="306">
        <f>+SUM(R41:X41)</f>
        <v>0</v>
      </c>
      <c r="Z41" s="290"/>
      <c r="AA41" s="293">
        <f>+'E1'!Z41+'E2'!Q41+'E2'!Y41+'E2'!Z41</f>
        <v>0</v>
      </c>
      <c r="AB41" s="313"/>
      <c r="AC41" s="50"/>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C41" s="73">
        <f>+Q41-SUM(D41:P41)</f>
        <v>0</v>
      </c>
      <c r="BD41" s="73">
        <f>+Y41-SUM(R41:X41)</f>
        <v>0</v>
      </c>
      <c r="BE41" s="73">
        <f>+AA41-'E1'!Z41-'E2'!Q41-'E2'!Y41-'E2'!Z41</f>
        <v>0</v>
      </c>
      <c r="BG41" s="73">
        <f>+IF(OR((D41&gt;'DD7A3.MELD'!D60),(D41&lt;'DD7A3.MELD'!D61)),111,0)</f>
        <v>0</v>
      </c>
      <c r="BH41" s="73">
        <f>+IF(OR((E41&gt;'DD7A3.MELD'!E60),(E41&lt;'DD7A3.MELD'!E61)),111,0)</f>
        <v>0</v>
      </c>
      <c r="BI41" s="73">
        <f>+IF(OR((F41&gt;'DD7A3.MELD'!F60),(F41&lt;'DD7A3.MELD'!F61)),111,0)</f>
        <v>0</v>
      </c>
      <c r="BJ41" s="73">
        <f>+IF(OR((G41&gt;'DD7A3.MELD'!G60),(G41&lt;'DD7A3.MELD'!G61)),111,0)</f>
        <v>0</v>
      </c>
      <c r="BK41" s="73">
        <f>+IF(OR((H41&gt;'DD7A3.MELD'!H60),(H41&lt;'DD7A3.MELD'!H61)),111,0)</f>
        <v>0</v>
      </c>
      <c r="BL41" s="73">
        <f>+IF(OR((I41&gt;'DD7A3.MELD'!I60),(I41&lt;'DD7A3.MELD'!I61)),111,0)</f>
        <v>0</v>
      </c>
      <c r="BM41" s="73">
        <f>+IF(OR((J41&gt;'DD7A3.MELD'!J60),(J41&lt;'DD7A3.MELD'!J61)),111,0)</f>
        <v>0</v>
      </c>
      <c r="BN41" s="73">
        <f>+IF(OR((K41&gt;'DD7A3.MELD'!K60),(K41&lt;'DD7A3.MELD'!K61)),111,0)</f>
        <v>0</v>
      </c>
      <c r="BO41" s="73">
        <f>+IF(OR((L41&gt;'DD7A3.MELD'!L60),(L41&lt;'DD7A3.MELD'!L61)),111,0)</f>
        <v>0</v>
      </c>
      <c r="BP41" s="73">
        <f>+IF(OR((M41&gt;'DD7A3.MELD'!M60),(M41&lt;'DD7A3.MELD'!M61)),111,0)</f>
        <v>0</v>
      </c>
      <c r="BQ41" s="73">
        <f>+IF(OR((N41&gt;'DD7A3.MELD'!N60),(N41&lt;'DD7A3.MELD'!N61)),111,0)</f>
        <v>0</v>
      </c>
      <c r="BR41" s="73">
        <f>+IF(OR((O41&gt;'DD7A3.MELD'!O60),(O41&lt;'DD7A3.MELD'!O61)),111,0)</f>
        <v>0</v>
      </c>
      <c r="BS41" s="73">
        <f>+IF(OR((P41&gt;'DD7A3.MELD'!P60),(P41&lt;'DD7A3.MELD'!P61)),111,0)</f>
        <v>0</v>
      </c>
      <c r="BT41" s="73">
        <f>+IF(OR((Q41&gt;'DD7A3.MELD'!Q60),(Q41&lt;'DD7A3.MELD'!Q61)),111,0)</f>
        <v>0</v>
      </c>
      <c r="BU41" s="73">
        <f>+IF(OR((R41&gt;'DD7A3.MELD'!R60),(R41&lt;'DD7A3.MELD'!R61)),111,0)</f>
        <v>0</v>
      </c>
      <c r="BV41" s="73">
        <f>+IF(OR((S41&gt;'DD7A3.MELD'!S60),(S41&lt;'DD7A3.MELD'!S61)),111,0)</f>
        <v>0</v>
      </c>
      <c r="BW41" s="73">
        <f>+IF(OR((T41&gt;'DD7A3.MELD'!T60),(T41&lt;'DD7A3.MELD'!T61)),111,0)</f>
        <v>0</v>
      </c>
      <c r="BX41" s="73">
        <f>+IF(OR((U41&gt;'DD7A3.MELD'!U60),(U41&lt;'DD7A3.MELD'!U61)),111,0)</f>
        <v>0</v>
      </c>
      <c r="BY41" s="73">
        <f>+IF(OR((V41&gt;'DD7A3.MELD'!V60),(V41&lt;'DD7A3.MELD'!V61)),111,0)</f>
        <v>0</v>
      </c>
      <c r="BZ41" s="73">
        <f>+IF(OR((W41&gt;'DD7A3.MELD'!W60),(W41&lt;'DD7A3.MELD'!W61)),111,0)</f>
        <v>0</v>
      </c>
      <c r="CA41" s="73">
        <f>+IF(OR((X41&gt;'DD7A3.MELD'!X60),(X41&lt;'DD7A3.MELD'!X61)),111,0)</f>
        <v>0</v>
      </c>
      <c r="CB41" s="73">
        <f>+IF(OR((Y41&gt;'DD7A3.MELD'!Y60),(Y41&lt;'DD7A3.MELD'!Y61)),111,0)</f>
        <v>0</v>
      </c>
      <c r="CC41" s="73">
        <f>+IF(OR((Z41&gt;'DD7A3.MELD'!Z60),(Z41&lt;'DD7A3.MELD'!Z61)),111,0)</f>
        <v>0</v>
      </c>
      <c r="CD41" s="73">
        <f>+IF(OR((AA41&gt;'DD7A3.MELD'!AA60),(AA41&lt;'DD7A3.MELD'!AA61)),111,0)</f>
        <v>0</v>
      </c>
    </row>
    <row r="42" spans="2:82" s="51" customFormat="1" ht="17.100000000000001" customHeight="1">
      <c r="B42" s="57"/>
      <c r="C42" s="58" t="s">
        <v>11</v>
      </c>
      <c r="D42" s="290"/>
      <c r="E42" s="290"/>
      <c r="F42" s="290"/>
      <c r="G42" s="290"/>
      <c r="H42" s="290"/>
      <c r="I42" s="290"/>
      <c r="J42" s="290"/>
      <c r="K42" s="290"/>
      <c r="L42" s="290"/>
      <c r="M42" s="290"/>
      <c r="N42" s="290"/>
      <c r="O42" s="290"/>
      <c r="P42" s="290"/>
      <c r="Q42" s="318">
        <f t="shared" ref="Q42:Q50" si="24">+SUM(D42:P42)</f>
        <v>0</v>
      </c>
      <c r="R42" s="290"/>
      <c r="S42" s="290"/>
      <c r="T42" s="290"/>
      <c r="U42" s="290"/>
      <c r="V42" s="290"/>
      <c r="W42" s="290"/>
      <c r="X42" s="290"/>
      <c r="Y42" s="318">
        <f t="shared" ref="Y42:Y50" si="25">+SUM(R42:X42)</f>
        <v>0</v>
      </c>
      <c r="Z42" s="290"/>
      <c r="AA42" s="293">
        <f>+'E1'!Z42+'E2'!Q42+'E2'!Y42+'E2'!Z42</f>
        <v>0</v>
      </c>
      <c r="AB42" s="313"/>
      <c r="AC42" s="50"/>
      <c r="AD42" s="73">
        <f t="shared" ref="AD42:BA42" si="26">+D42-SUM(D43:D48)</f>
        <v>0</v>
      </c>
      <c r="AE42" s="73">
        <f t="shared" si="26"/>
        <v>0</v>
      </c>
      <c r="AF42" s="73">
        <f t="shared" si="26"/>
        <v>0</v>
      </c>
      <c r="AG42" s="73">
        <f t="shared" si="26"/>
        <v>0</v>
      </c>
      <c r="AH42" s="73">
        <f t="shared" si="26"/>
        <v>0</v>
      </c>
      <c r="AI42" s="73">
        <f t="shared" si="26"/>
        <v>0</v>
      </c>
      <c r="AJ42" s="73">
        <f t="shared" si="26"/>
        <v>0</v>
      </c>
      <c r="AK42" s="73">
        <f t="shared" si="26"/>
        <v>0</v>
      </c>
      <c r="AL42" s="73">
        <f t="shared" si="26"/>
        <v>0</v>
      </c>
      <c r="AM42" s="73">
        <f t="shared" si="26"/>
        <v>0</v>
      </c>
      <c r="AN42" s="73">
        <f t="shared" si="26"/>
        <v>0</v>
      </c>
      <c r="AO42" s="73">
        <f t="shared" si="26"/>
        <v>0</v>
      </c>
      <c r="AP42" s="73">
        <f t="shared" si="26"/>
        <v>0</v>
      </c>
      <c r="AQ42" s="73">
        <f t="shared" si="26"/>
        <v>0</v>
      </c>
      <c r="AR42" s="73">
        <f t="shared" si="26"/>
        <v>0</v>
      </c>
      <c r="AS42" s="73">
        <f t="shared" si="26"/>
        <v>0</v>
      </c>
      <c r="AT42" s="73">
        <f t="shared" si="26"/>
        <v>0</v>
      </c>
      <c r="AU42" s="73">
        <f t="shared" si="26"/>
        <v>0</v>
      </c>
      <c r="AV42" s="73">
        <f t="shared" si="26"/>
        <v>0</v>
      </c>
      <c r="AW42" s="73">
        <f t="shared" si="26"/>
        <v>0</v>
      </c>
      <c r="AX42" s="73">
        <f t="shared" si="26"/>
        <v>0</v>
      </c>
      <c r="AY42" s="73">
        <f t="shared" si="26"/>
        <v>0</v>
      </c>
      <c r="AZ42" s="73">
        <f t="shared" si="26"/>
        <v>0</v>
      </c>
      <c r="BA42" s="73">
        <f t="shared" si="26"/>
        <v>0</v>
      </c>
      <c r="BC42" s="73">
        <f t="shared" ref="BC42:BC47" si="27">+Q42-SUM(D42:P42)</f>
        <v>0</v>
      </c>
      <c r="BD42" s="72">
        <f t="shared" ref="BD42:BD47" si="28">+Y42-SUM(R42:X42)</f>
        <v>0</v>
      </c>
      <c r="BE42" s="73">
        <f>+AA42-'E1'!Z42-'E2'!Q42-'E2'!Y42-'E2'!Z42</f>
        <v>0</v>
      </c>
      <c r="BG42" s="73">
        <f>+IF(OR((D42&gt;'DD7A3.MELD'!D63),(D42&lt;'DD7A3.MELD'!D64)),111,0)</f>
        <v>0</v>
      </c>
      <c r="BH42" s="73">
        <f>+IF(OR((E42&gt;'DD7A3.MELD'!E63),(E42&lt;'DD7A3.MELD'!E64)),111,0)</f>
        <v>0</v>
      </c>
      <c r="BI42" s="73">
        <f>+IF(OR((F42&gt;'DD7A3.MELD'!F63),(F42&lt;'DD7A3.MELD'!F64)),111,0)</f>
        <v>0</v>
      </c>
      <c r="BJ42" s="73">
        <f>+IF(OR((G42&gt;'DD7A3.MELD'!G63),(G42&lt;'DD7A3.MELD'!G64)),111,0)</f>
        <v>0</v>
      </c>
      <c r="BK42" s="73">
        <f>+IF(OR((H42&gt;'DD7A3.MELD'!H63),(H42&lt;'DD7A3.MELD'!H64)),111,0)</f>
        <v>0</v>
      </c>
      <c r="BL42" s="73">
        <f>+IF(OR((I42&gt;'DD7A3.MELD'!I63),(I42&lt;'DD7A3.MELD'!I64)),111,0)</f>
        <v>0</v>
      </c>
      <c r="BM42" s="73">
        <f>+IF(OR((J42&gt;'DD7A3.MELD'!J63),(J42&lt;'DD7A3.MELD'!J64)),111,0)</f>
        <v>0</v>
      </c>
      <c r="BN42" s="73">
        <f>+IF(OR((K42&gt;'DD7A3.MELD'!K63),(K42&lt;'DD7A3.MELD'!K64)),111,0)</f>
        <v>0</v>
      </c>
      <c r="BO42" s="73">
        <f>+IF(OR((L42&gt;'DD7A3.MELD'!L63),(L42&lt;'DD7A3.MELD'!L64)),111,0)</f>
        <v>0</v>
      </c>
      <c r="BP42" s="73">
        <f>+IF(OR((M42&gt;'DD7A3.MELD'!M63),(M42&lt;'DD7A3.MELD'!M64)),111,0)</f>
        <v>0</v>
      </c>
      <c r="BQ42" s="73">
        <f>+IF(OR((N42&gt;'DD7A3.MELD'!N63),(N42&lt;'DD7A3.MELD'!N64)),111,0)</f>
        <v>0</v>
      </c>
      <c r="BR42" s="73">
        <f>+IF(OR((O42&gt;'DD7A3.MELD'!O63),(O42&lt;'DD7A3.MELD'!O64)),111,0)</f>
        <v>0</v>
      </c>
      <c r="BS42" s="73">
        <f>+IF(OR((P42&gt;'DD7A3.MELD'!P63),(P42&lt;'DD7A3.MELD'!P64)),111,0)</f>
        <v>0</v>
      </c>
      <c r="BT42" s="73">
        <f>+IF(OR((Q42&gt;'DD7A3.MELD'!Q63),(Q42&lt;'DD7A3.MELD'!Q64)),111,0)</f>
        <v>0</v>
      </c>
      <c r="BU42" s="73">
        <f>+IF(OR((R42&gt;'DD7A3.MELD'!R63),(R42&lt;'DD7A3.MELD'!R64)),111,0)</f>
        <v>0</v>
      </c>
      <c r="BV42" s="73">
        <f>+IF(OR((S42&gt;'DD7A3.MELD'!S63),(S42&lt;'DD7A3.MELD'!S64)),111,0)</f>
        <v>0</v>
      </c>
      <c r="BW42" s="73">
        <f>+IF(OR((T42&gt;'DD7A3.MELD'!T63),(T42&lt;'DD7A3.MELD'!T64)),111,0)</f>
        <v>0</v>
      </c>
      <c r="BX42" s="73">
        <f>+IF(OR((U42&gt;'DD7A3.MELD'!U63),(U42&lt;'DD7A3.MELD'!U64)),111,0)</f>
        <v>0</v>
      </c>
      <c r="BY42" s="73">
        <f>+IF(OR((V42&gt;'DD7A3.MELD'!V63),(V42&lt;'DD7A3.MELD'!V64)),111,0)</f>
        <v>0</v>
      </c>
      <c r="BZ42" s="73">
        <f>+IF(OR((W42&gt;'DD7A3.MELD'!W63),(W42&lt;'DD7A3.MELD'!W64)),111,0)</f>
        <v>0</v>
      </c>
      <c r="CA42" s="73">
        <f>+IF(OR((X42&gt;'DD7A3.MELD'!X63),(X42&lt;'DD7A3.MELD'!X64)),111,0)</f>
        <v>0</v>
      </c>
      <c r="CB42" s="73">
        <f>+IF(OR((Y42&gt;'DD7A3.MELD'!Y63),(Y42&lt;'DD7A3.MELD'!Y64)),111,0)</f>
        <v>0</v>
      </c>
      <c r="CC42" s="73">
        <f>+IF(OR((Z42&gt;'DD7A3.MELD'!Z63),(Z42&lt;'DD7A3.MELD'!Z64)),111,0)</f>
        <v>0</v>
      </c>
      <c r="CD42" s="73">
        <f>+IF(OR((AA42&gt;'DD7A3.MELD'!AA63),(AA42&lt;'DD7A3.MELD'!AA64)),111,0)</f>
        <v>0</v>
      </c>
    </row>
    <row r="43" spans="2:82" s="56" customFormat="1" ht="17.100000000000001" customHeight="1">
      <c r="B43" s="276"/>
      <c r="C43" s="277" t="s">
        <v>190</v>
      </c>
      <c r="D43" s="294"/>
      <c r="E43" s="294"/>
      <c r="F43" s="294"/>
      <c r="G43" s="294"/>
      <c r="H43" s="294"/>
      <c r="I43" s="294"/>
      <c r="J43" s="294"/>
      <c r="K43" s="294"/>
      <c r="L43" s="294"/>
      <c r="M43" s="294"/>
      <c r="N43" s="294"/>
      <c r="O43" s="294"/>
      <c r="P43" s="294"/>
      <c r="Q43" s="295">
        <f t="shared" si="24"/>
        <v>0</v>
      </c>
      <c r="R43" s="294"/>
      <c r="S43" s="294"/>
      <c r="T43" s="294"/>
      <c r="U43" s="294"/>
      <c r="V43" s="294"/>
      <c r="W43" s="294"/>
      <c r="X43" s="294"/>
      <c r="Y43" s="295">
        <f t="shared" si="25"/>
        <v>0</v>
      </c>
      <c r="Z43" s="294"/>
      <c r="AA43" s="293">
        <f>+'E1'!Z43+'E2'!Q43+'E2'!Y43+'E2'!Z43</f>
        <v>0</v>
      </c>
      <c r="AB43" s="314"/>
      <c r="AC43" s="55"/>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C43" s="74">
        <f t="shared" si="27"/>
        <v>0</v>
      </c>
      <c r="BD43" s="222">
        <f t="shared" si="28"/>
        <v>0</v>
      </c>
      <c r="BE43" s="74">
        <f>+AA43-'E1'!Z43-'E2'!Q43-'E2'!Y43-'E2'!Z43</f>
        <v>0</v>
      </c>
      <c r="BG43" s="74">
        <f>+IF((D43&gt;'DD7A3.MELD'!D66),111,0)</f>
        <v>0</v>
      </c>
      <c r="BH43" s="74">
        <f>+IF((E43&gt;'DD7A3.MELD'!E66),111,0)</f>
        <v>0</v>
      </c>
      <c r="BI43" s="74">
        <f>+IF((F43&gt;'DD7A3.MELD'!F66),111,0)</f>
        <v>0</v>
      </c>
      <c r="BJ43" s="74">
        <f>+IF((G43&gt;'DD7A3.MELD'!G66),111,0)</f>
        <v>0</v>
      </c>
      <c r="BK43" s="74">
        <f>+IF((H43&gt;'DD7A3.MELD'!H66),111,0)</f>
        <v>0</v>
      </c>
      <c r="BL43" s="74">
        <f>+IF((I43&gt;'DD7A3.MELD'!I66),111,0)</f>
        <v>0</v>
      </c>
      <c r="BM43" s="74">
        <f>+IF((J43&gt;'DD7A3.MELD'!J66),111,0)</f>
        <v>0</v>
      </c>
      <c r="BN43" s="74">
        <f>+IF((K43&gt;'DD7A3.MELD'!K66),111,0)</f>
        <v>0</v>
      </c>
      <c r="BO43" s="74">
        <f>+IF((L43&gt;'DD7A3.MELD'!L66),111,0)</f>
        <v>0</v>
      </c>
      <c r="BP43" s="74">
        <f>+IF((M43&gt;'DD7A3.MELD'!M66),111,0)</f>
        <v>0</v>
      </c>
      <c r="BQ43" s="74">
        <f>+IF((N43&gt;'DD7A3.MELD'!N66),111,0)</f>
        <v>0</v>
      </c>
      <c r="BR43" s="74">
        <f>+IF((O43&gt;'DD7A3.MELD'!O66),111,0)</f>
        <v>0</v>
      </c>
      <c r="BS43" s="74">
        <f>+IF((P43&gt;'DD7A3.MELD'!P66),111,0)</f>
        <v>0</v>
      </c>
      <c r="BT43" s="74">
        <f>+IF((Q43&gt;'DD7A3.MELD'!Q66),111,0)</f>
        <v>0</v>
      </c>
      <c r="BU43" s="74">
        <f>+IF((R43&gt;'DD7A3.MELD'!R66),111,0)</f>
        <v>0</v>
      </c>
      <c r="BV43" s="74">
        <f>+IF((S43&gt;'DD7A3.MELD'!S66),111,0)</f>
        <v>0</v>
      </c>
      <c r="BW43" s="74">
        <f>+IF((T43&gt;'DD7A3.MELD'!T66),111,0)</f>
        <v>0</v>
      </c>
      <c r="BX43" s="74">
        <f>+IF((U43&gt;'DD7A3.MELD'!U66),111,0)</f>
        <v>0</v>
      </c>
      <c r="BY43" s="74">
        <f>+IF((V43&gt;'DD7A3.MELD'!V66),111,0)</f>
        <v>0</v>
      </c>
      <c r="BZ43" s="74">
        <f>+IF((W43&gt;'DD7A3.MELD'!W66),111,0)</f>
        <v>0</v>
      </c>
      <c r="CA43" s="74">
        <f>+IF((X43&gt;'DD7A3.MELD'!X66),111,0)</f>
        <v>0</v>
      </c>
      <c r="CB43" s="74">
        <f>+IF((Y43&gt;'DD7A3.MELD'!Y66),111,0)</f>
        <v>0</v>
      </c>
      <c r="CC43" s="74">
        <f>+IF((Z43&gt;'DD7A3.MELD'!Z66),111,0)</f>
        <v>0</v>
      </c>
      <c r="CD43" s="74">
        <f>+IF((AA43&gt;'DD7A3.MELD'!AA66),111,0)</f>
        <v>0</v>
      </c>
    </row>
    <row r="44" spans="2:82" s="51" customFormat="1" ht="17.100000000000001" customHeight="1">
      <c r="B44" s="283"/>
      <c r="C44" s="284" t="s">
        <v>81</v>
      </c>
      <c r="D44" s="290"/>
      <c r="E44" s="290"/>
      <c r="F44" s="290"/>
      <c r="G44" s="290"/>
      <c r="H44" s="290"/>
      <c r="I44" s="290"/>
      <c r="J44" s="290"/>
      <c r="K44" s="290"/>
      <c r="L44" s="290"/>
      <c r="M44" s="290"/>
      <c r="N44" s="290"/>
      <c r="O44" s="290"/>
      <c r="P44" s="290"/>
      <c r="Q44" s="318">
        <f t="shared" si="24"/>
        <v>0</v>
      </c>
      <c r="R44" s="290"/>
      <c r="S44" s="290"/>
      <c r="T44" s="290"/>
      <c r="U44" s="290"/>
      <c r="V44" s="290"/>
      <c r="W44" s="290"/>
      <c r="X44" s="290"/>
      <c r="Y44" s="318">
        <f t="shared" si="25"/>
        <v>0</v>
      </c>
      <c r="Z44" s="290"/>
      <c r="AA44" s="293">
        <f>+'E1'!Z44+'E2'!Q44+'E2'!Y44+'E2'!Z44</f>
        <v>0</v>
      </c>
      <c r="AB44" s="313"/>
      <c r="AC44" s="50"/>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C44" s="73">
        <f t="shared" si="27"/>
        <v>0</v>
      </c>
      <c r="BD44" s="72">
        <f t="shared" si="28"/>
        <v>0</v>
      </c>
      <c r="BE44" s="73">
        <f>+AA44-'E1'!Z44-'E2'!Q44-'E2'!Y44-'E2'!Z44</f>
        <v>0</v>
      </c>
      <c r="BG44" s="73">
        <f>+IF((D44&gt;'DD7A3.MELD'!D67),111,0)</f>
        <v>0</v>
      </c>
      <c r="BH44" s="73">
        <f>+IF((E44&gt;'DD7A3.MELD'!E67),111,0)</f>
        <v>0</v>
      </c>
      <c r="BI44" s="73">
        <f>+IF((F44&gt;'DD7A3.MELD'!F67),111,0)</f>
        <v>0</v>
      </c>
      <c r="BJ44" s="73">
        <f>+IF((G44&gt;'DD7A3.MELD'!G67),111,0)</f>
        <v>0</v>
      </c>
      <c r="BK44" s="73">
        <f>+IF((H44&gt;'DD7A3.MELD'!H67),111,0)</f>
        <v>0</v>
      </c>
      <c r="BL44" s="73">
        <f>+IF((I44&gt;'DD7A3.MELD'!I67),111,0)</f>
        <v>0</v>
      </c>
      <c r="BM44" s="73">
        <f>+IF((J44&gt;'DD7A3.MELD'!J67),111,0)</f>
        <v>0</v>
      </c>
      <c r="BN44" s="73">
        <f>+IF((K44&gt;'DD7A3.MELD'!K67),111,0)</f>
        <v>0</v>
      </c>
      <c r="BO44" s="73">
        <f>+IF((L44&gt;'DD7A3.MELD'!L67),111,0)</f>
        <v>0</v>
      </c>
      <c r="BP44" s="73">
        <f>+IF((M44&gt;'DD7A3.MELD'!M67),111,0)</f>
        <v>0</v>
      </c>
      <c r="BQ44" s="73">
        <f>+IF((N44&gt;'DD7A3.MELD'!N67),111,0)</f>
        <v>0</v>
      </c>
      <c r="BR44" s="73">
        <f>+IF((O44&gt;'DD7A3.MELD'!O67),111,0)</f>
        <v>0</v>
      </c>
      <c r="BS44" s="73">
        <f>+IF((P44&gt;'DD7A3.MELD'!P67),111,0)</f>
        <v>0</v>
      </c>
      <c r="BT44" s="73">
        <f>+IF((Q44&gt;'DD7A3.MELD'!Q67),111,0)</f>
        <v>0</v>
      </c>
      <c r="BU44" s="73">
        <f>+IF((R44&gt;'DD7A3.MELD'!R67),111,0)</f>
        <v>0</v>
      </c>
      <c r="BV44" s="73">
        <f>+IF((S44&gt;'DD7A3.MELD'!S67),111,0)</f>
        <v>0</v>
      </c>
      <c r="BW44" s="73">
        <f>+IF((T44&gt;'DD7A3.MELD'!T67),111,0)</f>
        <v>0</v>
      </c>
      <c r="BX44" s="73">
        <f>+IF((U44&gt;'DD7A3.MELD'!U67),111,0)</f>
        <v>0</v>
      </c>
      <c r="BY44" s="73">
        <f>+IF((V44&gt;'DD7A3.MELD'!V67),111,0)</f>
        <v>0</v>
      </c>
      <c r="BZ44" s="73">
        <f>+IF((W44&gt;'DD7A3.MELD'!W67),111,0)</f>
        <v>0</v>
      </c>
      <c r="CA44" s="73">
        <f>+IF((X44&gt;'DD7A3.MELD'!X67),111,0)</f>
        <v>0</v>
      </c>
      <c r="CB44" s="73">
        <f>+IF((Y44&gt;'DD7A3.MELD'!Y67),111,0)</f>
        <v>0</v>
      </c>
      <c r="CC44" s="73">
        <f>+IF((Z44&gt;'DD7A3.MELD'!Z67),111,0)</f>
        <v>0</v>
      </c>
      <c r="CD44" s="73">
        <f>+IF((AA44&gt;'DD7A3.MELD'!AA67),111,0)</f>
        <v>0</v>
      </c>
    </row>
    <row r="45" spans="2:82" s="51" customFormat="1" ht="17.100000000000001" customHeight="1">
      <c r="B45" s="283"/>
      <c r="C45" s="284" t="s">
        <v>282</v>
      </c>
      <c r="D45" s="290"/>
      <c r="E45" s="290"/>
      <c r="F45" s="290"/>
      <c r="G45" s="290"/>
      <c r="H45" s="290"/>
      <c r="I45" s="290"/>
      <c r="J45" s="290"/>
      <c r="K45" s="290"/>
      <c r="L45" s="290"/>
      <c r="M45" s="290"/>
      <c r="N45" s="290"/>
      <c r="O45" s="290"/>
      <c r="P45" s="290"/>
      <c r="Q45" s="318">
        <f t="shared" si="24"/>
        <v>0</v>
      </c>
      <c r="R45" s="290"/>
      <c r="S45" s="290"/>
      <c r="T45" s="290"/>
      <c r="U45" s="290"/>
      <c r="V45" s="290"/>
      <c r="W45" s="290"/>
      <c r="X45" s="290"/>
      <c r="Y45" s="318">
        <f t="shared" si="25"/>
        <v>0</v>
      </c>
      <c r="Z45" s="290"/>
      <c r="AA45" s="293">
        <f>+'E1'!Z45+'E2'!Q45+'E2'!Y45+'E2'!Z45</f>
        <v>0</v>
      </c>
      <c r="AB45" s="313"/>
      <c r="AC45" s="50"/>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C45" s="73">
        <f t="shared" si="27"/>
        <v>0</v>
      </c>
      <c r="BD45" s="72">
        <f t="shared" si="28"/>
        <v>0</v>
      </c>
      <c r="BE45" s="73">
        <f>+AA45-'E1'!Z45-'E2'!Q45-'E2'!Y45-'E2'!Z45</f>
        <v>0</v>
      </c>
      <c r="BG45" s="73">
        <f>+IF((D45&gt;'DD7A3.MELD'!D68),111,0)</f>
        <v>0</v>
      </c>
      <c r="BH45" s="73">
        <f>+IF((E45&gt;'DD7A3.MELD'!E68),111,0)</f>
        <v>0</v>
      </c>
      <c r="BI45" s="73">
        <f>+IF((F45&gt;'DD7A3.MELD'!F68),111,0)</f>
        <v>0</v>
      </c>
      <c r="BJ45" s="73">
        <f>+IF((G45&gt;'DD7A3.MELD'!G68),111,0)</f>
        <v>0</v>
      </c>
      <c r="BK45" s="73">
        <f>+IF((H45&gt;'DD7A3.MELD'!H68),111,0)</f>
        <v>0</v>
      </c>
      <c r="BL45" s="73">
        <f>+IF((I45&gt;'DD7A3.MELD'!I68),111,0)</f>
        <v>0</v>
      </c>
      <c r="BM45" s="73">
        <f>+IF((J45&gt;'DD7A3.MELD'!J68),111,0)</f>
        <v>0</v>
      </c>
      <c r="BN45" s="73">
        <f>+IF((K45&gt;'DD7A3.MELD'!K68),111,0)</f>
        <v>0</v>
      </c>
      <c r="BO45" s="73">
        <f>+IF((L45&gt;'DD7A3.MELD'!L68),111,0)</f>
        <v>0</v>
      </c>
      <c r="BP45" s="73">
        <f>+IF((M45&gt;'DD7A3.MELD'!M68),111,0)</f>
        <v>0</v>
      </c>
      <c r="BQ45" s="73">
        <f>+IF((N45&gt;'DD7A3.MELD'!N68),111,0)</f>
        <v>0</v>
      </c>
      <c r="BR45" s="73">
        <f>+IF((O45&gt;'DD7A3.MELD'!O68),111,0)</f>
        <v>0</v>
      </c>
      <c r="BS45" s="73">
        <f>+IF((P45&gt;'DD7A3.MELD'!P68),111,0)</f>
        <v>0</v>
      </c>
      <c r="BT45" s="73">
        <f>+IF((Q45&gt;'DD7A3.MELD'!Q68),111,0)</f>
        <v>0</v>
      </c>
      <c r="BU45" s="73">
        <f>+IF((R45&gt;'DD7A3.MELD'!R68),111,0)</f>
        <v>0</v>
      </c>
      <c r="BV45" s="73">
        <f>+IF((S45&gt;'DD7A3.MELD'!S68),111,0)</f>
        <v>0</v>
      </c>
      <c r="BW45" s="73">
        <f>+IF((T45&gt;'DD7A3.MELD'!T68),111,0)</f>
        <v>0</v>
      </c>
      <c r="BX45" s="73">
        <f>+IF((U45&gt;'DD7A3.MELD'!U68),111,0)</f>
        <v>0</v>
      </c>
      <c r="BY45" s="73">
        <f>+IF((V45&gt;'DD7A3.MELD'!V68),111,0)</f>
        <v>0</v>
      </c>
      <c r="BZ45" s="73">
        <f>+IF((W45&gt;'DD7A3.MELD'!W68),111,0)</f>
        <v>0</v>
      </c>
      <c r="CA45" s="73">
        <f>+IF((X45&gt;'DD7A3.MELD'!X68),111,0)</f>
        <v>0</v>
      </c>
      <c r="CB45" s="73">
        <f>+IF((Y45&gt;'DD7A3.MELD'!Y68),111,0)</f>
        <v>0</v>
      </c>
      <c r="CC45" s="73">
        <f>+IF((Z45&gt;'DD7A3.MELD'!Z68),111,0)</f>
        <v>0</v>
      </c>
      <c r="CD45" s="73">
        <f>+IF((AA45&gt;'DD7A3.MELD'!AA68),111,0)</f>
        <v>0</v>
      </c>
    </row>
    <row r="46" spans="2:82" s="51" customFormat="1" ht="17.100000000000001" customHeight="1">
      <c r="B46" s="283"/>
      <c r="C46" s="284" t="s">
        <v>191</v>
      </c>
      <c r="D46" s="290"/>
      <c r="E46" s="290"/>
      <c r="F46" s="290"/>
      <c r="G46" s="290"/>
      <c r="H46" s="290"/>
      <c r="I46" s="290"/>
      <c r="J46" s="290"/>
      <c r="K46" s="290"/>
      <c r="L46" s="290"/>
      <c r="M46" s="290"/>
      <c r="N46" s="290"/>
      <c r="O46" s="290"/>
      <c r="P46" s="290"/>
      <c r="Q46" s="318">
        <f t="shared" si="24"/>
        <v>0</v>
      </c>
      <c r="R46" s="290"/>
      <c r="S46" s="290"/>
      <c r="T46" s="290"/>
      <c r="U46" s="290"/>
      <c r="V46" s="290"/>
      <c r="W46" s="290"/>
      <c r="X46" s="290"/>
      <c r="Y46" s="318">
        <f t="shared" si="25"/>
        <v>0</v>
      </c>
      <c r="Z46" s="290"/>
      <c r="AA46" s="293">
        <f>+'E1'!Z46+'E2'!Q46+'E2'!Y46+'E2'!Z46</f>
        <v>0</v>
      </c>
      <c r="AB46" s="313"/>
      <c r="AC46" s="50"/>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C46" s="73">
        <f t="shared" si="27"/>
        <v>0</v>
      </c>
      <c r="BD46" s="72">
        <f t="shared" si="28"/>
        <v>0</v>
      </c>
      <c r="BE46" s="73">
        <f>+AA46-'E1'!Z46-'E2'!Q46-'E2'!Y46-'E2'!Z46</f>
        <v>0</v>
      </c>
      <c r="BG46" s="73">
        <f>+IF((D46&gt;'DD7A3.MELD'!D69),111,0)</f>
        <v>0</v>
      </c>
      <c r="BH46" s="73">
        <f>+IF((E46&gt;'DD7A3.MELD'!E69),111,0)</f>
        <v>0</v>
      </c>
      <c r="BI46" s="73">
        <f>+IF((F46&gt;'DD7A3.MELD'!F69),111,0)</f>
        <v>0</v>
      </c>
      <c r="BJ46" s="73">
        <f>+IF((G46&gt;'DD7A3.MELD'!G69),111,0)</f>
        <v>0</v>
      </c>
      <c r="BK46" s="73">
        <f>+IF((H46&gt;'DD7A3.MELD'!H69),111,0)</f>
        <v>0</v>
      </c>
      <c r="BL46" s="73">
        <f>+IF((I46&gt;'DD7A3.MELD'!I69),111,0)</f>
        <v>0</v>
      </c>
      <c r="BM46" s="73">
        <f>+IF((J46&gt;'DD7A3.MELD'!J69),111,0)</f>
        <v>0</v>
      </c>
      <c r="BN46" s="73">
        <f>+IF((K46&gt;'DD7A3.MELD'!K69),111,0)</f>
        <v>0</v>
      </c>
      <c r="BO46" s="73">
        <f>+IF((L46&gt;'DD7A3.MELD'!L69),111,0)</f>
        <v>0</v>
      </c>
      <c r="BP46" s="73">
        <f>+IF((M46&gt;'DD7A3.MELD'!M69),111,0)</f>
        <v>0</v>
      </c>
      <c r="BQ46" s="73">
        <f>+IF((N46&gt;'DD7A3.MELD'!N69),111,0)</f>
        <v>0</v>
      </c>
      <c r="BR46" s="73">
        <f>+IF((O46&gt;'DD7A3.MELD'!O69),111,0)</f>
        <v>0</v>
      </c>
      <c r="BS46" s="73">
        <f>+IF((P46&gt;'DD7A3.MELD'!P69),111,0)</f>
        <v>0</v>
      </c>
      <c r="BT46" s="73">
        <f>+IF((Q46&gt;'DD7A3.MELD'!Q69),111,0)</f>
        <v>0</v>
      </c>
      <c r="BU46" s="73">
        <f>+IF((R46&gt;'DD7A3.MELD'!R69),111,0)</f>
        <v>0</v>
      </c>
      <c r="BV46" s="73">
        <f>+IF((S46&gt;'DD7A3.MELD'!S69),111,0)</f>
        <v>0</v>
      </c>
      <c r="BW46" s="73">
        <f>+IF((T46&gt;'DD7A3.MELD'!T69),111,0)</f>
        <v>0</v>
      </c>
      <c r="BX46" s="73">
        <f>+IF((U46&gt;'DD7A3.MELD'!U69),111,0)</f>
        <v>0</v>
      </c>
      <c r="BY46" s="73">
        <f>+IF((V46&gt;'DD7A3.MELD'!V69),111,0)</f>
        <v>0</v>
      </c>
      <c r="BZ46" s="73">
        <f>+IF((W46&gt;'DD7A3.MELD'!W69),111,0)</f>
        <v>0</v>
      </c>
      <c r="CA46" s="73">
        <f>+IF((X46&gt;'DD7A3.MELD'!X69),111,0)</f>
        <v>0</v>
      </c>
      <c r="CB46" s="73">
        <f>+IF((Y46&gt;'DD7A3.MELD'!Y69),111,0)</f>
        <v>0</v>
      </c>
      <c r="CC46" s="73">
        <f>+IF((Z46&gt;'DD7A3.MELD'!Z69),111,0)</f>
        <v>0</v>
      </c>
      <c r="CD46" s="73">
        <f>+IF((AA46&gt;'DD7A3.MELD'!AA69),111,0)</f>
        <v>0</v>
      </c>
    </row>
    <row r="47" spans="2:82" s="51" customFormat="1" ht="17.100000000000001" customHeight="1">
      <c r="B47" s="283"/>
      <c r="C47" s="285" t="s">
        <v>54</v>
      </c>
      <c r="D47" s="290"/>
      <c r="E47" s="290"/>
      <c r="F47" s="290"/>
      <c r="G47" s="290"/>
      <c r="H47" s="290"/>
      <c r="I47" s="290"/>
      <c r="J47" s="290"/>
      <c r="K47" s="290"/>
      <c r="L47" s="290"/>
      <c r="M47" s="290"/>
      <c r="N47" s="290"/>
      <c r="O47" s="290"/>
      <c r="P47" s="290"/>
      <c r="Q47" s="318">
        <f t="shared" si="24"/>
        <v>0</v>
      </c>
      <c r="R47" s="290"/>
      <c r="S47" s="290"/>
      <c r="T47" s="290"/>
      <c r="U47" s="290"/>
      <c r="V47" s="290"/>
      <c r="W47" s="290"/>
      <c r="X47" s="290"/>
      <c r="Y47" s="318">
        <f t="shared" si="25"/>
        <v>0</v>
      </c>
      <c r="Z47" s="290"/>
      <c r="AA47" s="293">
        <f>+'E1'!Z47+'E2'!Q47+'E2'!Y47+'E2'!Z47</f>
        <v>0</v>
      </c>
      <c r="AB47" s="313"/>
      <c r="AC47" s="50"/>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C47" s="73">
        <f t="shared" si="27"/>
        <v>0</v>
      </c>
      <c r="BD47" s="72">
        <f t="shared" si="28"/>
        <v>0</v>
      </c>
      <c r="BE47" s="73">
        <f>+AA47-'E1'!Z47-'E2'!Q47-'E2'!Y47-'E2'!Z47</f>
        <v>0</v>
      </c>
      <c r="BG47" s="73">
        <f>+IF((D47&gt;'DD7A3.MELD'!D70),111,0)</f>
        <v>0</v>
      </c>
      <c r="BH47" s="73">
        <f>+IF((E47&gt;'DD7A3.MELD'!E70),111,0)</f>
        <v>0</v>
      </c>
      <c r="BI47" s="73">
        <f>+IF((F47&gt;'DD7A3.MELD'!F70),111,0)</f>
        <v>0</v>
      </c>
      <c r="BJ47" s="73">
        <f>+IF((G47&gt;'DD7A3.MELD'!G70),111,0)</f>
        <v>0</v>
      </c>
      <c r="BK47" s="73">
        <f>+IF((H47&gt;'DD7A3.MELD'!H70),111,0)</f>
        <v>0</v>
      </c>
      <c r="BL47" s="73">
        <f>+IF((I47&gt;'DD7A3.MELD'!I70),111,0)</f>
        <v>0</v>
      </c>
      <c r="BM47" s="73">
        <f>+IF((J47&gt;'DD7A3.MELD'!J70),111,0)</f>
        <v>0</v>
      </c>
      <c r="BN47" s="73">
        <f>+IF((K47&gt;'DD7A3.MELD'!K70),111,0)</f>
        <v>0</v>
      </c>
      <c r="BO47" s="73">
        <f>+IF((L47&gt;'DD7A3.MELD'!L70),111,0)</f>
        <v>0</v>
      </c>
      <c r="BP47" s="73">
        <f>+IF((M47&gt;'DD7A3.MELD'!M70),111,0)</f>
        <v>0</v>
      </c>
      <c r="BQ47" s="73">
        <f>+IF((N47&gt;'DD7A3.MELD'!N70),111,0)</f>
        <v>0</v>
      </c>
      <c r="BR47" s="73">
        <f>+IF((O47&gt;'DD7A3.MELD'!O70),111,0)</f>
        <v>0</v>
      </c>
      <c r="BS47" s="73">
        <f>+IF((P47&gt;'DD7A3.MELD'!P70),111,0)</f>
        <v>0</v>
      </c>
      <c r="BT47" s="73">
        <f>+IF((Q47&gt;'DD7A3.MELD'!Q70),111,0)</f>
        <v>0</v>
      </c>
      <c r="BU47" s="73">
        <f>+IF((R47&gt;'DD7A3.MELD'!R70),111,0)</f>
        <v>0</v>
      </c>
      <c r="BV47" s="73">
        <f>+IF((S47&gt;'DD7A3.MELD'!S70),111,0)</f>
        <v>0</v>
      </c>
      <c r="BW47" s="73">
        <f>+IF((T47&gt;'DD7A3.MELD'!T70),111,0)</f>
        <v>0</v>
      </c>
      <c r="BX47" s="73">
        <f>+IF((U47&gt;'DD7A3.MELD'!U70),111,0)</f>
        <v>0</v>
      </c>
      <c r="BY47" s="73">
        <f>+IF((V47&gt;'DD7A3.MELD'!V70),111,0)</f>
        <v>0</v>
      </c>
      <c r="BZ47" s="73">
        <f>+IF((W47&gt;'DD7A3.MELD'!W70),111,0)</f>
        <v>0</v>
      </c>
      <c r="CA47" s="73">
        <f>+IF((X47&gt;'DD7A3.MELD'!X70),111,0)</f>
        <v>0</v>
      </c>
      <c r="CB47" s="73">
        <f>+IF((Y47&gt;'DD7A3.MELD'!Y70),111,0)</f>
        <v>0</v>
      </c>
      <c r="CC47" s="73">
        <f>+IF((Z47&gt;'DD7A3.MELD'!Z70),111,0)</f>
        <v>0</v>
      </c>
      <c r="CD47" s="73">
        <f>+IF((AA47&gt;'DD7A3.MELD'!AA70),111,0)</f>
        <v>0</v>
      </c>
    </row>
    <row r="48" spans="2:82" s="51" customFormat="1" ht="17.100000000000001" customHeight="1">
      <c r="B48" s="283"/>
      <c r="C48" s="278" t="s">
        <v>241</v>
      </c>
      <c r="D48" s="290"/>
      <c r="E48" s="290"/>
      <c r="F48" s="290"/>
      <c r="G48" s="290"/>
      <c r="H48" s="290"/>
      <c r="I48" s="290"/>
      <c r="J48" s="290"/>
      <c r="K48" s="290"/>
      <c r="L48" s="290"/>
      <c r="M48" s="290"/>
      <c r="N48" s="290"/>
      <c r="O48" s="290"/>
      <c r="P48" s="290"/>
      <c r="Q48" s="318">
        <f t="shared" si="24"/>
        <v>0</v>
      </c>
      <c r="R48" s="290"/>
      <c r="S48" s="290"/>
      <c r="T48" s="290"/>
      <c r="U48" s="290"/>
      <c r="V48" s="290"/>
      <c r="W48" s="290"/>
      <c r="X48" s="290"/>
      <c r="Y48" s="318">
        <f t="shared" si="25"/>
        <v>0</v>
      </c>
      <c r="Z48" s="290"/>
      <c r="AA48" s="293">
        <f>+'E1'!Z48+'E2'!Q48+'E2'!Y48+'E2'!Z48</f>
        <v>0</v>
      </c>
      <c r="AB48" s="313"/>
      <c r="AC48" s="50"/>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C48" s="73">
        <f>+Q48-SUM(D48:P48)</f>
        <v>0</v>
      </c>
      <c r="BD48" s="72">
        <f>+Y48-SUM(R48:X48)</f>
        <v>0</v>
      </c>
      <c r="BE48" s="73">
        <f>+AA48-'E1'!Z48-'E2'!Q48-'E2'!Y48-'E2'!Z48</f>
        <v>0</v>
      </c>
      <c r="BG48" s="73">
        <f>+IF((D48&gt;'DD7A3.MELD'!D71),111,0)</f>
        <v>0</v>
      </c>
      <c r="BH48" s="73">
        <f>+IF((E48&gt;'DD7A3.MELD'!E71),111,0)</f>
        <v>0</v>
      </c>
      <c r="BI48" s="73">
        <f>+IF((F48&gt;'DD7A3.MELD'!F71),111,0)</f>
        <v>0</v>
      </c>
      <c r="BJ48" s="73">
        <f>+IF((G48&gt;'DD7A3.MELD'!G71),111,0)</f>
        <v>0</v>
      </c>
      <c r="BK48" s="73">
        <f>+IF((H48&gt;'DD7A3.MELD'!H71),111,0)</f>
        <v>0</v>
      </c>
      <c r="BL48" s="73">
        <f>+IF((I48&gt;'DD7A3.MELD'!I71),111,0)</f>
        <v>0</v>
      </c>
      <c r="BM48" s="73">
        <f>+IF((J48&gt;'DD7A3.MELD'!J71),111,0)</f>
        <v>0</v>
      </c>
      <c r="BN48" s="73">
        <f>+IF((K48&gt;'DD7A3.MELD'!K71),111,0)</f>
        <v>0</v>
      </c>
      <c r="BO48" s="73">
        <f>+IF((L48&gt;'DD7A3.MELD'!L71),111,0)</f>
        <v>0</v>
      </c>
      <c r="BP48" s="73">
        <f>+IF((M48&gt;'DD7A3.MELD'!M71),111,0)</f>
        <v>0</v>
      </c>
      <c r="BQ48" s="73">
        <f>+IF((N48&gt;'DD7A3.MELD'!N71),111,0)</f>
        <v>0</v>
      </c>
      <c r="BR48" s="73">
        <f>+IF((O48&gt;'DD7A3.MELD'!O71),111,0)</f>
        <v>0</v>
      </c>
      <c r="BS48" s="73">
        <f>+IF((P48&gt;'DD7A3.MELD'!P71),111,0)</f>
        <v>0</v>
      </c>
      <c r="BT48" s="73">
        <f>+IF((Q48&gt;'DD7A3.MELD'!Q71),111,0)</f>
        <v>0</v>
      </c>
      <c r="BU48" s="73">
        <f>+IF((R48&gt;'DD7A3.MELD'!R71),111,0)</f>
        <v>0</v>
      </c>
      <c r="BV48" s="73">
        <f>+IF((S48&gt;'DD7A3.MELD'!S71),111,0)</f>
        <v>0</v>
      </c>
      <c r="BW48" s="73">
        <f>+IF((T48&gt;'DD7A3.MELD'!T71),111,0)</f>
        <v>0</v>
      </c>
      <c r="BX48" s="73">
        <f>+IF((U48&gt;'DD7A3.MELD'!U71),111,0)</f>
        <v>0</v>
      </c>
      <c r="BY48" s="73">
        <f>+IF((V48&gt;'DD7A3.MELD'!V71),111,0)</f>
        <v>0</v>
      </c>
      <c r="BZ48" s="73">
        <f>+IF((W48&gt;'DD7A3.MELD'!W71),111,0)</f>
        <v>0</v>
      </c>
      <c r="CA48" s="73">
        <f>+IF((X48&gt;'DD7A3.MELD'!X71),111,0)</f>
        <v>0</v>
      </c>
      <c r="CB48" s="73">
        <f>+IF((Y48&gt;'DD7A3.MELD'!Y71),111,0)</f>
        <v>0</v>
      </c>
      <c r="CC48" s="73">
        <f>+IF((Z48&gt;'DD7A3.MELD'!Z71),111,0)</f>
        <v>0</v>
      </c>
      <c r="CD48" s="73">
        <f>+IF((AA48&gt;'DD7A3.MELD'!AA71),111,0)</f>
        <v>0</v>
      </c>
    </row>
    <row r="49" spans="2:82" s="56" customFormat="1" ht="17.100000000000001" customHeight="1">
      <c r="B49" s="88"/>
      <c r="C49" s="91" t="s">
        <v>12</v>
      </c>
      <c r="D49" s="294"/>
      <c r="E49" s="294"/>
      <c r="F49" s="294"/>
      <c r="G49" s="294"/>
      <c r="H49" s="294"/>
      <c r="I49" s="294"/>
      <c r="J49" s="294"/>
      <c r="K49" s="294"/>
      <c r="L49" s="294"/>
      <c r="M49" s="294"/>
      <c r="N49" s="294"/>
      <c r="O49" s="294"/>
      <c r="P49" s="294"/>
      <c r="Q49" s="295">
        <f t="shared" si="24"/>
        <v>0</v>
      </c>
      <c r="R49" s="294"/>
      <c r="S49" s="294"/>
      <c r="T49" s="294"/>
      <c r="U49" s="294"/>
      <c r="V49" s="294"/>
      <c r="W49" s="294"/>
      <c r="X49" s="294"/>
      <c r="Y49" s="295">
        <f t="shared" si="25"/>
        <v>0</v>
      </c>
      <c r="Z49" s="294"/>
      <c r="AA49" s="293">
        <f>+'E1'!Z49+'E2'!Q49+'E2'!Y49+'E2'!Z49</f>
        <v>0</v>
      </c>
      <c r="AB49" s="314"/>
      <c r="AC49" s="55"/>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C49" s="74">
        <f>+Q49-SUM(D49:P49)</f>
        <v>0</v>
      </c>
      <c r="BD49" s="222">
        <f>+Y49-SUM(R49:X49)</f>
        <v>0</v>
      </c>
      <c r="BE49" s="74">
        <f>+AA49-'E1'!Z49-'E2'!Q49-'E2'!Y49-'E2'!Z49</f>
        <v>0</v>
      </c>
      <c r="BG49" s="73">
        <f>+IF(OR((D49&gt;'DD7A3.MELD'!D72),(D49&lt;'DD7A3.MELD'!D73)),111,0)</f>
        <v>0</v>
      </c>
      <c r="BH49" s="73">
        <f>+IF(OR((E49&gt;'DD7A3.MELD'!E72),(E49&lt;'DD7A3.MELD'!E73)),111,0)</f>
        <v>0</v>
      </c>
      <c r="BI49" s="73">
        <f>+IF(OR((F49&gt;'DD7A3.MELD'!F72),(F49&lt;'DD7A3.MELD'!F73)),111,0)</f>
        <v>0</v>
      </c>
      <c r="BJ49" s="73">
        <f>+IF(OR((G49&gt;'DD7A3.MELD'!G72),(G49&lt;'DD7A3.MELD'!G73)),111,0)</f>
        <v>0</v>
      </c>
      <c r="BK49" s="73">
        <f>+IF(OR((H49&gt;'DD7A3.MELD'!H72),(H49&lt;'DD7A3.MELD'!H73)),111,0)</f>
        <v>0</v>
      </c>
      <c r="BL49" s="73">
        <f>+IF(OR((I49&gt;'DD7A3.MELD'!I72),(I49&lt;'DD7A3.MELD'!I73)),111,0)</f>
        <v>0</v>
      </c>
      <c r="BM49" s="73">
        <f>+IF(OR((J49&gt;'DD7A3.MELD'!J72),(J49&lt;'DD7A3.MELD'!J73)),111,0)</f>
        <v>0</v>
      </c>
      <c r="BN49" s="73">
        <f>+IF(OR((K49&gt;'DD7A3.MELD'!K72),(K49&lt;'DD7A3.MELD'!K73)),111,0)</f>
        <v>0</v>
      </c>
      <c r="BO49" s="73">
        <f>+IF(OR((L49&gt;'DD7A3.MELD'!L72),(L49&lt;'DD7A3.MELD'!L73)),111,0)</f>
        <v>0</v>
      </c>
      <c r="BP49" s="73">
        <f>+IF(OR((M49&gt;'DD7A3.MELD'!M72),(M49&lt;'DD7A3.MELD'!M73)),111,0)</f>
        <v>0</v>
      </c>
      <c r="BQ49" s="73">
        <f>+IF(OR((N49&gt;'DD7A3.MELD'!N72),(N49&lt;'DD7A3.MELD'!N73)),111,0)</f>
        <v>0</v>
      </c>
      <c r="BR49" s="73">
        <f>+IF(OR((O49&gt;'DD7A3.MELD'!O72),(O49&lt;'DD7A3.MELD'!O73)),111,0)</f>
        <v>0</v>
      </c>
      <c r="BS49" s="73">
        <f>+IF(OR((P49&gt;'DD7A3.MELD'!P72),(P49&lt;'DD7A3.MELD'!P73)),111,0)</f>
        <v>0</v>
      </c>
      <c r="BT49" s="73">
        <f>+IF(OR((Q49&gt;'DD7A3.MELD'!Q72),(Q49&lt;'DD7A3.MELD'!Q73)),111,0)</f>
        <v>0</v>
      </c>
      <c r="BU49" s="73">
        <f>+IF(OR((R49&gt;'DD7A3.MELD'!R72),(R49&lt;'DD7A3.MELD'!R73)),111,0)</f>
        <v>0</v>
      </c>
      <c r="BV49" s="73">
        <f>+IF(OR((S49&gt;'DD7A3.MELD'!S72),(S49&lt;'DD7A3.MELD'!S73)),111,0)</f>
        <v>0</v>
      </c>
      <c r="BW49" s="73">
        <f>+IF(OR((T49&gt;'DD7A3.MELD'!T72),(T49&lt;'DD7A3.MELD'!T73)),111,0)</f>
        <v>0</v>
      </c>
      <c r="BX49" s="73">
        <f>+IF(OR((U49&gt;'DD7A3.MELD'!U72),(U49&lt;'DD7A3.MELD'!U73)),111,0)</f>
        <v>0</v>
      </c>
      <c r="BY49" s="73">
        <f>+IF(OR((V49&gt;'DD7A3.MELD'!V72),(V49&lt;'DD7A3.MELD'!V73)),111,0)</f>
        <v>0</v>
      </c>
      <c r="BZ49" s="73">
        <f>+IF(OR((W49&gt;'DD7A3.MELD'!W72),(W49&lt;'DD7A3.MELD'!W73)),111,0)</f>
        <v>0</v>
      </c>
      <c r="CA49" s="73">
        <f>+IF(OR((X49&gt;'DD7A3.MELD'!X72),(X49&lt;'DD7A3.MELD'!X73)),111,0)</f>
        <v>0</v>
      </c>
      <c r="CB49" s="73">
        <f>+IF(OR((Y49&gt;'DD7A3.MELD'!Y72),(Y49&lt;'DD7A3.MELD'!Y73)),111,0)</f>
        <v>0</v>
      </c>
      <c r="CC49" s="73">
        <f>+IF(OR((Z49&gt;'DD7A3.MELD'!Z72),(Z49&lt;'DD7A3.MELD'!Z73)),111,0)</f>
        <v>0</v>
      </c>
      <c r="CD49" s="73">
        <f>+IF(OR((AA49&gt;'DD7A3.MELD'!AA72),(AA49&lt;'DD7A3.MELD'!AA73)),111,0)</f>
        <v>0</v>
      </c>
    </row>
    <row r="50" spans="2:82" s="212" customFormat="1" ht="20.100000000000001" customHeight="1">
      <c r="B50" s="90"/>
      <c r="C50" s="91" t="s">
        <v>57</v>
      </c>
      <c r="D50" s="295">
        <f t="shared" ref="D50:P50" si="29">SUM(D41:D42,D49)</f>
        <v>0</v>
      </c>
      <c r="E50" s="295">
        <f t="shared" si="29"/>
        <v>0</v>
      </c>
      <c r="F50" s="295">
        <f t="shared" si="29"/>
        <v>0</v>
      </c>
      <c r="G50" s="295">
        <f t="shared" si="29"/>
        <v>0</v>
      </c>
      <c r="H50" s="295">
        <f t="shared" si="29"/>
        <v>0</v>
      </c>
      <c r="I50" s="295">
        <f t="shared" si="29"/>
        <v>0</v>
      </c>
      <c r="J50" s="295">
        <f t="shared" si="29"/>
        <v>0</v>
      </c>
      <c r="K50" s="295">
        <f t="shared" si="29"/>
        <v>0</v>
      </c>
      <c r="L50" s="295">
        <f t="shared" si="29"/>
        <v>0</v>
      </c>
      <c r="M50" s="295">
        <f t="shared" si="29"/>
        <v>0</v>
      </c>
      <c r="N50" s="295">
        <f t="shared" si="29"/>
        <v>0</v>
      </c>
      <c r="O50" s="295">
        <f t="shared" si="29"/>
        <v>0</v>
      </c>
      <c r="P50" s="295">
        <f t="shared" si="29"/>
        <v>0</v>
      </c>
      <c r="Q50" s="295">
        <f t="shared" si="24"/>
        <v>0</v>
      </c>
      <c r="R50" s="295">
        <f t="shared" ref="R50:X50" si="30">SUM(R41:R42,R49)</f>
        <v>0</v>
      </c>
      <c r="S50" s="295">
        <f t="shared" si="30"/>
        <v>0</v>
      </c>
      <c r="T50" s="295">
        <f t="shared" si="30"/>
        <v>0</v>
      </c>
      <c r="U50" s="295">
        <f t="shared" si="30"/>
        <v>0</v>
      </c>
      <c r="V50" s="295">
        <f t="shared" si="30"/>
        <v>0</v>
      </c>
      <c r="W50" s="295">
        <f t="shared" si="30"/>
        <v>0</v>
      </c>
      <c r="X50" s="295">
        <f t="shared" si="30"/>
        <v>0</v>
      </c>
      <c r="Y50" s="295">
        <f t="shared" si="25"/>
        <v>0</v>
      </c>
      <c r="Z50" s="295">
        <f>SUM(Z41:Z42,Z49)</f>
        <v>0</v>
      </c>
      <c r="AA50" s="293">
        <f>+'E1'!Z50+'E2'!Q50+'E2'!Y50+'E2'!Z50</f>
        <v>0</v>
      </c>
      <c r="AB50" s="314"/>
      <c r="AD50" s="74">
        <f>+D50-D41-D42-D49</f>
        <v>0</v>
      </c>
      <c r="AE50" s="74">
        <f t="shared" ref="AE50:BA50" si="31">+E50-E41-E42-E49</f>
        <v>0</v>
      </c>
      <c r="AF50" s="74">
        <f t="shared" si="31"/>
        <v>0</v>
      </c>
      <c r="AG50" s="74">
        <f t="shared" si="31"/>
        <v>0</v>
      </c>
      <c r="AH50" s="74">
        <f t="shared" si="31"/>
        <v>0</v>
      </c>
      <c r="AI50" s="74">
        <f t="shared" si="31"/>
        <v>0</v>
      </c>
      <c r="AJ50" s="74">
        <f t="shared" si="31"/>
        <v>0</v>
      </c>
      <c r="AK50" s="74">
        <f t="shared" si="31"/>
        <v>0</v>
      </c>
      <c r="AL50" s="74">
        <f t="shared" si="31"/>
        <v>0</v>
      </c>
      <c r="AM50" s="74">
        <f t="shared" si="31"/>
        <v>0</v>
      </c>
      <c r="AN50" s="74">
        <f t="shared" si="31"/>
        <v>0</v>
      </c>
      <c r="AO50" s="74">
        <f t="shared" si="31"/>
        <v>0</v>
      </c>
      <c r="AP50" s="74">
        <f t="shared" si="31"/>
        <v>0</v>
      </c>
      <c r="AQ50" s="74">
        <f t="shared" si="31"/>
        <v>0</v>
      </c>
      <c r="AR50" s="74">
        <f t="shared" si="31"/>
        <v>0</v>
      </c>
      <c r="AS50" s="74">
        <f t="shared" si="31"/>
        <v>0</v>
      </c>
      <c r="AT50" s="74">
        <f t="shared" si="31"/>
        <v>0</v>
      </c>
      <c r="AU50" s="74">
        <f t="shared" si="31"/>
        <v>0</v>
      </c>
      <c r="AV50" s="74">
        <f t="shared" si="31"/>
        <v>0</v>
      </c>
      <c r="AW50" s="74">
        <f t="shared" si="31"/>
        <v>0</v>
      </c>
      <c r="AX50" s="74">
        <f t="shared" si="31"/>
        <v>0</v>
      </c>
      <c r="AY50" s="74">
        <f t="shared" si="31"/>
        <v>0</v>
      </c>
      <c r="AZ50" s="74">
        <f t="shared" si="31"/>
        <v>0</v>
      </c>
      <c r="BA50" s="74">
        <f t="shared" si="31"/>
        <v>0</v>
      </c>
      <c r="BB50" s="57"/>
      <c r="BC50" s="236">
        <f>+Q50-SUM(D50:P50)</f>
        <v>0</v>
      </c>
      <c r="BD50" s="236">
        <f>+Y50-SUM(R50:X50)</f>
        <v>0</v>
      </c>
      <c r="BE50" s="222">
        <f>+AA50-'E1'!Z50-'E2'!Q50-'E2'!Y50-'E2'!Z50</f>
        <v>0</v>
      </c>
      <c r="BF50" s="57"/>
      <c r="BG50" s="73">
        <f>+IF((D50&gt;'DD7A3.MELD'!D75),111,0)</f>
        <v>0</v>
      </c>
      <c r="BH50" s="73">
        <f>+IF((E50&gt;'DD7A3.MELD'!E75),111,0)</f>
        <v>0</v>
      </c>
      <c r="BI50" s="73">
        <f>+IF((F50&gt;'DD7A3.MELD'!F75),111,0)</f>
        <v>0</v>
      </c>
      <c r="BJ50" s="73">
        <f>+IF((G50&gt;'DD7A3.MELD'!G75),111,0)</f>
        <v>0</v>
      </c>
      <c r="BK50" s="73">
        <f>+IF((H50&gt;'DD7A3.MELD'!H75),111,0)</f>
        <v>0</v>
      </c>
      <c r="BL50" s="73">
        <f>+IF((I50&gt;'DD7A3.MELD'!I75),111,0)</f>
        <v>0</v>
      </c>
      <c r="BM50" s="73">
        <f>+IF((J50&gt;'DD7A3.MELD'!J75),111,0)</f>
        <v>0</v>
      </c>
      <c r="BN50" s="73">
        <f>+IF((K50&gt;'DD7A3.MELD'!K75),111,0)</f>
        <v>0</v>
      </c>
      <c r="BO50" s="73">
        <f>+IF((L50&gt;'DD7A3.MELD'!L75),111,0)</f>
        <v>0</v>
      </c>
      <c r="BP50" s="73">
        <f>+IF((M50&gt;'DD7A3.MELD'!M75),111,0)</f>
        <v>0</v>
      </c>
      <c r="BQ50" s="73">
        <f>+IF((N50&gt;'DD7A3.MELD'!N75),111,0)</f>
        <v>0</v>
      </c>
      <c r="BR50" s="73">
        <f>+IF((O50&gt;'DD7A3.MELD'!O75),111,0)</f>
        <v>0</v>
      </c>
      <c r="BS50" s="73">
        <f>+IF((P50&gt;'DD7A3.MELD'!P75),111,0)</f>
        <v>0</v>
      </c>
      <c r="BT50" s="73">
        <f>+IF((Q50&gt;'DD7A3.MELD'!Q75),111,0)</f>
        <v>0</v>
      </c>
      <c r="BU50" s="73">
        <f>+IF((R50&gt;'DD7A3.MELD'!R75),111,0)</f>
        <v>0</v>
      </c>
      <c r="BV50" s="73">
        <f>+IF((S50&gt;'DD7A3.MELD'!S75),111,0)</f>
        <v>0</v>
      </c>
      <c r="BW50" s="73">
        <f>+IF((T50&gt;'DD7A3.MELD'!T75),111,0)</f>
        <v>0</v>
      </c>
      <c r="BX50" s="73">
        <f>+IF((U50&gt;'DD7A3.MELD'!U75),111,0)</f>
        <v>0</v>
      </c>
      <c r="BY50" s="73">
        <f>+IF((V50&gt;'DD7A3.MELD'!V75),111,0)</f>
        <v>0</v>
      </c>
      <c r="BZ50" s="73">
        <f>+IF((W50&gt;'DD7A3.MELD'!W75),111,0)</f>
        <v>0</v>
      </c>
      <c r="CA50" s="73">
        <f>+IF((X50&gt;'DD7A3.MELD'!X75),111,0)</f>
        <v>0</v>
      </c>
      <c r="CB50" s="73">
        <f>+IF((Y50&gt;'DD7A3.MELD'!Y75),111,0)</f>
        <v>0</v>
      </c>
      <c r="CC50" s="73">
        <f>+IF((Z50&gt;'DD7A3.MELD'!Z75),111,0)</f>
        <v>0</v>
      </c>
      <c r="CD50" s="73">
        <f>+IF((AA50&gt;'DD7A3.MELD'!AA75),111,0)</f>
        <v>0</v>
      </c>
    </row>
    <row r="51" spans="2:82" s="82" customFormat="1" ht="17.100000000000001" customHeight="1">
      <c r="B51" s="279"/>
      <c r="C51" s="280" t="s">
        <v>249</v>
      </c>
      <c r="D51" s="296"/>
      <c r="E51" s="296"/>
      <c r="F51" s="296"/>
      <c r="G51" s="296"/>
      <c r="H51" s="296"/>
      <c r="I51" s="296"/>
      <c r="J51" s="296"/>
      <c r="K51" s="296"/>
      <c r="L51" s="296"/>
      <c r="M51" s="296"/>
      <c r="N51" s="296"/>
      <c r="O51" s="296"/>
      <c r="P51" s="296"/>
      <c r="Q51" s="296">
        <f>+SUM(D51:P51)</f>
        <v>0</v>
      </c>
      <c r="R51" s="296"/>
      <c r="S51" s="296"/>
      <c r="T51" s="296"/>
      <c r="U51" s="296"/>
      <c r="V51" s="296"/>
      <c r="W51" s="296"/>
      <c r="X51" s="296"/>
      <c r="Y51" s="296">
        <f>+SUM(R51:X51)</f>
        <v>0</v>
      </c>
      <c r="Z51" s="296"/>
      <c r="AA51" s="297">
        <f>+'E1'!Z51+'E2'!Q51+'E2'!Y51+'E2'!Z51</f>
        <v>0</v>
      </c>
      <c r="AB51" s="315"/>
      <c r="AC51" s="81"/>
      <c r="AD51" s="80">
        <f t="shared" ref="AD51:BA51" si="32">+IF((D51&gt;D50),111,0)</f>
        <v>0</v>
      </c>
      <c r="AE51" s="80">
        <f t="shared" si="32"/>
        <v>0</v>
      </c>
      <c r="AF51" s="80">
        <f t="shared" si="32"/>
        <v>0</v>
      </c>
      <c r="AG51" s="80">
        <f t="shared" si="32"/>
        <v>0</v>
      </c>
      <c r="AH51" s="80">
        <f t="shared" si="32"/>
        <v>0</v>
      </c>
      <c r="AI51" s="80">
        <f t="shared" si="32"/>
        <v>0</v>
      </c>
      <c r="AJ51" s="80">
        <f t="shared" si="32"/>
        <v>0</v>
      </c>
      <c r="AK51" s="80">
        <f t="shared" si="32"/>
        <v>0</v>
      </c>
      <c r="AL51" s="80">
        <f t="shared" si="32"/>
        <v>0</v>
      </c>
      <c r="AM51" s="80">
        <f t="shared" si="32"/>
        <v>0</v>
      </c>
      <c r="AN51" s="80">
        <f t="shared" si="32"/>
        <v>0</v>
      </c>
      <c r="AO51" s="80">
        <f t="shared" si="32"/>
        <v>0</v>
      </c>
      <c r="AP51" s="80">
        <f t="shared" si="32"/>
        <v>0</v>
      </c>
      <c r="AQ51" s="80">
        <f t="shared" si="32"/>
        <v>0</v>
      </c>
      <c r="AR51" s="80">
        <f t="shared" si="32"/>
        <v>0</v>
      </c>
      <c r="AS51" s="80">
        <f t="shared" si="32"/>
        <v>0</v>
      </c>
      <c r="AT51" s="80">
        <f t="shared" si="32"/>
        <v>0</v>
      </c>
      <c r="AU51" s="80">
        <f t="shared" si="32"/>
        <v>0</v>
      </c>
      <c r="AV51" s="80">
        <f t="shared" si="32"/>
        <v>0</v>
      </c>
      <c r="AW51" s="80">
        <f t="shared" si="32"/>
        <v>0</v>
      </c>
      <c r="AX51" s="80">
        <f t="shared" si="32"/>
        <v>0</v>
      </c>
      <c r="AY51" s="80">
        <f t="shared" si="32"/>
        <v>0</v>
      </c>
      <c r="AZ51" s="80">
        <f t="shared" si="32"/>
        <v>0</v>
      </c>
      <c r="BA51" s="80">
        <f t="shared" si="32"/>
        <v>0</v>
      </c>
      <c r="BB51" s="57"/>
      <c r="BC51" s="236">
        <f>+Q51-SUM(D51:P51)</f>
        <v>0</v>
      </c>
      <c r="BD51" s="236">
        <f>+Y51-SUM(R51:X51)</f>
        <v>0</v>
      </c>
      <c r="BE51" s="222">
        <f>+AA51-'E1'!Z51-'E2'!Q51-'E2'!Y51-'E2'!Z51</f>
        <v>0</v>
      </c>
      <c r="BF51" s="57"/>
      <c r="BG51" s="80">
        <f>+IF((D51&gt;'DD7A3.MELD'!D76),111,0)</f>
        <v>0</v>
      </c>
      <c r="BH51" s="80">
        <f>+IF((E51&gt;'DD7A3.MELD'!E76),111,0)</f>
        <v>0</v>
      </c>
      <c r="BI51" s="80">
        <f>+IF((F51&gt;'DD7A3.MELD'!F76),111,0)</f>
        <v>0</v>
      </c>
      <c r="BJ51" s="80">
        <f>+IF((G51&gt;'DD7A3.MELD'!G76),111,0)</f>
        <v>0</v>
      </c>
      <c r="BK51" s="80">
        <f>+IF((H51&gt;'DD7A3.MELD'!H76),111,0)</f>
        <v>0</v>
      </c>
      <c r="BL51" s="80">
        <f>+IF((I51&gt;'DD7A3.MELD'!I76),111,0)</f>
        <v>0</v>
      </c>
      <c r="BM51" s="80">
        <f>+IF((J51&gt;'DD7A3.MELD'!J76),111,0)</f>
        <v>0</v>
      </c>
      <c r="BN51" s="80">
        <f>+IF((K51&gt;'DD7A3.MELD'!K76),111,0)</f>
        <v>0</v>
      </c>
      <c r="BO51" s="80">
        <f>+IF((L51&gt;'DD7A3.MELD'!L76),111,0)</f>
        <v>0</v>
      </c>
      <c r="BP51" s="80">
        <f>+IF((M51&gt;'DD7A3.MELD'!M76),111,0)</f>
        <v>0</v>
      </c>
      <c r="BQ51" s="80">
        <f>+IF((N51&gt;'DD7A3.MELD'!N76),111,0)</f>
        <v>0</v>
      </c>
      <c r="BR51" s="80">
        <f>+IF((O51&gt;'DD7A3.MELD'!O76),111,0)</f>
        <v>0</v>
      </c>
      <c r="BS51" s="80">
        <f>+IF((P51&gt;'DD7A3.MELD'!P76),111,0)</f>
        <v>0</v>
      </c>
      <c r="BT51" s="80">
        <f>+IF((Q51&gt;'DD7A3.MELD'!Q76),111,0)</f>
        <v>0</v>
      </c>
      <c r="BU51" s="80">
        <f>+IF((R51&gt;'DD7A3.MELD'!R76),111,0)</f>
        <v>0</v>
      </c>
      <c r="BV51" s="80">
        <f>+IF((S51&gt;'DD7A3.MELD'!S76),111,0)</f>
        <v>0</v>
      </c>
      <c r="BW51" s="80">
        <f>+IF((T51&gt;'DD7A3.MELD'!T76),111,0)</f>
        <v>0</v>
      </c>
      <c r="BX51" s="80">
        <f>+IF((U51&gt;'DD7A3.MELD'!U76),111,0)</f>
        <v>0</v>
      </c>
      <c r="BY51" s="80">
        <f>+IF((V51&gt;'DD7A3.MELD'!V76),111,0)</f>
        <v>0</v>
      </c>
      <c r="BZ51" s="80">
        <f>+IF((W51&gt;'DD7A3.MELD'!W76),111,0)</f>
        <v>0</v>
      </c>
      <c r="CA51" s="80">
        <f>+IF((X51&gt;'DD7A3.MELD'!X76),111,0)</f>
        <v>0</v>
      </c>
      <c r="CB51" s="80">
        <f>+IF((Y51&gt;'DD7A3.MELD'!Y76),111,0)</f>
        <v>0</v>
      </c>
      <c r="CC51" s="80">
        <f>+IF((Z51&gt;'DD7A3.MELD'!Z76),111,0)</f>
        <v>0</v>
      </c>
      <c r="CD51" s="80">
        <f>+IF((AA51&gt;'DD7A3.MELD'!AA76),111,0)</f>
        <v>0</v>
      </c>
    </row>
    <row r="52" spans="2:82" s="82" customFormat="1" ht="17.100000000000001" customHeight="1">
      <c r="B52" s="281"/>
      <c r="C52" s="282" t="s">
        <v>250</v>
      </c>
      <c r="D52" s="298"/>
      <c r="E52" s="298"/>
      <c r="F52" s="298"/>
      <c r="G52" s="298"/>
      <c r="H52" s="298"/>
      <c r="I52" s="298"/>
      <c r="J52" s="298"/>
      <c r="K52" s="298"/>
      <c r="L52" s="298"/>
      <c r="M52" s="298"/>
      <c r="N52" s="298"/>
      <c r="O52" s="298"/>
      <c r="P52" s="298"/>
      <c r="Q52" s="296">
        <f>+SUM(D52:P52)</f>
        <v>0</v>
      </c>
      <c r="R52" s="298"/>
      <c r="S52" s="298"/>
      <c r="T52" s="298"/>
      <c r="U52" s="298"/>
      <c r="V52" s="298"/>
      <c r="W52" s="298"/>
      <c r="X52" s="298"/>
      <c r="Y52" s="296">
        <f>+SUM(R52:X52)</f>
        <v>0</v>
      </c>
      <c r="Z52" s="298"/>
      <c r="AA52" s="297">
        <f>+'E1'!Z52+'E2'!Q52+'E2'!Y52+'E2'!Z52</f>
        <v>0</v>
      </c>
      <c r="AB52" s="316"/>
      <c r="AC52" s="81"/>
      <c r="AD52" s="80">
        <f t="shared" ref="AD52:BA52" si="33">+IF((D52&gt;D50),111,0)</f>
        <v>0</v>
      </c>
      <c r="AE52" s="80">
        <f t="shared" si="33"/>
        <v>0</v>
      </c>
      <c r="AF52" s="80">
        <f t="shared" si="33"/>
        <v>0</v>
      </c>
      <c r="AG52" s="80">
        <f t="shared" si="33"/>
        <v>0</v>
      </c>
      <c r="AH52" s="80">
        <f t="shared" si="33"/>
        <v>0</v>
      </c>
      <c r="AI52" s="80">
        <f t="shared" si="33"/>
        <v>0</v>
      </c>
      <c r="AJ52" s="80">
        <f t="shared" si="33"/>
        <v>0</v>
      </c>
      <c r="AK52" s="80">
        <f t="shared" si="33"/>
        <v>0</v>
      </c>
      <c r="AL52" s="80">
        <f t="shared" si="33"/>
        <v>0</v>
      </c>
      <c r="AM52" s="80">
        <f t="shared" si="33"/>
        <v>0</v>
      </c>
      <c r="AN52" s="80">
        <f t="shared" si="33"/>
        <v>0</v>
      </c>
      <c r="AO52" s="80">
        <f t="shared" si="33"/>
        <v>0</v>
      </c>
      <c r="AP52" s="80">
        <f t="shared" si="33"/>
        <v>0</v>
      </c>
      <c r="AQ52" s="80">
        <f t="shared" si="33"/>
        <v>0</v>
      </c>
      <c r="AR52" s="80">
        <f t="shared" si="33"/>
        <v>0</v>
      </c>
      <c r="AS52" s="80">
        <f t="shared" si="33"/>
        <v>0</v>
      </c>
      <c r="AT52" s="80">
        <f t="shared" si="33"/>
        <v>0</v>
      </c>
      <c r="AU52" s="80">
        <f t="shared" si="33"/>
        <v>0</v>
      </c>
      <c r="AV52" s="80">
        <f t="shared" si="33"/>
        <v>0</v>
      </c>
      <c r="AW52" s="80">
        <f t="shared" si="33"/>
        <v>0</v>
      </c>
      <c r="AX52" s="80">
        <f t="shared" si="33"/>
        <v>0</v>
      </c>
      <c r="AY52" s="80">
        <f t="shared" si="33"/>
        <v>0</v>
      </c>
      <c r="AZ52" s="80">
        <f t="shared" si="33"/>
        <v>0</v>
      </c>
      <c r="BA52" s="80">
        <f t="shared" si="33"/>
        <v>0</v>
      </c>
      <c r="BB52" s="57"/>
      <c r="BC52" s="236">
        <f>+Q52-SUM(D52:P52)</f>
        <v>0</v>
      </c>
      <c r="BD52" s="236">
        <f>+Y52-SUM(R52:X52)</f>
        <v>0</v>
      </c>
      <c r="BE52" s="222">
        <f>+AA52-'E1'!Z52-'E2'!Q52-'E2'!Y52-'E2'!Z52</f>
        <v>0</v>
      </c>
      <c r="BF52" s="57"/>
      <c r="BG52" s="80">
        <f>+IF((D52&gt;'DD7A3.MELD'!D77),111,0)</f>
        <v>0</v>
      </c>
      <c r="BH52" s="80">
        <f>+IF((E52&gt;'DD7A3.MELD'!E77),111,0)</f>
        <v>0</v>
      </c>
      <c r="BI52" s="80">
        <f>+IF((F52&gt;'DD7A3.MELD'!F77),111,0)</f>
        <v>0</v>
      </c>
      <c r="BJ52" s="80">
        <f>+IF((G52&gt;'DD7A3.MELD'!G77),111,0)</f>
        <v>0</v>
      </c>
      <c r="BK52" s="80">
        <f>+IF((H52&gt;'DD7A3.MELD'!H77),111,0)</f>
        <v>0</v>
      </c>
      <c r="BL52" s="80">
        <f>+IF((I52&gt;'DD7A3.MELD'!I77),111,0)</f>
        <v>0</v>
      </c>
      <c r="BM52" s="80">
        <f>+IF((J52&gt;'DD7A3.MELD'!J77),111,0)</f>
        <v>0</v>
      </c>
      <c r="BN52" s="80">
        <f>+IF((K52&gt;'DD7A3.MELD'!K77),111,0)</f>
        <v>0</v>
      </c>
      <c r="BO52" s="80">
        <f>+IF((L52&gt;'DD7A3.MELD'!L77),111,0)</f>
        <v>0</v>
      </c>
      <c r="BP52" s="80">
        <f>+IF((M52&gt;'DD7A3.MELD'!M77),111,0)</f>
        <v>0</v>
      </c>
      <c r="BQ52" s="80">
        <f>+IF((N52&gt;'DD7A3.MELD'!N77),111,0)</f>
        <v>0</v>
      </c>
      <c r="BR52" s="80">
        <f>+IF((O52&gt;'DD7A3.MELD'!O77),111,0)</f>
        <v>0</v>
      </c>
      <c r="BS52" s="80">
        <f>+IF((P52&gt;'DD7A3.MELD'!P77),111,0)</f>
        <v>0</v>
      </c>
      <c r="BT52" s="80">
        <f>+IF((Q52&gt;'DD7A3.MELD'!Q77),111,0)</f>
        <v>0</v>
      </c>
      <c r="BU52" s="80">
        <f>+IF((R52&gt;'DD7A3.MELD'!R77),111,0)</f>
        <v>0</v>
      </c>
      <c r="BV52" s="80">
        <f>+IF((S52&gt;'DD7A3.MELD'!S77),111,0)</f>
        <v>0</v>
      </c>
      <c r="BW52" s="80">
        <f>+IF((T52&gt;'DD7A3.MELD'!T77),111,0)</f>
        <v>0</v>
      </c>
      <c r="BX52" s="80">
        <f>+IF((U52&gt;'DD7A3.MELD'!U77),111,0)</f>
        <v>0</v>
      </c>
      <c r="BY52" s="80">
        <f>+IF((V52&gt;'DD7A3.MELD'!V77),111,0)</f>
        <v>0</v>
      </c>
      <c r="BZ52" s="80">
        <f>+IF((W52&gt;'DD7A3.MELD'!W77),111,0)</f>
        <v>0</v>
      </c>
      <c r="CA52" s="80">
        <f>+IF((X52&gt;'DD7A3.MELD'!X77),111,0)</f>
        <v>0</v>
      </c>
      <c r="CB52" s="80">
        <f>+IF((Y52&gt;'DD7A3.MELD'!Y77),111,0)</f>
        <v>0</v>
      </c>
      <c r="CC52" s="80">
        <f>+IF((Z52&gt;'DD7A3.MELD'!Z77),111,0)</f>
        <v>0</v>
      </c>
      <c r="CD52" s="80">
        <f>+IF((AA52&gt;'DD7A3.MELD'!AA77),111,0)</f>
        <v>0</v>
      </c>
    </row>
    <row r="53" spans="2:82" s="56" customFormat="1" ht="20.100000000000001" customHeight="1">
      <c r="B53" s="90"/>
      <c r="C53" s="146" t="s">
        <v>70</v>
      </c>
      <c r="D53" s="294"/>
      <c r="E53" s="294"/>
      <c r="F53" s="294"/>
      <c r="G53" s="294"/>
      <c r="H53" s="294"/>
      <c r="I53" s="294"/>
      <c r="J53" s="294"/>
      <c r="K53" s="294"/>
      <c r="L53" s="294"/>
      <c r="M53" s="294"/>
      <c r="N53" s="294"/>
      <c r="O53" s="294"/>
      <c r="P53" s="294"/>
      <c r="Q53" s="295"/>
      <c r="R53" s="294"/>
      <c r="S53" s="294"/>
      <c r="T53" s="294"/>
      <c r="U53" s="294"/>
      <c r="V53" s="294"/>
      <c r="W53" s="294"/>
      <c r="X53" s="294"/>
      <c r="Y53" s="295"/>
      <c r="Z53" s="294"/>
      <c r="AA53" s="309"/>
      <c r="AB53" s="312"/>
      <c r="AC53" s="55"/>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235"/>
      <c r="BB53" s="90"/>
      <c r="BC53" s="236"/>
      <c r="BD53" s="236"/>
      <c r="BE53" s="222"/>
      <c r="BF53" s="90"/>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row>
    <row r="54" spans="2:82" s="51" customFormat="1" ht="17.100000000000001" customHeight="1">
      <c r="B54" s="59"/>
      <c r="C54" s="60" t="s">
        <v>72</v>
      </c>
      <c r="D54" s="290"/>
      <c r="E54" s="290"/>
      <c r="F54" s="290"/>
      <c r="G54" s="290"/>
      <c r="H54" s="290"/>
      <c r="I54" s="290"/>
      <c r="J54" s="290"/>
      <c r="K54" s="290"/>
      <c r="L54" s="290"/>
      <c r="M54" s="290"/>
      <c r="N54" s="290"/>
      <c r="O54" s="290"/>
      <c r="P54" s="290"/>
      <c r="Q54" s="318">
        <f>+SUM(D54:P54)</f>
        <v>0</v>
      </c>
      <c r="R54" s="290"/>
      <c r="S54" s="290"/>
      <c r="T54" s="290"/>
      <c r="U54" s="290"/>
      <c r="V54" s="290"/>
      <c r="W54" s="290"/>
      <c r="X54" s="290"/>
      <c r="Y54" s="318">
        <f>+SUM(R54:X54)</f>
        <v>0</v>
      </c>
      <c r="Z54" s="290"/>
      <c r="AA54" s="293">
        <f>+'E1'!Z54+'E2'!Q54+'E2'!Y54+'E2'!Z54</f>
        <v>0</v>
      </c>
      <c r="AB54" s="317"/>
      <c r="AC54" s="50"/>
      <c r="AD54" s="73">
        <f>+D50-SUM(D54:D56)</f>
        <v>0</v>
      </c>
      <c r="AE54" s="73">
        <f t="shared" ref="AE54:AZ54" si="34">+E50-SUM(E54:E56)</f>
        <v>0</v>
      </c>
      <c r="AF54" s="73">
        <f t="shared" si="34"/>
        <v>0</v>
      </c>
      <c r="AG54" s="73">
        <f t="shared" si="34"/>
        <v>0</v>
      </c>
      <c r="AH54" s="73">
        <f t="shared" si="34"/>
        <v>0</v>
      </c>
      <c r="AI54" s="73">
        <f t="shared" si="34"/>
        <v>0</v>
      </c>
      <c r="AJ54" s="73">
        <f t="shared" si="34"/>
        <v>0</v>
      </c>
      <c r="AK54" s="73">
        <f t="shared" si="34"/>
        <v>0</v>
      </c>
      <c r="AL54" s="73">
        <f t="shared" si="34"/>
        <v>0</v>
      </c>
      <c r="AM54" s="73">
        <f t="shared" si="34"/>
        <v>0</v>
      </c>
      <c r="AN54" s="73">
        <f t="shared" si="34"/>
        <v>0</v>
      </c>
      <c r="AO54" s="73">
        <f t="shared" si="34"/>
        <v>0</v>
      </c>
      <c r="AP54" s="73">
        <f t="shared" si="34"/>
        <v>0</v>
      </c>
      <c r="AQ54" s="73">
        <f t="shared" si="34"/>
        <v>0</v>
      </c>
      <c r="AR54" s="73">
        <f t="shared" si="34"/>
        <v>0</v>
      </c>
      <c r="AS54" s="73">
        <f t="shared" si="34"/>
        <v>0</v>
      </c>
      <c r="AT54" s="73">
        <f t="shared" si="34"/>
        <v>0</v>
      </c>
      <c r="AU54" s="73">
        <f t="shared" si="34"/>
        <v>0</v>
      </c>
      <c r="AV54" s="73">
        <f t="shared" si="34"/>
        <v>0</v>
      </c>
      <c r="AW54" s="73">
        <f t="shared" si="34"/>
        <v>0</v>
      </c>
      <c r="AX54" s="73">
        <f t="shared" si="34"/>
        <v>0</v>
      </c>
      <c r="AY54" s="73">
        <f t="shared" si="34"/>
        <v>0</v>
      </c>
      <c r="AZ54" s="73">
        <f t="shared" si="34"/>
        <v>0</v>
      </c>
      <c r="BA54" s="73">
        <f>+AA50-SUM(AA54:AA56)</f>
        <v>0</v>
      </c>
      <c r="BB54" s="57"/>
      <c r="BC54" s="236">
        <f>+Q54-SUM(D54:P54)</f>
        <v>0</v>
      </c>
      <c r="BD54" s="236">
        <f>+Y54-SUM(R54:X54)</f>
        <v>0</v>
      </c>
      <c r="BE54" s="222">
        <f>+AA54-'E1'!Z54-'E2'!Q54-'E2'!Y54-'E2'!Z54</f>
        <v>0</v>
      </c>
      <c r="BF54" s="57"/>
      <c r="BG54" s="73">
        <f>+IF((D54&gt;'DD7A3.MELD'!D79),111,0)</f>
        <v>0</v>
      </c>
      <c r="BH54" s="73">
        <f>+IF((E54&gt;'DD7A3.MELD'!E79),111,0)</f>
        <v>0</v>
      </c>
      <c r="BI54" s="73">
        <f>+IF((F54&gt;'DD7A3.MELD'!F79),111,0)</f>
        <v>0</v>
      </c>
      <c r="BJ54" s="73">
        <f>+IF((G54&gt;'DD7A3.MELD'!G79),111,0)</f>
        <v>0</v>
      </c>
      <c r="BK54" s="73">
        <f>+IF((H54&gt;'DD7A3.MELD'!H79),111,0)</f>
        <v>0</v>
      </c>
      <c r="BL54" s="73">
        <f>+IF((I54&gt;'DD7A3.MELD'!I79),111,0)</f>
        <v>0</v>
      </c>
      <c r="BM54" s="73">
        <f>+IF((J54&gt;'DD7A3.MELD'!J79),111,0)</f>
        <v>0</v>
      </c>
      <c r="BN54" s="73">
        <f>+IF((K54&gt;'DD7A3.MELD'!K79),111,0)</f>
        <v>0</v>
      </c>
      <c r="BO54" s="73">
        <f>+IF((L54&gt;'DD7A3.MELD'!L79),111,0)</f>
        <v>0</v>
      </c>
      <c r="BP54" s="73">
        <f>+IF((M54&gt;'DD7A3.MELD'!M79),111,0)</f>
        <v>0</v>
      </c>
      <c r="BQ54" s="73">
        <f>+IF((N54&gt;'DD7A3.MELD'!N79),111,0)</f>
        <v>0</v>
      </c>
      <c r="BR54" s="73">
        <f>+IF((O54&gt;'DD7A3.MELD'!O79),111,0)</f>
        <v>0</v>
      </c>
      <c r="BS54" s="73">
        <f>+IF((P54&gt;'DD7A3.MELD'!P79),111,0)</f>
        <v>0</v>
      </c>
      <c r="BT54" s="73">
        <f>+IF((Q54&gt;'DD7A3.MELD'!Q79),111,0)</f>
        <v>0</v>
      </c>
      <c r="BU54" s="73">
        <f>+IF((R54&gt;'DD7A3.MELD'!R79),111,0)</f>
        <v>0</v>
      </c>
      <c r="BV54" s="73">
        <f>+IF((S54&gt;'DD7A3.MELD'!S79),111,0)</f>
        <v>0</v>
      </c>
      <c r="BW54" s="73">
        <f>+IF((T54&gt;'DD7A3.MELD'!T79),111,0)</f>
        <v>0</v>
      </c>
      <c r="BX54" s="73">
        <f>+IF((U54&gt;'DD7A3.MELD'!U79),111,0)</f>
        <v>0</v>
      </c>
      <c r="BY54" s="73">
        <f>+IF((V54&gt;'DD7A3.MELD'!V79),111,0)</f>
        <v>0</v>
      </c>
      <c r="BZ54" s="73">
        <f>+IF((W54&gt;'DD7A3.MELD'!W79),111,0)</f>
        <v>0</v>
      </c>
      <c r="CA54" s="73">
        <f>+IF((X54&gt;'DD7A3.MELD'!X79),111,0)</f>
        <v>0</v>
      </c>
      <c r="CB54" s="73">
        <f>+IF((Y54&gt;'DD7A3.MELD'!Y79),111,0)</f>
        <v>0</v>
      </c>
      <c r="CC54" s="73">
        <f>+IF((Z54&gt;'DD7A3.MELD'!Z79),111,0)</f>
        <v>0</v>
      </c>
      <c r="CD54" s="73">
        <f>+IF((AA54&gt;'DD7A3.MELD'!AA79),111,0)</f>
        <v>0</v>
      </c>
    </row>
    <row r="55" spans="2:82" s="51" customFormat="1" ht="17.100000000000001" customHeight="1">
      <c r="B55" s="59"/>
      <c r="C55" s="60" t="s">
        <v>73</v>
      </c>
      <c r="D55" s="290"/>
      <c r="E55" s="290"/>
      <c r="F55" s="290"/>
      <c r="G55" s="290"/>
      <c r="H55" s="290"/>
      <c r="I55" s="290"/>
      <c r="J55" s="290"/>
      <c r="K55" s="290"/>
      <c r="L55" s="290"/>
      <c r="M55" s="290"/>
      <c r="N55" s="290"/>
      <c r="O55" s="290"/>
      <c r="P55" s="290"/>
      <c r="Q55" s="318">
        <f>+SUM(D55:P55)</f>
        <v>0</v>
      </c>
      <c r="R55" s="290"/>
      <c r="S55" s="290"/>
      <c r="T55" s="290"/>
      <c r="U55" s="290"/>
      <c r="V55" s="290"/>
      <c r="W55" s="290"/>
      <c r="X55" s="290"/>
      <c r="Y55" s="318">
        <f>+SUM(R55:X55)</f>
        <v>0</v>
      </c>
      <c r="Z55" s="290"/>
      <c r="AA55" s="293">
        <f>+'E1'!Z55+'E2'!Q55+'E2'!Y55+'E2'!Z55</f>
        <v>0</v>
      </c>
      <c r="AB55" s="317"/>
      <c r="AC55" s="50"/>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235"/>
      <c r="BB55" s="57"/>
      <c r="BC55" s="236">
        <f>+Q55-SUM(D55:P55)</f>
        <v>0</v>
      </c>
      <c r="BD55" s="236">
        <f>+Y55-SUM(R55:X55)</f>
        <v>0</v>
      </c>
      <c r="BE55" s="222">
        <f>+AA55-'E1'!Z55-'E2'!Q55-'E2'!Y55-'E2'!Z55</f>
        <v>0</v>
      </c>
      <c r="BF55" s="57"/>
      <c r="BG55" s="73">
        <f>+IF((D55&gt;'DD7A3.MELD'!D84),111,0)</f>
        <v>0</v>
      </c>
      <c r="BH55" s="73">
        <f>+IF((E55&gt;'DD7A3.MELD'!E84),111,0)</f>
        <v>0</v>
      </c>
      <c r="BI55" s="73">
        <f>+IF((F55&gt;'DD7A3.MELD'!F84),111,0)</f>
        <v>0</v>
      </c>
      <c r="BJ55" s="73">
        <f>+IF((G55&gt;'DD7A3.MELD'!G84),111,0)</f>
        <v>0</v>
      </c>
      <c r="BK55" s="73">
        <f>+IF((H55&gt;'DD7A3.MELD'!H84),111,0)</f>
        <v>0</v>
      </c>
      <c r="BL55" s="73">
        <f>+IF((I55&gt;'DD7A3.MELD'!I84),111,0)</f>
        <v>0</v>
      </c>
      <c r="BM55" s="73">
        <f>+IF((J55&gt;'DD7A3.MELD'!J84),111,0)</f>
        <v>0</v>
      </c>
      <c r="BN55" s="73">
        <f>+IF((K55&gt;'DD7A3.MELD'!K84),111,0)</f>
        <v>0</v>
      </c>
      <c r="BO55" s="73">
        <f>+IF((L55&gt;'DD7A3.MELD'!L84),111,0)</f>
        <v>0</v>
      </c>
      <c r="BP55" s="73">
        <f>+IF((M55&gt;'DD7A3.MELD'!M84),111,0)</f>
        <v>0</v>
      </c>
      <c r="BQ55" s="73">
        <f>+IF((N55&gt;'DD7A3.MELD'!N84),111,0)</f>
        <v>0</v>
      </c>
      <c r="BR55" s="73">
        <f>+IF((O55&gt;'DD7A3.MELD'!O84),111,0)</f>
        <v>0</v>
      </c>
      <c r="BS55" s="73">
        <f>+IF((P55&gt;'DD7A3.MELD'!P84),111,0)</f>
        <v>0</v>
      </c>
      <c r="BT55" s="73">
        <f>+IF((Q55&gt;'DD7A3.MELD'!Q84),111,0)</f>
        <v>0</v>
      </c>
      <c r="BU55" s="73">
        <f>+IF((R55&gt;'DD7A3.MELD'!R84),111,0)</f>
        <v>0</v>
      </c>
      <c r="BV55" s="73">
        <f>+IF((S55&gt;'DD7A3.MELD'!S84),111,0)</f>
        <v>0</v>
      </c>
      <c r="BW55" s="73">
        <f>+IF((T55&gt;'DD7A3.MELD'!T84),111,0)</f>
        <v>0</v>
      </c>
      <c r="BX55" s="73">
        <f>+IF((U55&gt;'DD7A3.MELD'!U84),111,0)</f>
        <v>0</v>
      </c>
      <c r="BY55" s="73">
        <f>+IF((V55&gt;'DD7A3.MELD'!V84),111,0)</f>
        <v>0</v>
      </c>
      <c r="BZ55" s="73">
        <f>+IF((W55&gt;'DD7A3.MELD'!W84),111,0)</f>
        <v>0</v>
      </c>
      <c r="CA55" s="73">
        <f>+IF((X55&gt;'DD7A3.MELD'!X84),111,0)</f>
        <v>0</v>
      </c>
      <c r="CB55" s="73">
        <f>+IF((Y55&gt;'DD7A3.MELD'!Y84),111,0)</f>
        <v>0</v>
      </c>
      <c r="CC55" s="73">
        <f>+IF((Z55&gt;'DD7A3.MELD'!Z84),111,0)</f>
        <v>0</v>
      </c>
      <c r="CD55" s="73">
        <f>+IF((AA55&gt;'DD7A3.MELD'!AA84),111,0)</f>
        <v>0</v>
      </c>
    </row>
    <row r="56" spans="2:82" s="51" customFormat="1" ht="17.100000000000001" customHeight="1">
      <c r="B56" s="57"/>
      <c r="C56" s="60" t="s">
        <v>74</v>
      </c>
      <c r="D56" s="290"/>
      <c r="E56" s="290"/>
      <c r="F56" s="290"/>
      <c r="G56" s="290"/>
      <c r="H56" s="290"/>
      <c r="I56" s="290"/>
      <c r="J56" s="290"/>
      <c r="K56" s="290"/>
      <c r="L56" s="290"/>
      <c r="M56" s="290"/>
      <c r="N56" s="290"/>
      <c r="O56" s="290"/>
      <c r="P56" s="290"/>
      <c r="Q56" s="318">
        <f>+SUM(D56:P56)</f>
        <v>0</v>
      </c>
      <c r="R56" s="290"/>
      <c r="S56" s="290"/>
      <c r="T56" s="290"/>
      <c r="U56" s="290"/>
      <c r="V56" s="290"/>
      <c r="W56" s="290"/>
      <c r="X56" s="290"/>
      <c r="Y56" s="318">
        <f>+SUM(R56:X56)</f>
        <v>0</v>
      </c>
      <c r="Z56" s="290"/>
      <c r="AA56" s="293">
        <f>+'E1'!Z56+'E2'!Q56+'E2'!Y56+'E2'!Z56</f>
        <v>0</v>
      </c>
      <c r="AB56" s="317"/>
      <c r="AC56" s="5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235"/>
      <c r="BB56" s="57"/>
      <c r="BC56" s="236">
        <f>+Q56-SUM(D56:P56)</f>
        <v>0</v>
      </c>
      <c r="BD56" s="236">
        <f>+Y56-SUM(R56:X56)</f>
        <v>0</v>
      </c>
      <c r="BE56" s="222">
        <f>+AA56-'E1'!Z56-'E2'!Q56-'E2'!Y56-'E2'!Z56</f>
        <v>0</v>
      </c>
      <c r="BF56" s="57"/>
      <c r="BG56" s="73">
        <f>+IF((D56&gt;'DD7A3.MELD'!D86),111,0)</f>
        <v>0</v>
      </c>
      <c r="BH56" s="73">
        <f>+IF((E56&gt;'DD7A3.MELD'!E86),111,0)</f>
        <v>0</v>
      </c>
      <c r="BI56" s="73">
        <f>+IF((F56&gt;'DD7A3.MELD'!F86),111,0)</f>
        <v>0</v>
      </c>
      <c r="BJ56" s="73">
        <f>+IF((G56&gt;'DD7A3.MELD'!G86),111,0)</f>
        <v>0</v>
      </c>
      <c r="BK56" s="73">
        <f>+IF((H56&gt;'DD7A3.MELD'!H86),111,0)</f>
        <v>0</v>
      </c>
      <c r="BL56" s="73">
        <f>+IF((I56&gt;'DD7A3.MELD'!I86),111,0)</f>
        <v>0</v>
      </c>
      <c r="BM56" s="73">
        <f>+IF((J56&gt;'DD7A3.MELD'!J86),111,0)</f>
        <v>0</v>
      </c>
      <c r="BN56" s="73">
        <f>+IF((K56&gt;'DD7A3.MELD'!K86),111,0)</f>
        <v>0</v>
      </c>
      <c r="BO56" s="73">
        <f>+IF((L56&gt;'DD7A3.MELD'!L86),111,0)</f>
        <v>0</v>
      </c>
      <c r="BP56" s="73">
        <f>+IF((M56&gt;'DD7A3.MELD'!M86),111,0)</f>
        <v>0</v>
      </c>
      <c r="BQ56" s="73">
        <f>+IF((N56&gt;'DD7A3.MELD'!N86),111,0)</f>
        <v>0</v>
      </c>
      <c r="BR56" s="73">
        <f>+IF((O56&gt;'DD7A3.MELD'!O86),111,0)</f>
        <v>0</v>
      </c>
      <c r="BS56" s="73">
        <f>+IF((P56&gt;'DD7A3.MELD'!P86),111,0)</f>
        <v>0</v>
      </c>
      <c r="BT56" s="73">
        <f>+IF((Q56&gt;'DD7A3.MELD'!Q86),111,0)</f>
        <v>0</v>
      </c>
      <c r="BU56" s="73">
        <f>+IF((R56&gt;'DD7A3.MELD'!R86),111,0)</f>
        <v>0</v>
      </c>
      <c r="BV56" s="73">
        <f>+IF((S56&gt;'DD7A3.MELD'!S86),111,0)</f>
        <v>0</v>
      </c>
      <c r="BW56" s="73">
        <f>+IF((T56&gt;'DD7A3.MELD'!T86),111,0)</f>
        <v>0</v>
      </c>
      <c r="BX56" s="73">
        <f>+IF((U56&gt;'DD7A3.MELD'!U86),111,0)</f>
        <v>0</v>
      </c>
      <c r="BY56" s="73">
        <f>+IF((V56&gt;'DD7A3.MELD'!V86),111,0)</f>
        <v>0</v>
      </c>
      <c r="BZ56" s="73">
        <f>+IF((W56&gt;'DD7A3.MELD'!W86),111,0)</f>
        <v>0</v>
      </c>
      <c r="CA56" s="73">
        <f>+IF((X56&gt;'DD7A3.MELD'!X86),111,0)</f>
        <v>0</v>
      </c>
      <c r="CB56" s="73">
        <f>+IF((Y56&gt;'DD7A3.MELD'!Y86),111,0)</f>
        <v>0</v>
      </c>
      <c r="CC56" s="73">
        <f>+IF((Z56&gt;'DD7A3.MELD'!Z86),111,0)</f>
        <v>0</v>
      </c>
      <c r="CD56" s="73">
        <f>+IF((AA56&gt;'DD7A3.MELD'!AA86),111,0)</f>
        <v>0</v>
      </c>
    </row>
    <row r="57" spans="2:82" s="91" customFormat="1" ht="30" customHeight="1">
      <c r="B57" s="61"/>
      <c r="C57" s="62" t="s">
        <v>226</v>
      </c>
      <c r="D57" s="290"/>
      <c r="E57" s="290"/>
      <c r="F57" s="290"/>
      <c r="G57" s="290"/>
      <c r="H57" s="290"/>
      <c r="I57" s="290"/>
      <c r="J57" s="299"/>
      <c r="K57" s="299"/>
      <c r="L57" s="299"/>
      <c r="M57" s="299"/>
      <c r="N57" s="299"/>
      <c r="O57" s="299"/>
      <c r="P57" s="299"/>
      <c r="Q57" s="305"/>
      <c r="R57" s="299"/>
      <c r="S57" s="299"/>
      <c r="T57" s="299"/>
      <c r="U57" s="299"/>
      <c r="V57" s="299"/>
      <c r="W57" s="299"/>
      <c r="X57" s="299"/>
      <c r="Y57" s="305"/>
      <c r="Z57" s="299"/>
      <c r="AA57" s="302"/>
      <c r="AB57" s="312"/>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235"/>
      <c r="BB57" s="57"/>
      <c r="BC57" s="236"/>
      <c r="BD57" s="236"/>
      <c r="BE57" s="222"/>
      <c r="BF57" s="57"/>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row>
    <row r="58" spans="2:82" s="51" customFormat="1" ht="17.100000000000001" customHeight="1">
      <c r="B58" s="57"/>
      <c r="C58" s="58" t="s">
        <v>10</v>
      </c>
      <c r="D58" s="290"/>
      <c r="E58" s="290"/>
      <c r="F58" s="290"/>
      <c r="G58" s="290"/>
      <c r="H58" s="290"/>
      <c r="I58" s="290"/>
      <c r="J58" s="290"/>
      <c r="K58" s="290"/>
      <c r="L58" s="290"/>
      <c r="M58" s="290"/>
      <c r="N58" s="290"/>
      <c r="O58" s="290"/>
      <c r="P58" s="290"/>
      <c r="Q58" s="306">
        <f>+SUM(D58:P58)</f>
        <v>0</v>
      </c>
      <c r="R58" s="290"/>
      <c r="S58" s="290"/>
      <c r="T58" s="290"/>
      <c r="U58" s="290"/>
      <c r="V58" s="290"/>
      <c r="W58" s="290"/>
      <c r="X58" s="290"/>
      <c r="Y58" s="306">
        <f>+SUM(R58:X58)</f>
        <v>0</v>
      </c>
      <c r="Z58" s="290"/>
      <c r="AA58" s="293">
        <f>+'E1'!Z58+'E2'!Q58+'E2'!Y58+'E2'!Z58</f>
        <v>0</v>
      </c>
      <c r="AB58" s="313"/>
      <c r="AC58" s="50"/>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C58" s="73">
        <f>+Q58-SUM(D58:P58)</f>
        <v>0</v>
      </c>
      <c r="BD58" s="73">
        <f>+Y58-SUM(R58:X58)</f>
        <v>0</v>
      </c>
      <c r="BE58" s="73">
        <f>+AA58-'E1'!Z58-'E2'!Q58-'E2'!Y58-'E2'!Z58</f>
        <v>0</v>
      </c>
      <c r="BG58" s="73">
        <f>+IF(OR((D58&gt;'DD7A3.MELD'!D88),(D58&lt;'DD7A3.MELD'!D89)),111,0)</f>
        <v>0</v>
      </c>
      <c r="BH58" s="73">
        <f>+IF(OR((E58&gt;'DD7A3.MELD'!E88),(E58&lt;'DD7A3.MELD'!E89)),111,0)</f>
        <v>0</v>
      </c>
      <c r="BI58" s="73">
        <f>+IF(OR((F58&gt;'DD7A3.MELD'!F88),(F58&lt;'DD7A3.MELD'!F89)),111,0)</f>
        <v>0</v>
      </c>
      <c r="BJ58" s="73">
        <f>+IF(OR((G58&gt;'DD7A3.MELD'!G88),(G58&lt;'DD7A3.MELD'!G89)),111,0)</f>
        <v>0</v>
      </c>
      <c r="BK58" s="73">
        <f>+IF(OR((H58&gt;'DD7A3.MELD'!H88),(H58&lt;'DD7A3.MELD'!H89)),111,0)</f>
        <v>0</v>
      </c>
      <c r="BL58" s="73">
        <f>+IF(OR((I58&gt;'DD7A3.MELD'!I88),(I58&lt;'DD7A3.MELD'!I89)),111,0)</f>
        <v>0</v>
      </c>
      <c r="BM58" s="73">
        <f>+IF(OR((J58&gt;'DD7A3.MELD'!J88),(J58&lt;'DD7A3.MELD'!J89)),111,0)</f>
        <v>0</v>
      </c>
      <c r="BN58" s="73">
        <f>+IF(OR((K58&gt;'DD7A3.MELD'!K88),(K58&lt;'DD7A3.MELD'!K89)),111,0)</f>
        <v>0</v>
      </c>
      <c r="BO58" s="73">
        <f>+IF(OR((L58&gt;'DD7A3.MELD'!L88),(L58&lt;'DD7A3.MELD'!L89)),111,0)</f>
        <v>0</v>
      </c>
      <c r="BP58" s="73">
        <f>+IF(OR((M58&gt;'DD7A3.MELD'!M88),(M58&lt;'DD7A3.MELD'!M89)),111,0)</f>
        <v>0</v>
      </c>
      <c r="BQ58" s="73">
        <f>+IF(OR((N58&gt;'DD7A3.MELD'!N88),(N58&lt;'DD7A3.MELD'!N89)),111,0)</f>
        <v>0</v>
      </c>
      <c r="BR58" s="73">
        <f>+IF(OR((O58&gt;'DD7A3.MELD'!O88),(O58&lt;'DD7A3.MELD'!O89)),111,0)</f>
        <v>0</v>
      </c>
      <c r="BS58" s="73">
        <f>+IF(OR((P58&gt;'DD7A3.MELD'!P88),(P58&lt;'DD7A3.MELD'!P89)),111,0)</f>
        <v>0</v>
      </c>
      <c r="BT58" s="73">
        <f>+IF(OR((Q58&gt;'DD7A3.MELD'!Q88),(Q58&lt;'DD7A3.MELD'!Q89)),111,0)</f>
        <v>0</v>
      </c>
      <c r="BU58" s="73">
        <f>+IF(OR((R58&gt;'DD7A3.MELD'!R88),(R58&lt;'DD7A3.MELD'!R89)),111,0)</f>
        <v>0</v>
      </c>
      <c r="BV58" s="73">
        <f>+IF(OR((S58&gt;'DD7A3.MELD'!S88),(S58&lt;'DD7A3.MELD'!S89)),111,0)</f>
        <v>0</v>
      </c>
      <c r="BW58" s="73">
        <f>+IF(OR((T58&gt;'DD7A3.MELD'!T88),(T58&lt;'DD7A3.MELD'!T89)),111,0)</f>
        <v>0</v>
      </c>
      <c r="BX58" s="73">
        <f>+IF(OR((U58&gt;'DD7A3.MELD'!U88),(U58&lt;'DD7A3.MELD'!U89)),111,0)</f>
        <v>0</v>
      </c>
      <c r="BY58" s="73">
        <f>+IF(OR((V58&gt;'DD7A3.MELD'!V88),(V58&lt;'DD7A3.MELD'!V89)),111,0)</f>
        <v>0</v>
      </c>
      <c r="BZ58" s="73">
        <f>+IF(OR((W58&gt;'DD7A3.MELD'!W88),(W58&lt;'DD7A3.MELD'!W89)),111,0)</f>
        <v>0</v>
      </c>
      <c r="CA58" s="73">
        <f>+IF(OR((X58&gt;'DD7A3.MELD'!X88),(X58&lt;'DD7A3.MELD'!X89)),111,0)</f>
        <v>0</v>
      </c>
      <c r="CB58" s="73">
        <f>+IF(OR((Y58&gt;'DD7A3.MELD'!Y88),(Y58&lt;'DD7A3.MELD'!Y89)),111,0)</f>
        <v>0</v>
      </c>
      <c r="CC58" s="73">
        <f>+IF(OR((Z58&gt;'DD7A3.MELD'!Z88),(Z58&lt;'DD7A3.MELD'!Z89)),111,0)</f>
        <v>0</v>
      </c>
      <c r="CD58" s="73">
        <f>+IF(OR((AA58&gt;'DD7A3.MELD'!AA88),(AA58&lt;'DD7A3.MELD'!AA89)),111,0)</f>
        <v>0</v>
      </c>
    </row>
    <row r="59" spans="2:82" s="51" customFormat="1" ht="17.100000000000001" customHeight="1">
      <c r="B59" s="57"/>
      <c r="C59" s="58" t="s">
        <v>11</v>
      </c>
      <c r="D59" s="290"/>
      <c r="E59" s="290"/>
      <c r="F59" s="290"/>
      <c r="G59" s="290"/>
      <c r="H59" s="290"/>
      <c r="I59" s="290"/>
      <c r="J59" s="290"/>
      <c r="K59" s="290"/>
      <c r="L59" s="290"/>
      <c r="M59" s="290"/>
      <c r="N59" s="290"/>
      <c r="O59" s="290"/>
      <c r="P59" s="290"/>
      <c r="Q59" s="318">
        <f t="shared" ref="Q59:Q67" si="35">+SUM(D59:P59)</f>
        <v>0</v>
      </c>
      <c r="R59" s="290"/>
      <c r="S59" s="290"/>
      <c r="T59" s="290"/>
      <c r="U59" s="290"/>
      <c r="V59" s="290"/>
      <c r="W59" s="290"/>
      <c r="X59" s="290"/>
      <c r="Y59" s="318">
        <f t="shared" ref="Y59:Y67" si="36">+SUM(R59:X59)</f>
        <v>0</v>
      </c>
      <c r="Z59" s="290"/>
      <c r="AA59" s="293">
        <f>+'E1'!Z59+'E2'!Q59+'E2'!Y59+'E2'!Z59</f>
        <v>0</v>
      </c>
      <c r="AB59" s="313"/>
      <c r="AC59" s="50"/>
      <c r="AD59" s="73">
        <f t="shared" ref="AD59:BA59" si="37">+D59-SUM(D60:D65)</f>
        <v>0</v>
      </c>
      <c r="AE59" s="73">
        <f t="shared" si="37"/>
        <v>0</v>
      </c>
      <c r="AF59" s="73">
        <f t="shared" si="37"/>
        <v>0</v>
      </c>
      <c r="AG59" s="73">
        <f t="shared" si="37"/>
        <v>0</v>
      </c>
      <c r="AH59" s="73">
        <f t="shared" si="37"/>
        <v>0</v>
      </c>
      <c r="AI59" s="73">
        <f t="shared" si="37"/>
        <v>0</v>
      </c>
      <c r="AJ59" s="73">
        <f t="shared" si="37"/>
        <v>0</v>
      </c>
      <c r="AK59" s="73">
        <f t="shared" si="37"/>
        <v>0</v>
      </c>
      <c r="AL59" s="73">
        <f t="shared" si="37"/>
        <v>0</v>
      </c>
      <c r="AM59" s="73">
        <f t="shared" si="37"/>
        <v>0</v>
      </c>
      <c r="AN59" s="73">
        <f t="shared" si="37"/>
        <v>0</v>
      </c>
      <c r="AO59" s="73">
        <f t="shared" si="37"/>
        <v>0</v>
      </c>
      <c r="AP59" s="73">
        <f t="shared" si="37"/>
        <v>0</v>
      </c>
      <c r="AQ59" s="73">
        <f t="shared" si="37"/>
        <v>0</v>
      </c>
      <c r="AR59" s="73">
        <f t="shared" si="37"/>
        <v>0</v>
      </c>
      <c r="AS59" s="73">
        <f t="shared" si="37"/>
        <v>0</v>
      </c>
      <c r="AT59" s="73">
        <f t="shared" si="37"/>
        <v>0</v>
      </c>
      <c r="AU59" s="73">
        <f t="shared" si="37"/>
        <v>0</v>
      </c>
      <c r="AV59" s="73">
        <f t="shared" si="37"/>
        <v>0</v>
      </c>
      <c r="AW59" s="73">
        <f t="shared" si="37"/>
        <v>0</v>
      </c>
      <c r="AX59" s="73">
        <f t="shared" si="37"/>
        <v>0</v>
      </c>
      <c r="AY59" s="73">
        <f t="shared" si="37"/>
        <v>0</v>
      </c>
      <c r="AZ59" s="73">
        <f t="shared" si="37"/>
        <v>0</v>
      </c>
      <c r="BA59" s="73">
        <f t="shared" si="37"/>
        <v>0</v>
      </c>
      <c r="BC59" s="73">
        <f t="shared" ref="BC59:BC64" si="38">+Q59-SUM(D59:P59)</f>
        <v>0</v>
      </c>
      <c r="BD59" s="72">
        <f t="shared" ref="BD59:BD64" si="39">+Y59-SUM(R59:X59)</f>
        <v>0</v>
      </c>
      <c r="BE59" s="73">
        <f>+AA59-'E1'!Z59-'E2'!Q59-'E2'!Y59-'E2'!Z59</f>
        <v>0</v>
      </c>
      <c r="BG59" s="73">
        <f>+IF(OR((D59&gt;'DD7A3.MELD'!D91),(D59&lt;'DD7A3.MELD'!D92)),111,0)</f>
        <v>0</v>
      </c>
      <c r="BH59" s="73">
        <f>+IF(OR((E59&gt;'DD7A3.MELD'!E91),(E59&lt;'DD7A3.MELD'!E92)),111,0)</f>
        <v>0</v>
      </c>
      <c r="BI59" s="73">
        <f>+IF(OR((F59&gt;'DD7A3.MELD'!F91),(F59&lt;'DD7A3.MELD'!F92)),111,0)</f>
        <v>0</v>
      </c>
      <c r="BJ59" s="73">
        <f>+IF(OR((G59&gt;'DD7A3.MELD'!G91),(G59&lt;'DD7A3.MELD'!G92)),111,0)</f>
        <v>0</v>
      </c>
      <c r="BK59" s="73">
        <f>+IF(OR((H59&gt;'DD7A3.MELD'!H91),(H59&lt;'DD7A3.MELD'!H92)),111,0)</f>
        <v>0</v>
      </c>
      <c r="BL59" s="73">
        <f>+IF(OR((I59&gt;'DD7A3.MELD'!I91),(I59&lt;'DD7A3.MELD'!I92)),111,0)</f>
        <v>0</v>
      </c>
      <c r="BM59" s="73">
        <f>+IF(OR((J59&gt;'DD7A3.MELD'!J91),(J59&lt;'DD7A3.MELD'!J92)),111,0)</f>
        <v>0</v>
      </c>
      <c r="BN59" s="73">
        <f>+IF(OR((K59&gt;'DD7A3.MELD'!K91),(K59&lt;'DD7A3.MELD'!K92)),111,0)</f>
        <v>0</v>
      </c>
      <c r="BO59" s="73">
        <f>+IF(OR((L59&gt;'DD7A3.MELD'!L91),(L59&lt;'DD7A3.MELD'!L92)),111,0)</f>
        <v>0</v>
      </c>
      <c r="BP59" s="73">
        <f>+IF(OR((M59&gt;'DD7A3.MELD'!M91),(M59&lt;'DD7A3.MELD'!M92)),111,0)</f>
        <v>0</v>
      </c>
      <c r="BQ59" s="73">
        <f>+IF(OR((N59&gt;'DD7A3.MELD'!N91),(N59&lt;'DD7A3.MELD'!N92)),111,0)</f>
        <v>0</v>
      </c>
      <c r="BR59" s="73">
        <f>+IF(OR((O59&gt;'DD7A3.MELD'!O91),(O59&lt;'DD7A3.MELD'!O92)),111,0)</f>
        <v>0</v>
      </c>
      <c r="BS59" s="73">
        <f>+IF(OR((P59&gt;'DD7A3.MELD'!P91),(P59&lt;'DD7A3.MELD'!P92)),111,0)</f>
        <v>0</v>
      </c>
      <c r="BT59" s="73">
        <f>+IF(OR((Q59&gt;'DD7A3.MELD'!Q91),(Q59&lt;'DD7A3.MELD'!Q92)),111,0)</f>
        <v>0</v>
      </c>
      <c r="BU59" s="73">
        <f>+IF(OR((R59&gt;'DD7A3.MELD'!R91),(R59&lt;'DD7A3.MELD'!R92)),111,0)</f>
        <v>0</v>
      </c>
      <c r="BV59" s="73">
        <f>+IF(OR((S59&gt;'DD7A3.MELD'!S91),(S59&lt;'DD7A3.MELD'!S92)),111,0)</f>
        <v>0</v>
      </c>
      <c r="BW59" s="73">
        <f>+IF(OR((T59&gt;'DD7A3.MELD'!T91),(T59&lt;'DD7A3.MELD'!T92)),111,0)</f>
        <v>0</v>
      </c>
      <c r="BX59" s="73">
        <f>+IF(OR((U59&gt;'DD7A3.MELD'!U91),(U59&lt;'DD7A3.MELD'!U92)),111,0)</f>
        <v>0</v>
      </c>
      <c r="BY59" s="73">
        <f>+IF(OR((V59&gt;'DD7A3.MELD'!V91),(V59&lt;'DD7A3.MELD'!V92)),111,0)</f>
        <v>0</v>
      </c>
      <c r="BZ59" s="73">
        <f>+IF(OR((W59&gt;'DD7A3.MELD'!W91),(W59&lt;'DD7A3.MELD'!W92)),111,0)</f>
        <v>0</v>
      </c>
      <c r="CA59" s="73">
        <f>+IF(OR((X59&gt;'DD7A3.MELD'!X91),(X59&lt;'DD7A3.MELD'!X92)),111,0)</f>
        <v>0</v>
      </c>
      <c r="CB59" s="73">
        <f>+IF(OR((Y59&gt;'DD7A3.MELD'!Y91),(Y59&lt;'DD7A3.MELD'!Y92)),111,0)</f>
        <v>0</v>
      </c>
      <c r="CC59" s="73">
        <f>+IF(OR((Z59&gt;'DD7A3.MELD'!Z91),(Z59&lt;'DD7A3.MELD'!Z92)),111,0)</f>
        <v>0</v>
      </c>
      <c r="CD59" s="73">
        <f>+IF(OR((AA59&gt;'DD7A3.MELD'!AA91),(AA59&lt;'DD7A3.MELD'!AA92)),111,0)</f>
        <v>0</v>
      </c>
    </row>
    <row r="60" spans="2:82" s="56" customFormat="1" ht="17.100000000000001" customHeight="1">
      <c r="B60" s="276"/>
      <c r="C60" s="277" t="s">
        <v>190</v>
      </c>
      <c r="D60" s="294"/>
      <c r="E60" s="294"/>
      <c r="F60" s="294"/>
      <c r="G60" s="294"/>
      <c r="H60" s="294"/>
      <c r="I60" s="294"/>
      <c r="J60" s="294"/>
      <c r="K60" s="294"/>
      <c r="L60" s="294"/>
      <c r="M60" s="294"/>
      <c r="N60" s="294"/>
      <c r="O60" s="294"/>
      <c r="P60" s="294"/>
      <c r="Q60" s="295">
        <f t="shared" si="35"/>
        <v>0</v>
      </c>
      <c r="R60" s="294"/>
      <c r="S60" s="294"/>
      <c r="T60" s="294"/>
      <c r="U60" s="294"/>
      <c r="V60" s="294"/>
      <c r="W60" s="294"/>
      <c r="X60" s="294"/>
      <c r="Y60" s="295">
        <f t="shared" si="36"/>
        <v>0</v>
      </c>
      <c r="Z60" s="294"/>
      <c r="AA60" s="293">
        <f>+'E1'!Z60+'E2'!Q60+'E2'!Y60+'E2'!Z60</f>
        <v>0</v>
      </c>
      <c r="AB60" s="314"/>
      <c r="AC60" s="55"/>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C60" s="74">
        <f t="shared" si="38"/>
        <v>0</v>
      </c>
      <c r="BD60" s="222">
        <f t="shared" si="39"/>
        <v>0</v>
      </c>
      <c r="BE60" s="74">
        <f>+AA60-'E1'!Z60-'E2'!Q60-'E2'!Y60-'E2'!Z60</f>
        <v>0</v>
      </c>
      <c r="BG60" s="74">
        <f>+IF((D60&gt;'DD7A3.MELD'!D94),111,0)</f>
        <v>0</v>
      </c>
      <c r="BH60" s="74">
        <f>+IF((E60&gt;'DD7A3.MELD'!E94),111,0)</f>
        <v>0</v>
      </c>
      <c r="BI60" s="74">
        <f>+IF((F60&gt;'DD7A3.MELD'!F94),111,0)</f>
        <v>0</v>
      </c>
      <c r="BJ60" s="74">
        <f>+IF((G60&gt;'DD7A3.MELD'!G94),111,0)</f>
        <v>0</v>
      </c>
      <c r="BK60" s="74">
        <f>+IF((H60&gt;'DD7A3.MELD'!H94),111,0)</f>
        <v>0</v>
      </c>
      <c r="BL60" s="74">
        <f>+IF((I60&gt;'DD7A3.MELD'!I94),111,0)</f>
        <v>0</v>
      </c>
      <c r="BM60" s="74">
        <f>+IF((J60&gt;'DD7A3.MELD'!J94),111,0)</f>
        <v>0</v>
      </c>
      <c r="BN60" s="74">
        <f>+IF((K60&gt;'DD7A3.MELD'!K94),111,0)</f>
        <v>0</v>
      </c>
      <c r="BO60" s="74">
        <f>+IF((L60&gt;'DD7A3.MELD'!L94),111,0)</f>
        <v>0</v>
      </c>
      <c r="BP60" s="74">
        <f>+IF((M60&gt;'DD7A3.MELD'!M94),111,0)</f>
        <v>0</v>
      </c>
      <c r="BQ60" s="74">
        <f>+IF((N60&gt;'DD7A3.MELD'!N94),111,0)</f>
        <v>0</v>
      </c>
      <c r="BR60" s="74">
        <f>+IF((O60&gt;'DD7A3.MELD'!O94),111,0)</f>
        <v>0</v>
      </c>
      <c r="BS60" s="74">
        <f>+IF((P60&gt;'DD7A3.MELD'!P94),111,0)</f>
        <v>0</v>
      </c>
      <c r="BT60" s="74">
        <f>+IF((Q60&gt;'DD7A3.MELD'!Q94),111,0)</f>
        <v>0</v>
      </c>
      <c r="BU60" s="74">
        <f>+IF((R60&gt;'DD7A3.MELD'!R94),111,0)</f>
        <v>0</v>
      </c>
      <c r="BV60" s="74">
        <f>+IF((S60&gt;'DD7A3.MELD'!S94),111,0)</f>
        <v>0</v>
      </c>
      <c r="BW60" s="74">
        <f>+IF((T60&gt;'DD7A3.MELD'!T94),111,0)</f>
        <v>0</v>
      </c>
      <c r="BX60" s="74">
        <f>+IF((U60&gt;'DD7A3.MELD'!U94),111,0)</f>
        <v>0</v>
      </c>
      <c r="BY60" s="74">
        <f>+IF((V60&gt;'DD7A3.MELD'!V94),111,0)</f>
        <v>0</v>
      </c>
      <c r="BZ60" s="74">
        <f>+IF((W60&gt;'DD7A3.MELD'!W94),111,0)</f>
        <v>0</v>
      </c>
      <c r="CA60" s="74">
        <f>+IF((X60&gt;'DD7A3.MELD'!X94),111,0)</f>
        <v>0</v>
      </c>
      <c r="CB60" s="74">
        <f>+IF((Y60&gt;'DD7A3.MELD'!Y94),111,0)</f>
        <v>0</v>
      </c>
      <c r="CC60" s="74">
        <f>+IF((Z60&gt;'DD7A3.MELD'!Z94),111,0)</f>
        <v>0</v>
      </c>
      <c r="CD60" s="74">
        <f>+IF((AA60&gt;'DD7A3.MELD'!AA94),111,0)</f>
        <v>0</v>
      </c>
    </row>
    <row r="61" spans="2:82" s="51" customFormat="1" ht="17.100000000000001" customHeight="1">
      <c r="B61" s="283"/>
      <c r="C61" s="284" t="s">
        <v>81</v>
      </c>
      <c r="D61" s="290"/>
      <c r="E61" s="290"/>
      <c r="F61" s="290"/>
      <c r="G61" s="290"/>
      <c r="H61" s="290"/>
      <c r="I61" s="290"/>
      <c r="J61" s="290"/>
      <c r="K61" s="290"/>
      <c r="L61" s="290"/>
      <c r="M61" s="290"/>
      <c r="N61" s="290"/>
      <c r="O61" s="290"/>
      <c r="P61" s="290"/>
      <c r="Q61" s="318">
        <f t="shared" si="35"/>
        <v>0</v>
      </c>
      <c r="R61" s="290"/>
      <c r="S61" s="290"/>
      <c r="T61" s="290"/>
      <c r="U61" s="290"/>
      <c r="V61" s="290"/>
      <c r="W61" s="290"/>
      <c r="X61" s="290"/>
      <c r="Y61" s="318">
        <f t="shared" si="36"/>
        <v>0</v>
      </c>
      <c r="Z61" s="290"/>
      <c r="AA61" s="293">
        <f>+'E1'!Z61+'E2'!Q61+'E2'!Y61+'E2'!Z61</f>
        <v>0</v>
      </c>
      <c r="AB61" s="313"/>
      <c r="AC61" s="50"/>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C61" s="73">
        <f t="shared" si="38"/>
        <v>0</v>
      </c>
      <c r="BD61" s="72">
        <f t="shared" si="39"/>
        <v>0</v>
      </c>
      <c r="BE61" s="73">
        <f>+AA61-'E1'!Z61-'E2'!Q61-'E2'!Y61-'E2'!Z61</f>
        <v>0</v>
      </c>
      <c r="BG61" s="73">
        <f>+IF((D61&gt;'DD7A3.MELD'!D95),111,0)</f>
        <v>0</v>
      </c>
      <c r="BH61" s="73">
        <f>+IF((E61&gt;'DD7A3.MELD'!E95),111,0)</f>
        <v>0</v>
      </c>
      <c r="BI61" s="73">
        <f>+IF((F61&gt;'DD7A3.MELD'!F95),111,0)</f>
        <v>0</v>
      </c>
      <c r="BJ61" s="73">
        <f>+IF((G61&gt;'DD7A3.MELD'!G95),111,0)</f>
        <v>0</v>
      </c>
      <c r="BK61" s="73">
        <f>+IF((H61&gt;'DD7A3.MELD'!H95),111,0)</f>
        <v>0</v>
      </c>
      <c r="BL61" s="73">
        <f>+IF((I61&gt;'DD7A3.MELD'!I95),111,0)</f>
        <v>0</v>
      </c>
      <c r="BM61" s="73">
        <f>+IF((J61&gt;'DD7A3.MELD'!J95),111,0)</f>
        <v>0</v>
      </c>
      <c r="BN61" s="73">
        <f>+IF((K61&gt;'DD7A3.MELD'!K95),111,0)</f>
        <v>0</v>
      </c>
      <c r="BO61" s="73">
        <f>+IF((L61&gt;'DD7A3.MELD'!L95),111,0)</f>
        <v>0</v>
      </c>
      <c r="BP61" s="73">
        <f>+IF((M61&gt;'DD7A3.MELD'!M95),111,0)</f>
        <v>0</v>
      </c>
      <c r="BQ61" s="73">
        <f>+IF((N61&gt;'DD7A3.MELD'!N95),111,0)</f>
        <v>0</v>
      </c>
      <c r="BR61" s="73">
        <f>+IF((O61&gt;'DD7A3.MELD'!O95),111,0)</f>
        <v>0</v>
      </c>
      <c r="BS61" s="73">
        <f>+IF((P61&gt;'DD7A3.MELD'!P95),111,0)</f>
        <v>0</v>
      </c>
      <c r="BT61" s="73">
        <f>+IF((Q61&gt;'DD7A3.MELD'!Q95),111,0)</f>
        <v>0</v>
      </c>
      <c r="BU61" s="73">
        <f>+IF((R61&gt;'DD7A3.MELD'!R95),111,0)</f>
        <v>0</v>
      </c>
      <c r="BV61" s="73">
        <f>+IF((S61&gt;'DD7A3.MELD'!S95),111,0)</f>
        <v>0</v>
      </c>
      <c r="BW61" s="73">
        <f>+IF((T61&gt;'DD7A3.MELD'!T95),111,0)</f>
        <v>0</v>
      </c>
      <c r="BX61" s="73">
        <f>+IF((U61&gt;'DD7A3.MELD'!U95),111,0)</f>
        <v>0</v>
      </c>
      <c r="BY61" s="73">
        <f>+IF((V61&gt;'DD7A3.MELD'!V95),111,0)</f>
        <v>0</v>
      </c>
      <c r="BZ61" s="73">
        <f>+IF((W61&gt;'DD7A3.MELD'!W95),111,0)</f>
        <v>0</v>
      </c>
      <c r="CA61" s="73">
        <f>+IF((X61&gt;'DD7A3.MELD'!X95),111,0)</f>
        <v>0</v>
      </c>
      <c r="CB61" s="73">
        <f>+IF((Y61&gt;'DD7A3.MELD'!Y95),111,0)</f>
        <v>0</v>
      </c>
      <c r="CC61" s="73">
        <f>+IF((Z61&gt;'DD7A3.MELD'!Z95),111,0)</f>
        <v>0</v>
      </c>
      <c r="CD61" s="73">
        <f>+IF((AA61&gt;'DD7A3.MELD'!AA95),111,0)</f>
        <v>0</v>
      </c>
    </row>
    <row r="62" spans="2:82" s="51" customFormat="1" ht="17.100000000000001" customHeight="1">
      <c r="B62" s="283"/>
      <c r="C62" s="284" t="s">
        <v>282</v>
      </c>
      <c r="D62" s="290"/>
      <c r="E62" s="290"/>
      <c r="F62" s="290"/>
      <c r="G62" s="290"/>
      <c r="H62" s="290"/>
      <c r="I62" s="290"/>
      <c r="J62" s="290"/>
      <c r="K62" s="290"/>
      <c r="L62" s="290"/>
      <c r="M62" s="290"/>
      <c r="N62" s="290"/>
      <c r="O62" s="290"/>
      <c r="P62" s="290"/>
      <c r="Q62" s="318">
        <f t="shared" si="35"/>
        <v>0</v>
      </c>
      <c r="R62" s="290"/>
      <c r="S62" s="290"/>
      <c r="T62" s="290"/>
      <c r="U62" s="290"/>
      <c r="V62" s="290"/>
      <c r="W62" s="290"/>
      <c r="X62" s="290"/>
      <c r="Y62" s="318">
        <f t="shared" si="36"/>
        <v>0</v>
      </c>
      <c r="Z62" s="290"/>
      <c r="AA62" s="293">
        <f>+'E1'!Z62+'E2'!Q62+'E2'!Y62+'E2'!Z62</f>
        <v>0</v>
      </c>
      <c r="AB62" s="313"/>
      <c r="AC62" s="50"/>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C62" s="73">
        <f t="shared" si="38"/>
        <v>0</v>
      </c>
      <c r="BD62" s="72">
        <f t="shared" si="39"/>
        <v>0</v>
      </c>
      <c r="BE62" s="73">
        <f>+AA62-'E1'!Z62-'E2'!Q62-'E2'!Y62-'E2'!Z62</f>
        <v>0</v>
      </c>
      <c r="BG62" s="73">
        <f>+IF((D62&gt;'DD7A3.MELD'!D96),111,0)</f>
        <v>0</v>
      </c>
      <c r="BH62" s="73">
        <f>+IF((E62&gt;'DD7A3.MELD'!E96),111,0)</f>
        <v>0</v>
      </c>
      <c r="BI62" s="73">
        <f>+IF((F62&gt;'DD7A3.MELD'!F96),111,0)</f>
        <v>0</v>
      </c>
      <c r="BJ62" s="73">
        <f>+IF((G62&gt;'DD7A3.MELD'!G96),111,0)</f>
        <v>0</v>
      </c>
      <c r="BK62" s="73">
        <f>+IF((H62&gt;'DD7A3.MELD'!H96),111,0)</f>
        <v>0</v>
      </c>
      <c r="BL62" s="73">
        <f>+IF((I62&gt;'DD7A3.MELD'!I96),111,0)</f>
        <v>0</v>
      </c>
      <c r="BM62" s="73">
        <f>+IF((J62&gt;'DD7A3.MELD'!J96),111,0)</f>
        <v>0</v>
      </c>
      <c r="BN62" s="73">
        <f>+IF((K62&gt;'DD7A3.MELD'!K96),111,0)</f>
        <v>0</v>
      </c>
      <c r="BO62" s="73">
        <f>+IF((L62&gt;'DD7A3.MELD'!L96),111,0)</f>
        <v>0</v>
      </c>
      <c r="BP62" s="73">
        <f>+IF((M62&gt;'DD7A3.MELD'!M96),111,0)</f>
        <v>0</v>
      </c>
      <c r="BQ62" s="73">
        <f>+IF((N62&gt;'DD7A3.MELD'!N96),111,0)</f>
        <v>0</v>
      </c>
      <c r="BR62" s="73">
        <f>+IF((O62&gt;'DD7A3.MELD'!O96),111,0)</f>
        <v>0</v>
      </c>
      <c r="BS62" s="73">
        <f>+IF((P62&gt;'DD7A3.MELD'!P96),111,0)</f>
        <v>0</v>
      </c>
      <c r="BT62" s="73">
        <f>+IF((Q62&gt;'DD7A3.MELD'!Q96),111,0)</f>
        <v>0</v>
      </c>
      <c r="BU62" s="73">
        <f>+IF((R62&gt;'DD7A3.MELD'!R96),111,0)</f>
        <v>0</v>
      </c>
      <c r="BV62" s="73">
        <f>+IF((S62&gt;'DD7A3.MELD'!S96),111,0)</f>
        <v>0</v>
      </c>
      <c r="BW62" s="73">
        <f>+IF((T62&gt;'DD7A3.MELD'!T96),111,0)</f>
        <v>0</v>
      </c>
      <c r="BX62" s="73">
        <f>+IF((U62&gt;'DD7A3.MELD'!U96),111,0)</f>
        <v>0</v>
      </c>
      <c r="BY62" s="73">
        <f>+IF((V62&gt;'DD7A3.MELD'!V96),111,0)</f>
        <v>0</v>
      </c>
      <c r="BZ62" s="73">
        <f>+IF((W62&gt;'DD7A3.MELD'!W96),111,0)</f>
        <v>0</v>
      </c>
      <c r="CA62" s="73">
        <f>+IF((X62&gt;'DD7A3.MELD'!X96),111,0)</f>
        <v>0</v>
      </c>
      <c r="CB62" s="73">
        <f>+IF((Y62&gt;'DD7A3.MELD'!Y96),111,0)</f>
        <v>0</v>
      </c>
      <c r="CC62" s="73">
        <f>+IF((Z62&gt;'DD7A3.MELD'!Z96),111,0)</f>
        <v>0</v>
      </c>
      <c r="CD62" s="73">
        <f>+IF((AA62&gt;'DD7A3.MELD'!AA96),111,0)</f>
        <v>0</v>
      </c>
    </row>
    <row r="63" spans="2:82" s="51" customFormat="1" ht="17.100000000000001" customHeight="1">
      <c r="B63" s="283"/>
      <c r="C63" s="284" t="s">
        <v>191</v>
      </c>
      <c r="D63" s="290"/>
      <c r="E63" s="290"/>
      <c r="F63" s="290"/>
      <c r="G63" s="290"/>
      <c r="H63" s="290"/>
      <c r="I63" s="290"/>
      <c r="J63" s="290"/>
      <c r="K63" s="290"/>
      <c r="L63" s="290"/>
      <c r="M63" s="290"/>
      <c r="N63" s="290"/>
      <c r="O63" s="290"/>
      <c r="P63" s="290"/>
      <c r="Q63" s="318">
        <f t="shared" si="35"/>
        <v>0</v>
      </c>
      <c r="R63" s="290"/>
      <c r="S63" s="290"/>
      <c r="T63" s="290"/>
      <c r="U63" s="290"/>
      <c r="V63" s="290"/>
      <c r="W63" s="290"/>
      <c r="X63" s="290"/>
      <c r="Y63" s="318">
        <f t="shared" si="36"/>
        <v>0</v>
      </c>
      <c r="Z63" s="290"/>
      <c r="AA63" s="293">
        <f>+'E1'!Z63+'E2'!Q63+'E2'!Y63+'E2'!Z63</f>
        <v>0</v>
      </c>
      <c r="AB63" s="313"/>
      <c r="AC63" s="50"/>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C63" s="73">
        <f t="shared" si="38"/>
        <v>0</v>
      </c>
      <c r="BD63" s="72">
        <f t="shared" si="39"/>
        <v>0</v>
      </c>
      <c r="BE63" s="73">
        <f>+AA63-'E1'!Z63-'E2'!Q63-'E2'!Y63-'E2'!Z63</f>
        <v>0</v>
      </c>
      <c r="BG63" s="73">
        <f>+IF((D63&gt;'DD7A3.MELD'!D97),111,0)</f>
        <v>0</v>
      </c>
      <c r="BH63" s="73">
        <f>+IF((E63&gt;'DD7A3.MELD'!E97),111,0)</f>
        <v>0</v>
      </c>
      <c r="BI63" s="73">
        <f>+IF((F63&gt;'DD7A3.MELD'!F97),111,0)</f>
        <v>0</v>
      </c>
      <c r="BJ63" s="73">
        <f>+IF((G63&gt;'DD7A3.MELD'!G97),111,0)</f>
        <v>0</v>
      </c>
      <c r="BK63" s="73">
        <f>+IF((H63&gt;'DD7A3.MELD'!H97),111,0)</f>
        <v>0</v>
      </c>
      <c r="BL63" s="73">
        <f>+IF((I63&gt;'DD7A3.MELD'!I97),111,0)</f>
        <v>0</v>
      </c>
      <c r="BM63" s="73">
        <f>+IF((J63&gt;'DD7A3.MELD'!J97),111,0)</f>
        <v>0</v>
      </c>
      <c r="BN63" s="73">
        <f>+IF((K63&gt;'DD7A3.MELD'!K97),111,0)</f>
        <v>0</v>
      </c>
      <c r="BO63" s="73">
        <f>+IF((L63&gt;'DD7A3.MELD'!L97),111,0)</f>
        <v>0</v>
      </c>
      <c r="BP63" s="73">
        <f>+IF((M63&gt;'DD7A3.MELD'!M97),111,0)</f>
        <v>0</v>
      </c>
      <c r="BQ63" s="73">
        <f>+IF((N63&gt;'DD7A3.MELD'!N97),111,0)</f>
        <v>0</v>
      </c>
      <c r="BR63" s="73">
        <f>+IF((O63&gt;'DD7A3.MELD'!O97),111,0)</f>
        <v>0</v>
      </c>
      <c r="BS63" s="73">
        <f>+IF((P63&gt;'DD7A3.MELD'!P97),111,0)</f>
        <v>0</v>
      </c>
      <c r="BT63" s="73">
        <f>+IF((Q63&gt;'DD7A3.MELD'!Q97),111,0)</f>
        <v>0</v>
      </c>
      <c r="BU63" s="73">
        <f>+IF((R63&gt;'DD7A3.MELD'!R97),111,0)</f>
        <v>0</v>
      </c>
      <c r="BV63" s="73">
        <f>+IF((S63&gt;'DD7A3.MELD'!S97),111,0)</f>
        <v>0</v>
      </c>
      <c r="BW63" s="73">
        <f>+IF((T63&gt;'DD7A3.MELD'!T97),111,0)</f>
        <v>0</v>
      </c>
      <c r="BX63" s="73">
        <f>+IF((U63&gt;'DD7A3.MELD'!U97),111,0)</f>
        <v>0</v>
      </c>
      <c r="BY63" s="73">
        <f>+IF((V63&gt;'DD7A3.MELD'!V97),111,0)</f>
        <v>0</v>
      </c>
      <c r="BZ63" s="73">
        <f>+IF((W63&gt;'DD7A3.MELD'!W97),111,0)</f>
        <v>0</v>
      </c>
      <c r="CA63" s="73">
        <f>+IF((X63&gt;'DD7A3.MELD'!X97),111,0)</f>
        <v>0</v>
      </c>
      <c r="CB63" s="73">
        <f>+IF((Y63&gt;'DD7A3.MELD'!Y97),111,0)</f>
        <v>0</v>
      </c>
      <c r="CC63" s="73">
        <f>+IF((Z63&gt;'DD7A3.MELD'!Z97),111,0)</f>
        <v>0</v>
      </c>
      <c r="CD63" s="73">
        <f>+IF((AA63&gt;'DD7A3.MELD'!AA97),111,0)</f>
        <v>0</v>
      </c>
    </row>
    <row r="64" spans="2:82" s="51" customFormat="1" ht="17.100000000000001" customHeight="1">
      <c r="B64" s="283"/>
      <c r="C64" s="285" t="s">
        <v>54</v>
      </c>
      <c r="D64" s="290"/>
      <c r="E64" s="290"/>
      <c r="F64" s="290"/>
      <c r="G64" s="290"/>
      <c r="H64" s="290"/>
      <c r="I64" s="290"/>
      <c r="J64" s="290"/>
      <c r="K64" s="290"/>
      <c r="L64" s="290"/>
      <c r="M64" s="290"/>
      <c r="N64" s="290"/>
      <c r="O64" s="290"/>
      <c r="P64" s="290"/>
      <c r="Q64" s="318">
        <f t="shared" si="35"/>
        <v>0</v>
      </c>
      <c r="R64" s="290"/>
      <c r="S64" s="290"/>
      <c r="T64" s="290"/>
      <c r="U64" s="290"/>
      <c r="V64" s="290"/>
      <c r="W64" s="290"/>
      <c r="X64" s="290"/>
      <c r="Y64" s="318">
        <f t="shared" si="36"/>
        <v>0</v>
      </c>
      <c r="Z64" s="290"/>
      <c r="AA64" s="293">
        <f>+'E1'!Z64+'E2'!Q64+'E2'!Y64+'E2'!Z64</f>
        <v>0</v>
      </c>
      <c r="AB64" s="313"/>
      <c r="AC64" s="50"/>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C64" s="73">
        <f t="shared" si="38"/>
        <v>0</v>
      </c>
      <c r="BD64" s="72">
        <f t="shared" si="39"/>
        <v>0</v>
      </c>
      <c r="BE64" s="73">
        <f>+AA64-'E1'!Z64-'E2'!Q64-'E2'!Y64-'E2'!Z64</f>
        <v>0</v>
      </c>
      <c r="BG64" s="73">
        <f>+IF((D64&gt;'DD7A3.MELD'!D98),111,0)</f>
        <v>0</v>
      </c>
      <c r="BH64" s="73">
        <f>+IF((E64&gt;'DD7A3.MELD'!E98),111,0)</f>
        <v>0</v>
      </c>
      <c r="BI64" s="73">
        <f>+IF((F64&gt;'DD7A3.MELD'!F98),111,0)</f>
        <v>0</v>
      </c>
      <c r="BJ64" s="73">
        <f>+IF((G64&gt;'DD7A3.MELD'!G98),111,0)</f>
        <v>0</v>
      </c>
      <c r="BK64" s="73">
        <f>+IF((H64&gt;'DD7A3.MELD'!H98),111,0)</f>
        <v>0</v>
      </c>
      <c r="BL64" s="73">
        <f>+IF((I64&gt;'DD7A3.MELD'!I98),111,0)</f>
        <v>0</v>
      </c>
      <c r="BM64" s="73">
        <f>+IF((J64&gt;'DD7A3.MELD'!J98),111,0)</f>
        <v>0</v>
      </c>
      <c r="BN64" s="73">
        <f>+IF((K64&gt;'DD7A3.MELD'!K98),111,0)</f>
        <v>0</v>
      </c>
      <c r="BO64" s="73">
        <f>+IF((L64&gt;'DD7A3.MELD'!L98),111,0)</f>
        <v>0</v>
      </c>
      <c r="BP64" s="73">
        <f>+IF((M64&gt;'DD7A3.MELD'!M98),111,0)</f>
        <v>0</v>
      </c>
      <c r="BQ64" s="73">
        <f>+IF((N64&gt;'DD7A3.MELD'!N98),111,0)</f>
        <v>0</v>
      </c>
      <c r="BR64" s="73">
        <f>+IF((O64&gt;'DD7A3.MELD'!O98),111,0)</f>
        <v>0</v>
      </c>
      <c r="BS64" s="73">
        <f>+IF((P64&gt;'DD7A3.MELD'!P98),111,0)</f>
        <v>0</v>
      </c>
      <c r="BT64" s="73">
        <f>+IF((Q64&gt;'DD7A3.MELD'!Q98),111,0)</f>
        <v>0</v>
      </c>
      <c r="BU64" s="73">
        <f>+IF((R64&gt;'DD7A3.MELD'!R98),111,0)</f>
        <v>0</v>
      </c>
      <c r="BV64" s="73">
        <f>+IF((S64&gt;'DD7A3.MELD'!S98),111,0)</f>
        <v>0</v>
      </c>
      <c r="BW64" s="73">
        <f>+IF((T64&gt;'DD7A3.MELD'!T98),111,0)</f>
        <v>0</v>
      </c>
      <c r="BX64" s="73">
        <f>+IF((U64&gt;'DD7A3.MELD'!U98),111,0)</f>
        <v>0</v>
      </c>
      <c r="BY64" s="73">
        <f>+IF((V64&gt;'DD7A3.MELD'!V98),111,0)</f>
        <v>0</v>
      </c>
      <c r="BZ64" s="73">
        <f>+IF((W64&gt;'DD7A3.MELD'!W98),111,0)</f>
        <v>0</v>
      </c>
      <c r="CA64" s="73">
        <f>+IF((X64&gt;'DD7A3.MELD'!X98),111,0)</f>
        <v>0</v>
      </c>
      <c r="CB64" s="73">
        <f>+IF((Y64&gt;'DD7A3.MELD'!Y98),111,0)</f>
        <v>0</v>
      </c>
      <c r="CC64" s="73">
        <f>+IF((Z64&gt;'DD7A3.MELD'!Z98),111,0)</f>
        <v>0</v>
      </c>
      <c r="CD64" s="73">
        <f>+IF((AA64&gt;'DD7A3.MELD'!AA98),111,0)</f>
        <v>0</v>
      </c>
    </row>
    <row r="65" spans="2:82" s="51" customFormat="1" ht="17.100000000000001" customHeight="1">
      <c r="B65" s="283"/>
      <c r="C65" s="278" t="s">
        <v>241</v>
      </c>
      <c r="D65" s="290"/>
      <c r="E65" s="290"/>
      <c r="F65" s="290"/>
      <c r="G65" s="290"/>
      <c r="H65" s="290"/>
      <c r="I65" s="290"/>
      <c r="J65" s="290"/>
      <c r="K65" s="290"/>
      <c r="L65" s="290"/>
      <c r="M65" s="290"/>
      <c r="N65" s="290"/>
      <c r="O65" s="290"/>
      <c r="P65" s="290"/>
      <c r="Q65" s="318">
        <f t="shared" si="35"/>
        <v>0</v>
      </c>
      <c r="R65" s="290"/>
      <c r="S65" s="290"/>
      <c r="T65" s="290"/>
      <c r="U65" s="290"/>
      <c r="V65" s="290"/>
      <c r="W65" s="290"/>
      <c r="X65" s="290"/>
      <c r="Y65" s="318">
        <f t="shared" si="36"/>
        <v>0</v>
      </c>
      <c r="Z65" s="290"/>
      <c r="AA65" s="293">
        <f>+'E1'!Z65+'E2'!Q65+'E2'!Y65+'E2'!Z65</f>
        <v>0</v>
      </c>
      <c r="AB65" s="313"/>
      <c r="AC65" s="50"/>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C65" s="73">
        <f>+Q65-SUM(D65:P65)</f>
        <v>0</v>
      </c>
      <c r="BD65" s="72">
        <f>+Y65-SUM(R65:X65)</f>
        <v>0</v>
      </c>
      <c r="BE65" s="73">
        <f>+AA65-'E1'!Z65-'E2'!Q65-'E2'!Y65-'E2'!Z65</f>
        <v>0</v>
      </c>
      <c r="BG65" s="73">
        <f>+IF((D65&gt;'DD7A3.MELD'!D99),111,0)</f>
        <v>0</v>
      </c>
      <c r="BH65" s="73">
        <f>+IF((E65&gt;'DD7A3.MELD'!E99),111,0)</f>
        <v>0</v>
      </c>
      <c r="BI65" s="73">
        <f>+IF((F65&gt;'DD7A3.MELD'!F99),111,0)</f>
        <v>0</v>
      </c>
      <c r="BJ65" s="73">
        <f>+IF((G65&gt;'DD7A3.MELD'!G99),111,0)</f>
        <v>0</v>
      </c>
      <c r="BK65" s="73">
        <f>+IF((H65&gt;'DD7A3.MELD'!H99),111,0)</f>
        <v>0</v>
      </c>
      <c r="BL65" s="73">
        <f>+IF((I65&gt;'DD7A3.MELD'!I99),111,0)</f>
        <v>0</v>
      </c>
      <c r="BM65" s="73">
        <f>+IF((J65&gt;'DD7A3.MELD'!J99),111,0)</f>
        <v>0</v>
      </c>
      <c r="BN65" s="73">
        <f>+IF((K65&gt;'DD7A3.MELD'!K99),111,0)</f>
        <v>0</v>
      </c>
      <c r="BO65" s="73">
        <f>+IF((L65&gt;'DD7A3.MELD'!L99),111,0)</f>
        <v>0</v>
      </c>
      <c r="BP65" s="73">
        <f>+IF((M65&gt;'DD7A3.MELD'!M99),111,0)</f>
        <v>0</v>
      </c>
      <c r="BQ65" s="73">
        <f>+IF((N65&gt;'DD7A3.MELD'!N99),111,0)</f>
        <v>0</v>
      </c>
      <c r="BR65" s="73">
        <f>+IF((O65&gt;'DD7A3.MELD'!O99),111,0)</f>
        <v>0</v>
      </c>
      <c r="BS65" s="73">
        <f>+IF((P65&gt;'DD7A3.MELD'!P99),111,0)</f>
        <v>0</v>
      </c>
      <c r="BT65" s="73">
        <f>+IF((Q65&gt;'DD7A3.MELD'!Q99),111,0)</f>
        <v>0</v>
      </c>
      <c r="BU65" s="73">
        <f>+IF((R65&gt;'DD7A3.MELD'!R99),111,0)</f>
        <v>0</v>
      </c>
      <c r="BV65" s="73">
        <f>+IF((S65&gt;'DD7A3.MELD'!S99),111,0)</f>
        <v>0</v>
      </c>
      <c r="BW65" s="73">
        <f>+IF((T65&gt;'DD7A3.MELD'!T99),111,0)</f>
        <v>0</v>
      </c>
      <c r="BX65" s="73">
        <f>+IF((U65&gt;'DD7A3.MELD'!U99),111,0)</f>
        <v>0</v>
      </c>
      <c r="BY65" s="73">
        <f>+IF((V65&gt;'DD7A3.MELD'!V99),111,0)</f>
        <v>0</v>
      </c>
      <c r="BZ65" s="73">
        <f>+IF((W65&gt;'DD7A3.MELD'!W99),111,0)</f>
        <v>0</v>
      </c>
      <c r="CA65" s="73">
        <f>+IF((X65&gt;'DD7A3.MELD'!X99),111,0)</f>
        <v>0</v>
      </c>
      <c r="CB65" s="73">
        <f>+IF((Y65&gt;'DD7A3.MELD'!Y99),111,0)</f>
        <v>0</v>
      </c>
      <c r="CC65" s="73">
        <f>+IF((Z65&gt;'DD7A3.MELD'!Z99),111,0)</f>
        <v>0</v>
      </c>
      <c r="CD65" s="73">
        <f>+IF((AA65&gt;'DD7A3.MELD'!AA99),111,0)</f>
        <v>0</v>
      </c>
    </row>
    <row r="66" spans="2:82" s="56" customFormat="1" ht="17.100000000000001" customHeight="1">
      <c r="B66" s="88"/>
      <c r="C66" s="91" t="s">
        <v>12</v>
      </c>
      <c r="D66" s="294"/>
      <c r="E66" s="294"/>
      <c r="F66" s="294"/>
      <c r="G66" s="294"/>
      <c r="H66" s="294"/>
      <c r="I66" s="294"/>
      <c r="J66" s="294"/>
      <c r="K66" s="294"/>
      <c r="L66" s="294"/>
      <c r="M66" s="294"/>
      <c r="N66" s="294"/>
      <c r="O66" s="294"/>
      <c r="P66" s="294"/>
      <c r="Q66" s="295">
        <f t="shared" si="35"/>
        <v>0</v>
      </c>
      <c r="R66" s="294"/>
      <c r="S66" s="294"/>
      <c r="T66" s="294"/>
      <c r="U66" s="294"/>
      <c r="V66" s="294"/>
      <c r="W66" s="294"/>
      <c r="X66" s="294"/>
      <c r="Y66" s="295">
        <f t="shared" si="36"/>
        <v>0</v>
      </c>
      <c r="Z66" s="294"/>
      <c r="AA66" s="293">
        <f>+'E1'!Z66+'E2'!Q66+'E2'!Y66+'E2'!Z66</f>
        <v>0</v>
      </c>
      <c r="AB66" s="314"/>
      <c r="AC66" s="55"/>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C66" s="74">
        <f>+Q66-SUM(D66:P66)</f>
        <v>0</v>
      </c>
      <c r="BD66" s="222">
        <f>+Y66-SUM(R66:X66)</f>
        <v>0</v>
      </c>
      <c r="BE66" s="74">
        <f>+AA66-'E1'!Z66-'E2'!Q66-'E2'!Y66-'E2'!Z66</f>
        <v>0</v>
      </c>
      <c r="BG66" s="73">
        <f>+IF(OR((D66&gt;'DD7A3.MELD'!D100),(D66&lt;'DD7A3.MELD'!D101)),111,0)</f>
        <v>0</v>
      </c>
      <c r="BH66" s="73">
        <f>+IF(OR((E66&gt;'DD7A3.MELD'!E100),(E66&lt;'DD7A3.MELD'!E101)),111,0)</f>
        <v>0</v>
      </c>
      <c r="BI66" s="73">
        <f>+IF(OR((F66&gt;'DD7A3.MELD'!F100),(F66&lt;'DD7A3.MELD'!F101)),111,0)</f>
        <v>0</v>
      </c>
      <c r="BJ66" s="73">
        <f>+IF(OR((G66&gt;'DD7A3.MELD'!G100),(G66&lt;'DD7A3.MELD'!G101)),111,0)</f>
        <v>0</v>
      </c>
      <c r="BK66" s="73">
        <f>+IF(OR((H66&gt;'DD7A3.MELD'!H100),(H66&lt;'DD7A3.MELD'!H101)),111,0)</f>
        <v>0</v>
      </c>
      <c r="BL66" s="73">
        <f>+IF(OR((I66&gt;'DD7A3.MELD'!I100),(I66&lt;'DD7A3.MELD'!I101)),111,0)</f>
        <v>0</v>
      </c>
      <c r="BM66" s="73">
        <f>+IF(OR((J66&gt;'DD7A3.MELD'!J100),(J66&lt;'DD7A3.MELD'!J101)),111,0)</f>
        <v>0</v>
      </c>
      <c r="BN66" s="73">
        <f>+IF(OR((K66&gt;'DD7A3.MELD'!K100),(K66&lt;'DD7A3.MELD'!K101)),111,0)</f>
        <v>0</v>
      </c>
      <c r="BO66" s="73">
        <f>+IF(OR((L66&gt;'DD7A3.MELD'!L100),(L66&lt;'DD7A3.MELD'!L101)),111,0)</f>
        <v>0</v>
      </c>
      <c r="BP66" s="73">
        <f>+IF(OR((M66&gt;'DD7A3.MELD'!M100),(M66&lt;'DD7A3.MELD'!M101)),111,0)</f>
        <v>0</v>
      </c>
      <c r="BQ66" s="73">
        <f>+IF(OR((N66&gt;'DD7A3.MELD'!N100),(N66&lt;'DD7A3.MELD'!N101)),111,0)</f>
        <v>0</v>
      </c>
      <c r="BR66" s="73">
        <f>+IF(OR((O66&gt;'DD7A3.MELD'!O100),(O66&lt;'DD7A3.MELD'!O101)),111,0)</f>
        <v>0</v>
      </c>
      <c r="BS66" s="73">
        <f>+IF(OR((P66&gt;'DD7A3.MELD'!P100),(P66&lt;'DD7A3.MELD'!P101)),111,0)</f>
        <v>0</v>
      </c>
      <c r="BT66" s="73">
        <f>+IF(OR((Q66&gt;'DD7A3.MELD'!Q100),(Q66&lt;'DD7A3.MELD'!Q101)),111,0)</f>
        <v>0</v>
      </c>
      <c r="BU66" s="73">
        <f>+IF(OR((R66&gt;'DD7A3.MELD'!R100),(R66&lt;'DD7A3.MELD'!R101)),111,0)</f>
        <v>0</v>
      </c>
      <c r="BV66" s="73">
        <f>+IF(OR((S66&gt;'DD7A3.MELD'!S100),(S66&lt;'DD7A3.MELD'!S101)),111,0)</f>
        <v>0</v>
      </c>
      <c r="BW66" s="73">
        <f>+IF(OR((T66&gt;'DD7A3.MELD'!T100),(T66&lt;'DD7A3.MELD'!T101)),111,0)</f>
        <v>0</v>
      </c>
      <c r="BX66" s="73">
        <f>+IF(OR((U66&gt;'DD7A3.MELD'!U100),(U66&lt;'DD7A3.MELD'!U101)),111,0)</f>
        <v>0</v>
      </c>
      <c r="BY66" s="73">
        <f>+IF(OR((V66&gt;'DD7A3.MELD'!V100),(V66&lt;'DD7A3.MELD'!V101)),111,0)</f>
        <v>0</v>
      </c>
      <c r="BZ66" s="73">
        <f>+IF(OR((W66&gt;'DD7A3.MELD'!W100),(W66&lt;'DD7A3.MELD'!W101)),111,0)</f>
        <v>0</v>
      </c>
      <c r="CA66" s="73">
        <f>+IF(OR((X66&gt;'DD7A3.MELD'!X100),(X66&lt;'DD7A3.MELD'!X101)),111,0)</f>
        <v>0</v>
      </c>
      <c r="CB66" s="73">
        <f>+IF(OR((Y66&gt;'DD7A3.MELD'!Y100),(Y66&lt;'DD7A3.MELD'!Y101)),111,0)</f>
        <v>0</v>
      </c>
      <c r="CC66" s="73">
        <f>+IF(OR((Z66&gt;'DD7A3.MELD'!Z100),(Z66&lt;'DD7A3.MELD'!Z101)),111,0)</f>
        <v>0</v>
      </c>
      <c r="CD66" s="73">
        <f>+IF(OR((AA66&gt;'DD7A3.MELD'!AA100),(AA66&lt;'DD7A3.MELD'!AA101)),111,0)</f>
        <v>0</v>
      </c>
    </row>
    <row r="67" spans="2:82" s="212" customFormat="1" ht="20.100000000000001" customHeight="1">
      <c r="B67" s="88"/>
      <c r="C67" s="91" t="s">
        <v>44</v>
      </c>
      <c r="D67" s="295">
        <f t="shared" ref="D67:P67" si="40">SUM(D58:D59,D66)</f>
        <v>0</v>
      </c>
      <c r="E67" s="295">
        <f t="shared" si="40"/>
        <v>0</v>
      </c>
      <c r="F67" s="295">
        <f t="shared" si="40"/>
        <v>0</v>
      </c>
      <c r="G67" s="295">
        <f t="shared" si="40"/>
        <v>0</v>
      </c>
      <c r="H67" s="295">
        <f t="shared" si="40"/>
        <v>0</v>
      </c>
      <c r="I67" s="295">
        <f t="shared" si="40"/>
        <v>0</v>
      </c>
      <c r="J67" s="295">
        <f t="shared" si="40"/>
        <v>0</v>
      </c>
      <c r="K67" s="295">
        <f t="shared" si="40"/>
        <v>0</v>
      </c>
      <c r="L67" s="295">
        <f t="shared" si="40"/>
        <v>0</v>
      </c>
      <c r="M67" s="295">
        <f t="shared" si="40"/>
        <v>0</v>
      </c>
      <c r="N67" s="295">
        <f t="shared" si="40"/>
        <v>0</v>
      </c>
      <c r="O67" s="295">
        <f t="shared" si="40"/>
        <v>0</v>
      </c>
      <c r="P67" s="295">
        <f t="shared" si="40"/>
        <v>0</v>
      </c>
      <c r="Q67" s="295">
        <f t="shared" si="35"/>
        <v>0</v>
      </c>
      <c r="R67" s="295">
        <f t="shared" ref="R67:X67" si="41">SUM(R58:R59,R66)</f>
        <v>0</v>
      </c>
      <c r="S67" s="295">
        <f t="shared" si="41"/>
        <v>0</v>
      </c>
      <c r="T67" s="295">
        <f t="shared" si="41"/>
        <v>0</v>
      </c>
      <c r="U67" s="295">
        <f t="shared" si="41"/>
        <v>0</v>
      </c>
      <c r="V67" s="295">
        <f t="shared" si="41"/>
        <v>0</v>
      </c>
      <c r="W67" s="295">
        <f t="shared" si="41"/>
        <v>0</v>
      </c>
      <c r="X67" s="295">
        <f t="shared" si="41"/>
        <v>0</v>
      </c>
      <c r="Y67" s="295">
        <f t="shared" si="36"/>
        <v>0</v>
      </c>
      <c r="Z67" s="295">
        <f>SUM(Z58:Z59,Z66)</f>
        <v>0</v>
      </c>
      <c r="AA67" s="293">
        <f>+'E1'!Z67+'E2'!Q67+'E2'!Y67+'E2'!Z67</f>
        <v>0</v>
      </c>
      <c r="AB67" s="314"/>
      <c r="AD67" s="74">
        <f>+D67-D58-D59-D66</f>
        <v>0</v>
      </c>
      <c r="AE67" s="74">
        <f t="shared" ref="AE67:BA67" si="42">+E67-E58-E59-E66</f>
        <v>0</v>
      </c>
      <c r="AF67" s="74">
        <f t="shared" si="42"/>
        <v>0</v>
      </c>
      <c r="AG67" s="74">
        <f t="shared" si="42"/>
        <v>0</v>
      </c>
      <c r="AH67" s="74">
        <f t="shared" si="42"/>
        <v>0</v>
      </c>
      <c r="AI67" s="74">
        <f t="shared" si="42"/>
        <v>0</v>
      </c>
      <c r="AJ67" s="74">
        <f t="shared" si="42"/>
        <v>0</v>
      </c>
      <c r="AK67" s="74">
        <f t="shared" si="42"/>
        <v>0</v>
      </c>
      <c r="AL67" s="74">
        <f t="shared" si="42"/>
        <v>0</v>
      </c>
      <c r="AM67" s="74">
        <f t="shared" si="42"/>
        <v>0</v>
      </c>
      <c r="AN67" s="74">
        <f t="shared" si="42"/>
        <v>0</v>
      </c>
      <c r="AO67" s="74">
        <f t="shared" si="42"/>
        <v>0</v>
      </c>
      <c r="AP67" s="74">
        <f t="shared" si="42"/>
        <v>0</v>
      </c>
      <c r="AQ67" s="74">
        <f t="shared" si="42"/>
        <v>0</v>
      </c>
      <c r="AR67" s="74">
        <f t="shared" si="42"/>
        <v>0</v>
      </c>
      <c r="AS67" s="74">
        <f t="shared" si="42"/>
        <v>0</v>
      </c>
      <c r="AT67" s="74">
        <f t="shared" si="42"/>
        <v>0</v>
      </c>
      <c r="AU67" s="74">
        <f t="shared" si="42"/>
        <v>0</v>
      </c>
      <c r="AV67" s="74">
        <f t="shared" si="42"/>
        <v>0</v>
      </c>
      <c r="AW67" s="74">
        <f t="shared" si="42"/>
        <v>0</v>
      </c>
      <c r="AX67" s="74">
        <f t="shared" si="42"/>
        <v>0</v>
      </c>
      <c r="AY67" s="74">
        <f t="shared" si="42"/>
        <v>0</v>
      </c>
      <c r="AZ67" s="74">
        <f t="shared" si="42"/>
        <v>0</v>
      </c>
      <c r="BA67" s="74">
        <f t="shared" si="42"/>
        <v>0</v>
      </c>
      <c r="BB67" s="57"/>
      <c r="BC67" s="236">
        <f>+Q67-SUM(D67:P67)</f>
        <v>0</v>
      </c>
      <c r="BD67" s="236">
        <f>+Y67-SUM(R67:X67)</f>
        <v>0</v>
      </c>
      <c r="BE67" s="222">
        <f>+AA67-'E1'!Z67-'E2'!Q67-'E2'!Y67-'E2'!Z67</f>
        <v>0</v>
      </c>
      <c r="BF67" s="57"/>
      <c r="BG67" s="73">
        <f>+IF((D67&gt;'DD7A3.MELD'!D103),111,0)</f>
        <v>0</v>
      </c>
      <c r="BH67" s="73">
        <f>+IF((E67&gt;'DD7A3.MELD'!E103),111,0)</f>
        <v>0</v>
      </c>
      <c r="BI67" s="73">
        <f>+IF((F67&gt;'DD7A3.MELD'!F103),111,0)</f>
        <v>0</v>
      </c>
      <c r="BJ67" s="73">
        <f>+IF((G67&gt;'DD7A3.MELD'!G103),111,0)</f>
        <v>0</v>
      </c>
      <c r="BK67" s="73">
        <f>+IF((H67&gt;'DD7A3.MELD'!H103),111,0)</f>
        <v>0</v>
      </c>
      <c r="BL67" s="73">
        <f>+IF((I67&gt;'DD7A3.MELD'!I103),111,0)</f>
        <v>0</v>
      </c>
      <c r="BM67" s="73">
        <f>+IF((J67&gt;'DD7A3.MELD'!J103),111,0)</f>
        <v>0</v>
      </c>
      <c r="BN67" s="73">
        <f>+IF((K67&gt;'DD7A3.MELD'!K103),111,0)</f>
        <v>0</v>
      </c>
      <c r="BO67" s="73">
        <f>+IF((L67&gt;'DD7A3.MELD'!L103),111,0)</f>
        <v>0</v>
      </c>
      <c r="BP67" s="73">
        <f>+IF((M67&gt;'DD7A3.MELD'!M103),111,0)</f>
        <v>0</v>
      </c>
      <c r="BQ67" s="73">
        <f>+IF((N67&gt;'DD7A3.MELD'!N103),111,0)</f>
        <v>0</v>
      </c>
      <c r="BR67" s="73">
        <f>+IF((O67&gt;'DD7A3.MELD'!O103),111,0)</f>
        <v>0</v>
      </c>
      <c r="BS67" s="73">
        <f>+IF((P67&gt;'DD7A3.MELD'!P103),111,0)</f>
        <v>0</v>
      </c>
      <c r="BT67" s="73">
        <f>+IF((Q67&gt;'DD7A3.MELD'!Q103),111,0)</f>
        <v>0</v>
      </c>
      <c r="BU67" s="73">
        <f>+IF((R67&gt;'DD7A3.MELD'!R103),111,0)</f>
        <v>0</v>
      </c>
      <c r="BV67" s="73">
        <f>+IF((S67&gt;'DD7A3.MELD'!S103),111,0)</f>
        <v>0</v>
      </c>
      <c r="BW67" s="73">
        <f>+IF((T67&gt;'DD7A3.MELD'!T103),111,0)</f>
        <v>0</v>
      </c>
      <c r="BX67" s="73">
        <f>+IF((U67&gt;'DD7A3.MELD'!U103),111,0)</f>
        <v>0</v>
      </c>
      <c r="BY67" s="73">
        <f>+IF((V67&gt;'DD7A3.MELD'!V103),111,0)</f>
        <v>0</v>
      </c>
      <c r="BZ67" s="73">
        <f>+IF((W67&gt;'DD7A3.MELD'!W103),111,0)</f>
        <v>0</v>
      </c>
      <c r="CA67" s="73">
        <f>+IF((X67&gt;'DD7A3.MELD'!X103),111,0)</f>
        <v>0</v>
      </c>
      <c r="CB67" s="73">
        <f>+IF((Y67&gt;'DD7A3.MELD'!Y103),111,0)</f>
        <v>0</v>
      </c>
      <c r="CC67" s="73">
        <f>+IF((Z67&gt;'DD7A3.MELD'!Z103),111,0)</f>
        <v>0</v>
      </c>
      <c r="CD67" s="73">
        <f>+IF((AA67&gt;'DD7A3.MELD'!AA103),111,0)</f>
        <v>0</v>
      </c>
    </row>
    <row r="68" spans="2:82" s="82" customFormat="1" ht="17.100000000000001" customHeight="1">
      <c r="B68" s="279"/>
      <c r="C68" s="280" t="s">
        <v>249</v>
      </c>
      <c r="D68" s="296"/>
      <c r="E68" s="296"/>
      <c r="F68" s="296"/>
      <c r="G68" s="296"/>
      <c r="H68" s="296"/>
      <c r="I68" s="296"/>
      <c r="J68" s="296"/>
      <c r="K68" s="296"/>
      <c r="L68" s="296"/>
      <c r="M68" s="296"/>
      <c r="N68" s="296"/>
      <c r="O68" s="296"/>
      <c r="P68" s="296"/>
      <c r="Q68" s="296">
        <f>+SUM(D68:P68)</f>
        <v>0</v>
      </c>
      <c r="R68" s="296"/>
      <c r="S68" s="296"/>
      <c r="T68" s="296"/>
      <c r="U68" s="296"/>
      <c r="V68" s="296"/>
      <c r="W68" s="296"/>
      <c r="X68" s="296"/>
      <c r="Y68" s="296">
        <f>+SUM(R68:X68)</f>
        <v>0</v>
      </c>
      <c r="Z68" s="296"/>
      <c r="AA68" s="297">
        <f>+'E1'!Z68+'E2'!Q68+'E2'!Y68+'E2'!Z68</f>
        <v>0</v>
      </c>
      <c r="AB68" s="315"/>
      <c r="AC68" s="81"/>
      <c r="AD68" s="80">
        <f t="shared" ref="AD68:BA68" si="43">+IF((D68&gt;D67),111,0)</f>
        <v>0</v>
      </c>
      <c r="AE68" s="80">
        <f t="shared" si="43"/>
        <v>0</v>
      </c>
      <c r="AF68" s="80">
        <f t="shared" si="43"/>
        <v>0</v>
      </c>
      <c r="AG68" s="80">
        <f t="shared" si="43"/>
        <v>0</v>
      </c>
      <c r="AH68" s="80">
        <f t="shared" si="43"/>
        <v>0</v>
      </c>
      <c r="AI68" s="80">
        <f t="shared" si="43"/>
        <v>0</v>
      </c>
      <c r="AJ68" s="80">
        <f t="shared" si="43"/>
        <v>0</v>
      </c>
      <c r="AK68" s="80">
        <f t="shared" si="43"/>
        <v>0</v>
      </c>
      <c r="AL68" s="80">
        <f t="shared" si="43"/>
        <v>0</v>
      </c>
      <c r="AM68" s="80">
        <f t="shared" si="43"/>
        <v>0</v>
      </c>
      <c r="AN68" s="80">
        <f t="shared" si="43"/>
        <v>0</v>
      </c>
      <c r="AO68" s="80">
        <f t="shared" si="43"/>
        <v>0</v>
      </c>
      <c r="AP68" s="80">
        <f t="shared" si="43"/>
        <v>0</v>
      </c>
      <c r="AQ68" s="80">
        <f t="shared" si="43"/>
        <v>0</v>
      </c>
      <c r="AR68" s="80">
        <f t="shared" si="43"/>
        <v>0</v>
      </c>
      <c r="AS68" s="80">
        <f t="shared" si="43"/>
        <v>0</v>
      </c>
      <c r="AT68" s="80">
        <f t="shared" si="43"/>
        <v>0</v>
      </c>
      <c r="AU68" s="80">
        <f t="shared" si="43"/>
        <v>0</v>
      </c>
      <c r="AV68" s="80">
        <f t="shared" si="43"/>
        <v>0</v>
      </c>
      <c r="AW68" s="80">
        <f t="shared" si="43"/>
        <v>0</v>
      </c>
      <c r="AX68" s="80">
        <f t="shared" si="43"/>
        <v>0</v>
      </c>
      <c r="AY68" s="80">
        <f t="shared" si="43"/>
        <v>0</v>
      </c>
      <c r="AZ68" s="80">
        <f t="shared" si="43"/>
        <v>0</v>
      </c>
      <c r="BA68" s="80">
        <f t="shared" si="43"/>
        <v>0</v>
      </c>
      <c r="BB68" s="90"/>
      <c r="BC68" s="236">
        <f>+Q68-SUM(D68:P68)</f>
        <v>0</v>
      </c>
      <c r="BD68" s="236">
        <f>+Y68-SUM(R68:X68)</f>
        <v>0</v>
      </c>
      <c r="BE68" s="222">
        <f>+AA68-'E1'!Z68-'E2'!Q68-'E2'!Y68-'E2'!Z68</f>
        <v>0</v>
      </c>
      <c r="BF68" s="90"/>
      <c r="BG68" s="80">
        <f>+IF((D68&gt;'DD7A3.MELD'!D104),111,0)</f>
        <v>0</v>
      </c>
      <c r="BH68" s="80">
        <f>+IF((E68&gt;'DD7A3.MELD'!E104),111,0)</f>
        <v>0</v>
      </c>
      <c r="BI68" s="80">
        <f>+IF((F68&gt;'DD7A3.MELD'!F104),111,0)</f>
        <v>0</v>
      </c>
      <c r="BJ68" s="80">
        <f>+IF((G68&gt;'DD7A3.MELD'!G104),111,0)</f>
        <v>0</v>
      </c>
      <c r="BK68" s="80">
        <f>+IF((H68&gt;'DD7A3.MELD'!H104),111,0)</f>
        <v>0</v>
      </c>
      <c r="BL68" s="80">
        <f>+IF((I68&gt;'DD7A3.MELD'!I104),111,0)</f>
        <v>0</v>
      </c>
      <c r="BM68" s="80">
        <f>+IF((J68&gt;'DD7A3.MELD'!J104),111,0)</f>
        <v>0</v>
      </c>
      <c r="BN68" s="80">
        <f>+IF((K68&gt;'DD7A3.MELD'!K104),111,0)</f>
        <v>0</v>
      </c>
      <c r="BO68" s="80">
        <f>+IF((L68&gt;'DD7A3.MELD'!L104),111,0)</f>
        <v>0</v>
      </c>
      <c r="BP68" s="80">
        <f>+IF((M68&gt;'DD7A3.MELD'!M104),111,0)</f>
        <v>0</v>
      </c>
      <c r="BQ68" s="80">
        <f>+IF((N68&gt;'DD7A3.MELD'!N104),111,0)</f>
        <v>0</v>
      </c>
      <c r="BR68" s="80">
        <f>+IF((O68&gt;'DD7A3.MELD'!O104),111,0)</f>
        <v>0</v>
      </c>
      <c r="BS68" s="80">
        <f>+IF((P68&gt;'DD7A3.MELD'!P104),111,0)</f>
        <v>0</v>
      </c>
      <c r="BT68" s="80">
        <f>+IF((Q68&gt;'DD7A3.MELD'!Q104),111,0)</f>
        <v>0</v>
      </c>
      <c r="BU68" s="80">
        <f>+IF((R68&gt;'DD7A3.MELD'!R104),111,0)</f>
        <v>0</v>
      </c>
      <c r="BV68" s="80">
        <f>+IF((S68&gt;'DD7A3.MELD'!S104),111,0)</f>
        <v>0</v>
      </c>
      <c r="BW68" s="80">
        <f>+IF((T68&gt;'DD7A3.MELD'!T104),111,0)</f>
        <v>0</v>
      </c>
      <c r="BX68" s="80">
        <f>+IF((U68&gt;'DD7A3.MELD'!U104),111,0)</f>
        <v>0</v>
      </c>
      <c r="BY68" s="80">
        <f>+IF((V68&gt;'DD7A3.MELD'!V104),111,0)</f>
        <v>0</v>
      </c>
      <c r="BZ68" s="80">
        <f>+IF((W68&gt;'DD7A3.MELD'!W104),111,0)</f>
        <v>0</v>
      </c>
      <c r="CA68" s="80">
        <f>+IF((X68&gt;'DD7A3.MELD'!X104),111,0)</f>
        <v>0</v>
      </c>
      <c r="CB68" s="80">
        <f>+IF((Y68&gt;'DD7A3.MELD'!Y104),111,0)</f>
        <v>0</v>
      </c>
      <c r="CC68" s="80">
        <f>+IF((Z68&gt;'DD7A3.MELD'!Z104),111,0)</f>
        <v>0</v>
      </c>
      <c r="CD68" s="80">
        <f>+IF((AA68&gt;'DD7A3.MELD'!AA104),111,0)</f>
        <v>0</v>
      </c>
    </row>
    <row r="69" spans="2:82" s="82" customFormat="1" ht="17.100000000000001" customHeight="1">
      <c r="B69" s="281"/>
      <c r="C69" s="282" t="s">
        <v>250</v>
      </c>
      <c r="D69" s="298"/>
      <c r="E69" s="298"/>
      <c r="F69" s="298"/>
      <c r="G69" s="298"/>
      <c r="H69" s="298"/>
      <c r="I69" s="298"/>
      <c r="J69" s="298"/>
      <c r="K69" s="298"/>
      <c r="L69" s="298"/>
      <c r="M69" s="298"/>
      <c r="N69" s="298"/>
      <c r="O69" s="298"/>
      <c r="P69" s="298"/>
      <c r="Q69" s="296">
        <f>+SUM(D69:P69)</f>
        <v>0</v>
      </c>
      <c r="R69" s="298"/>
      <c r="S69" s="298"/>
      <c r="T69" s="298"/>
      <c r="U69" s="298"/>
      <c r="V69" s="298"/>
      <c r="W69" s="298"/>
      <c r="X69" s="298"/>
      <c r="Y69" s="296">
        <f>+SUM(R69:X69)</f>
        <v>0</v>
      </c>
      <c r="Z69" s="298"/>
      <c r="AA69" s="297">
        <f>+'E1'!Z69+'E2'!Q69+'E2'!Y69+'E2'!Z69</f>
        <v>0</v>
      </c>
      <c r="AB69" s="316"/>
      <c r="AC69" s="81"/>
      <c r="AD69" s="80">
        <f t="shared" ref="AD69:BA69" si="44">+IF((D69&gt;D67),111,0)</f>
        <v>0</v>
      </c>
      <c r="AE69" s="80">
        <f t="shared" si="44"/>
        <v>0</v>
      </c>
      <c r="AF69" s="80">
        <f t="shared" si="44"/>
        <v>0</v>
      </c>
      <c r="AG69" s="80">
        <f t="shared" si="44"/>
        <v>0</v>
      </c>
      <c r="AH69" s="80">
        <f t="shared" si="44"/>
        <v>0</v>
      </c>
      <c r="AI69" s="80">
        <f t="shared" si="44"/>
        <v>0</v>
      </c>
      <c r="AJ69" s="80">
        <f t="shared" si="44"/>
        <v>0</v>
      </c>
      <c r="AK69" s="80">
        <f t="shared" si="44"/>
        <v>0</v>
      </c>
      <c r="AL69" s="80">
        <f t="shared" si="44"/>
        <v>0</v>
      </c>
      <c r="AM69" s="80">
        <f t="shared" si="44"/>
        <v>0</v>
      </c>
      <c r="AN69" s="80">
        <f t="shared" si="44"/>
        <v>0</v>
      </c>
      <c r="AO69" s="80">
        <f t="shared" si="44"/>
        <v>0</v>
      </c>
      <c r="AP69" s="80">
        <f t="shared" si="44"/>
        <v>0</v>
      </c>
      <c r="AQ69" s="80">
        <f t="shared" si="44"/>
        <v>0</v>
      </c>
      <c r="AR69" s="80">
        <f t="shared" si="44"/>
        <v>0</v>
      </c>
      <c r="AS69" s="80">
        <f t="shared" si="44"/>
        <v>0</v>
      </c>
      <c r="AT69" s="80">
        <f t="shared" si="44"/>
        <v>0</v>
      </c>
      <c r="AU69" s="80">
        <f t="shared" si="44"/>
        <v>0</v>
      </c>
      <c r="AV69" s="80">
        <f t="shared" si="44"/>
        <v>0</v>
      </c>
      <c r="AW69" s="80">
        <f t="shared" si="44"/>
        <v>0</v>
      </c>
      <c r="AX69" s="80">
        <f t="shared" si="44"/>
        <v>0</v>
      </c>
      <c r="AY69" s="80">
        <f t="shared" si="44"/>
        <v>0</v>
      </c>
      <c r="AZ69" s="80">
        <f t="shared" si="44"/>
        <v>0</v>
      </c>
      <c r="BA69" s="80">
        <f t="shared" si="44"/>
        <v>0</v>
      </c>
      <c r="BB69" s="79"/>
      <c r="BC69" s="236">
        <f>+Q69-SUM(D69:P69)</f>
        <v>0</v>
      </c>
      <c r="BD69" s="236">
        <f>+Y69-SUM(R69:X69)</f>
        <v>0</v>
      </c>
      <c r="BE69" s="222">
        <f>+AA69-'E1'!Z69-'E2'!Q69-'E2'!Y69-'E2'!Z69</f>
        <v>0</v>
      </c>
      <c r="BF69" s="79"/>
      <c r="BG69" s="80">
        <f>+IF((D69&gt;'DD7A3.MELD'!D105),111,0)</f>
        <v>0</v>
      </c>
      <c r="BH69" s="80">
        <f>+IF((E69&gt;'DD7A3.MELD'!E105),111,0)</f>
        <v>0</v>
      </c>
      <c r="BI69" s="80">
        <f>+IF((F69&gt;'DD7A3.MELD'!F105),111,0)</f>
        <v>0</v>
      </c>
      <c r="BJ69" s="80">
        <f>+IF((G69&gt;'DD7A3.MELD'!G105),111,0)</f>
        <v>0</v>
      </c>
      <c r="BK69" s="80">
        <f>+IF((H69&gt;'DD7A3.MELD'!H105),111,0)</f>
        <v>0</v>
      </c>
      <c r="BL69" s="80">
        <f>+IF((I69&gt;'DD7A3.MELD'!I105),111,0)</f>
        <v>0</v>
      </c>
      <c r="BM69" s="80">
        <f>+IF((J69&gt;'DD7A3.MELD'!J105),111,0)</f>
        <v>0</v>
      </c>
      <c r="BN69" s="80">
        <f>+IF((K69&gt;'DD7A3.MELD'!K105),111,0)</f>
        <v>0</v>
      </c>
      <c r="BO69" s="80">
        <f>+IF((L69&gt;'DD7A3.MELD'!L105),111,0)</f>
        <v>0</v>
      </c>
      <c r="BP69" s="80">
        <f>+IF((M69&gt;'DD7A3.MELD'!M105),111,0)</f>
        <v>0</v>
      </c>
      <c r="BQ69" s="80">
        <f>+IF((N69&gt;'DD7A3.MELD'!N105),111,0)</f>
        <v>0</v>
      </c>
      <c r="BR69" s="80">
        <f>+IF((O69&gt;'DD7A3.MELD'!O105),111,0)</f>
        <v>0</v>
      </c>
      <c r="BS69" s="80">
        <f>+IF((P69&gt;'DD7A3.MELD'!P105),111,0)</f>
        <v>0</v>
      </c>
      <c r="BT69" s="80">
        <f>+IF((Q69&gt;'DD7A3.MELD'!Q105),111,0)</f>
        <v>0</v>
      </c>
      <c r="BU69" s="80">
        <f>+IF((R69&gt;'DD7A3.MELD'!R105),111,0)</f>
        <v>0</v>
      </c>
      <c r="BV69" s="80">
        <f>+IF((S69&gt;'DD7A3.MELD'!S105),111,0)</f>
        <v>0</v>
      </c>
      <c r="BW69" s="80">
        <f>+IF((T69&gt;'DD7A3.MELD'!T105),111,0)</f>
        <v>0</v>
      </c>
      <c r="BX69" s="80">
        <f>+IF((U69&gt;'DD7A3.MELD'!U105),111,0)</f>
        <v>0</v>
      </c>
      <c r="BY69" s="80">
        <f>+IF((V69&gt;'DD7A3.MELD'!V105),111,0)</f>
        <v>0</v>
      </c>
      <c r="BZ69" s="80">
        <f>+IF((W69&gt;'DD7A3.MELD'!W105),111,0)</f>
        <v>0</v>
      </c>
      <c r="CA69" s="80">
        <f>+IF((X69&gt;'DD7A3.MELD'!X105),111,0)</f>
        <v>0</v>
      </c>
      <c r="CB69" s="80">
        <f>+IF((Y69&gt;'DD7A3.MELD'!Y105),111,0)</f>
        <v>0</v>
      </c>
      <c r="CC69" s="80">
        <f>+IF((Z69&gt;'DD7A3.MELD'!Z105),111,0)</f>
        <v>0</v>
      </c>
      <c r="CD69" s="80">
        <f>+IF((AA69&gt;'DD7A3.MELD'!AA105),111,0)</f>
        <v>0</v>
      </c>
    </row>
    <row r="70" spans="2:82" s="91" customFormat="1" ht="30" customHeight="1">
      <c r="B70" s="61"/>
      <c r="C70" s="62" t="s">
        <v>227</v>
      </c>
      <c r="D70" s="290"/>
      <c r="E70" s="290"/>
      <c r="F70" s="290"/>
      <c r="G70" s="290"/>
      <c r="H70" s="290"/>
      <c r="I70" s="290"/>
      <c r="J70" s="299"/>
      <c r="K70" s="299"/>
      <c r="L70" s="299"/>
      <c r="M70" s="299"/>
      <c r="N70" s="299"/>
      <c r="O70" s="299"/>
      <c r="P70" s="299"/>
      <c r="Q70" s="305"/>
      <c r="R70" s="299"/>
      <c r="S70" s="299"/>
      <c r="T70" s="299"/>
      <c r="U70" s="299"/>
      <c r="V70" s="299"/>
      <c r="W70" s="299"/>
      <c r="X70" s="299"/>
      <c r="Y70" s="305"/>
      <c r="Z70" s="299"/>
      <c r="AA70" s="302"/>
      <c r="AB70" s="312"/>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235"/>
      <c r="BB70" s="79"/>
      <c r="BC70" s="236"/>
      <c r="BD70" s="236"/>
      <c r="BE70" s="222"/>
      <c r="BF70" s="79"/>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row>
    <row r="71" spans="2:82" s="56" customFormat="1" ht="30" customHeight="1">
      <c r="B71" s="61"/>
      <c r="C71" s="62" t="s">
        <v>17</v>
      </c>
      <c r="D71" s="303"/>
      <c r="E71" s="303"/>
      <c r="F71" s="303"/>
      <c r="G71" s="303"/>
      <c r="H71" s="303"/>
      <c r="I71" s="303"/>
      <c r="J71" s="303"/>
      <c r="K71" s="303"/>
      <c r="L71" s="303"/>
      <c r="M71" s="303"/>
      <c r="N71" s="303"/>
      <c r="O71" s="303"/>
      <c r="P71" s="303"/>
      <c r="Q71" s="305"/>
      <c r="R71" s="303"/>
      <c r="S71" s="303"/>
      <c r="T71" s="303"/>
      <c r="U71" s="303"/>
      <c r="V71" s="303"/>
      <c r="W71" s="303"/>
      <c r="X71" s="303"/>
      <c r="Y71" s="305"/>
      <c r="Z71" s="303"/>
      <c r="AA71" s="304"/>
      <c r="AB71" s="312"/>
      <c r="AC71" s="55"/>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235"/>
      <c r="BB71" s="79"/>
      <c r="BC71" s="236"/>
      <c r="BD71" s="236"/>
      <c r="BE71" s="222"/>
      <c r="BF71" s="79"/>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row>
    <row r="72" spans="2:82" s="51" customFormat="1" ht="17.100000000000001" customHeight="1">
      <c r="B72" s="57"/>
      <c r="C72" s="58" t="s">
        <v>10</v>
      </c>
      <c r="D72" s="290"/>
      <c r="E72" s="290"/>
      <c r="F72" s="290"/>
      <c r="G72" s="290"/>
      <c r="H72" s="290"/>
      <c r="I72" s="290"/>
      <c r="J72" s="290"/>
      <c r="K72" s="290"/>
      <c r="L72" s="290"/>
      <c r="M72" s="290"/>
      <c r="N72" s="290"/>
      <c r="O72" s="290"/>
      <c r="P72" s="290"/>
      <c r="Q72" s="306">
        <f>+SUM(D72:P72)</f>
        <v>0</v>
      </c>
      <c r="R72" s="290"/>
      <c r="S72" s="290"/>
      <c r="T72" s="290"/>
      <c r="U72" s="290"/>
      <c r="V72" s="290"/>
      <c r="W72" s="290"/>
      <c r="X72" s="290"/>
      <c r="Y72" s="306">
        <f>+SUM(R72:X72)</f>
        <v>0</v>
      </c>
      <c r="Z72" s="290"/>
      <c r="AA72" s="293">
        <f>+'E1'!Z72+'E2'!Q72+'E2'!Y72+'E2'!Z72</f>
        <v>0</v>
      </c>
      <c r="AB72" s="313"/>
      <c r="AC72" s="50"/>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C72" s="73">
        <f>+Q72-SUM(D72:P72)</f>
        <v>0</v>
      </c>
      <c r="BD72" s="73">
        <f>+Y72-SUM(R72:X72)</f>
        <v>0</v>
      </c>
      <c r="BE72" s="73">
        <f>+AA72-'E1'!Z72-'E2'!Q72-'E2'!Y72-'E2'!Z72</f>
        <v>0</v>
      </c>
      <c r="BG72" s="73">
        <f>+IF(OR((D72&gt;'DD7A3.MELD'!D108),(D72&lt;'DD7A3.MELD'!D109)),111,0)</f>
        <v>0</v>
      </c>
      <c r="BH72" s="73">
        <f>+IF(OR((E72&gt;'DD7A3.MELD'!E108),(E72&lt;'DD7A3.MELD'!E109)),111,0)</f>
        <v>0</v>
      </c>
      <c r="BI72" s="73">
        <f>+IF(OR((F72&gt;'DD7A3.MELD'!F108),(F72&lt;'DD7A3.MELD'!F109)),111,0)</f>
        <v>0</v>
      </c>
      <c r="BJ72" s="73">
        <f>+IF(OR((G72&gt;'DD7A3.MELD'!G108),(G72&lt;'DD7A3.MELD'!G109)),111,0)</f>
        <v>0</v>
      </c>
      <c r="BK72" s="73">
        <f>+IF(OR((H72&gt;'DD7A3.MELD'!H108),(H72&lt;'DD7A3.MELD'!H109)),111,0)</f>
        <v>0</v>
      </c>
      <c r="BL72" s="73">
        <f>+IF(OR((I72&gt;'DD7A3.MELD'!I108),(I72&lt;'DD7A3.MELD'!I109)),111,0)</f>
        <v>0</v>
      </c>
      <c r="BM72" s="73">
        <f>+IF(OR((J72&gt;'DD7A3.MELD'!J108),(J72&lt;'DD7A3.MELD'!J109)),111,0)</f>
        <v>0</v>
      </c>
      <c r="BN72" s="73">
        <f>+IF(OR((K72&gt;'DD7A3.MELD'!K108),(K72&lt;'DD7A3.MELD'!K109)),111,0)</f>
        <v>0</v>
      </c>
      <c r="BO72" s="73">
        <f>+IF(OR((L72&gt;'DD7A3.MELD'!L108),(L72&lt;'DD7A3.MELD'!L109)),111,0)</f>
        <v>0</v>
      </c>
      <c r="BP72" s="73">
        <f>+IF(OR((M72&gt;'DD7A3.MELD'!M108),(M72&lt;'DD7A3.MELD'!M109)),111,0)</f>
        <v>0</v>
      </c>
      <c r="BQ72" s="73">
        <f>+IF(OR((N72&gt;'DD7A3.MELD'!N108),(N72&lt;'DD7A3.MELD'!N109)),111,0)</f>
        <v>0</v>
      </c>
      <c r="BR72" s="73">
        <f>+IF(OR((O72&gt;'DD7A3.MELD'!O108),(O72&lt;'DD7A3.MELD'!O109)),111,0)</f>
        <v>0</v>
      </c>
      <c r="BS72" s="73">
        <f>+IF(OR((P72&gt;'DD7A3.MELD'!P108),(P72&lt;'DD7A3.MELD'!P109)),111,0)</f>
        <v>0</v>
      </c>
      <c r="BT72" s="73">
        <f>+IF(OR((Q72&gt;'DD7A3.MELD'!Q108),(Q72&lt;'DD7A3.MELD'!Q109)),111,0)</f>
        <v>0</v>
      </c>
      <c r="BU72" s="73">
        <f>+IF(OR((R72&gt;'DD7A3.MELD'!R108),(R72&lt;'DD7A3.MELD'!R109)),111,0)</f>
        <v>0</v>
      </c>
      <c r="BV72" s="73">
        <f>+IF(OR((S72&gt;'DD7A3.MELD'!S108),(S72&lt;'DD7A3.MELD'!S109)),111,0)</f>
        <v>0</v>
      </c>
      <c r="BW72" s="73">
        <f>+IF(OR((T72&gt;'DD7A3.MELD'!T108),(T72&lt;'DD7A3.MELD'!T109)),111,0)</f>
        <v>0</v>
      </c>
      <c r="BX72" s="73">
        <f>+IF(OR((U72&gt;'DD7A3.MELD'!U108),(U72&lt;'DD7A3.MELD'!U109)),111,0)</f>
        <v>0</v>
      </c>
      <c r="BY72" s="73">
        <f>+IF(OR((V72&gt;'DD7A3.MELD'!V108),(V72&lt;'DD7A3.MELD'!V109)),111,0)</f>
        <v>0</v>
      </c>
      <c r="BZ72" s="73">
        <f>+IF(OR((W72&gt;'DD7A3.MELD'!W108),(W72&lt;'DD7A3.MELD'!W109)),111,0)</f>
        <v>0</v>
      </c>
      <c r="CA72" s="73">
        <f>+IF(OR((X72&gt;'DD7A3.MELD'!X108),(X72&lt;'DD7A3.MELD'!X109)),111,0)</f>
        <v>0</v>
      </c>
      <c r="CB72" s="73">
        <f>+IF(OR((Y72&gt;'DD7A3.MELD'!Y108),(Y72&lt;'DD7A3.MELD'!Y109)),111,0)</f>
        <v>0</v>
      </c>
      <c r="CC72" s="73">
        <f>+IF(OR((Z72&gt;'DD7A3.MELD'!Z108),(Z72&lt;'DD7A3.MELD'!Z109)),111,0)</f>
        <v>0</v>
      </c>
      <c r="CD72" s="73">
        <f>+IF(OR((AA72&gt;'DD7A3.MELD'!AA108),(AA72&lt;'DD7A3.MELD'!AA109)),111,0)</f>
        <v>0</v>
      </c>
    </row>
    <row r="73" spans="2:82" s="51" customFormat="1" ht="17.100000000000001" customHeight="1">
      <c r="B73" s="57"/>
      <c r="C73" s="58" t="s">
        <v>11</v>
      </c>
      <c r="D73" s="290"/>
      <c r="E73" s="290"/>
      <c r="F73" s="290"/>
      <c r="G73" s="290"/>
      <c r="H73" s="290"/>
      <c r="I73" s="290"/>
      <c r="J73" s="290"/>
      <c r="K73" s="290"/>
      <c r="L73" s="290"/>
      <c r="M73" s="290"/>
      <c r="N73" s="290"/>
      <c r="O73" s="290"/>
      <c r="P73" s="290"/>
      <c r="Q73" s="318">
        <f t="shared" ref="Q73:Q81" si="45">+SUM(D73:P73)</f>
        <v>0</v>
      </c>
      <c r="R73" s="290"/>
      <c r="S73" s="290"/>
      <c r="T73" s="290"/>
      <c r="U73" s="290"/>
      <c r="V73" s="290"/>
      <c r="W73" s="290"/>
      <c r="X73" s="290"/>
      <c r="Y73" s="318">
        <f t="shared" ref="Y73:Y81" si="46">+SUM(R73:X73)</f>
        <v>0</v>
      </c>
      <c r="Z73" s="290"/>
      <c r="AA73" s="293">
        <f>+'E1'!Z73+'E2'!Q73+'E2'!Y73+'E2'!Z73</f>
        <v>0</v>
      </c>
      <c r="AB73" s="313"/>
      <c r="AC73" s="50"/>
      <c r="AD73" s="73">
        <f t="shared" ref="AD73:BA73" si="47">+D73-SUM(D74:D79)</f>
        <v>0</v>
      </c>
      <c r="AE73" s="73">
        <f t="shared" si="47"/>
        <v>0</v>
      </c>
      <c r="AF73" s="73">
        <f t="shared" si="47"/>
        <v>0</v>
      </c>
      <c r="AG73" s="73">
        <f t="shared" si="47"/>
        <v>0</v>
      </c>
      <c r="AH73" s="73">
        <f t="shared" si="47"/>
        <v>0</v>
      </c>
      <c r="AI73" s="73">
        <f t="shared" si="47"/>
        <v>0</v>
      </c>
      <c r="AJ73" s="73">
        <f t="shared" si="47"/>
        <v>0</v>
      </c>
      <c r="AK73" s="73">
        <f t="shared" si="47"/>
        <v>0</v>
      </c>
      <c r="AL73" s="73">
        <f t="shared" si="47"/>
        <v>0</v>
      </c>
      <c r="AM73" s="73">
        <f t="shared" si="47"/>
        <v>0</v>
      </c>
      <c r="AN73" s="73">
        <f t="shared" si="47"/>
        <v>0</v>
      </c>
      <c r="AO73" s="73">
        <f t="shared" si="47"/>
        <v>0</v>
      </c>
      <c r="AP73" s="73">
        <f t="shared" si="47"/>
        <v>0</v>
      </c>
      <c r="AQ73" s="73">
        <f t="shared" si="47"/>
        <v>0</v>
      </c>
      <c r="AR73" s="73">
        <f t="shared" si="47"/>
        <v>0</v>
      </c>
      <c r="AS73" s="73">
        <f t="shared" si="47"/>
        <v>0</v>
      </c>
      <c r="AT73" s="73">
        <f t="shared" si="47"/>
        <v>0</v>
      </c>
      <c r="AU73" s="73">
        <f t="shared" si="47"/>
        <v>0</v>
      </c>
      <c r="AV73" s="73">
        <f t="shared" si="47"/>
        <v>0</v>
      </c>
      <c r="AW73" s="73">
        <f t="shared" si="47"/>
        <v>0</v>
      </c>
      <c r="AX73" s="73">
        <f t="shared" si="47"/>
        <v>0</v>
      </c>
      <c r="AY73" s="73">
        <f t="shared" si="47"/>
        <v>0</v>
      </c>
      <c r="AZ73" s="73">
        <f t="shared" si="47"/>
        <v>0</v>
      </c>
      <c r="BA73" s="73">
        <f t="shared" si="47"/>
        <v>0</v>
      </c>
      <c r="BC73" s="73">
        <f t="shared" ref="BC73:BC78" si="48">+Q73-SUM(D73:P73)</f>
        <v>0</v>
      </c>
      <c r="BD73" s="72">
        <f t="shared" ref="BD73:BD78" si="49">+Y73-SUM(R73:X73)</f>
        <v>0</v>
      </c>
      <c r="BE73" s="73">
        <f>+AA73-'E1'!Z73-'E2'!Q73-'E2'!Y73-'E2'!Z73</f>
        <v>0</v>
      </c>
      <c r="BG73" s="73">
        <f>+IF(OR((D73&gt;'DD7A3.MELD'!D113),(D73&lt;'DD7A3.MELD'!D114)),111,0)</f>
        <v>0</v>
      </c>
      <c r="BH73" s="73">
        <f>+IF(OR((E73&gt;'DD7A3.MELD'!E113),(E73&lt;'DD7A3.MELD'!E114)),111,0)</f>
        <v>0</v>
      </c>
      <c r="BI73" s="73">
        <f>+IF(OR((F73&gt;'DD7A3.MELD'!F113),(F73&lt;'DD7A3.MELD'!F114)),111,0)</f>
        <v>0</v>
      </c>
      <c r="BJ73" s="73">
        <f>+IF(OR((G73&gt;'DD7A3.MELD'!G113),(G73&lt;'DD7A3.MELD'!G114)),111,0)</f>
        <v>0</v>
      </c>
      <c r="BK73" s="73">
        <f>+IF(OR((H73&gt;'DD7A3.MELD'!H113),(H73&lt;'DD7A3.MELD'!H114)),111,0)</f>
        <v>0</v>
      </c>
      <c r="BL73" s="73">
        <f>+IF(OR((I73&gt;'DD7A3.MELD'!I113),(I73&lt;'DD7A3.MELD'!I114)),111,0)</f>
        <v>0</v>
      </c>
      <c r="BM73" s="73">
        <f>+IF(OR((J73&gt;'DD7A3.MELD'!J113),(J73&lt;'DD7A3.MELD'!J114)),111,0)</f>
        <v>0</v>
      </c>
      <c r="BN73" s="73">
        <f>+IF(OR((K73&gt;'DD7A3.MELD'!K113),(K73&lt;'DD7A3.MELD'!K114)),111,0)</f>
        <v>0</v>
      </c>
      <c r="BO73" s="73">
        <f>+IF(OR((L73&gt;'DD7A3.MELD'!L113),(L73&lt;'DD7A3.MELD'!L114)),111,0)</f>
        <v>0</v>
      </c>
      <c r="BP73" s="73">
        <f>+IF(OR((M73&gt;'DD7A3.MELD'!M113),(M73&lt;'DD7A3.MELD'!M114)),111,0)</f>
        <v>0</v>
      </c>
      <c r="BQ73" s="73">
        <f>+IF(OR((N73&gt;'DD7A3.MELD'!N113),(N73&lt;'DD7A3.MELD'!N114)),111,0)</f>
        <v>0</v>
      </c>
      <c r="BR73" s="73">
        <f>+IF(OR((O73&gt;'DD7A3.MELD'!O113),(O73&lt;'DD7A3.MELD'!O114)),111,0)</f>
        <v>0</v>
      </c>
      <c r="BS73" s="73">
        <f>+IF(OR((P73&gt;'DD7A3.MELD'!P113),(P73&lt;'DD7A3.MELD'!P114)),111,0)</f>
        <v>0</v>
      </c>
      <c r="BT73" s="73">
        <f>+IF(OR((Q73&gt;'DD7A3.MELD'!Q113),(Q73&lt;'DD7A3.MELD'!Q114)),111,0)</f>
        <v>0</v>
      </c>
      <c r="BU73" s="73">
        <f>+IF(OR((R73&gt;'DD7A3.MELD'!R113),(R73&lt;'DD7A3.MELD'!R114)),111,0)</f>
        <v>0</v>
      </c>
      <c r="BV73" s="73">
        <f>+IF(OR((S73&gt;'DD7A3.MELD'!S113),(S73&lt;'DD7A3.MELD'!S114)),111,0)</f>
        <v>0</v>
      </c>
      <c r="BW73" s="73">
        <f>+IF(OR((T73&gt;'DD7A3.MELD'!T113),(T73&lt;'DD7A3.MELD'!T114)),111,0)</f>
        <v>0</v>
      </c>
      <c r="BX73" s="73">
        <f>+IF(OR((U73&gt;'DD7A3.MELD'!U113),(U73&lt;'DD7A3.MELD'!U114)),111,0)</f>
        <v>0</v>
      </c>
      <c r="BY73" s="73">
        <f>+IF(OR((V73&gt;'DD7A3.MELD'!V113),(V73&lt;'DD7A3.MELD'!V114)),111,0)</f>
        <v>0</v>
      </c>
      <c r="BZ73" s="73">
        <f>+IF(OR((W73&gt;'DD7A3.MELD'!W113),(W73&lt;'DD7A3.MELD'!W114)),111,0)</f>
        <v>0</v>
      </c>
      <c r="CA73" s="73">
        <f>+IF(OR((X73&gt;'DD7A3.MELD'!X113),(X73&lt;'DD7A3.MELD'!X114)),111,0)</f>
        <v>0</v>
      </c>
      <c r="CB73" s="73">
        <f>+IF(OR((Y73&gt;'DD7A3.MELD'!Y113),(Y73&lt;'DD7A3.MELD'!Y114)),111,0)</f>
        <v>0</v>
      </c>
      <c r="CC73" s="73">
        <f>+IF(OR((Z73&gt;'DD7A3.MELD'!Z113),(Z73&lt;'DD7A3.MELD'!Z114)),111,0)</f>
        <v>0</v>
      </c>
      <c r="CD73" s="73">
        <f>+IF(OR((AA73&gt;'DD7A3.MELD'!AA113),(AA73&lt;'DD7A3.MELD'!AA114)),111,0)</f>
        <v>0</v>
      </c>
    </row>
    <row r="74" spans="2:82" s="56" customFormat="1" ht="17.100000000000001" customHeight="1">
      <c r="B74" s="276"/>
      <c r="C74" s="277" t="s">
        <v>190</v>
      </c>
      <c r="D74" s="294"/>
      <c r="E74" s="294"/>
      <c r="F74" s="294"/>
      <c r="G74" s="294"/>
      <c r="H74" s="294"/>
      <c r="I74" s="294"/>
      <c r="J74" s="294"/>
      <c r="K74" s="294"/>
      <c r="L74" s="294"/>
      <c r="M74" s="294"/>
      <c r="N74" s="294"/>
      <c r="O74" s="294"/>
      <c r="P74" s="294"/>
      <c r="Q74" s="295">
        <f t="shared" si="45"/>
        <v>0</v>
      </c>
      <c r="R74" s="294"/>
      <c r="S74" s="294"/>
      <c r="T74" s="294"/>
      <c r="U74" s="294"/>
      <c r="V74" s="294"/>
      <c r="W74" s="294"/>
      <c r="X74" s="294"/>
      <c r="Y74" s="295">
        <f t="shared" si="46"/>
        <v>0</v>
      </c>
      <c r="Z74" s="294"/>
      <c r="AA74" s="293">
        <f>+'E1'!Z74+'E2'!Q74+'E2'!Y74+'E2'!Z74</f>
        <v>0</v>
      </c>
      <c r="AB74" s="314"/>
      <c r="AC74" s="55"/>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C74" s="74">
        <f t="shared" si="48"/>
        <v>0</v>
      </c>
      <c r="BD74" s="222">
        <f t="shared" si="49"/>
        <v>0</v>
      </c>
      <c r="BE74" s="74">
        <f>+AA74-'E1'!Z74-'E2'!Q74-'E2'!Y74-'E2'!Z74</f>
        <v>0</v>
      </c>
      <c r="BG74" s="74">
        <f>+IF((D74&gt;'DD7A3.MELD'!D116),111,0)</f>
        <v>0</v>
      </c>
      <c r="BH74" s="74">
        <f>+IF((E74&gt;'DD7A3.MELD'!E116),111,0)</f>
        <v>0</v>
      </c>
      <c r="BI74" s="74">
        <f>+IF((F74&gt;'DD7A3.MELD'!F116),111,0)</f>
        <v>0</v>
      </c>
      <c r="BJ74" s="74">
        <f>+IF((G74&gt;'DD7A3.MELD'!G116),111,0)</f>
        <v>0</v>
      </c>
      <c r="BK74" s="74">
        <f>+IF((H74&gt;'DD7A3.MELD'!H116),111,0)</f>
        <v>0</v>
      </c>
      <c r="BL74" s="74">
        <f>+IF((I74&gt;'DD7A3.MELD'!I116),111,0)</f>
        <v>0</v>
      </c>
      <c r="BM74" s="74">
        <f>+IF((J74&gt;'DD7A3.MELD'!J116),111,0)</f>
        <v>0</v>
      </c>
      <c r="BN74" s="74">
        <f>+IF((K74&gt;'DD7A3.MELD'!K116),111,0)</f>
        <v>0</v>
      </c>
      <c r="BO74" s="74">
        <f>+IF((L74&gt;'DD7A3.MELD'!L116),111,0)</f>
        <v>0</v>
      </c>
      <c r="BP74" s="74">
        <f>+IF((M74&gt;'DD7A3.MELD'!M116),111,0)</f>
        <v>0</v>
      </c>
      <c r="BQ74" s="74">
        <f>+IF((N74&gt;'DD7A3.MELD'!N116),111,0)</f>
        <v>0</v>
      </c>
      <c r="BR74" s="74">
        <f>+IF((O74&gt;'DD7A3.MELD'!O116),111,0)</f>
        <v>0</v>
      </c>
      <c r="BS74" s="74">
        <f>+IF((P74&gt;'DD7A3.MELD'!P116),111,0)</f>
        <v>0</v>
      </c>
      <c r="BT74" s="74">
        <f>+IF((Q74&gt;'DD7A3.MELD'!Q116),111,0)</f>
        <v>0</v>
      </c>
      <c r="BU74" s="74">
        <f>+IF((R74&gt;'DD7A3.MELD'!R116),111,0)</f>
        <v>0</v>
      </c>
      <c r="BV74" s="74">
        <f>+IF((S74&gt;'DD7A3.MELD'!S116),111,0)</f>
        <v>0</v>
      </c>
      <c r="BW74" s="74">
        <f>+IF((T74&gt;'DD7A3.MELD'!T116),111,0)</f>
        <v>0</v>
      </c>
      <c r="BX74" s="74">
        <f>+IF((U74&gt;'DD7A3.MELD'!U116),111,0)</f>
        <v>0</v>
      </c>
      <c r="BY74" s="74">
        <f>+IF((V74&gt;'DD7A3.MELD'!V116),111,0)</f>
        <v>0</v>
      </c>
      <c r="BZ74" s="74">
        <f>+IF((W74&gt;'DD7A3.MELD'!W116),111,0)</f>
        <v>0</v>
      </c>
      <c r="CA74" s="74">
        <f>+IF((X74&gt;'DD7A3.MELD'!X116),111,0)</f>
        <v>0</v>
      </c>
      <c r="CB74" s="74">
        <f>+IF((Y74&gt;'DD7A3.MELD'!Y116),111,0)</f>
        <v>0</v>
      </c>
      <c r="CC74" s="74">
        <f>+IF((Z74&gt;'DD7A3.MELD'!Z116),111,0)</f>
        <v>0</v>
      </c>
      <c r="CD74" s="74">
        <f>+IF((AA74&gt;'DD7A3.MELD'!AA116),111,0)</f>
        <v>0</v>
      </c>
    </row>
    <row r="75" spans="2:82" s="51" customFormat="1" ht="17.100000000000001" customHeight="1">
      <c r="B75" s="283"/>
      <c r="C75" s="284" t="s">
        <v>81</v>
      </c>
      <c r="D75" s="290"/>
      <c r="E75" s="290"/>
      <c r="F75" s="290"/>
      <c r="G75" s="290"/>
      <c r="H75" s="290"/>
      <c r="I75" s="290"/>
      <c r="J75" s="290"/>
      <c r="K75" s="290"/>
      <c r="L75" s="290"/>
      <c r="M75" s="290"/>
      <c r="N75" s="290"/>
      <c r="O75" s="290"/>
      <c r="P75" s="290"/>
      <c r="Q75" s="318">
        <f t="shared" si="45"/>
        <v>0</v>
      </c>
      <c r="R75" s="290"/>
      <c r="S75" s="290"/>
      <c r="T75" s="290"/>
      <c r="U75" s="290"/>
      <c r="V75" s="290"/>
      <c r="W75" s="290"/>
      <c r="X75" s="290"/>
      <c r="Y75" s="318">
        <f t="shared" si="46"/>
        <v>0</v>
      </c>
      <c r="Z75" s="290"/>
      <c r="AA75" s="293">
        <f>+'E1'!Z75+'E2'!Q75+'E2'!Y75+'E2'!Z75</f>
        <v>0</v>
      </c>
      <c r="AB75" s="313"/>
      <c r="AC75" s="50"/>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C75" s="73">
        <f t="shared" si="48"/>
        <v>0</v>
      </c>
      <c r="BD75" s="72">
        <f t="shared" si="49"/>
        <v>0</v>
      </c>
      <c r="BE75" s="73">
        <f>+AA75-'E1'!Z75-'E2'!Q75-'E2'!Y75-'E2'!Z75</f>
        <v>0</v>
      </c>
      <c r="BG75" s="73">
        <f>+IF((D75&gt;'DD7A3.MELD'!D117),111,0)</f>
        <v>0</v>
      </c>
      <c r="BH75" s="73">
        <f>+IF((E75&gt;'DD7A3.MELD'!E117),111,0)</f>
        <v>0</v>
      </c>
      <c r="BI75" s="73">
        <f>+IF((F75&gt;'DD7A3.MELD'!F117),111,0)</f>
        <v>0</v>
      </c>
      <c r="BJ75" s="73">
        <f>+IF((G75&gt;'DD7A3.MELD'!G117),111,0)</f>
        <v>0</v>
      </c>
      <c r="BK75" s="73">
        <f>+IF((H75&gt;'DD7A3.MELD'!H117),111,0)</f>
        <v>0</v>
      </c>
      <c r="BL75" s="73">
        <f>+IF((I75&gt;'DD7A3.MELD'!I117),111,0)</f>
        <v>0</v>
      </c>
      <c r="BM75" s="73">
        <f>+IF((J75&gt;'DD7A3.MELD'!J117),111,0)</f>
        <v>0</v>
      </c>
      <c r="BN75" s="73">
        <f>+IF((K75&gt;'DD7A3.MELD'!K117),111,0)</f>
        <v>0</v>
      </c>
      <c r="BO75" s="73">
        <f>+IF((L75&gt;'DD7A3.MELD'!L117),111,0)</f>
        <v>0</v>
      </c>
      <c r="BP75" s="73">
        <f>+IF((M75&gt;'DD7A3.MELD'!M117),111,0)</f>
        <v>0</v>
      </c>
      <c r="BQ75" s="73">
        <f>+IF((N75&gt;'DD7A3.MELD'!N117),111,0)</f>
        <v>0</v>
      </c>
      <c r="BR75" s="73">
        <f>+IF((O75&gt;'DD7A3.MELD'!O117),111,0)</f>
        <v>0</v>
      </c>
      <c r="BS75" s="73">
        <f>+IF((P75&gt;'DD7A3.MELD'!P117),111,0)</f>
        <v>0</v>
      </c>
      <c r="BT75" s="73">
        <f>+IF((Q75&gt;'DD7A3.MELD'!Q117),111,0)</f>
        <v>0</v>
      </c>
      <c r="BU75" s="73">
        <f>+IF((R75&gt;'DD7A3.MELD'!R117),111,0)</f>
        <v>0</v>
      </c>
      <c r="BV75" s="73">
        <f>+IF((S75&gt;'DD7A3.MELD'!S117),111,0)</f>
        <v>0</v>
      </c>
      <c r="BW75" s="73">
        <f>+IF((T75&gt;'DD7A3.MELD'!T117),111,0)</f>
        <v>0</v>
      </c>
      <c r="BX75" s="73">
        <f>+IF((U75&gt;'DD7A3.MELD'!U117),111,0)</f>
        <v>0</v>
      </c>
      <c r="BY75" s="73">
        <f>+IF((V75&gt;'DD7A3.MELD'!V117),111,0)</f>
        <v>0</v>
      </c>
      <c r="BZ75" s="73">
        <f>+IF((W75&gt;'DD7A3.MELD'!W117),111,0)</f>
        <v>0</v>
      </c>
      <c r="CA75" s="73">
        <f>+IF((X75&gt;'DD7A3.MELD'!X117),111,0)</f>
        <v>0</v>
      </c>
      <c r="CB75" s="73">
        <f>+IF((Y75&gt;'DD7A3.MELD'!Y117),111,0)</f>
        <v>0</v>
      </c>
      <c r="CC75" s="73">
        <f>+IF((Z75&gt;'DD7A3.MELD'!Z117),111,0)</f>
        <v>0</v>
      </c>
      <c r="CD75" s="73">
        <f>+IF((AA75&gt;'DD7A3.MELD'!AA117),111,0)</f>
        <v>0</v>
      </c>
    </row>
    <row r="76" spans="2:82" s="51" customFormat="1" ht="17.100000000000001" customHeight="1">
      <c r="B76" s="283"/>
      <c r="C76" s="284" t="s">
        <v>282</v>
      </c>
      <c r="D76" s="290"/>
      <c r="E76" s="290"/>
      <c r="F76" s="290"/>
      <c r="G76" s="290"/>
      <c r="H76" s="290"/>
      <c r="I76" s="290"/>
      <c r="J76" s="290"/>
      <c r="K76" s="290"/>
      <c r="L76" s="290"/>
      <c r="M76" s="290"/>
      <c r="N76" s="290"/>
      <c r="O76" s="290"/>
      <c r="P76" s="290"/>
      <c r="Q76" s="318">
        <f t="shared" si="45"/>
        <v>0</v>
      </c>
      <c r="R76" s="290"/>
      <c r="S76" s="290"/>
      <c r="T76" s="290"/>
      <c r="U76" s="290"/>
      <c r="V76" s="290"/>
      <c r="W76" s="290"/>
      <c r="X76" s="290"/>
      <c r="Y76" s="318">
        <f t="shared" si="46"/>
        <v>0</v>
      </c>
      <c r="Z76" s="290"/>
      <c r="AA76" s="293">
        <f>+'E1'!Z76+'E2'!Q76+'E2'!Y76+'E2'!Z76</f>
        <v>0</v>
      </c>
      <c r="AB76" s="313"/>
      <c r="AC76" s="50"/>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C76" s="73">
        <f t="shared" si="48"/>
        <v>0</v>
      </c>
      <c r="BD76" s="72">
        <f t="shared" si="49"/>
        <v>0</v>
      </c>
      <c r="BE76" s="73">
        <f>+AA76-'E1'!Z76-'E2'!Q76-'E2'!Y76-'E2'!Z76</f>
        <v>0</v>
      </c>
      <c r="BG76" s="73">
        <f>+IF((D76&gt;'DD7A3.MELD'!D118),111,0)</f>
        <v>0</v>
      </c>
      <c r="BH76" s="73">
        <f>+IF((E76&gt;'DD7A3.MELD'!E118),111,0)</f>
        <v>0</v>
      </c>
      <c r="BI76" s="73">
        <f>+IF((F76&gt;'DD7A3.MELD'!F118),111,0)</f>
        <v>0</v>
      </c>
      <c r="BJ76" s="73">
        <f>+IF((G76&gt;'DD7A3.MELD'!G118),111,0)</f>
        <v>0</v>
      </c>
      <c r="BK76" s="73">
        <f>+IF((H76&gt;'DD7A3.MELD'!H118),111,0)</f>
        <v>0</v>
      </c>
      <c r="BL76" s="73">
        <f>+IF((I76&gt;'DD7A3.MELD'!I118),111,0)</f>
        <v>0</v>
      </c>
      <c r="BM76" s="73">
        <f>+IF((J76&gt;'DD7A3.MELD'!J118),111,0)</f>
        <v>0</v>
      </c>
      <c r="BN76" s="73">
        <f>+IF((K76&gt;'DD7A3.MELD'!K118),111,0)</f>
        <v>0</v>
      </c>
      <c r="BO76" s="73">
        <f>+IF((L76&gt;'DD7A3.MELD'!L118),111,0)</f>
        <v>0</v>
      </c>
      <c r="BP76" s="73">
        <f>+IF((M76&gt;'DD7A3.MELD'!M118),111,0)</f>
        <v>0</v>
      </c>
      <c r="BQ76" s="73">
        <f>+IF((N76&gt;'DD7A3.MELD'!N118),111,0)</f>
        <v>0</v>
      </c>
      <c r="BR76" s="73">
        <f>+IF((O76&gt;'DD7A3.MELD'!O118),111,0)</f>
        <v>0</v>
      </c>
      <c r="BS76" s="73">
        <f>+IF((P76&gt;'DD7A3.MELD'!P118),111,0)</f>
        <v>0</v>
      </c>
      <c r="BT76" s="73">
        <f>+IF((Q76&gt;'DD7A3.MELD'!Q118),111,0)</f>
        <v>0</v>
      </c>
      <c r="BU76" s="73">
        <f>+IF((R76&gt;'DD7A3.MELD'!R118),111,0)</f>
        <v>0</v>
      </c>
      <c r="BV76" s="73">
        <f>+IF((S76&gt;'DD7A3.MELD'!S118),111,0)</f>
        <v>0</v>
      </c>
      <c r="BW76" s="73">
        <f>+IF((T76&gt;'DD7A3.MELD'!T118),111,0)</f>
        <v>0</v>
      </c>
      <c r="BX76" s="73">
        <f>+IF((U76&gt;'DD7A3.MELD'!U118),111,0)</f>
        <v>0</v>
      </c>
      <c r="BY76" s="73">
        <f>+IF((V76&gt;'DD7A3.MELD'!V118),111,0)</f>
        <v>0</v>
      </c>
      <c r="BZ76" s="73">
        <f>+IF((W76&gt;'DD7A3.MELD'!W118),111,0)</f>
        <v>0</v>
      </c>
      <c r="CA76" s="73">
        <f>+IF((X76&gt;'DD7A3.MELD'!X118),111,0)</f>
        <v>0</v>
      </c>
      <c r="CB76" s="73">
        <f>+IF((Y76&gt;'DD7A3.MELD'!Y118),111,0)</f>
        <v>0</v>
      </c>
      <c r="CC76" s="73">
        <f>+IF((Z76&gt;'DD7A3.MELD'!Z118),111,0)</f>
        <v>0</v>
      </c>
      <c r="CD76" s="73">
        <f>+IF((AA76&gt;'DD7A3.MELD'!AA118),111,0)</f>
        <v>0</v>
      </c>
    </row>
    <row r="77" spans="2:82" s="51" customFormat="1" ht="17.100000000000001" customHeight="1">
      <c r="B77" s="283"/>
      <c r="C77" s="284" t="s">
        <v>191</v>
      </c>
      <c r="D77" s="290"/>
      <c r="E77" s="290"/>
      <c r="F77" s="290"/>
      <c r="G77" s="290"/>
      <c r="H77" s="290"/>
      <c r="I77" s="290"/>
      <c r="J77" s="290"/>
      <c r="K77" s="290"/>
      <c r="L77" s="290"/>
      <c r="M77" s="290"/>
      <c r="N77" s="290"/>
      <c r="O77" s="290"/>
      <c r="P77" s="290"/>
      <c r="Q77" s="318">
        <f t="shared" si="45"/>
        <v>0</v>
      </c>
      <c r="R77" s="290"/>
      <c r="S77" s="290"/>
      <c r="T77" s="290"/>
      <c r="U77" s="290"/>
      <c r="V77" s="290"/>
      <c r="W77" s="290"/>
      <c r="X77" s="290"/>
      <c r="Y77" s="318">
        <f t="shared" si="46"/>
        <v>0</v>
      </c>
      <c r="Z77" s="290"/>
      <c r="AA77" s="293">
        <f>+'E1'!Z77+'E2'!Q77+'E2'!Y77+'E2'!Z77</f>
        <v>0</v>
      </c>
      <c r="AB77" s="313"/>
      <c r="AC77" s="50"/>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C77" s="73">
        <f t="shared" si="48"/>
        <v>0</v>
      </c>
      <c r="BD77" s="72">
        <f t="shared" si="49"/>
        <v>0</v>
      </c>
      <c r="BE77" s="73">
        <f>+AA77-'E1'!Z77-'E2'!Q77-'E2'!Y77-'E2'!Z77</f>
        <v>0</v>
      </c>
      <c r="BG77" s="73">
        <f>+IF((D77&gt;'DD7A3.MELD'!D119),111,0)</f>
        <v>0</v>
      </c>
      <c r="BH77" s="73">
        <f>+IF((E77&gt;'DD7A3.MELD'!E119),111,0)</f>
        <v>0</v>
      </c>
      <c r="BI77" s="73">
        <f>+IF((F77&gt;'DD7A3.MELD'!F119),111,0)</f>
        <v>0</v>
      </c>
      <c r="BJ77" s="73">
        <f>+IF((G77&gt;'DD7A3.MELD'!G119),111,0)</f>
        <v>0</v>
      </c>
      <c r="BK77" s="73">
        <f>+IF((H77&gt;'DD7A3.MELD'!H119),111,0)</f>
        <v>0</v>
      </c>
      <c r="BL77" s="73">
        <f>+IF((I77&gt;'DD7A3.MELD'!I119),111,0)</f>
        <v>0</v>
      </c>
      <c r="BM77" s="73">
        <f>+IF((J77&gt;'DD7A3.MELD'!J119),111,0)</f>
        <v>0</v>
      </c>
      <c r="BN77" s="73">
        <f>+IF((K77&gt;'DD7A3.MELD'!K119),111,0)</f>
        <v>0</v>
      </c>
      <c r="BO77" s="73">
        <f>+IF((L77&gt;'DD7A3.MELD'!L119),111,0)</f>
        <v>0</v>
      </c>
      <c r="BP77" s="73">
        <f>+IF((M77&gt;'DD7A3.MELD'!M119),111,0)</f>
        <v>0</v>
      </c>
      <c r="BQ77" s="73">
        <f>+IF((N77&gt;'DD7A3.MELD'!N119),111,0)</f>
        <v>0</v>
      </c>
      <c r="BR77" s="73">
        <f>+IF((O77&gt;'DD7A3.MELD'!O119),111,0)</f>
        <v>0</v>
      </c>
      <c r="BS77" s="73">
        <f>+IF((P77&gt;'DD7A3.MELD'!P119),111,0)</f>
        <v>0</v>
      </c>
      <c r="BT77" s="73">
        <f>+IF((Q77&gt;'DD7A3.MELD'!Q119),111,0)</f>
        <v>0</v>
      </c>
      <c r="BU77" s="73">
        <f>+IF((R77&gt;'DD7A3.MELD'!R119),111,0)</f>
        <v>0</v>
      </c>
      <c r="BV77" s="73">
        <f>+IF((S77&gt;'DD7A3.MELD'!S119),111,0)</f>
        <v>0</v>
      </c>
      <c r="BW77" s="73">
        <f>+IF((T77&gt;'DD7A3.MELD'!T119),111,0)</f>
        <v>0</v>
      </c>
      <c r="BX77" s="73">
        <f>+IF((U77&gt;'DD7A3.MELD'!U119),111,0)</f>
        <v>0</v>
      </c>
      <c r="BY77" s="73">
        <f>+IF((V77&gt;'DD7A3.MELD'!V119),111,0)</f>
        <v>0</v>
      </c>
      <c r="BZ77" s="73">
        <f>+IF((W77&gt;'DD7A3.MELD'!W119),111,0)</f>
        <v>0</v>
      </c>
      <c r="CA77" s="73">
        <f>+IF((X77&gt;'DD7A3.MELD'!X119),111,0)</f>
        <v>0</v>
      </c>
      <c r="CB77" s="73">
        <f>+IF((Y77&gt;'DD7A3.MELD'!Y119),111,0)</f>
        <v>0</v>
      </c>
      <c r="CC77" s="73">
        <f>+IF((Z77&gt;'DD7A3.MELD'!Z119),111,0)</f>
        <v>0</v>
      </c>
      <c r="CD77" s="73">
        <f>+IF((AA77&gt;'DD7A3.MELD'!AA119),111,0)</f>
        <v>0</v>
      </c>
    </row>
    <row r="78" spans="2:82" s="51" customFormat="1" ht="17.100000000000001" customHeight="1">
      <c r="B78" s="283"/>
      <c r="C78" s="285" t="s">
        <v>54</v>
      </c>
      <c r="D78" s="290"/>
      <c r="E78" s="290"/>
      <c r="F78" s="290"/>
      <c r="G78" s="290"/>
      <c r="H78" s="290"/>
      <c r="I78" s="290"/>
      <c r="J78" s="290"/>
      <c r="K78" s="290"/>
      <c r="L78" s="290"/>
      <c r="M78" s="290"/>
      <c r="N78" s="290"/>
      <c r="O78" s="290"/>
      <c r="P78" s="290"/>
      <c r="Q78" s="318">
        <f t="shared" si="45"/>
        <v>0</v>
      </c>
      <c r="R78" s="290"/>
      <c r="S78" s="290"/>
      <c r="T78" s="290"/>
      <c r="U78" s="290"/>
      <c r="V78" s="290"/>
      <c r="W78" s="290"/>
      <c r="X78" s="290"/>
      <c r="Y78" s="318">
        <f t="shared" si="46"/>
        <v>0</v>
      </c>
      <c r="Z78" s="290"/>
      <c r="AA78" s="293">
        <f>+'E1'!Z78+'E2'!Q78+'E2'!Y78+'E2'!Z78</f>
        <v>0</v>
      </c>
      <c r="AB78" s="313"/>
      <c r="AC78" s="50"/>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C78" s="73">
        <f t="shared" si="48"/>
        <v>0</v>
      </c>
      <c r="BD78" s="72">
        <f t="shared" si="49"/>
        <v>0</v>
      </c>
      <c r="BE78" s="73">
        <f>+AA78-'E1'!Z78-'E2'!Q78-'E2'!Y78-'E2'!Z78</f>
        <v>0</v>
      </c>
      <c r="BG78" s="73">
        <f>+IF((D78&gt;'DD7A3.MELD'!D120),111,0)</f>
        <v>0</v>
      </c>
      <c r="BH78" s="73">
        <f>+IF((E78&gt;'DD7A3.MELD'!E120),111,0)</f>
        <v>0</v>
      </c>
      <c r="BI78" s="73">
        <f>+IF((F78&gt;'DD7A3.MELD'!F120),111,0)</f>
        <v>0</v>
      </c>
      <c r="BJ78" s="73">
        <f>+IF((G78&gt;'DD7A3.MELD'!G120),111,0)</f>
        <v>0</v>
      </c>
      <c r="BK78" s="73">
        <f>+IF((H78&gt;'DD7A3.MELD'!H120),111,0)</f>
        <v>0</v>
      </c>
      <c r="BL78" s="73">
        <f>+IF((I78&gt;'DD7A3.MELD'!I120),111,0)</f>
        <v>0</v>
      </c>
      <c r="BM78" s="73">
        <f>+IF((J78&gt;'DD7A3.MELD'!J120),111,0)</f>
        <v>0</v>
      </c>
      <c r="BN78" s="73">
        <f>+IF((K78&gt;'DD7A3.MELD'!K120),111,0)</f>
        <v>0</v>
      </c>
      <c r="BO78" s="73">
        <f>+IF((L78&gt;'DD7A3.MELD'!L120),111,0)</f>
        <v>0</v>
      </c>
      <c r="BP78" s="73">
        <f>+IF((M78&gt;'DD7A3.MELD'!M120),111,0)</f>
        <v>0</v>
      </c>
      <c r="BQ78" s="73">
        <f>+IF((N78&gt;'DD7A3.MELD'!N120),111,0)</f>
        <v>0</v>
      </c>
      <c r="BR78" s="73">
        <f>+IF((O78&gt;'DD7A3.MELD'!O120),111,0)</f>
        <v>0</v>
      </c>
      <c r="BS78" s="73">
        <f>+IF((P78&gt;'DD7A3.MELD'!P120),111,0)</f>
        <v>0</v>
      </c>
      <c r="BT78" s="73">
        <f>+IF((Q78&gt;'DD7A3.MELD'!Q120),111,0)</f>
        <v>0</v>
      </c>
      <c r="BU78" s="73">
        <f>+IF((R78&gt;'DD7A3.MELD'!R120),111,0)</f>
        <v>0</v>
      </c>
      <c r="BV78" s="73">
        <f>+IF((S78&gt;'DD7A3.MELD'!S120),111,0)</f>
        <v>0</v>
      </c>
      <c r="BW78" s="73">
        <f>+IF((T78&gt;'DD7A3.MELD'!T120),111,0)</f>
        <v>0</v>
      </c>
      <c r="BX78" s="73">
        <f>+IF((U78&gt;'DD7A3.MELD'!U120),111,0)</f>
        <v>0</v>
      </c>
      <c r="BY78" s="73">
        <f>+IF((V78&gt;'DD7A3.MELD'!V120),111,0)</f>
        <v>0</v>
      </c>
      <c r="BZ78" s="73">
        <f>+IF((W78&gt;'DD7A3.MELD'!W120),111,0)</f>
        <v>0</v>
      </c>
      <c r="CA78" s="73">
        <f>+IF((X78&gt;'DD7A3.MELD'!X120),111,0)</f>
        <v>0</v>
      </c>
      <c r="CB78" s="73">
        <f>+IF((Y78&gt;'DD7A3.MELD'!Y120),111,0)</f>
        <v>0</v>
      </c>
      <c r="CC78" s="73">
        <f>+IF((Z78&gt;'DD7A3.MELD'!Z120),111,0)</f>
        <v>0</v>
      </c>
      <c r="CD78" s="73">
        <f>+IF((AA78&gt;'DD7A3.MELD'!AA120),111,0)</f>
        <v>0</v>
      </c>
    </row>
    <row r="79" spans="2:82" s="51" customFormat="1" ht="17.100000000000001" customHeight="1">
      <c r="B79" s="283"/>
      <c r="C79" s="278" t="s">
        <v>241</v>
      </c>
      <c r="D79" s="290"/>
      <c r="E79" s="290"/>
      <c r="F79" s="290"/>
      <c r="G79" s="290"/>
      <c r="H79" s="290"/>
      <c r="I79" s="290"/>
      <c r="J79" s="290"/>
      <c r="K79" s="290"/>
      <c r="L79" s="290"/>
      <c r="M79" s="290"/>
      <c r="N79" s="290"/>
      <c r="O79" s="290"/>
      <c r="P79" s="290"/>
      <c r="Q79" s="318">
        <f t="shared" si="45"/>
        <v>0</v>
      </c>
      <c r="R79" s="290"/>
      <c r="S79" s="290"/>
      <c r="T79" s="290"/>
      <c r="U79" s="290"/>
      <c r="V79" s="290"/>
      <c r="W79" s="290"/>
      <c r="X79" s="290"/>
      <c r="Y79" s="318">
        <f t="shared" si="46"/>
        <v>0</v>
      </c>
      <c r="Z79" s="290"/>
      <c r="AA79" s="293">
        <f>+'E1'!Z79+'E2'!Q79+'E2'!Y79+'E2'!Z79</f>
        <v>0</v>
      </c>
      <c r="AB79" s="313"/>
      <c r="AC79" s="50"/>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C79" s="73">
        <f>+Q79-SUM(D79:P79)</f>
        <v>0</v>
      </c>
      <c r="BD79" s="72">
        <f>+Y79-SUM(R79:X79)</f>
        <v>0</v>
      </c>
      <c r="BE79" s="73">
        <f>+AA79-'E1'!Z79-'E2'!Q79-'E2'!Y79-'E2'!Z79</f>
        <v>0</v>
      </c>
      <c r="BG79" s="73">
        <f>+IF((D79&gt;'DD7A3.MELD'!D121),111,0)</f>
        <v>0</v>
      </c>
      <c r="BH79" s="73">
        <f>+IF((E79&gt;'DD7A3.MELD'!E121),111,0)</f>
        <v>0</v>
      </c>
      <c r="BI79" s="73">
        <f>+IF((F79&gt;'DD7A3.MELD'!F121),111,0)</f>
        <v>0</v>
      </c>
      <c r="BJ79" s="73">
        <f>+IF((G79&gt;'DD7A3.MELD'!G121),111,0)</f>
        <v>0</v>
      </c>
      <c r="BK79" s="73">
        <f>+IF((H79&gt;'DD7A3.MELD'!H121),111,0)</f>
        <v>0</v>
      </c>
      <c r="BL79" s="73">
        <f>+IF((I79&gt;'DD7A3.MELD'!I121),111,0)</f>
        <v>0</v>
      </c>
      <c r="BM79" s="73">
        <f>+IF((J79&gt;'DD7A3.MELD'!J121),111,0)</f>
        <v>0</v>
      </c>
      <c r="BN79" s="73">
        <f>+IF((K79&gt;'DD7A3.MELD'!K121),111,0)</f>
        <v>0</v>
      </c>
      <c r="BO79" s="73">
        <f>+IF((L79&gt;'DD7A3.MELD'!L121),111,0)</f>
        <v>0</v>
      </c>
      <c r="BP79" s="73">
        <f>+IF((M79&gt;'DD7A3.MELD'!M121),111,0)</f>
        <v>0</v>
      </c>
      <c r="BQ79" s="73">
        <f>+IF((N79&gt;'DD7A3.MELD'!N121),111,0)</f>
        <v>0</v>
      </c>
      <c r="BR79" s="73">
        <f>+IF((O79&gt;'DD7A3.MELD'!O121),111,0)</f>
        <v>0</v>
      </c>
      <c r="BS79" s="73">
        <f>+IF((P79&gt;'DD7A3.MELD'!P121),111,0)</f>
        <v>0</v>
      </c>
      <c r="BT79" s="73">
        <f>+IF((Q79&gt;'DD7A3.MELD'!Q121),111,0)</f>
        <v>0</v>
      </c>
      <c r="BU79" s="73">
        <f>+IF((R79&gt;'DD7A3.MELD'!R121),111,0)</f>
        <v>0</v>
      </c>
      <c r="BV79" s="73">
        <f>+IF((S79&gt;'DD7A3.MELD'!S121),111,0)</f>
        <v>0</v>
      </c>
      <c r="BW79" s="73">
        <f>+IF((T79&gt;'DD7A3.MELD'!T121),111,0)</f>
        <v>0</v>
      </c>
      <c r="BX79" s="73">
        <f>+IF((U79&gt;'DD7A3.MELD'!U121),111,0)</f>
        <v>0</v>
      </c>
      <c r="BY79" s="73">
        <f>+IF((V79&gt;'DD7A3.MELD'!V121),111,0)</f>
        <v>0</v>
      </c>
      <c r="BZ79" s="73">
        <f>+IF((W79&gt;'DD7A3.MELD'!W121),111,0)</f>
        <v>0</v>
      </c>
      <c r="CA79" s="73">
        <f>+IF((X79&gt;'DD7A3.MELD'!X121),111,0)</f>
        <v>0</v>
      </c>
      <c r="CB79" s="73">
        <f>+IF((Y79&gt;'DD7A3.MELD'!Y121),111,0)</f>
        <v>0</v>
      </c>
      <c r="CC79" s="73">
        <f>+IF((Z79&gt;'DD7A3.MELD'!Z121),111,0)</f>
        <v>0</v>
      </c>
      <c r="CD79" s="73">
        <f>+IF((AA79&gt;'DD7A3.MELD'!AA121),111,0)</f>
        <v>0</v>
      </c>
    </row>
    <row r="80" spans="2:82" s="56" customFormat="1" ht="17.100000000000001" customHeight="1">
      <c r="B80" s="88"/>
      <c r="C80" s="91" t="s">
        <v>12</v>
      </c>
      <c r="D80" s="294"/>
      <c r="E80" s="294"/>
      <c r="F80" s="294"/>
      <c r="G80" s="294"/>
      <c r="H80" s="294"/>
      <c r="I80" s="294"/>
      <c r="J80" s="294"/>
      <c r="K80" s="294"/>
      <c r="L80" s="294"/>
      <c r="M80" s="294"/>
      <c r="N80" s="294"/>
      <c r="O80" s="294"/>
      <c r="P80" s="294"/>
      <c r="Q80" s="295">
        <f t="shared" si="45"/>
        <v>0</v>
      </c>
      <c r="R80" s="294"/>
      <c r="S80" s="294"/>
      <c r="T80" s="294"/>
      <c r="U80" s="294"/>
      <c r="V80" s="294"/>
      <c r="W80" s="294"/>
      <c r="X80" s="294"/>
      <c r="Y80" s="295">
        <f t="shared" si="46"/>
        <v>0</v>
      </c>
      <c r="Z80" s="294"/>
      <c r="AA80" s="293">
        <f>+'E1'!Z80+'E2'!Q80+'E2'!Y80+'E2'!Z80</f>
        <v>0</v>
      </c>
      <c r="AB80" s="314"/>
      <c r="AC80" s="55"/>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C80" s="74">
        <f>+Q80-SUM(D80:P80)</f>
        <v>0</v>
      </c>
      <c r="BD80" s="222">
        <f>+Y80-SUM(R80:X80)</f>
        <v>0</v>
      </c>
      <c r="BE80" s="74">
        <f>+AA80-'E1'!Z80-'E2'!Q80-'E2'!Y80-'E2'!Z80</f>
        <v>0</v>
      </c>
      <c r="BG80" s="73">
        <f>+IF(OR((D80&gt;'DD7A3.MELD'!D122),(D80&lt;'DD7A3.MELD'!D123)),111,0)</f>
        <v>0</v>
      </c>
      <c r="BH80" s="73">
        <f>+IF(OR((E80&gt;'DD7A3.MELD'!E122),(E80&lt;'DD7A3.MELD'!E123)),111,0)</f>
        <v>0</v>
      </c>
      <c r="BI80" s="73">
        <f>+IF(OR((F80&gt;'DD7A3.MELD'!F122),(F80&lt;'DD7A3.MELD'!F123)),111,0)</f>
        <v>0</v>
      </c>
      <c r="BJ80" s="73">
        <f>+IF(OR((G80&gt;'DD7A3.MELD'!G122),(G80&lt;'DD7A3.MELD'!G123)),111,0)</f>
        <v>0</v>
      </c>
      <c r="BK80" s="73">
        <f>+IF(OR((H80&gt;'DD7A3.MELD'!H122),(H80&lt;'DD7A3.MELD'!H123)),111,0)</f>
        <v>0</v>
      </c>
      <c r="BL80" s="73">
        <f>+IF(OR((I80&gt;'DD7A3.MELD'!I122),(I80&lt;'DD7A3.MELD'!I123)),111,0)</f>
        <v>0</v>
      </c>
      <c r="BM80" s="73">
        <f>+IF(OR((J80&gt;'DD7A3.MELD'!J122),(J80&lt;'DD7A3.MELD'!J123)),111,0)</f>
        <v>0</v>
      </c>
      <c r="BN80" s="73">
        <f>+IF(OR((K80&gt;'DD7A3.MELD'!K122),(K80&lt;'DD7A3.MELD'!K123)),111,0)</f>
        <v>0</v>
      </c>
      <c r="BO80" s="73">
        <f>+IF(OR((L80&gt;'DD7A3.MELD'!L122),(L80&lt;'DD7A3.MELD'!L123)),111,0)</f>
        <v>0</v>
      </c>
      <c r="BP80" s="73">
        <f>+IF(OR((M80&gt;'DD7A3.MELD'!M122),(M80&lt;'DD7A3.MELD'!M123)),111,0)</f>
        <v>0</v>
      </c>
      <c r="BQ80" s="73">
        <f>+IF(OR((N80&gt;'DD7A3.MELD'!N122),(N80&lt;'DD7A3.MELD'!N123)),111,0)</f>
        <v>0</v>
      </c>
      <c r="BR80" s="73">
        <f>+IF(OR((O80&gt;'DD7A3.MELD'!O122),(O80&lt;'DD7A3.MELD'!O123)),111,0)</f>
        <v>0</v>
      </c>
      <c r="BS80" s="73">
        <f>+IF(OR((P80&gt;'DD7A3.MELD'!P122),(P80&lt;'DD7A3.MELD'!P123)),111,0)</f>
        <v>0</v>
      </c>
      <c r="BT80" s="73">
        <f>+IF(OR((Q80&gt;'DD7A3.MELD'!Q122),(Q80&lt;'DD7A3.MELD'!Q123)),111,0)</f>
        <v>0</v>
      </c>
      <c r="BU80" s="73">
        <f>+IF(OR((R80&gt;'DD7A3.MELD'!R122),(R80&lt;'DD7A3.MELD'!R123)),111,0)</f>
        <v>0</v>
      </c>
      <c r="BV80" s="73">
        <f>+IF(OR((S80&gt;'DD7A3.MELD'!S122),(S80&lt;'DD7A3.MELD'!S123)),111,0)</f>
        <v>0</v>
      </c>
      <c r="BW80" s="73">
        <f>+IF(OR((T80&gt;'DD7A3.MELD'!T122),(T80&lt;'DD7A3.MELD'!T123)),111,0)</f>
        <v>0</v>
      </c>
      <c r="BX80" s="73">
        <f>+IF(OR((U80&gt;'DD7A3.MELD'!U122),(U80&lt;'DD7A3.MELD'!U123)),111,0)</f>
        <v>0</v>
      </c>
      <c r="BY80" s="73">
        <f>+IF(OR((V80&gt;'DD7A3.MELD'!V122),(V80&lt;'DD7A3.MELD'!V123)),111,0)</f>
        <v>0</v>
      </c>
      <c r="BZ80" s="73">
        <f>+IF(OR((W80&gt;'DD7A3.MELD'!W122),(W80&lt;'DD7A3.MELD'!W123)),111,0)</f>
        <v>0</v>
      </c>
      <c r="CA80" s="73">
        <f>+IF(OR((X80&gt;'DD7A3.MELD'!X122),(X80&lt;'DD7A3.MELD'!X123)),111,0)</f>
        <v>0</v>
      </c>
      <c r="CB80" s="73">
        <f>+IF(OR((Y80&gt;'DD7A3.MELD'!Y122),(Y80&lt;'DD7A3.MELD'!Y123)),111,0)</f>
        <v>0</v>
      </c>
      <c r="CC80" s="73">
        <f>+IF(OR((Z80&gt;'DD7A3.MELD'!Z122),(Z80&lt;'DD7A3.MELD'!Z123)),111,0)</f>
        <v>0</v>
      </c>
      <c r="CD80" s="73">
        <f>+IF(OR((AA80&gt;'DD7A3.MELD'!AA122),(AA80&lt;'DD7A3.MELD'!AA123)),111,0)</f>
        <v>0</v>
      </c>
    </row>
    <row r="81" spans="2:82" s="56" customFormat="1" ht="20.100000000000001" customHeight="1">
      <c r="B81" s="90"/>
      <c r="C81" s="91" t="s">
        <v>45</v>
      </c>
      <c r="D81" s="295">
        <f t="shared" ref="D81:P81" si="50">SUM(D72:D73,D80)</f>
        <v>0</v>
      </c>
      <c r="E81" s="295">
        <f t="shared" si="50"/>
        <v>0</v>
      </c>
      <c r="F81" s="295">
        <f t="shared" si="50"/>
        <v>0</v>
      </c>
      <c r="G81" s="295">
        <f t="shared" si="50"/>
        <v>0</v>
      </c>
      <c r="H81" s="295">
        <f t="shared" si="50"/>
        <v>0</v>
      </c>
      <c r="I81" s="295">
        <f t="shared" si="50"/>
        <v>0</v>
      </c>
      <c r="J81" s="295">
        <f t="shared" si="50"/>
        <v>0</v>
      </c>
      <c r="K81" s="295">
        <f t="shared" si="50"/>
        <v>0</v>
      </c>
      <c r="L81" s="295">
        <f t="shared" si="50"/>
        <v>0</v>
      </c>
      <c r="M81" s="295">
        <f t="shared" si="50"/>
        <v>0</v>
      </c>
      <c r="N81" s="295">
        <f t="shared" si="50"/>
        <v>0</v>
      </c>
      <c r="O81" s="295">
        <f t="shared" si="50"/>
        <v>0</v>
      </c>
      <c r="P81" s="295">
        <f t="shared" si="50"/>
        <v>0</v>
      </c>
      <c r="Q81" s="295">
        <f t="shared" si="45"/>
        <v>0</v>
      </c>
      <c r="R81" s="295">
        <f t="shared" ref="R81:X81" si="51">SUM(R72:R73,R80)</f>
        <v>0</v>
      </c>
      <c r="S81" s="295">
        <f t="shared" si="51"/>
        <v>0</v>
      </c>
      <c r="T81" s="295">
        <f t="shared" si="51"/>
        <v>0</v>
      </c>
      <c r="U81" s="295">
        <f t="shared" si="51"/>
        <v>0</v>
      </c>
      <c r="V81" s="295">
        <f t="shared" si="51"/>
        <v>0</v>
      </c>
      <c r="W81" s="295">
        <f t="shared" si="51"/>
        <v>0</v>
      </c>
      <c r="X81" s="295">
        <f t="shared" si="51"/>
        <v>0</v>
      </c>
      <c r="Y81" s="295">
        <f t="shared" si="46"/>
        <v>0</v>
      </c>
      <c r="Z81" s="295">
        <f>SUM(Z72:Z73,Z80)</f>
        <v>0</v>
      </c>
      <c r="AA81" s="293">
        <f>+'E1'!Z81+'E2'!Q81+'E2'!Y81+'E2'!Z81</f>
        <v>0</v>
      </c>
      <c r="AB81" s="312"/>
      <c r="AC81" s="55"/>
      <c r="AD81" s="74">
        <f>+D81-D72-D73-D80</f>
        <v>0</v>
      </c>
      <c r="AE81" s="74">
        <f t="shared" ref="AE81:BA81" si="52">+E81-E72-E73-E80</f>
        <v>0</v>
      </c>
      <c r="AF81" s="74">
        <f t="shared" si="52"/>
        <v>0</v>
      </c>
      <c r="AG81" s="74">
        <f t="shared" si="52"/>
        <v>0</v>
      </c>
      <c r="AH81" s="74">
        <f t="shared" si="52"/>
        <v>0</v>
      </c>
      <c r="AI81" s="74">
        <f t="shared" si="52"/>
        <v>0</v>
      </c>
      <c r="AJ81" s="74">
        <f t="shared" si="52"/>
        <v>0</v>
      </c>
      <c r="AK81" s="74">
        <f t="shared" si="52"/>
        <v>0</v>
      </c>
      <c r="AL81" s="74">
        <f t="shared" si="52"/>
        <v>0</v>
      </c>
      <c r="AM81" s="74">
        <f t="shared" si="52"/>
        <v>0</v>
      </c>
      <c r="AN81" s="74">
        <f t="shared" si="52"/>
        <v>0</v>
      </c>
      <c r="AO81" s="74">
        <f t="shared" si="52"/>
        <v>0</v>
      </c>
      <c r="AP81" s="74">
        <f t="shared" si="52"/>
        <v>0</v>
      </c>
      <c r="AQ81" s="74">
        <f t="shared" si="52"/>
        <v>0</v>
      </c>
      <c r="AR81" s="74">
        <f t="shared" si="52"/>
        <v>0</v>
      </c>
      <c r="AS81" s="74">
        <f t="shared" si="52"/>
        <v>0</v>
      </c>
      <c r="AT81" s="74">
        <f t="shared" si="52"/>
        <v>0</v>
      </c>
      <c r="AU81" s="74">
        <f t="shared" si="52"/>
        <v>0</v>
      </c>
      <c r="AV81" s="74">
        <f t="shared" si="52"/>
        <v>0</v>
      </c>
      <c r="AW81" s="74">
        <f t="shared" si="52"/>
        <v>0</v>
      </c>
      <c r="AX81" s="74">
        <f t="shared" si="52"/>
        <v>0</v>
      </c>
      <c r="AY81" s="74">
        <f t="shared" si="52"/>
        <v>0</v>
      </c>
      <c r="AZ81" s="74">
        <f t="shared" si="52"/>
        <v>0</v>
      </c>
      <c r="BA81" s="74">
        <f t="shared" si="52"/>
        <v>0</v>
      </c>
      <c r="BB81" s="57"/>
      <c r="BC81" s="236">
        <f>+Q81-SUM(D81:P81)</f>
        <v>0</v>
      </c>
      <c r="BD81" s="236">
        <f>+Y81-SUM(R81:X81)</f>
        <v>0</v>
      </c>
      <c r="BE81" s="222">
        <f>+AA81-'E1'!Z81-'E2'!Q81-'E2'!Y81-'E2'!Z81</f>
        <v>0</v>
      </c>
      <c r="BF81" s="57"/>
      <c r="BG81" s="73">
        <f>+IF((D81&gt;'DD7A3.MELD'!D125),111,0)</f>
        <v>0</v>
      </c>
      <c r="BH81" s="73">
        <f>+IF((E81&gt;'DD7A3.MELD'!E125),111,0)</f>
        <v>0</v>
      </c>
      <c r="BI81" s="73">
        <f>+IF((F81&gt;'DD7A3.MELD'!F125),111,0)</f>
        <v>0</v>
      </c>
      <c r="BJ81" s="73">
        <f>+IF((G81&gt;'DD7A3.MELD'!G125),111,0)</f>
        <v>0</v>
      </c>
      <c r="BK81" s="73">
        <f>+IF((H81&gt;'DD7A3.MELD'!H125),111,0)</f>
        <v>0</v>
      </c>
      <c r="BL81" s="73">
        <f>+IF((I81&gt;'DD7A3.MELD'!I125),111,0)</f>
        <v>0</v>
      </c>
      <c r="BM81" s="73">
        <f>+IF((J81&gt;'DD7A3.MELD'!J125),111,0)</f>
        <v>0</v>
      </c>
      <c r="BN81" s="73">
        <f>+IF((K81&gt;'DD7A3.MELD'!K125),111,0)</f>
        <v>0</v>
      </c>
      <c r="BO81" s="73">
        <f>+IF((L81&gt;'DD7A3.MELD'!L125),111,0)</f>
        <v>0</v>
      </c>
      <c r="BP81" s="73">
        <f>+IF((M81&gt;'DD7A3.MELD'!M125),111,0)</f>
        <v>0</v>
      </c>
      <c r="BQ81" s="73">
        <f>+IF((N81&gt;'DD7A3.MELD'!N125),111,0)</f>
        <v>0</v>
      </c>
      <c r="BR81" s="73">
        <f>+IF((O81&gt;'DD7A3.MELD'!O125),111,0)</f>
        <v>0</v>
      </c>
      <c r="BS81" s="73">
        <f>+IF((P81&gt;'DD7A3.MELD'!P125),111,0)</f>
        <v>0</v>
      </c>
      <c r="BT81" s="73">
        <f>+IF((Q81&gt;'DD7A3.MELD'!Q125),111,0)</f>
        <v>0</v>
      </c>
      <c r="BU81" s="73">
        <f>+IF((R81&gt;'DD7A3.MELD'!R125),111,0)</f>
        <v>0</v>
      </c>
      <c r="BV81" s="73">
        <f>+IF((S81&gt;'DD7A3.MELD'!S125),111,0)</f>
        <v>0</v>
      </c>
      <c r="BW81" s="73">
        <f>+IF((T81&gt;'DD7A3.MELD'!T125),111,0)</f>
        <v>0</v>
      </c>
      <c r="BX81" s="73">
        <f>+IF((U81&gt;'DD7A3.MELD'!U125),111,0)</f>
        <v>0</v>
      </c>
      <c r="BY81" s="73">
        <f>+IF((V81&gt;'DD7A3.MELD'!V125),111,0)</f>
        <v>0</v>
      </c>
      <c r="BZ81" s="73">
        <f>+IF((W81&gt;'DD7A3.MELD'!W125),111,0)</f>
        <v>0</v>
      </c>
      <c r="CA81" s="73">
        <f>+IF((X81&gt;'DD7A3.MELD'!X125),111,0)</f>
        <v>0</v>
      </c>
      <c r="CB81" s="73">
        <f>+IF((Y81&gt;'DD7A3.MELD'!Y125),111,0)</f>
        <v>0</v>
      </c>
      <c r="CC81" s="73">
        <f>+IF((Z81&gt;'DD7A3.MELD'!Z125),111,0)</f>
        <v>0</v>
      </c>
      <c r="CD81" s="73">
        <f>+IF((AA81&gt;'DD7A3.MELD'!AA125),111,0)</f>
        <v>0</v>
      </c>
    </row>
    <row r="82" spans="2:82" s="82" customFormat="1" ht="17.100000000000001" customHeight="1">
      <c r="B82" s="279"/>
      <c r="C82" s="280" t="s">
        <v>249</v>
      </c>
      <c r="D82" s="296"/>
      <c r="E82" s="296"/>
      <c r="F82" s="296"/>
      <c r="G82" s="296"/>
      <c r="H82" s="296"/>
      <c r="I82" s="296"/>
      <c r="J82" s="296"/>
      <c r="K82" s="296"/>
      <c r="L82" s="296"/>
      <c r="M82" s="296"/>
      <c r="N82" s="296"/>
      <c r="O82" s="296"/>
      <c r="P82" s="296"/>
      <c r="Q82" s="296">
        <f>+SUM(D82:P82)</f>
        <v>0</v>
      </c>
      <c r="R82" s="296"/>
      <c r="S82" s="296"/>
      <c r="T82" s="296"/>
      <c r="U82" s="296"/>
      <c r="V82" s="296"/>
      <c r="W82" s="296"/>
      <c r="X82" s="296"/>
      <c r="Y82" s="296">
        <f>+SUM(R82:X82)</f>
        <v>0</v>
      </c>
      <c r="Z82" s="296"/>
      <c r="AA82" s="297">
        <f>+'E1'!Z82+'E2'!Q82+'E2'!Y82+'E2'!Z82</f>
        <v>0</v>
      </c>
      <c r="AB82" s="315"/>
      <c r="AC82" s="81"/>
      <c r="AD82" s="80">
        <f t="shared" ref="AD82:BA82" si="53">+IF((D82&gt;D81),111,0)</f>
        <v>0</v>
      </c>
      <c r="AE82" s="80">
        <f t="shared" si="53"/>
        <v>0</v>
      </c>
      <c r="AF82" s="80">
        <f t="shared" si="53"/>
        <v>0</v>
      </c>
      <c r="AG82" s="80">
        <f t="shared" si="53"/>
        <v>0</v>
      </c>
      <c r="AH82" s="80">
        <f t="shared" si="53"/>
        <v>0</v>
      </c>
      <c r="AI82" s="80">
        <f t="shared" si="53"/>
        <v>0</v>
      </c>
      <c r="AJ82" s="80">
        <f t="shared" si="53"/>
        <v>0</v>
      </c>
      <c r="AK82" s="80">
        <f t="shared" si="53"/>
        <v>0</v>
      </c>
      <c r="AL82" s="80">
        <f t="shared" si="53"/>
        <v>0</v>
      </c>
      <c r="AM82" s="80">
        <f t="shared" si="53"/>
        <v>0</v>
      </c>
      <c r="AN82" s="80">
        <f t="shared" si="53"/>
        <v>0</v>
      </c>
      <c r="AO82" s="80">
        <f t="shared" si="53"/>
        <v>0</v>
      </c>
      <c r="AP82" s="80">
        <f t="shared" si="53"/>
        <v>0</v>
      </c>
      <c r="AQ82" s="80">
        <f t="shared" si="53"/>
        <v>0</v>
      </c>
      <c r="AR82" s="80">
        <f t="shared" si="53"/>
        <v>0</v>
      </c>
      <c r="AS82" s="80">
        <f t="shared" si="53"/>
        <v>0</v>
      </c>
      <c r="AT82" s="80">
        <f t="shared" si="53"/>
        <v>0</v>
      </c>
      <c r="AU82" s="80">
        <f t="shared" si="53"/>
        <v>0</v>
      </c>
      <c r="AV82" s="80">
        <f t="shared" si="53"/>
        <v>0</v>
      </c>
      <c r="AW82" s="80">
        <f t="shared" si="53"/>
        <v>0</v>
      </c>
      <c r="AX82" s="80">
        <f t="shared" si="53"/>
        <v>0</v>
      </c>
      <c r="AY82" s="80">
        <f t="shared" si="53"/>
        <v>0</v>
      </c>
      <c r="AZ82" s="80">
        <f t="shared" si="53"/>
        <v>0</v>
      </c>
      <c r="BA82" s="80">
        <f t="shared" si="53"/>
        <v>0</v>
      </c>
      <c r="BB82" s="90"/>
      <c r="BC82" s="236">
        <f>+Q82-SUM(D82:P82)</f>
        <v>0</v>
      </c>
      <c r="BD82" s="236">
        <f>+Y82-SUM(R82:X82)</f>
        <v>0</v>
      </c>
      <c r="BE82" s="222">
        <f>+AA82-'E1'!Z82-'E2'!Q82-'E2'!Y82-'E2'!Z82</f>
        <v>0</v>
      </c>
      <c r="BF82" s="90"/>
      <c r="BG82" s="80">
        <f>+IF((D82&gt;'DD7A3.MELD'!D126),111,0)</f>
        <v>0</v>
      </c>
      <c r="BH82" s="80">
        <f>+IF((E82&gt;'DD7A3.MELD'!E126),111,0)</f>
        <v>0</v>
      </c>
      <c r="BI82" s="80">
        <f>+IF((F82&gt;'DD7A3.MELD'!F126),111,0)</f>
        <v>0</v>
      </c>
      <c r="BJ82" s="80">
        <f>+IF((G82&gt;'DD7A3.MELD'!G126),111,0)</f>
        <v>0</v>
      </c>
      <c r="BK82" s="80">
        <f>+IF((H82&gt;'DD7A3.MELD'!H126),111,0)</f>
        <v>0</v>
      </c>
      <c r="BL82" s="80">
        <f>+IF((I82&gt;'DD7A3.MELD'!I126),111,0)</f>
        <v>0</v>
      </c>
      <c r="BM82" s="80">
        <f>+IF((J82&gt;'DD7A3.MELD'!J126),111,0)</f>
        <v>0</v>
      </c>
      <c r="BN82" s="80">
        <f>+IF((K82&gt;'DD7A3.MELD'!K126),111,0)</f>
        <v>0</v>
      </c>
      <c r="BO82" s="80">
        <f>+IF((L82&gt;'DD7A3.MELD'!L126),111,0)</f>
        <v>0</v>
      </c>
      <c r="BP82" s="80">
        <f>+IF((M82&gt;'DD7A3.MELD'!M126),111,0)</f>
        <v>0</v>
      </c>
      <c r="BQ82" s="80">
        <f>+IF((N82&gt;'DD7A3.MELD'!N126),111,0)</f>
        <v>0</v>
      </c>
      <c r="BR82" s="80">
        <f>+IF((O82&gt;'DD7A3.MELD'!O126),111,0)</f>
        <v>0</v>
      </c>
      <c r="BS82" s="80">
        <f>+IF((P82&gt;'DD7A3.MELD'!P126),111,0)</f>
        <v>0</v>
      </c>
      <c r="BT82" s="80">
        <f>+IF((Q82&gt;'DD7A3.MELD'!Q126),111,0)</f>
        <v>0</v>
      </c>
      <c r="BU82" s="80">
        <f>+IF((R82&gt;'DD7A3.MELD'!R126),111,0)</f>
        <v>0</v>
      </c>
      <c r="BV82" s="80">
        <f>+IF((S82&gt;'DD7A3.MELD'!S126),111,0)</f>
        <v>0</v>
      </c>
      <c r="BW82" s="80">
        <f>+IF((T82&gt;'DD7A3.MELD'!T126),111,0)</f>
        <v>0</v>
      </c>
      <c r="BX82" s="80">
        <f>+IF((U82&gt;'DD7A3.MELD'!U126),111,0)</f>
        <v>0</v>
      </c>
      <c r="BY82" s="80">
        <f>+IF((V82&gt;'DD7A3.MELD'!V126),111,0)</f>
        <v>0</v>
      </c>
      <c r="BZ82" s="80">
        <f>+IF((W82&gt;'DD7A3.MELD'!W126),111,0)</f>
        <v>0</v>
      </c>
      <c r="CA82" s="80">
        <f>+IF((X82&gt;'DD7A3.MELD'!X126),111,0)</f>
        <v>0</v>
      </c>
      <c r="CB82" s="80">
        <f>+IF((Y82&gt;'DD7A3.MELD'!Y126),111,0)</f>
        <v>0</v>
      </c>
      <c r="CC82" s="80">
        <f>+IF((Z82&gt;'DD7A3.MELD'!Z126),111,0)</f>
        <v>0</v>
      </c>
      <c r="CD82" s="80">
        <f>+IF((AA82&gt;'DD7A3.MELD'!AA126),111,0)</f>
        <v>0</v>
      </c>
    </row>
    <row r="83" spans="2:82" s="82" customFormat="1" ht="17.100000000000001" customHeight="1">
      <c r="B83" s="281"/>
      <c r="C83" s="282" t="s">
        <v>250</v>
      </c>
      <c r="D83" s="298"/>
      <c r="E83" s="298"/>
      <c r="F83" s="298"/>
      <c r="G83" s="298"/>
      <c r="H83" s="298"/>
      <c r="I83" s="298"/>
      <c r="J83" s="298"/>
      <c r="K83" s="298"/>
      <c r="L83" s="298"/>
      <c r="M83" s="298"/>
      <c r="N83" s="298"/>
      <c r="O83" s="298"/>
      <c r="P83" s="298"/>
      <c r="Q83" s="296">
        <f>+SUM(D83:P83)</f>
        <v>0</v>
      </c>
      <c r="R83" s="298"/>
      <c r="S83" s="298"/>
      <c r="T83" s="298"/>
      <c r="U83" s="298"/>
      <c r="V83" s="298"/>
      <c r="W83" s="298"/>
      <c r="X83" s="298"/>
      <c r="Y83" s="296">
        <f>+SUM(R83:X83)</f>
        <v>0</v>
      </c>
      <c r="Z83" s="298"/>
      <c r="AA83" s="297">
        <f>+'E1'!Z83+'E2'!Q83+'E2'!Y83+'E2'!Z83</f>
        <v>0</v>
      </c>
      <c r="AB83" s="316"/>
      <c r="AC83" s="81"/>
      <c r="AD83" s="80">
        <f t="shared" ref="AD83:BA83" si="54">+IF((D83&gt;D81),111,0)</f>
        <v>0</v>
      </c>
      <c r="AE83" s="80">
        <f t="shared" si="54"/>
        <v>0</v>
      </c>
      <c r="AF83" s="80">
        <f t="shared" si="54"/>
        <v>0</v>
      </c>
      <c r="AG83" s="80">
        <f t="shared" si="54"/>
        <v>0</v>
      </c>
      <c r="AH83" s="80">
        <f t="shared" si="54"/>
        <v>0</v>
      </c>
      <c r="AI83" s="80">
        <f t="shared" si="54"/>
        <v>0</v>
      </c>
      <c r="AJ83" s="80">
        <f t="shared" si="54"/>
        <v>0</v>
      </c>
      <c r="AK83" s="80">
        <f t="shared" si="54"/>
        <v>0</v>
      </c>
      <c r="AL83" s="80">
        <f t="shared" si="54"/>
        <v>0</v>
      </c>
      <c r="AM83" s="80">
        <f t="shared" si="54"/>
        <v>0</v>
      </c>
      <c r="AN83" s="80">
        <f t="shared" si="54"/>
        <v>0</v>
      </c>
      <c r="AO83" s="80">
        <f t="shared" si="54"/>
        <v>0</v>
      </c>
      <c r="AP83" s="80">
        <f t="shared" si="54"/>
        <v>0</v>
      </c>
      <c r="AQ83" s="80">
        <f t="shared" si="54"/>
        <v>0</v>
      </c>
      <c r="AR83" s="80">
        <f t="shared" si="54"/>
        <v>0</v>
      </c>
      <c r="AS83" s="80">
        <f t="shared" si="54"/>
        <v>0</v>
      </c>
      <c r="AT83" s="80">
        <f t="shared" si="54"/>
        <v>0</v>
      </c>
      <c r="AU83" s="80">
        <f t="shared" si="54"/>
        <v>0</v>
      </c>
      <c r="AV83" s="80">
        <f t="shared" si="54"/>
        <v>0</v>
      </c>
      <c r="AW83" s="80">
        <f t="shared" si="54"/>
        <v>0</v>
      </c>
      <c r="AX83" s="80">
        <f t="shared" si="54"/>
        <v>0</v>
      </c>
      <c r="AY83" s="80">
        <f t="shared" si="54"/>
        <v>0</v>
      </c>
      <c r="AZ83" s="80">
        <f t="shared" si="54"/>
        <v>0</v>
      </c>
      <c r="BA83" s="80">
        <f t="shared" si="54"/>
        <v>0</v>
      </c>
      <c r="BB83" s="57"/>
      <c r="BC83" s="236">
        <f>+Q83-SUM(D83:P83)</f>
        <v>0</v>
      </c>
      <c r="BD83" s="236">
        <f>+Y83-SUM(R83:X83)</f>
        <v>0</v>
      </c>
      <c r="BE83" s="222">
        <f>+AA83-'E1'!Z83-'E2'!Q83-'E2'!Y83-'E2'!Z83</f>
        <v>0</v>
      </c>
      <c r="BF83" s="57"/>
      <c r="BG83" s="80">
        <f>+IF((D83&gt;'DD7A3.MELD'!D127),111,0)</f>
        <v>0</v>
      </c>
      <c r="BH83" s="80">
        <f>+IF((E83&gt;'DD7A3.MELD'!E127),111,0)</f>
        <v>0</v>
      </c>
      <c r="BI83" s="80">
        <f>+IF((F83&gt;'DD7A3.MELD'!F127),111,0)</f>
        <v>0</v>
      </c>
      <c r="BJ83" s="80">
        <f>+IF((G83&gt;'DD7A3.MELD'!G127),111,0)</f>
        <v>0</v>
      </c>
      <c r="BK83" s="80">
        <f>+IF((H83&gt;'DD7A3.MELD'!H127),111,0)</f>
        <v>0</v>
      </c>
      <c r="BL83" s="80">
        <f>+IF((I83&gt;'DD7A3.MELD'!I127),111,0)</f>
        <v>0</v>
      </c>
      <c r="BM83" s="80">
        <f>+IF((J83&gt;'DD7A3.MELD'!J127),111,0)</f>
        <v>0</v>
      </c>
      <c r="BN83" s="80">
        <f>+IF((K83&gt;'DD7A3.MELD'!K127),111,0)</f>
        <v>0</v>
      </c>
      <c r="BO83" s="80">
        <f>+IF((L83&gt;'DD7A3.MELD'!L127),111,0)</f>
        <v>0</v>
      </c>
      <c r="BP83" s="80">
        <f>+IF((M83&gt;'DD7A3.MELD'!M127),111,0)</f>
        <v>0</v>
      </c>
      <c r="BQ83" s="80">
        <f>+IF((N83&gt;'DD7A3.MELD'!N127),111,0)</f>
        <v>0</v>
      </c>
      <c r="BR83" s="80">
        <f>+IF((O83&gt;'DD7A3.MELD'!O127),111,0)</f>
        <v>0</v>
      </c>
      <c r="BS83" s="80">
        <f>+IF((P83&gt;'DD7A3.MELD'!P127),111,0)</f>
        <v>0</v>
      </c>
      <c r="BT83" s="80">
        <f>+IF((Q83&gt;'DD7A3.MELD'!Q127),111,0)</f>
        <v>0</v>
      </c>
      <c r="BU83" s="80">
        <f>+IF((R83&gt;'DD7A3.MELD'!R127),111,0)</f>
        <v>0</v>
      </c>
      <c r="BV83" s="80">
        <f>+IF((S83&gt;'DD7A3.MELD'!S127),111,0)</f>
        <v>0</v>
      </c>
      <c r="BW83" s="80">
        <f>+IF((T83&gt;'DD7A3.MELD'!T127),111,0)</f>
        <v>0</v>
      </c>
      <c r="BX83" s="80">
        <f>+IF((U83&gt;'DD7A3.MELD'!U127),111,0)</f>
        <v>0</v>
      </c>
      <c r="BY83" s="80">
        <f>+IF((V83&gt;'DD7A3.MELD'!V127),111,0)</f>
        <v>0</v>
      </c>
      <c r="BZ83" s="80">
        <f>+IF((W83&gt;'DD7A3.MELD'!W127),111,0)</f>
        <v>0</v>
      </c>
      <c r="CA83" s="80">
        <f>+IF((X83&gt;'DD7A3.MELD'!X127),111,0)</f>
        <v>0</v>
      </c>
      <c r="CB83" s="80">
        <f>+IF((Y83&gt;'DD7A3.MELD'!Y127),111,0)</f>
        <v>0</v>
      </c>
      <c r="CC83" s="80">
        <f>+IF((Z83&gt;'DD7A3.MELD'!Z127),111,0)</f>
        <v>0</v>
      </c>
      <c r="CD83" s="80">
        <f>+IF((AA83&gt;'DD7A3.MELD'!AA127),111,0)</f>
        <v>0</v>
      </c>
    </row>
    <row r="84" spans="2:82" s="56" customFormat="1" ht="30" customHeight="1">
      <c r="B84" s="61"/>
      <c r="C84" s="62" t="s">
        <v>18</v>
      </c>
      <c r="D84" s="303"/>
      <c r="E84" s="303"/>
      <c r="F84" s="303"/>
      <c r="G84" s="303"/>
      <c r="H84" s="303"/>
      <c r="I84" s="303"/>
      <c r="J84" s="303"/>
      <c r="K84" s="303"/>
      <c r="L84" s="303"/>
      <c r="M84" s="303"/>
      <c r="N84" s="303"/>
      <c r="O84" s="303"/>
      <c r="P84" s="303"/>
      <c r="Q84" s="305"/>
      <c r="R84" s="303"/>
      <c r="S84" s="303"/>
      <c r="T84" s="303"/>
      <c r="U84" s="303"/>
      <c r="V84" s="303"/>
      <c r="W84" s="303"/>
      <c r="X84" s="303"/>
      <c r="Y84" s="305"/>
      <c r="Z84" s="303"/>
      <c r="AA84" s="304"/>
      <c r="AB84" s="312"/>
      <c r="AC84" s="55"/>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235"/>
      <c r="BB84" s="57"/>
      <c r="BC84" s="236"/>
      <c r="BD84" s="236"/>
      <c r="BE84" s="222"/>
      <c r="BF84" s="57"/>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row>
    <row r="85" spans="2:82" s="51" customFormat="1" ht="17.100000000000001" customHeight="1">
      <c r="B85" s="57"/>
      <c r="C85" s="58" t="s">
        <v>10</v>
      </c>
      <c r="D85" s="290"/>
      <c r="E85" s="290"/>
      <c r="F85" s="290"/>
      <c r="G85" s="290"/>
      <c r="H85" s="290"/>
      <c r="I85" s="290"/>
      <c r="J85" s="290"/>
      <c r="K85" s="290"/>
      <c r="L85" s="290"/>
      <c r="M85" s="290"/>
      <c r="N85" s="290"/>
      <c r="O85" s="290"/>
      <c r="P85" s="290"/>
      <c r="Q85" s="306">
        <f>+SUM(D85:P85)</f>
        <v>0</v>
      </c>
      <c r="R85" s="290"/>
      <c r="S85" s="290"/>
      <c r="T85" s="290"/>
      <c r="U85" s="290"/>
      <c r="V85" s="290"/>
      <c r="W85" s="290"/>
      <c r="X85" s="290"/>
      <c r="Y85" s="306">
        <f>+SUM(R85:X85)</f>
        <v>0</v>
      </c>
      <c r="Z85" s="290"/>
      <c r="AA85" s="293">
        <f>+'E1'!Z85+'E2'!Q85+'E2'!Y85+'E2'!Z85</f>
        <v>0</v>
      </c>
      <c r="AB85" s="313"/>
      <c r="AC85" s="50"/>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C85" s="73">
        <f>+Q85-SUM(D85:P85)</f>
        <v>0</v>
      </c>
      <c r="BD85" s="73">
        <f>+Y85-SUM(R85:X85)</f>
        <v>0</v>
      </c>
      <c r="BE85" s="73">
        <f>+AA85-'E1'!Z85-'E2'!Q85-'E2'!Y85-'E2'!Z85</f>
        <v>0</v>
      </c>
      <c r="BG85" s="73">
        <f>+IF(OR((D85&gt;'DD7A3.MELD'!D129),(D85&lt;'DD7A3.MELD'!D130)),111,0)</f>
        <v>0</v>
      </c>
      <c r="BH85" s="73">
        <f>+IF(OR((E85&gt;'DD7A3.MELD'!E129),(E85&lt;'DD7A3.MELD'!E130)),111,0)</f>
        <v>0</v>
      </c>
      <c r="BI85" s="73">
        <f>+IF(OR((F85&gt;'DD7A3.MELD'!F129),(F85&lt;'DD7A3.MELD'!F130)),111,0)</f>
        <v>0</v>
      </c>
      <c r="BJ85" s="73">
        <f>+IF(OR((G85&gt;'DD7A3.MELD'!G129),(G85&lt;'DD7A3.MELD'!G130)),111,0)</f>
        <v>0</v>
      </c>
      <c r="BK85" s="73">
        <f>+IF(OR((H85&gt;'DD7A3.MELD'!H129),(H85&lt;'DD7A3.MELD'!H130)),111,0)</f>
        <v>0</v>
      </c>
      <c r="BL85" s="73">
        <f>+IF(OR((I85&gt;'DD7A3.MELD'!I129),(I85&lt;'DD7A3.MELD'!I130)),111,0)</f>
        <v>0</v>
      </c>
      <c r="BM85" s="73">
        <f>+IF(OR((J85&gt;'DD7A3.MELD'!J129),(J85&lt;'DD7A3.MELD'!J130)),111,0)</f>
        <v>0</v>
      </c>
      <c r="BN85" s="73">
        <f>+IF(OR((K85&gt;'DD7A3.MELD'!K129),(K85&lt;'DD7A3.MELD'!K130)),111,0)</f>
        <v>0</v>
      </c>
      <c r="BO85" s="73">
        <f>+IF(OR((L85&gt;'DD7A3.MELD'!L129),(L85&lt;'DD7A3.MELD'!L130)),111,0)</f>
        <v>0</v>
      </c>
      <c r="BP85" s="73">
        <f>+IF(OR((M85&gt;'DD7A3.MELD'!M129),(M85&lt;'DD7A3.MELD'!M130)),111,0)</f>
        <v>0</v>
      </c>
      <c r="BQ85" s="73">
        <f>+IF(OR((N85&gt;'DD7A3.MELD'!N129),(N85&lt;'DD7A3.MELD'!N130)),111,0)</f>
        <v>0</v>
      </c>
      <c r="BR85" s="73">
        <f>+IF(OR((O85&gt;'DD7A3.MELD'!O129),(O85&lt;'DD7A3.MELD'!O130)),111,0)</f>
        <v>0</v>
      </c>
      <c r="BS85" s="73">
        <f>+IF(OR((P85&gt;'DD7A3.MELD'!P129),(P85&lt;'DD7A3.MELD'!P130)),111,0)</f>
        <v>0</v>
      </c>
      <c r="BT85" s="73">
        <f>+IF(OR((Q85&gt;'DD7A3.MELD'!Q129),(Q85&lt;'DD7A3.MELD'!Q130)),111,0)</f>
        <v>0</v>
      </c>
      <c r="BU85" s="73">
        <f>+IF(OR((R85&gt;'DD7A3.MELD'!R129),(R85&lt;'DD7A3.MELD'!R130)),111,0)</f>
        <v>0</v>
      </c>
      <c r="BV85" s="73">
        <f>+IF(OR((S85&gt;'DD7A3.MELD'!S129),(S85&lt;'DD7A3.MELD'!S130)),111,0)</f>
        <v>0</v>
      </c>
      <c r="BW85" s="73">
        <f>+IF(OR((T85&gt;'DD7A3.MELD'!T129),(T85&lt;'DD7A3.MELD'!T130)),111,0)</f>
        <v>0</v>
      </c>
      <c r="BX85" s="73">
        <f>+IF(OR((U85&gt;'DD7A3.MELD'!U129),(U85&lt;'DD7A3.MELD'!U130)),111,0)</f>
        <v>0</v>
      </c>
      <c r="BY85" s="73">
        <f>+IF(OR((V85&gt;'DD7A3.MELD'!V129),(V85&lt;'DD7A3.MELD'!V130)),111,0)</f>
        <v>0</v>
      </c>
      <c r="BZ85" s="73">
        <f>+IF(OR((W85&gt;'DD7A3.MELD'!W129),(W85&lt;'DD7A3.MELD'!W130)),111,0)</f>
        <v>0</v>
      </c>
      <c r="CA85" s="73">
        <f>+IF(OR((X85&gt;'DD7A3.MELD'!X129),(X85&lt;'DD7A3.MELD'!X130)),111,0)</f>
        <v>0</v>
      </c>
      <c r="CB85" s="73">
        <f>+IF(OR((Y85&gt;'DD7A3.MELD'!Y129),(Y85&lt;'DD7A3.MELD'!Y130)),111,0)</f>
        <v>0</v>
      </c>
      <c r="CC85" s="73">
        <f>+IF(OR((Z85&gt;'DD7A3.MELD'!Z129),(Z85&lt;'DD7A3.MELD'!Z130)),111,0)</f>
        <v>0</v>
      </c>
      <c r="CD85" s="73">
        <f>+IF(OR((AA85&gt;'DD7A3.MELD'!AA129),(AA85&lt;'DD7A3.MELD'!AA130)),111,0)</f>
        <v>0</v>
      </c>
    </row>
    <row r="86" spans="2:82" s="51" customFormat="1" ht="17.100000000000001" customHeight="1">
      <c r="B86" s="57"/>
      <c r="C86" s="58" t="s">
        <v>11</v>
      </c>
      <c r="D86" s="290"/>
      <c r="E86" s="290"/>
      <c r="F86" s="290"/>
      <c r="G86" s="290"/>
      <c r="H86" s="290"/>
      <c r="I86" s="290"/>
      <c r="J86" s="290"/>
      <c r="K86" s="290"/>
      <c r="L86" s="290"/>
      <c r="M86" s="290"/>
      <c r="N86" s="290"/>
      <c r="O86" s="290"/>
      <c r="P86" s="290"/>
      <c r="Q86" s="318">
        <f t="shared" ref="Q86:Q94" si="55">+SUM(D86:P86)</f>
        <v>0</v>
      </c>
      <c r="R86" s="290"/>
      <c r="S86" s="290"/>
      <c r="T86" s="290"/>
      <c r="U86" s="290"/>
      <c r="V86" s="290"/>
      <c r="W86" s="290"/>
      <c r="X86" s="290"/>
      <c r="Y86" s="318">
        <f t="shared" ref="Y86:Y94" si="56">+SUM(R86:X86)</f>
        <v>0</v>
      </c>
      <c r="Z86" s="290"/>
      <c r="AA86" s="293">
        <f>+'E1'!Z86+'E2'!Q86+'E2'!Y86+'E2'!Z86</f>
        <v>0</v>
      </c>
      <c r="AB86" s="313"/>
      <c r="AC86" s="50"/>
      <c r="AD86" s="73">
        <f t="shared" ref="AD86:BA86" si="57">+D86-SUM(D87:D92)</f>
        <v>0</v>
      </c>
      <c r="AE86" s="73">
        <f t="shared" si="57"/>
        <v>0</v>
      </c>
      <c r="AF86" s="73">
        <f t="shared" si="57"/>
        <v>0</v>
      </c>
      <c r="AG86" s="73">
        <f t="shared" si="57"/>
        <v>0</v>
      </c>
      <c r="AH86" s="73">
        <f t="shared" si="57"/>
        <v>0</v>
      </c>
      <c r="AI86" s="73">
        <f t="shared" si="57"/>
        <v>0</v>
      </c>
      <c r="AJ86" s="73">
        <f t="shared" si="57"/>
        <v>0</v>
      </c>
      <c r="AK86" s="73">
        <f t="shared" si="57"/>
        <v>0</v>
      </c>
      <c r="AL86" s="73">
        <f t="shared" si="57"/>
        <v>0</v>
      </c>
      <c r="AM86" s="73">
        <f t="shared" si="57"/>
        <v>0</v>
      </c>
      <c r="AN86" s="73">
        <f t="shared" si="57"/>
        <v>0</v>
      </c>
      <c r="AO86" s="73">
        <f t="shared" si="57"/>
        <v>0</v>
      </c>
      <c r="AP86" s="73">
        <f t="shared" si="57"/>
        <v>0</v>
      </c>
      <c r="AQ86" s="73">
        <f t="shared" si="57"/>
        <v>0</v>
      </c>
      <c r="AR86" s="73">
        <f t="shared" si="57"/>
        <v>0</v>
      </c>
      <c r="AS86" s="73">
        <f t="shared" si="57"/>
        <v>0</v>
      </c>
      <c r="AT86" s="73">
        <f t="shared" si="57"/>
        <v>0</v>
      </c>
      <c r="AU86" s="73">
        <f t="shared" si="57"/>
        <v>0</v>
      </c>
      <c r="AV86" s="73">
        <f t="shared" si="57"/>
        <v>0</v>
      </c>
      <c r="AW86" s="73">
        <f t="shared" si="57"/>
        <v>0</v>
      </c>
      <c r="AX86" s="73">
        <f t="shared" si="57"/>
        <v>0</v>
      </c>
      <c r="AY86" s="73">
        <f t="shared" si="57"/>
        <v>0</v>
      </c>
      <c r="AZ86" s="73">
        <f t="shared" si="57"/>
        <v>0</v>
      </c>
      <c r="BA86" s="73">
        <f t="shared" si="57"/>
        <v>0</v>
      </c>
      <c r="BC86" s="73">
        <f t="shared" ref="BC86:BC91" si="58">+Q86-SUM(D86:P86)</f>
        <v>0</v>
      </c>
      <c r="BD86" s="72">
        <f t="shared" ref="BD86:BD91" si="59">+Y86-SUM(R86:X86)</f>
        <v>0</v>
      </c>
      <c r="BE86" s="73">
        <f>+AA86-'E1'!Z86-'E2'!Q86-'E2'!Y86-'E2'!Z86</f>
        <v>0</v>
      </c>
      <c r="BG86" s="73">
        <f>+IF(OR((D86&gt;'DD7A3.MELD'!D137),(D86&lt;'DD7A3.MELD'!D138)),111,0)</f>
        <v>0</v>
      </c>
      <c r="BH86" s="73">
        <f>+IF(OR((E86&gt;'DD7A3.MELD'!E137),(E86&lt;'DD7A3.MELD'!E138)),111,0)</f>
        <v>0</v>
      </c>
      <c r="BI86" s="73">
        <f>+IF(OR((F86&gt;'DD7A3.MELD'!F137),(F86&lt;'DD7A3.MELD'!F138)),111,0)</f>
        <v>0</v>
      </c>
      <c r="BJ86" s="73">
        <f>+IF(OR((G86&gt;'DD7A3.MELD'!G137),(G86&lt;'DD7A3.MELD'!G138)),111,0)</f>
        <v>0</v>
      </c>
      <c r="BK86" s="73">
        <f>+IF(OR((H86&gt;'DD7A3.MELD'!H137),(H86&lt;'DD7A3.MELD'!H138)),111,0)</f>
        <v>0</v>
      </c>
      <c r="BL86" s="73">
        <f>+IF(OR((I86&gt;'DD7A3.MELD'!I137),(I86&lt;'DD7A3.MELD'!I138)),111,0)</f>
        <v>0</v>
      </c>
      <c r="BM86" s="73">
        <f>+IF(OR((J86&gt;'DD7A3.MELD'!J137),(J86&lt;'DD7A3.MELD'!J138)),111,0)</f>
        <v>0</v>
      </c>
      <c r="BN86" s="73">
        <f>+IF(OR((K86&gt;'DD7A3.MELD'!K137),(K86&lt;'DD7A3.MELD'!K138)),111,0)</f>
        <v>0</v>
      </c>
      <c r="BO86" s="73">
        <f>+IF(OR((L86&gt;'DD7A3.MELD'!L137),(L86&lt;'DD7A3.MELD'!L138)),111,0)</f>
        <v>0</v>
      </c>
      <c r="BP86" s="73">
        <f>+IF(OR((M86&gt;'DD7A3.MELD'!M137),(M86&lt;'DD7A3.MELD'!M138)),111,0)</f>
        <v>0</v>
      </c>
      <c r="BQ86" s="73">
        <f>+IF(OR((N86&gt;'DD7A3.MELD'!N137),(N86&lt;'DD7A3.MELD'!N138)),111,0)</f>
        <v>0</v>
      </c>
      <c r="BR86" s="73">
        <f>+IF(OR((O86&gt;'DD7A3.MELD'!O137),(O86&lt;'DD7A3.MELD'!O138)),111,0)</f>
        <v>0</v>
      </c>
      <c r="BS86" s="73">
        <f>+IF(OR((P86&gt;'DD7A3.MELD'!P137),(P86&lt;'DD7A3.MELD'!P138)),111,0)</f>
        <v>0</v>
      </c>
      <c r="BT86" s="73">
        <f>+IF(OR((Q86&gt;'DD7A3.MELD'!Q137),(Q86&lt;'DD7A3.MELD'!Q138)),111,0)</f>
        <v>0</v>
      </c>
      <c r="BU86" s="73">
        <f>+IF(OR((R86&gt;'DD7A3.MELD'!R137),(R86&lt;'DD7A3.MELD'!R138)),111,0)</f>
        <v>0</v>
      </c>
      <c r="BV86" s="73">
        <f>+IF(OR((S86&gt;'DD7A3.MELD'!S137),(S86&lt;'DD7A3.MELD'!S138)),111,0)</f>
        <v>0</v>
      </c>
      <c r="BW86" s="73">
        <f>+IF(OR((T86&gt;'DD7A3.MELD'!T137),(T86&lt;'DD7A3.MELD'!T138)),111,0)</f>
        <v>0</v>
      </c>
      <c r="BX86" s="73">
        <f>+IF(OR((U86&gt;'DD7A3.MELD'!U137),(U86&lt;'DD7A3.MELD'!U138)),111,0)</f>
        <v>0</v>
      </c>
      <c r="BY86" s="73">
        <f>+IF(OR((V86&gt;'DD7A3.MELD'!V137),(V86&lt;'DD7A3.MELD'!V138)),111,0)</f>
        <v>0</v>
      </c>
      <c r="BZ86" s="73">
        <f>+IF(OR((W86&gt;'DD7A3.MELD'!W137),(W86&lt;'DD7A3.MELD'!W138)),111,0)</f>
        <v>0</v>
      </c>
      <c r="CA86" s="73">
        <f>+IF(OR((X86&gt;'DD7A3.MELD'!X137),(X86&lt;'DD7A3.MELD'!X138)),111,0)</f>
        <v>0</v>
      </c>
      <c r="CB86" s="73">
        <f>+IF(OR((Y86&gt;'DD7A3.MELD'!Y137),(Y86&lt;'DD7A3.MELD'!Y138)),111,0)</f>
        <v>0</v>
      </c>
      <c r="CC86" s="73">
        <f>+IF(OR((Z86&gt;'DD7A3.MELD'!Z137),(Z86&lt;'DD7A3.MELD'!Z138)),111,0)</f>
        <v>0</v>
      </c>
      <c r="CD86" s="73">
        <f>+IF(OR((AA86&gt;'DD7A3.MELD'!AA137),(AA86&lt;'DD7A3.MELD'!AA138)),111,0)</f>
        <v>0</v>
      </c>
    </row>
    <row r="87" spans="2:82" s="56" customFormat="1" ht="17.100000000000001" customHeight="1">
      <c r="B87" s="276"/>
      <c r="C87" s="277" t="s">
        <v>190</v>
      </c>
      <c r="D87" s="294"/>
      <c r="E87" s="294"/>
      <c r="F87" s="294"/>
      <c r="G87" s="294"/>
      <c r="H87" s="294"/>
      <c r="I87" s="294"/>
      <c r="J87" s="294"/>
      <c r="K87" s="294"/>
      <c r="L87" s="294"/>
      <c r="M87" s="294"/>
      <c r="N87" s="294"/>
      <c r="O87" s="294"/>
      <c r="P87" s="294"/>
      <c r="Q87" s="295">
        <f t="shared" si="55"/>
        <v>0</v>
      </c>
      <c r="R87" s="294"/>
      <c r="S87" s="294"/>
      <c r="T87" s="294"/>
      <c r="U87" s="294"/>
      <c r="V87" s="294"/>
      <c r="W87" s="294"/>
      <c r="X87" s="294"/>
      <c r="Y87" s="295">
        <f t="shared" si="56"/>
        <v>0</v>
      </c>
      <c r="Z87" s="294"/>
      <c r="AA87" s="293">
        <f>+'E1'!Z87+'E2'!Q87+'E2'!Y87+'E2'!Z87</f>
        <v>0</v>
      </c>
      <c r="AB87" s="314"/>
      <c r="AC87" s="55"/>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C87" s="74">
        <f t="shared" si="58"/>
        <v>0</v>
      </c>
      <c r="BD87" s="222">
        <f t="shared" si="59"/>
        <v>0</v>
      </c>
      <c r="BE87" s="74">
        <f>+AA87-'E1'!Z87-'E2'!Q87-'E2'!Y87-'E2'!Z87</f>
        <v>0</v>
      </c>
      <c r="BG87" s="74">
        <f>+IF((D87&gt;'DD7A3.MELD'!D140),111,0)</f>
        <v>0</v>
      </c>
      <c r="BH87" s="74">
        <f>+IF((E87&gt;'DD7A3.MELD'!E140),111,0)</f>
        <v>0</v>
      </c>
      <c r="BI87" s="74">
        <f>+IF((F87&gt;'DD7A3.MELD'!F140),111,0)</f>
        <v>0</v>
      </c>
      <c r="BJ87" s="74">
        <f>+IF((G87&gt;'DD7A3.MELD'!G140),111,0)</f>
        <v>0</v>
      </c>
      <c r="BK87" s="74">
        <f>+IF((H87&gt;'DD7A3.MELD'!H140),111,0)</f>
        <v>0</v>
      </c>
      <c r="BL87" s="74">
        <f>+IF((I87&gt;'DD7A3.MELD'!I140),111,0)</f>
        <v>0</v>
      </c>
      <c r="BM87" s="74">
        <f>+IF((J87&gt;'DD7A3.MELD'!J140),111,0)</f>
        <v>0</v>
      </c>
      <c r="BN87" s="74">
        <f>+IF((K87&gt;'DD7A3.MELD'!K140),111,0)</f>
        <v>0</v>
      </c>
      <c r="BO87" s="74">
        <f>+IF((L87&gt;'DD7A3.MELD'!L140),111,0)</f>
        <v>0</v>
      </c>
      <c r="BP87" s="74">
        <f>+IF((M87&gt;'DD7A3.MELD'!M140),111,0)</f>
        <v>0</v>
      </c>
      <c r="BQ87" s="74">
        <f>+IF((N87&gt;'DD7A3.MELD'!N140),111,0)</f>
        <v>0</v>
      </c>
      <c r="BR87" s="74">
        <f>+IF((O87&gt;'DD7A3.MELD'!O140),111,0)</f>
        <v>0</v>
      </c>
      <c r="BS87" s="74">
        <f>+IF((P87&gt;'DD7A3.MELD'!P140),111,0)</f>
        <v>0</v>
      </c>
      <c r="BT87" s="74">
        <f>+IF((Q87&gt;'DD7A3.MELD'!Q140),111,0)</f>
        <v>0</v>
      </c>
      <c r="BU87" s="74">
        <f>+IF((R87&gt;'DD7A3.MELD'!R140),111,0)</f>
        <v>0</v>
      </c>
      <c r="BV87" s="74">
        <f>+IF((S87&gt;'DD7A3.MELD'!S140),111,0)</f>
        <v>0</v>
      </c>
      <c r="BW87" s="74">
        <f>+IF((T87&gt;'DD7A3.MELD'!T140),111,0)</f>
        <v>0</v>
      </c>
      <c r="BX87" s="74">
        <f>+IF((U87&gt;'DD7A3.MELD'!U140),111,0)</f>
        <v>0</v>
      </c>
      <c r="BY87" s="74">
        <f>+IF((V87&gt;'DD7A3.MELD'!V140),111,0)</f>
        <v>0</v>
      </c>
      <c r="BZ87" s="74">
        <f>+IF((W87&gt;'DD7A3.MELD'!W140),111,0)</f>
        <v>0</v>
      </c>
      <c r="CA87" s="74">
        <f>+IF((X87&gt;'DD7A3.MELD'!X140),111,0)</f>
        <v>0</v>
      </c>
      <c r="CB87" s="74">
        <f>+IF((Y87&gt;'DD7A3.MELD'!Y140),111,0)</f>
        <v>0</v>
      </c>
      <c r="CC87" s="74">
        <f>+IF((Z87&gt;'DD7A3.MELD'!Z140),111,0)</f>
        <v>0</v>
      </c>
      <c r="CD87" s="74">
        <f>+IF((AA87&gt;'DD7A3.MELD'!AA140),111,0)</f>
        <v>0</v>
      </c>
    </row>
    <row r="88" spans="2:82" s="51" customFormat="1" ht="17.100000000000001" customHeight="1">
      <c r="B88" s="283"/>
      <c r="C88" s="284" t="s">
        <v>81</v>
      </c>
      <c r="D88" s="290"/>
      <c r="E88" s="290"/>
      <c r="F88" s="290"/>
      <c r="G88" s="290"/>
      <c r="H88" s="290"/>
      <c r="I88" s="290"/>
      <c r="J88" s="290"/>
      <c r="K88" s="290"/>
      <c r="L88" s="290"/>
      <c r="M88" s="290"/>
      <c r="N88" s="290"/>
      <c r="O88" s="290"/>
      <c r="P88" s="290"/>
      <c r="Q88" s="318">
        <f t="shared" si="55"/>
        <v>0</v>
      </c>
      <c r="R88" s="290"/>
      <c r="S88" s="290"/>
      <c r="T88" s="290"/>
      <c r="U88" s="290"/>
      <c r="V88" s="290"/>
      <c r="W88" s="290"/>
      <c r="X88" s="290"/>
      <c r="Y88" s="318">
        <f t="shared" si="56"/>
        <v>0</v>
      </c>
      <c r="Z88" s="290"/>
      <c r="AA88" s="293">
        <f>+'E1'!Z88+'E2'!Q88+'E2'!Y88+'E2'!Z88</f>
        <v>0</v>
      </c>
      <c r="AB88" s="313"/>
      <c r="AC88" s="50"/>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C88" s="73">
        <f t="shared" si="58"/>
        <v>0</v>
      </c>
      <c r="BD88" s="72">
        <f t="shared" si="59"/>
        <v>0</v>
      </c>
      <c r="BE88" s="73">
        <f>+AA88-'E1'!Z88-'E2'!Q88-'E2'!Y88-'E2'!Z88</f>
        <v>0</v>
      </c>
      <c r="BG88" s="73" t="e">
        <f>+IF((D88&gt;'DD7A3.MELD'!#REF!),111,0)</f>
        <v>#REF!</v>
      </c>
      <c r="BH88" s="73" t="e">
        <f>+IF((E88&gt;'DD7A3.MELD'!#REF!),111,0)</f>
        <v>#REF!</v>
      </c>
      <c r="BI88" s="73" t="e">
        <f>+IF((F88&gt;'DD7A3.MELD'!#REF!),111,0)</f>
        <v>#REF!</v>
      </c>
      <c r="BJ88" s="73" t="e">
        <f>+IF((G88&gt;'DD7A3.MELD'!#REF!),111,0)</f>
        <v>#REF!</v>
      </c>
      <c r="BK88" s="73" t="e">
        <f>+IF((H88&gt;'DD7A3.MELD'!#REF!),111,0)</f>
        <v>#REF!</v>
      </c>
      <c r="BL88" s="73" t="e">
        <f>+IF((I88&gt;'DD7A3.MELD'!#REF!),111,0)</f>
        <v>#REF!</v>
      </c>
      <c r="BM88" s="73" t="e">
        <f>+IF((J88&gt;'DD7A3.MELD'!#REF!),111,0)</f>
        <v>#REF!</v>
      </c>
      <c r="BN88" s="73" t="e">
        <f>+IF((K88&gt;'DD7A3.MELD'!#REF!),111,0)</f>
        <v>#REF!</v>
      </c>
      <c r="BO88" s="73" t="e">
        <f>+IF((L88&gt;'DD7A3.MELD'!#REF!),111,0)</f>
        <v>#REF!</v>
      </c>
      <c r="BP88" s="73" t="e">
        <f>+IF((M88&gt;'DD7A3.MELD'!#REF!),111,0)</f>
        <v>#REF!</v>
      </c>
      <c r="BQ88" s="73" t="e">
        <f>+IF((N88&gt;'DD7A3.MELD'!#REF!),111,0)</f>
        <v>#REF!</v>
      </c>
      <c r="BR88" s="73" t="e">
        <f>+IF((O88&gt;'DD7A3.MELD'!#REF!),111,0)</f>
        <v>#REF!</v>
      </c>
      <c r="BS88" s="73" t="e">
        <f>+IF((P88&gt;'DD7A3.MELD'!#REF!),111,0)</f>
        <v>#REF!</v>
      </c>
      <c r="BT88" s="73" t="e">
        <f>+IF((Q88&gt;'DD7A3.MELD'!#REF!),111,0)</f>
        <v>#REF!</v>
      </c>
      <c r="BU88" s="73" t="e">
        <f>+IF((R88&gt;'DD7A3.MELD'!#REF!),111,0)</f>
        <v>#REF!</v>
      </c>
      <c r="BV88" s="73" t="e">
        <f>+IF((S88&gt;'DD7A3.MELD'!#REF!),111,0)</f>
        <v>#REF!</v>
      </c>
      <c r="BW88" s="73" t="e">
        <f>+IF((T88&gt;'DD7A3.MELD'!#REF!),111,0)</f>
        <v>#REF!</v>
      </c>
      <c r="BX88" s="73" t="e">
        <f>+IF((U88&gt;'DD7A3.MELD'!#REF!),111,0)</f>
        <v>#REF!</v>
      </c>
      <c r="BY88" s="73" t="e">
        <f>+IF((V88&gt;'DD7A3.MELD'!#REF!),111,0)</f>
        <v>#REF!</v>
      </c>
      <c r="BZ88" s="73" t="e">
        <f>+IF((W88&gt;'DD7A3.MELD'!#REF!),111,0)</f>
        <v>#REF!</v>
      </c>
      <c r="CA88" s="73" t="e">
        <f>+IF((X88&gt;'DD7A3.MELD'!#REF!),111,0)</f>
        <v>#REF!</v>
      </c>
      <c r="CB88" s="73" t="e">
        <f>+IF((Y88&gt;'DD7A3.MELD'!#REF!),111,0)</f>
        <v>#REF!</v>
      </c>
      <c r="CC88" s="73" t="e">
        <f>+IF((Z88&gt;'DD7A3.MELD'!#REF!),111,0)</f>
        <v>#REF!</v>
      </c>
      <c r="CD88" s="73" t="e">
        <f>+IF((AA88&gt;'DD7A3.MELD'!#REF!),111,0)</f>
        <v>#REF!</v>
      </c>
    </row>
    <row r="89" spans="2:82" s="51" customFormat="1" ht="17.100000000000001" customHeight="1">
      <c r="B89" s="283"/>
      <c r="C89" s="284" t="s">
        <v>282</v>
      </c>
      <c r="D89" s="290"/>
      <c r="E89" s="290"/>
      <c r="F89" s="290"/>
      <c r="G89" s="290"/>
      <c r="H89" s="290"/>
      <c r="I89" s="290"/>
      <c r="J89" s="290"/>
      <c r="K89" s="290"/>
      <c r="L89" s="290"/>
      <c r="M89" s="290"/>
      <c r="N89" s="290"/>
      <c r="O89" s="290"/>
      <c r="P89" s="290"/>
      <c r="Q89" s="318">
        <f t="shared" si="55"/>
        <v>0</v>
      </c>
      <c r="R89" s="290"/>
      <c r="S89" s="290"/>
      <c r="T89" s="290"/>
      <c r="U89" s="290"/>
      <c r="V89" s="290"/>
      <c r="W89" s="290"/>
      <c r="X89" s="290"/>
      <c r="Y89" s="318">
        <f t="shared" si="56"/>
        <v>0</v>
      </c>
      <c r="Z89" s="290"/>
      <c r="AA89" s="293">
        <f>+'E1'!Z89+'E2'!Q89+'E2'!Y89+'E2'!Z89</f>
        <v>0</v>
      </c>
      <c r="AB89" s="313"/>
      <c r="AC89" s="50"/>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C89" s="73">
        <f t="shared" si="58"/>
        <v>0</v>
      </c>
      <c r="BD89" s="72">
        <f t="shared" si="59"/>
        <v>0</v>
      </c>
      <c r="BE89" s="73">
        <f>+AA89-'E1'!Z89-'E2'!Q89-'E2'!Y89-'E2'!Z89</f>
        <v>0</v>
      </c>
      <c r="BG89" s="73" t="e">
        <f>+IF((D89&gt;'DD7A3.MELD'!#REF!),111,0)</f>
        <v>#REF!</v>
      </c>
      <c r="BH89" s="73" t="e">
        <f>+IF((E89&gt;'DD7A3.MELD'!#REF!),111,0)</f>
        <v>#REF!</v>
      </c>
      <c r="BI89" s="73" t="e">
        <f>+IF((F89&gt;'DD7A3.MELD'!#REF!),111,0)</f>
        <v>#REF!</v>
      </c>
      <c r="BJ89" s="73" t="e">
        <f>+IF((G89&gt;'DD7A3.MELD'!#REF!),111,0)</f>
        <v>#REF!</v>
      </c>
      <c r="BK89" s="73" t="e">
        <f>+IF((H89&gt;'DD7A3.MELD'!#REF!),111,0)</f>
        <v>#REF!</v>
      </c>
      <c r="BL89" s="73" t="e">
        <f>+IF((I89&gt;'DD7A3.MELD'!#REF!),111,0)</f>
        <v>#REF!</v>
      </c>
      <c r="BM89" s="73" t="e">
        <f>+IF((J89&gt;'DD7A3.MELD'!#REF!),111,0)</f>
        <v>#REF!</v>
      </c>
      <c r="BN89" s="73" t="e">
        <f>+IF((K89&gt;'DD7A3.MELD'!#REF!),111,0)</f>
        <v>#REF!</v>
      </c>
      <c r="BO89" s="73" t="e">
        <f>+IF((L89&gt;'DD7A3.MELD'!#REF!),111,0)</f>
        <v>#REF!</v>
      </c>
      <c r="BP89" s="73" t="e">
        <f>+IF((M89&gt;'DD7A3.MELD'!#REF!),111,0)</f>
        <v>#REF!</v>
      </c>
      <c r="BQ89" s="73" t="e">
        <f>+IF((N89&gt;'DD7A3.MELD'!#REF!),111,0)</f>
        <v>#REF!</v>
      </c>
      <c r="BR89" s="73" t="e">
        <f>+IF((O89&gt;'DD7A3.MELD'!#REF!),111,0)</f>
        <v>#REF!</v>
      </c>
      <c r="BS89" s="73" t="e">
        <f>+IF((P89&gt;'DD7A3.MELD'!#REF!),111,0)</f>
        <v>#REF!</v>
      </c>
      <c r="BT89" s="73" t="e">
        <f>+IF((Q89&gt;'DD7A3.MELD'!#REF!),111,0)</f>
        <v>#REF!</v>
      </c>
      <c r="BU89" s="73" t="e">
        <f>+IF((R89&gt;'DD7A3.MELD'!#REF!),111,0)</f>
        <v>#REF!</v>
      </c>
      <c r="BV89" s="73" t="e">
        <f>+IF((S89&gt;'DD7A3.MELD'!#REF!),111,0)</f>
        <v>#REF!</v>
      </c>
      <c r="BW89" s="73" t="e">
        <f>+IF((T89&gt;'DD7A3.MELD'!#REF!),111,0)</f>
        <v>#REF!</v>
      </c>
      <c r="BX89" s="73" t="e">
        <f>+IF((U89&gt;'DD7A3.MELD'!#REF!),111,0)</f>
        <v>#REF!</v>
      </c>
      <c r="BY89" s="73" t="e">
        <f>+IF((V89&gt;'DD7A3.MELD'!#REF!),111,0)</f>
        <v>#REF!</v>
      </c>
      <c r="BZ89" s="73" t="e">
        <f>+IF((W89&gt;'DD7A3.MELD'!#REF!),111,0)</f>
        <v>#REF!</v>
      </c>
      <c r="CA89" s="73" t="e">
        <f>+IF((X89&gt;'DD7A3.MELD'!#REF!),111,0)</f>
        <v>#REF!</v>
      </c>
      <c r="CB89" s="73" t="e">
        <f>+IF((Y89&gt;'DD7A3.MELD'!#REF!),111,0)</f>
        <v>#REF!</v>
      </c>
      <c r="CC89" s="73" t="e">
        <f>+IF((Z89&gt;'DD7A3.MELD'!#REF!),111,0)</f>
        <v>#REF!</v>
      </c>
      <c r="CD89" s="73" t="e">
        <f>+IF((AA89&gt;'DD7A3.MELD'!#REF!),111,0)</f>
        <v>#REF!</v>
      </c>
    </row>
    <row r="90" spans="2:82" s="51" customFormat="1" ht="17.100000000000001" customHeight="1">
      <c r="B90" s="283"/>
      <c r="C90" s="284" t="s">
        <v>191</v>
      </c>
      <c r="D90" s="290"/>
      <c r="E90" s="290"/>
      <c r="F90" s="290"/>
      <c r="G90" s="290"/>
      <c r="H90" s="290"/>
      <c r="I90" s="290"/>
      <c r="J90" s="290"/>
      <c r="K90" s="290"/>
      <c r="L90" s="290"/>
      <c r="M90" s="290"/>
      <c r="N90" s="290"/>
      <c r="O90" s="290"/>
      <c r="P90" s="290"/>
      <c r="Q90" s="318">
        <f t="shared" si="55"/>
        <v>0</v>
      </c>
      <c r="R90" s="290"/>
      <c r="S90" s="290"/>
      <c r="T90" s="290"/>
      <c r="U90" s="290"/>
      <c r="V90" s="290"/>
      <c r="W90" s="290"/>
      <c r="X90" s="290"/>
      <c r="Y90" s="318">
        <f t="shared" si="56"/>
        <v>0</v>
      </c>
      <c r="Z90" s="290"/>
      <c r="AA90" s="293">
        <f>+'E1'!Z90+'E2'!Q90+'E2'!Y90+'E2'!Z90</f>
        <v>0</v>
      </c>
      <c r="AB90" s="313"/>
      <c r="AC90" s="50"/>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C90" s="73">
        <f t="shared" si="58"/>
        <v>0</v>
      </c>
      <c r="BD90" s="72">
        <f t="shared" si="59"/>
        <v>0</v>
      </c>
      <c r="BE90" s="73">
        <f>+AA90-'E1'!Z90-'E2'!Q90-'E2'!Y90-'E2'!Z90</f>
        <v>0</v>
      </c>
      <c r="BG90" s="73" t="e">
        <f>+IF((D90&gt;'DD7A3.MELD'!#REF!),111,0)</f>
        <v>#REF!</v>
      </c>
      <c r="BH90" s="73" t="e">
        <f>+IF((E90&gt;'DD7A3.MELD'!#REF!),111,0)</f>
        <v>#REF!</v>
      </c>
      <c r="BI90" s="73" t="e">
        <f>+IF((F90&gt;'DD7A3.MELD'!#REF!),111,0)</f>
        <v>#REF!</v>
      </c>
      <c r="BJ90" s="73" t="e">
        <f>+IF((G90&gt;'DD7A3.MELD'!#REF!),111,0)</f>
        <v>#REF!</v>
      </c>
      <c r="BK90" s="73" t="e">
        <f>+IF((H90&gt;'DD7A3.MELD'!#REF!),111,0)</f>
        <v>#REF!</v>
      </c>
      <c r="BL90" s="73" t="e">
        <f>+IF((I90&gt;'DD7A3.MELD'!#REF!),111,0)</f>
        <v>#REF!</v>
      </c>
      <c r="BM90" s="73" t="e">
        <f>+IF((J90&gt;'DD7A3.MELD'!#REF!),111,0)</f>
        <v>#REF!</v>
      </c>
      <c r="BN90" s="73" t="e">
        <f>+IF((K90&gt;'DD7A3.MELD'!#REF!),111,0)</f>
        <v>#REF!</v>
      </c>
      <c r="BO90" s="73" t="e">
        <f>+IF((L90&gt;'DD7A3.MELD'!#REF!),111,0)</f>
        <v>#REF!</v>
      </c>
      <c r="BP90" s="73" t="e">
        <f>+IF((M90&gt;'DD7A3.MELD'!#REF!),111,0)</f>
        <v>#REF!</v>
      </c>
      <c r="BQ90" s="73" t="e">
        <f>+IF((N90&gt;'DD7A3.MELD'!#REF!),111,0)</f>
        <v>#REF!</v>
      </c>
      <c r="BR90" s="73" t="e">
        <f>+IF((O90&gt;'DD7A3.MELD'!#REF!),111,0)</f>
        <v>#REF!</v>
      </c>
      <c r="BS90" s="73" t="e">
        <f>+IF((P90&gt;'DD7A3.MELD'!#REF!),111,0)</f>
        <v>#REF!</v>
      </c>
      <c r="BT90" s="73" t="e">
        <f>+IF((Q90&gt;'DD7A3.MELD'!#REF!),111,0)</f>
        <v>#REF!</v>
      </c>
      <c r="BU90" s="73" t="e">
        <f>+IF((R90&gt;'DD7A3.MELD'!#REF!),111,0)</f>
        <v>#REF!</v>
      </c>
      <c r="BV90" s="73" t="e">
        <f>+IF((S90&gt;'DD7A3.MELD'!#REF!),111,0)</f>
        <v>#REF!</v>
      </c>
      <c r="BW90" s="73" t="e">
        <f>+IF((T90&gt;'DD7A3.MELD'!#REF!),111,0)</f>
        <v>#REF!</v>
      </c>
      <c r="BX90" s="73" t="e">
        <f>+IF((U90&gt;'DD7A3.MELD'!#REF!),111,0)</f>
        <v>#REF!</v>
      </c>
      <c r="BY90" s="73" t="e">
        <f>+IF((V90&gt;'DD7A3.MELD'!#REF!),111,0)</f>
        <v>#REF!</v>
      </c>
      <c r="BZ90" s="73" t="e">
        <f>+IF((W90&gt;'DD7A3.MELD'!#REF!),111,0)</f>
        <v>#REF!</v>
      </c>
      <c r="CA90" s="73" t="e">
        <f>+IF((X90&gt;'DD7A3.MELD'!#REF!),111,0)</f>
        <v>#REF!</v>
      </c>
      <c r="CB90" s="73" t="e">
        <f>+IF((Y90&gt;'DD7A3.MELD'!#REF!),111,0)</f>
        <v>#REF!</v>
      </c>
      <c r="CC90" s="73" t="e">
        <f>+IF((Z90&gt;'DD7A3.MELD'!#REF!),111,0)</f>
        <v>#REF!</v>
      </c>
      <c r="CD90" s="73" t="e">
        <f>+IF((AA90&gt;'DD7A3.MELD'!#REF!),111,0)</f>
        <v>#REF!</v>
      </c>
    </row>
    <row r="91" spans="2:82" s="51" customFormat="1" ht="17.100000000000001" customHeight="1">
      <c r="B91" s="283"/>
      <c r="C91" s="285" t="s">
        <v>54</v>
      </c>
      <c r="D91" s="290"/>
      <c r="E91" s="290"/>
      <c r="F91" s="290"/>
      <c r="G91" s="290"/>
      <c r="H91" s="290"/>
      <c r="I91" s="290"/>
      <c r="J91" s="290"/>
      <c r="K91" s="290"/>
      <c r="L91" s="290"/>
      <c r="M91" s="290"/>
      <c r="N91" s="290"/>
      <c r="O91" s="290"/>
      <c r="P91" s="290"/>
      <c r="Q91" s="318">
        <f t="shared" si="55"/>
        <v>0</v>
      </c>
      <c r="R91" s="290"/>
      <c r="S91" s="290"/>
      <c r="T91" s="290"/>
      <c r="U91" s="290"/>
      <c r="V91" s="290"/>
      <c r="W91" s="290"/>
      <c r="X91" s="290"/>
      <c r="Y91" s="318">
        <f t="shared" si="56"/>
        <v>0</v>
      </c>
      <c r="Z91" s="290"/>
      <c r="AA91" s="293">
        <f>+'E1'!Z91+'E2'!Q91+'E2'!Y91+'E2'!Z91</f>
        <v>0</v>
      </c>
      <c r="AB91" s="313"/>
      <c r="AC91" s="50"/>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C91" s="73">
        <f t="shared" si="58"/>
        <v>0</v>
      </c>
      <c r="BD91" s="72">
        <f t="shared" si="59"/>
        <v>0</v>
      </c>
      <c r="BE91" s="73">
        <f>+AA91-'E1'!Z91-'E2'!Q91-'E2'!Y91-'E2'!Z91</f>
        <v>0</v>
      </c>
      <c r="BG91" s="73" t="e">
        <f>+IF((D91&gt;'DD7A3.MELD'!#REF!),111,0)</f>
        <v>#REF!</v>
      </c>
      <c r="BH91" s="73" t="e">
        <f>+IF((E91&gt;'DD7A3.MELD'!#REF!),111,0)</f>
        <v>#REF!</v>
      </c>
      <c r="BI91" s="73" t="e">
        <f>+IF((F91&gt;'DD7A3.MELD'!#REF!),111,0)</f>
        <v>#REF!</v>
      </c>
      <c r="BJ91" s="73" t="e">
        <f>+IF((G91&gt;'DD7A3.MELD'!#REF!),111,0)</f>
        <v>#REF!</v>
      </c>
      <c r="BK91" s="73" t="e">
        <f>+IF((H91&gt;'DD7A3.MELD'!#REF!),111,0)</f>
        <v>#REF!</v>
      </c>
      <c r="BL91" s="73" t="e">
        <f>+IF((I91&gt;'DD7A3.MELD'!#REF!),111,0)</f>
        <v>#REF!</v>
      </c>
      <c r="BM91" s="73" t="e">
        <f>+IF((J91&gt;'DD7A3.MELD'!#REF!),111,0)</f>
        <v>#REF!</v>
      </c>
      <c r="BN91" s="73" t="e">
        <f>+IF((K91&gt;'DD7A3.MELD'!#REF!),111,0)</f>
        <v>#REF!</v>
      </c>
      <c r="BO91" s="73" t="e">
        <f>+IF((L91&gt;'DD7A3.MELD'!#REF!),111,0)</f>
        <v>#REF!</v>
      </c>
      <c r="BP91" s="73" t="e">
        <f>+IF((M91&gt;'DD7A3.MELD'!#REF!),111,0)</f>
        <v>#REF!</v>
      </c>
      <c r="BQ91" s="73" t="e">
        <f>+IF((N91&gt;'DD7A3.MELD'!#REF!),111,0)</f>
        <v>#REF!</v>
      </c>
      <c r="BR91" s="73" t="e">
        <f>+IF((O91&gt;'DD7A3.MELD'!#REF!),111,0)</f>
        <v>#REF!</v>
      </c>
      <c r="BS91" s="73" t="e">
        <f>+IF((P91&gt;'DD7A3.MELD'!#REF!),111,0)</f>
        <v>#REF!</v>
      </c>
      <c r="BT91" s="73" t="e">
        <f>+IF((Q91&gt;'DD7A3.MELD'!#REF!),111,0)</f>
        <v>#REF!</v>
      </c>
      <c r="BU91" s="73" t="e">
        <f>+IF((R91&gt;'DD7A3.MELD'!#REF!),111,0)</f>
        <v>#REF!</v>
      </c>
      <c r="BV91" s="73" t="e">
        <f>+IF((S91&gt;'DD7A3.MELD'!#REF!),111,0)</f>
        <v>#REF!</v>
      </c>
      <c r="BW91" s="73" t="e">
        <f>+IF((T91&gt;'DD7A3.MELD'!#REF!),111,0)</f>
        <v>#REF!</v>
      </c>
      <c r="BX91" s="73" t="e">
        <f>+IF((U91&gt;'DD7A3.MELD'!#REF!),111,0)</f>
        <v>#REF!</v>
      </c>
      <c r="BY91" s="73" t="e">
        <f>+IF((V91&gt;'DD7A3.MELD'!#REF!),111,0)</f>
        <v>#REF!</v>
      </c>
      <c r="BZ91" s="73" t="e">
        <f>+IF((W91&gt;'DD7A3.MELD'!#REF!),111,0)</f>
        <v>#REF!</v>
      </c>
      <c r="CA91" s="73" t="e">
        <f>+IF((X91&gt;'DD7A3.MELD'!#REF!),111,0)</f>
        <v>#REF!</v>
      </c>
      <c r="CB91" s="73" t="e">
        <f>+IF((Y91&gt;'DD7A3.MELD'!#REF!),111,0)</f>
        <v>#REF!</v>
      </c>
      <c r="CC91" s="73" t="e">
        <f>+IF((Z91&gt;'DD7A3.MELD'!#REF!),111,0)</f>
        <v>#REF!</v>
      </c>
      <c r="CD91" s="73" t="e">
        <f>+IF((AA91&gt;'DD7A3.MELD'!#REF!),111,0)</f>
        <v>#REF!</v>
      </c>
    </row>
    <row r="92" spans="2:82" s="51" customFormat="1" ht="17.100000000000001" customHeight="1">
      <c r="B92" s="283"/>
      <c r="C92" s="278" t="s">
        <v>241</v>
      </c>
      <c r="D92" s="290"/>
      <c r="E92" s="290"/>
      <c r="F92" s="290"/>
      <c r="G92" s="290"/>
      <c r="H92" s="290"/>
      <c r="I92" s="290"/>
      <c r="J92" s="290"/>
      <c r="K92" s="290"/>
      <c r="L92" s="290"/>
      <c r="M92" s="290"/>
      <c r="N92" s="290"/>
      <c r="O92" s="290"/>
      <c r="P92" s="290"/>
      <c r="Q92" s="318">
        <f t="shared" si="55"/>
        <v>0</v>
      </c>
      <c r="R92" s="290"/>
      <c r="S92" s="290"/>
      <c r="T92" s="290"/>
      <c r="U92" s="290"/>
      <c r="V92" s="290"/>
      <c r="W92" s="290"/>
      <c r="X92" s="290"/>
      <c r="Y92" s="318">
        <f t="shared" si="56"/>
        <v>0</v>
      </c>
      <c r="Z92" s="290"/>
      <c r="AA92" s="293">
        <f>+'E1'!Z92+'E2'!Q92+'E2'!Y92+'E2'!Z92</f>
        <v>0</v>
      </c>
      <c r="AB92" s="313"/>
      <c r="AC92" s="50"/>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C92" s="73">
        <f t="shared" ref="BC92:BC100" si="60">+Q92-SUM(D92:P92)</f>
        <v>0</v>
      </c>
      <c r="BD92" s="72">
        <f t="shared" ref="BD92:BD101" si="61">+Y92-SUM(R92:X92)</f>
        <v>0</v>
      </c>
      <c r="BE92" s="73">
        <f>+AA92-'E1'!Z92-'E2'!Q92-'E2'!Y92-'E2'!Z92</f>
        <v>0</v>
      </c>
      <c r="BG92" s="73" t="e">
        <f>+IF((D92&gt;'DD7A3.MELD'!#REF!),111,0)</f>
        <v>#REF!</v>
      </c>
      <c r="BH92" s="73" t="e">
        <f>+IF((E92&gt;'DD7A3.MELD'!#REF!),111,0)</f>
        <v>#REF!</v>
      </c>
      <c r="BI92" s="73" t="e">
        <f>+IF((F92&gt;'DD7A3.MELD'!#REF!),111,0)</f>
        <v>#REF!</v>
      </c>
      <c r="BJ92" s="73" t="e">
        <f>+IF((G92&gt;'DD7A3.MELD'!#REF!),111,0)</f>
        <v>#REF!</v>
      </c>
      <c r="BK92" s="73" t="e">
        <f>+IF((H92&gt;'DD7A3.MELD'!#REF!),111,0)</f>
        <v>#REF!</v>
      </c>
      <c r="BL92" s="73" t="e">
        <f>+IF((I92&gt;'DD7A3.MELD'!#REF!),111,0)</f>
        <v>#REF!</v>
      </c>
      <c r="BM92" s="73" t="e">
        <f>+IF((J92&gt;'DD7A3.MELD'!#REF!),111,0)</f>
        <v>#REF!</v>
      </c>
      <c r="BN92" s="73" t="e">
        <f>+IF((K92&gt;'DD7A3.MELD'!#REF!),111,0)</f>
        <v>#REF!</v>
      </c>
      <c r="BO92" s="73" t="e">
        <f>+IF((L92&gt;'DD7A3.MELD'!#REF!),111,0)</f>
        <v>#REF!</v>
      </c>
      <c r="BP92" s="73" t="e">
        <f>+IF((M92&gt;'DD7A3.MELD'!#REF!),111,0)</f>
        <v>#REF!</v>
      </c>
      <c r="BQ92" s="73" t="e">
        <f>+IF((N92&gt;'DD7A3.MELD'!#REF!),111,0)</f>
        <v>#REF!</v>
      </c>
      <c r="BR92" s="73" t="e">
        <f>+IF((O92&gt;'DD7A3.MELD'!#REF!),111,0)</f>
        <v>#REF!</v>
      </c>
      <c r="BS92" s="73" t="e">
        <f>+IF((P92&gt;'DD7A3.MELD'!#REF!),111,0)</f>
        <v>#REF!</v>
      </c>
      <c r="BT92" s="73" t="e">
        <f>+IF((Q92&gt;'DD7A3.MELD'!#REF!),111,0)</f>
        <v>#REF!</v>
      </c>
      <c r="BU92" s="73" t="e">
        <f>+IF((R92&gt;'DD7A3.MELD'!#REF!),111,0)</f>
        <v>#REF!</v>
      </c>
      <c r="BV92" s="73" t="e">
        <f>+IF((S92&gt;'DD7A3.MELD'!#REF!),111,0)</f>
        <v>#REF!</v>
      </c>
      <c r="BW92" s="73" t="e">
        <f>+IF((T92&gt;'DD7A3.MELD'!#REF!),111,0)</f>
        <v>#REF!</v>
      </c>
      <c r="BX92" s="73" t="e">
        <f>+IF((U92&gt;'DD7A3.MELD'!#REF!),111,0)</f>
        <v>#REF!</v>
      </c>
      <c r="BY92" s="73" t="e">
        <f>+IF((V92&gt;'DD7A3.MELD'!#REF!),111,0)</f>
        <v>#REF!</v>
      </c>
      <c r="BZ92" s="73" t="e">
        <f>+IF((W92&gt;'DD7A3.MELD'!#REF!),111,0)</f>
        <v>#REF!</v>
      </c>
      <c r="CA92" s="73" t="e">
        <f>+IF((X92&gt;'DD7A3.MELD'!#REF!),111,0)</f>
        <v>#REF!</v>
      </c>
      <c r="CB92" s="73" t="e">
        <f>+IF((Y92&gt;'DD7A3.MELD'!#REF!),111,0)</f>
        <v>#REF!</v>
      </c>
      <c r="CC92" s="73" t="e">
        <f>+IF((Z92&gt;'DD7A3.MELD'!#REF!),111,0)</f>
        <v>#REF!</v>
      </c>
      <c r="CD92" s="73" t="e">
        <f>+IF((AA92&gt;'DD7A3.MELD'!#REF!),111,0)</f>
        <v>#REF!</v>
      </c>
    </row>
    <row r="93" spans="2:82" s="56" customFormat="1" ht="17.100000000000001" customHeight="1">
      <c r="B93" s="88"/>
      <c r="C93" s="91" t="s">
        <v>12</v>
      </c>
      <c r="D93" s="294"/>
      <c r="E93" s="294"/>
      <c r="F93" s="294"/>
      <c r="G93" s="294"/>
      <c r="H93" s="294"/>
      <c r="I93" s="294"/>
      <c r="J93" s="294"/>
      <c r="K93" s="294"/>
      <c r="L93" s="294"/>
      <c r="M93" s="294"/>
      <c r="N93" s="294"/>
      <c r="O93" s="294"/>
      <c r="P93" s="294"/>
      <c r="Q93" s="295">
        <f t="shared" si="55"/>
        <v>0</v>
      </c>
      <c r="R93" s="294"/>
      <c r="S93" s="294"/>
      <c r="T93" s="294"/>
      <c r="U93" s="294"/>
      <c r="V93" s="294"/>
      <c r="W93" s="294"/>
      <c r="X93" s="294"/>
      <c r="Y93" s="295">
        <f t="shared" si="56"/>
        <v>0</v>
      </c>
      <c r="Z93" s="294"/>
      <c r="AA93" s="293">
        <f>+'E1'!Z93+'E2'!Q93+'E2'!Y93+'E2'!Z93</f>
        <v>0</v>
      </c>
      <c r="AB93" s="314"/>
      <c r="AC93" s="55"/>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C93" s="74">
        <f t="shared" si="60"/>
        <v>0</v>
      </c>
      <c r="BD93" s="222">
        <f t="shared" si="61"/>
        <v>0</v>
      </c>
      <c r="BE93" s="74">
        <f>+AA93-'E1'!Z93-'E2'!Q93-'E2'!Y93-'E2'!Z93</f>
        <v>0</v>
      </c>
      <c r="BG93" s="73" t="e">
        <f>+IF(OR((D93&gt;'DD7A3.MELD'!#REF!),(D93&lt;'DD7A3.MELD'!#REF!)),111,0)</f>
        <v>#REF!</v>
      </c>
      <c r="BH93" s="73" t="e">
        <f>+IF(OR((E93&gt;'DD7A3.MELD'!#REF!),(E93&lt;'DD7A3.MELD'!#REF!)),111,0)</f>
        <v>#REF!</v>
      </c>
      <c r="BI93" s="73" t="e">
        <f>+IF(OR((F93&gt;'DD7A3.MELD'!#REF!),(F93&lt;'DD7A3.MELD'!#REF!)),111,0)</f>
        <v>#REF!</v>
      </c>
      <c r="BJ93" s="73" t="e">
        <f>+IF(OR((G93&gt;'DD7A3.MELD'!#REF!),(G93&lt;'DD7A3.MELD'!#REF!)),111,0)</f>
        <v>#REF!</v>
      </c>
      <c r="BK93" s="73" t="e">
        <f>+IF(OR((H93&gt;'DD7A3.MELD'!#REF!),(H93&lt;'DD7A3.MELD'!#REF!)),111,0)</f>
        <v>#REF!</v>
      </c>
      <c r="BL93" s="73" t="e">
        <f>+IF(OR((I93&gt;'DD7A3.MELD'!#REF!),(I93&lt;'DD7A3.MELD'!#REF!)),111,0)</f>
        <v>#REF!</v>
      </c>
      <c r="BM93" s="73" t="e">
        <f>+IF(OR((J93&gt;'DD7A3.MELD'!#REF!),(J93&lt;'DD7A3.MELD'!#REF!)),111,0)</f>
        <v>#REF!</v>
      </c>
      <c r="BN93" s="73" t="e">
        <f>+IF(OR((K93&gt;'DD7A3.MELD'!#REF!),(K93&lt;'DD7A3.MELD'!#REF!)),111,0)</f>
        <v>#REF!</v>
      </c>
      <c r="BO93" s="73" t="e">
        <f>+IF(OR((L93&gt;'DD7A3.MELD'!#REF!),(L93&lt;'DD7A3.MELD'!#REF!)),111,0)</f>
        <v>#REF!</v>
      </c>
      <c r="BP93" s="73" t="e">
        <f>+IF(OR((M93&gt;'DD7A3.MELD'!#REF!),(M93&lt;'DD7A3.MELD'!#REF!)),111,0)</f>
        <v>#REF!</v>
      </c>
      <c r="BQ93" s="73" t="e">
        <f>+IF(OR((N93&gt;'DD7A3.MELD'!#REF!),(N93&lt;'DD7A3.MELD'!#REF!)),111,0)</f>
        <v>#REF!</v>
      </c>
      <c r="BR93" s="73" t="e">
        <f>+IF(OR((O93&gt;'DD7A3.MELD'!#REF!),(O93&lt;'DD7A3.MELD'!#REF!)),111,0)</f>
        <v>#REF!</v>
      </c>
      <c r="BS93" s="73" t="e">
        <f>+IF(OR((P93&gt;'DD7A3.MELD'!#REF!),(P93&lt;'DD7A3.MELD'!#REF!)),111,0)</f>
        <v>#REF!</v>
      </c>
      <c r="BT93" s="73" t="e">
        <f>+IF(OR((Q93&gt;'DD7A3.MELD'!#REF!),(Q93&lt;'DD7A3.MELD'!#REF!)),111,0)</f>
        <v>#REF!</v>
      </c>
      <c r="BU93" s="73" t="e">
        <f>+IF(OR((R93&gt;'DD7A3.MELD'!#REF!),(R93&lt;'DD7A3.MELD'!#REF!)),111,0)</f>
        <v>#REF!</v>
      </c>
      <c r="BV93" s="73" t="e">
        <f>+IF(OR((S93&gt;'DD7A3.MELD'!#REF!),(S93&lt;'DD7A3.MELD'!#REF!)),111,0)</f>
        <v>#REF!</v>
      </c>
      <c r="BW93" s="73" t="e">
        <f>+IF(OR((T93&gt;'DD7A3.MELD'!#REF!),(T93&lt;'DD7A3.MELD'!#REF!)),111,0)</f>
        <v>#REF!</v>
      </c>
      <c r="BX93" s="73" t="e">
        <f>+IF(OR((U93&gt;'DD7A3.MELD'!#REF!),(U93&lt;'DD7A3.MELD'!#REF!)),111,0)</f>
        <v>#REF!</v>
      </c>
      <c r="BY93" s="73" t="e">
        <f>+IF(OR((V93&gt;'DD7A3.MELD'!#REF!),(V93&lt;'DD7A3.MELD'!#REF!)),111,0)</f>
        <v>#REF!</v>
      </c>
      <c r="BZ93" s="73" t="e">
        <f>+IF(OR((W93&gt;'DD7A3.MELD'!#REF!),(W93&lt;'DD7A3.MELD'!#REF!)),111,0)</f>
        <v>#REF!</v>
      </c>
      <c r="CA93" s="73" t="e">
        <f>+IF(OR((X93&gt;'DD7A3.MELD'!#REF!),(X93&lt;'DD7A3.MELD'!#REF!)),111,0)</f>
        <v>#REF!</v>
      </c>
      <c r="CB93" s="73" t="e">
        <f>+IF(OR((Y93&gt;'DD7A3.MELD'!#REF!),(Y93&lt;'DD7A3.MELD'!#REF!)),111,0)</f>
        <v>#REF!</v>
      </c>
      <c r="CC93" s="73" t="e">
        <f>+IF(OR((Z93&gt;'DD7A3.MELD'!#REF!),(Z93&lt;'DD7A3.MELD'!#REF!)),111,0)</f>
        <v>#REF!</v>
      </c>
      <c r="CD93" s="73" t="e">
        <f>+IF(OR((AA93&gt;'DD7A3.MELD'!#REF!),(AA93&lt;'DD7A3.MELD'!#REF!)),111,0)</f>
        <v>#REF!</v>
      </c>
    </row>
    <row r="94" spans="2:82" s="56" customFormat="1" ht="20.100000000000001" customHeight="1">
      <c r="B94" s="90"/>
      <c r="C94" s="91" t="s">
        <v>46</v>
      </c>
      <c r="D94" s="295">
        <f t="shared" ref="D94:P94" si="62">SUM(D85:D86,D93)</f>
        <v>0</v>
      </c>
      <c r="E94" s="295">
        <f t="shared" si="62"/>
        <v>0</v>
      </c>
      <c r="F94" s="295">
        <f t="shared" si="62"/>
        <v>0</v>
      </c>
      <c r="G94" s="295">
        <f t="shared" si="62"/>
        <v>0</v>
      </c>
      <c r="H94" s="295">
        <f t="shared" si="62"/>
        <v>0</v>
      </c>
      <c r="I94" s="295">
        <f t="shared" si="62"/>
        <v>0</v>
      </c>
      <c r="J94" s="295">
        <f t="shared" si="62"/>
        <v>0</v>
      </c>
      <c r="K94" s="295">
        <f t="shared" si="62"/>
        <v>0</v>
      </c>
      <c r="L94" s="295">
        <f t="shared" si="62"/>
        <v>0</v>
      </c>
      <c r="M94" s="295">
        <f t="shared" si="62"/>
        <v>0</v>
      </c>
      <c r="N94" s="295">
        <f t="shared" si="62"/>
        <v>0</v>
      </c>
      <c r="O94" s="295">
        <f t="shared" si="62"/>
        <v>0</v>
      </c>
      <c r="P94" s="295">
        <f t="shared" si="62"/>
        <v>0</v>
      </c>
      <c r="Q94" s="295">
        <f t="shared" si="55"/>
        <v>0</v>
      </c>
      <c r="R94" s="295">
        <f t="shared" ref="R94:X94" si="63">SUM(R85:R86,R93)</f>
        <v>0</v>
      </c>
      <c r="S94" s="295">
        <f t="shared" si="63"/>
        <v>0</v>
      </c>
      <c r="T94" s="295">
        <f t="shared" si="63"/>
        <v>0</v>
      </c>
      <c r="U94" s="295">
        <f t="shared" si="63"/>
        <v>0</v>
      </c>
      <c r="V94" s="295">
        <f t="shared" si="63"/>
        <v>0</v>
      </c>
      <c r="W94" s="295">
        <f t="shared" si="63"/>
        <v>0</v>
      </c>
      <c r="X94" s="295">
        <f t="shared" si="63"/>
        <v>0</v>
      </c>
      <c r="Y94" s="295">
        <f t="shared" si="56"/>
        <v>0</v>
      </c>
      <c r="Z94" s="295">
        <f>SUM(Z85:Z86,Z93)</f>
        <v>0</v>
      </c>
      <c r="AA94" s="293">
        <f>+'E1'!Z94+'E2'!Q94+'E2'!Y94+'E2'!Z94</f>
        <v>0</v>
      </c>
      <c r="AB94" s="312"/>
      <c r="AC94" s="55"/>
      <c r="AD94" s="74">
        <f>+D94-D85-D86-D93</f>
        <v>0</v>
      </c>
      <c r="AE94" s="74">
        <f t="shared" ref="AE94:BA94" si="64">+E94-E85-E86-E93</f>
        <v>0</v>
      </c>
      <c r="AF94" s="74">
        <f t="shared" si="64"/>
        <v>0</v>
      </c>
      <c r="AG94" s="74">
        <f t="shared" si="64"/>
        <v>0</v>
      </c>
      <c r="AH94" s="74">
        <f t="shared" si="64"/>
        <v>0</v>
      </c>
      <c r="AI94" s="74">
        <f t="shared" si="64"/>
        <v>0</v>
      </c>
      <c r="AJ94" s="74">
        <f t="shared" si="64"/>
        <v>0</v>
      </c>
      <c r="AK94" s="74">
        <f t="shared" si="64"/>
        <v>0</v>
      </c>
      <c r="AL94" s="74">
        <f t="shared" si="64"/>
        <v>0</v>
      </c>
      <c r="AM94" s="74">
        <f t="shared" si="64"/>
        <v>0</v>
      </c>
      <c r="AN94" s="74">
        <f t="shared" si="64"/>
        <v>0</v>
      </c>
      <c r="AO94" s="74">
        <f t="shared" si="64"/>
        <v>0</v>
      </c>
      <c r="AP94" s="74">
        <f t="shared" si="64"/>
        <v>0</v>
      </c>
      <c r="AQ94" s="74">
        <f t="shared" si="64"/>
        <v>0</v>
      </c>
      <c r="AR94" s="74">
        <f t="shared" si="64"/>
        <v>0</v>
      </c>
      <c r="AS94" s="74">
        <f t="shared" si="64"/>
        <v>0</v>
      </c>
      <c r="AT94" s="74">
        <f t="shared" si="64"/>
        <v>0</v>
      </c>
      <c r="AU94" s="74">
        <f t="shared" si="64"/>
        <v>0</v>
      </c>
      <c r="AV94" s="74">
        <f t="shared" si="64"/>
        <v>0</v>
      </c>
      <c r="AW94" s="74">
        <f t="shared" si="64"/>
        <v>0</v>
      </c>
      <c r="AX94" s="74">
        <f t="shared" si="64"/>
        <v>0</v>
      </c>
      <c r="AY94" s="74">
        <f t="shared" si="64"/>
        <v>0</v>
      </c>
      <c r="AZ94" s="74">
        <f t="shared" si="64"/>
        <v>0</v>
      </c>
      <c r="BA94" s="74">
        <f t="shared" si="64"/>
        <v>0</v>
      </c>
      <c r="BB94" s="57"/>
      <c r="BC94" s="236">
        <f t="shared" si="60"/>
        <v>0</v>
      </c>
      <c r="BD94" s="236">
        <f t="shared" si="61"/>
        <v>0</v>
      </c>
      <c r="BE94" s="222">
        <f>+AA94-'E1'!Z94-'E2'!Q94-'E2'!Y94-'E2'!Z94</f>
        <v>0</v>
      </c>
      <c r="BF94" s="57"/>
      <c r="BG94" s="73" t="e">
        <f>+IF((D94&gt;'DD7A3.MELD'!#REF!),111,0)</f>
        <v>#REF!</v>
      </c>
      <c r="BH94" s="73" t="e">
        <f>+IF((E94&gt;'DD7A3.MELD'!#REF!),111,0)</f>
        <v>#REF!</v>
      </c>
      <c r="BI94" s="73" t="e">
        <f>+IF((F94&gt;'DD7A3.MELD'!#REF!),111,0)</f>
        <v>#REF!</v>
      </c>
      <c r="BJ94" s="73" t="e">
        <f>+IF((G94&gt;'DD7A3.MELD'!#REF!),111,0)</f>
        <v>#REF!</v>
      </c>
      <c r="BK94" s="73" t="e">
        <f>+IF((H94&gt;'DD7A3.MELD'!#REF!),111,0)</f>
        <v>#REF!</v>
      </c>
      <c r="BL94" s="73" t="e">
        <f>+IF((I94&gt;'DD7A3.MELD'!#REF!),111,0)</f>
        <v>#REF!</v>
      </c>
      <c r="BM94" s="73" t="e">
        <f>+IF((J94&gt;'DD7A3.MELD'!#REF!),111,0)</f>
        <v>#REF!</v>
      </c>
      <c r="BN94" s="73" t="e">
        <f>+IF((K94&gt;'DD7A3.MELD'!#REF!),111,0)</f>
        <v>#REF!</v>
      </c>
      <c r="BO94" s="73" t="e">
        <f>+IF((L94&gt;'DD7A3.MELD'!#REF!),111,0)</f>
        <v>#REF!</v>
      </c>
      <c r="BP94" s="73" t="e">
        <f>+IF((M94&gt;'DD7A3.MELD'!#REF!),111,0)</f>
        <v>#REF!</v>
      </c>
      <c r="BQ94" s="73" t="e">
        <f>+IF((N94&gt;'DD7A3.MELD'!#REF!),111,0)</f>
        <v>#REF!</v>
      </c>
      <c r="BR94" s="73" t="e">
        <f>+IF((O94&gt;'DD7A3.MELD'!#REF!),111,0)</f>
        <v>#REF!</v>
      </c>
      <c r="BS94" s="73" t="e">
        <f>+IF((P94&gt;'DD7A3.MELD'!#REF!),111,0)</f>
        <v>#REF!</v>
      </c>
      <c r="BT94" s="73" t="e">
        <f>+IF((Q94&gt;'DD7A3.MELD'!#REF!),111,0)</f>
        <v>#REF!</v>
      </c>
      <c r="BU94" s="73" t="e">
        <f>+IF((R94&gt;'DD7A3.MELD'!#REF!),111,0)</f>
        <v>#REF!</v>
      </c>
      <c r="BV94" s="73" t="e">
        <f>+IF((S94&gt;'DD7A3.MELD'!#REF!),111,0)</f>
        <v>#REF!</v>
      </c>
      <c r="BW94" s="73" t="e">
        <f>+IF((T94&gt;'DD7A3.MELD'!#REF!),111,0)</f>
        <v>#REF!</v>
      </c>
      <c r="BX94" s="73" t="e">
        <f>+IF((U94&gt;'DD7A3.MELD'!#REF!),111,0)</f>
        <v>#REF!</v>
      </c>
      <c r="BY94" s="73" t="e">
        <f>+IF((V94&gt;'DD7A3.MELD'!#REF!),111,0)</f>
        <v>#REF!</v>
      </c>
      <c r="BZ94" s="73" t="e">
        <f>+IF((W94&gt;'DD7A3.MELD'!#REF!),111,0)</f>
        <v>#REF!</v>
      </c>
      <c r="CA94" s="73" t="e">
        <f>+IF((X94&gt;'DD7A3.MELD'!#REF!),111,0)</f>
        <v>#REF!</v>
      </c>
      <c r="CB94" s="73" t="e">
        <f>+IF((Y94&gt;'DD7A3.MELD'!#REF!),111,0)</f>
        <v>#REF!</v>
      </c>
      <c r="CC94" s="73" t="e">
        <f>+IF((Z94&gt;'DD7A3.MELD'!#REF!),111,0)</f>
        <v>#REF!</v>
      </c>
      <c r="CD94" s="73" t="e">
        <f>+IF((AA94&gt;'DD7A3.MELD'!#REF!),111,0)</f>
        <v>#REF!</v>
      </c>
    </row>
    <row r="95" spans="2:82" s="82" customFormat="1" ht="17.100000000000001" customHeight="1">
      <c r="B95" s="279"/>
      <c r="C95" s="280" t="s">
        <v>249</v>
      </c>
      <c r="D95" s="296"/>
      <c r="E95" s="296"/>
      <c r="F95" s="296"/>
      <c r="G95" s="296"/>
      <c r="H95" s="296"/>
      <c r="I95" s="296"/>
      <c r="J95" s="296"/>
      <c r="K95" s="296"/>
      <c r="L95" s="296"/>
      <c r="M95" s="296"/>
      <c r="N95" s="296"/>
      <c r="O95" s="296"/>
      <c r="P95" s="296"/>
      <c r="Q95" s="296">
        <f>+SUM(D95:P95)</f>
        <v>0</v>
      </c>
      <c r="R95" s="296"/>
      <c r="S95" s="296"/>
      <c r="T95" s="296"/>
      <c r="U95" s="296"/>
      <c r="V95" s="296"/>
      <c r="W95" s="296"/>
      <c r="X95" s="296"/>
      <c r="Y95" s="296">
        <f>+SUM(R95:X95)</f>
        <v>0</v>
      </c>
      <c r="Z95" s="296"/>
      <c r="AA95" s="297">
        <f>+'E1'!Z95+'E2'!Q95+'E2'!Y95+'E2'!Z95</f>
        <v>0</v>
      </c>
      <c r="AB95" s="315"/>
      <c r="AC95" s="81"/>
      <c r="AD95" s="80">
        <f t="shared" ref="AD95:BA95" si="65">+IF((D95&gt;D94),111,0)</f>
        <v>0</v>
      </c>
      <c r="AE95" s="80">
        <f t="shared" si="65"/>
        <v>0</v>
      </c>
      <c r="AF95" s="80">
        <f t="shared" si="65"/>
        <v>0</v>
      </c>
      <c r="AG95" s="80">
        <f t="shared" si="65"/>
        <v>0</v>
      </c>
      <c r="AH95" s="80">
        <f t="shared" si="65"/>
        <v>0</v>
      </c>
      <c r="AI95" s="80">
        <f t="shared" si="65"/>
        <v>0</v>
      </c>
      <c r="AJ95" s="80">
        <f t="shared" si="65"/>
        <v>0</v>
      </c>
      <c r="AK95" s="80">
        <f t="shared" si="65"/>
        <v>0</v>
      </c>
      <c r="AL95" s="80">
        <f t="shared" si="65"/>
        <v>0</v>
      </c>
      <c r="AM95" s="80">
        <f t="shared" si="65"/>
        <v>0</v>
      </c>
      <c r="AN95" s="80">
        <f t="shared" si="65"/>
        <v>0</v>
      </c>
      <c r="AO95" s="80">
        <f t="shared" si="65"/>
        <v>0</v>
      </c>
      <c r="AP95" s="80">
        <f t="shared" si="65"/>
        <v>0</v>
      </c>
      <c r="AQ95" s="80">
        <f t="shared" si="65"/>
        <v>0</v>
      </c>
      <c r="AR95" s="80">
        <f t="shared" si="65"/>
        <v>0</v>
      </c>
      <c r="AS95" s="80">
        <f t="shared" si="65"/>
        <v>0</v>
      </c>
      <c r="AT95" s="80">
        <f t="shared" si="65"/>
        <v>0</v>
      </c>
      <c r="AU95" s="80">
        <f t="shared" si="65"/>
        <v>0</v>
      </c>
      <c r="AV95" s="80">
        <f t="shared" si="65"/>
        <v>0</v>
      </c>
      <c r="AW95" s="80">
        <f t="shared" si="65"/>
        <v>0</v>
      </c>
      <c r="AX95" s="80">
        <f t="shared" si="65"/>
        <v>0</v>
      </c>
      <c r="AY95" s="80">
        <f t="shared" si="65"/>
        <v>0</v>
      </c>
      <c r="AZ95" s="80">
        <f t="shared" si="65"/>
        <v>0</v>
      </c>
      <c r="BA95" s="80">
        <f t="shared" si="65"/>
        <v>0</v>
      </c>
      <c r="BB95" s="90"/>
      <c r="BC95" s="236">
        <f t="shared" si="60"/>
        <v>0</v>
      </c>
      <c r="BD95" s="236">
        <f t="shared" si="61"/>
        <v>0</v>
      </c>
      <c r="BE95" s="222">
        <f>+AA95-'E1'!Z95-'E2'!Q95-'E2'!Y95-'E2'!Z95</f>
        <v>0</v>
      </c>
      <c r="BF95" s="90"/>
      <c r="BG95" s="80" t="e">
        <f>+IF((D95&gt;'DD7A3.MELD'!#REF!),111,0)</f>
        <v>#REF!</v>
      </c>
      <c r="BH95" s="80" t="e">
        <f>+IF((E95&gt;'DD7A3.MELD'!#REF!),111,0)</f>
        <v>#REF!</v>
      </c>
      <c r="BI95" s="80" t="e">
        <f>+IF((F95&gt;'DD7A3.MELD'!#REF!),111,0)</f>
        <v>#REF!</v>
      </c>
      <c r="BJ95" s="80" t="e">
        <f>+IF((G95&gt;'DD7A3.MELD'!#REF!),111,0)</f>
        <v>#REF!</v>
      </c>
      <c r="BK95" s="80" t="e">
        <f>+IF((H95&gt;'DD7A3.MELD'!#REF!),111,0)</f>
        <v>#REF!</v>
      </c>
      <c r="BL95" s="80" t="e">
        <f>+IF((I95&gt;'DD7A3.MELD'!#REF!),111,0)</f>
        <v>#REF!</v>
      </c>
      <c r="BM95" s="80" t="e">
        <f>+IF((J95&gt;'DD7A3.MELD'!#REF!),111,0)</f>
        <v>#REF!</v>
      </c>
      <c r="BN95" s="80" t="e">
        <f>+IF((K95&gt;'DD7A3.MELD'!#REF!),111,0)</f>
        <v>#REF!</v>
      </c>
      <c r="BO95" s="80" t="e">
        <f>+IF((L95&gt;'DD7A3.MELD'!#REF!),111,0)</f>
        <v>#REF!</v>
      </c>
      <c r="BP95" s="80" t="e">
        <f>+IF((M95&gt;'DD7A3.MELD'!#REF!),111,0)</f>
        <v>#REF!</v>
      </c>
      <c r="BQ95" s="80" t="e">
        <f>+IF((N95&gt;'DD7A3.MELD'!#REF!),111,0)</f>
        <v>#REF!</v>
      </c>
      <c r="BR95" s="80" t="e">
        <f>+IF((O95&gt;'DD7A3.MELD'!#REF!),111,0)</f>
        <v>#REF!</v>
      </c>
      <c r="BS95" s="80" t="e">
        <f>+IF((P95&gt;'DD7A3.MELD'!#REF!),111,0)</f>
        <v>#REF!</v>
      </c>
      <c r="BT95" s="80" t="e">
        <f>+IF((Q95&gt;'DD7A3.MELD'!#REF!),111,0)</f>
        <v>#REF!</v>
      </c>
      <c r="BU95" s="80" t="e">
        <f>+IF((R95&gt;'DD7A3.MELD'!#REF!),111,0)</f>
        <v>#REF!</v>
      </c>
      <c r="BV95" s="80" t="e">
        <f>+IF((S95&gt;'DD7A3.MELD'!#REF!),111,0)</f>
        <v>#REF!</v>
      </c>
      <c r="BW95" s="80" t="e">
        <f>+IF((T95&gt;'DD7A3.MELD'!#REF!),111,0)</f>
        <v>#REF!</v>
      </c>
      <c r="BX95" s="80" t="e">
        <f>+IF((U95&gt;'DD7A3.MELD'!#REF!),111,0)</f>
        <v>#REF!</v>
      </c>
      <c r="BY95" s="80" t="e">
        <f>+IF((V95&gt;'DD7A3.MELD'!#REF!),111,0)</f>
        <v>#REF!</v>
      </c>
      <c r="BZ95" s="80" t="e">
        <f>+IF((W95&gt;'DD7A3.MELD'!#REF!),111,0)</f>
        <v>#REF!</v>
      </c>
      <c r="CA95" s="80" t="e">
        <f>+IF((X95&gt;'DD7A3.MELD'!#REF!),111,0)</f>
        <v>#REF!</v>
      </c>
      <c r="CB95" s="80" t="e">
        <f>+IF((Y95&gt;'DD7A3.MELD'!#REF!),111,0)</f>
        <v>#REF!</v>
      </c>
      <c r="CC95" s="80" t="e">
        <f>+IF((Z95&gt;'DD7A3.MELD'!#REF!),111,0)</f>
        <v>#REF!</v>
      </c>
      <c r="CD95" s="80" t="e">
        <f>+IF((AA95&gt;'DD7A3.MELD'!#REF!),111,0)</f>
        <v>#REF!</v>
      </c>
    </row>
    <row r="96" spans="2:82" s="82" customFormat="1" ht="17.100000000000001" customHeight="1">
      <c r="B96" s="281"/>
      <c r="C96" s="282" t="s">
        <v>250</v>
      </c>
      <c r="D96" s="298"/>
      <c r="E96" s="298"/>
      <c r="F96" s="298"/>
      <c r="G96" s="298"/>
      <c r="H96" s="298"/>
      <c r="I96" s="298"/>
      <c r="J96" s="298"/>
      <c r="K96" s="298"/>
      <c r="L96" s="298"/>
      <c r="M96" s="298"/>
      <c r="N96" s="298"/>
      <c r="O96" s="298"/>
      <c r="P96" s="298"/>
      <c r="Q96" s="296">
        <f>+SUM(D96:P96)</f>
        <v>0</v>
      </c>
      <c r="R96" s="298"/>
      <c r="S96" s="298"/>
      <c r="T96" s="298"/>
      <c r="U96" s="298"/>
      <c r="V96" s="298"/>
      <c r="W96" s="298"/>
      <c r="X96" s="298"/>
      <c r="Y96" s="296">
        <f>+SUM(R96:X96)</f>
        <v>0</v>
      </c>
      <c r="Z96" s="298"/>
      <c r="AA96" s="297">
        <f>+'E1'!Z96+'E2'!Q96+'E2'!Y96+'E2'!Z96</f>
        <v>0</v>
      </c>
      <c r="AB96" s="316"/>
      <c r="AC96" s="81"/>
      <c r="AD96" s="80">
        <f t="shared" ref="AD96:BA96" si="66">+IF((D96&gt;D94),111,0)</f>
        <v>0</v>
      </c>
      <c r="AE96" s="80">
        <f t="shared" si="66"/>
        <v>0</v>
      </c>
      <c r="AF96" s="80">
        <f t="shared" si="66"/>
        <v>0</v>
      </c>
      <c r="AG96" s="80">
        <f t="shared" si="66"/>
        <v>0</v>
      </c>
      <c r="AH96" s="80">
        <f t="shared" si="66"/>
        <v>0</v>
      </c>
      <c r="AI96" s="80">
        <f t="shared" si="66"/>
        <v>0</v>
      </c>
      <c r="AJ96" s="80">
        <f t="shared" si="66"/>
        <v>0</v>
      </c>
      <c r="AK96" s="80">
        <f t="shared" si="66"/>
        <v>0</v>
      </c>
      <c r="AL96" s="80">
        <f t="shared" si="66"/>
        <v>0</v>
      </c>
      <c r="AM96" s="80">
        <f t="shared" si="66"/>
        <v>0</v>
      </c>
      <c r="AN96" s="80">
        <f t="shared" si="66"/>
        <v>0</v>
      </c>
      <c r="AO96" s="80">
        <f t="shared" si="66"/>
        <v>0</v>
      </c>
      <c r="AP96" s="80">
        <f t="shared" si="66"/>
        <v>0</v>
      </c>
      <c r="AQ96" s="80">
        <f t="shared" si="66"/>
        <v>0</v>
      </c>
      <c r="AR96" s="80">
        <f t="shared" si="66"/>
        <v>0</v>
      </c>
      <c r="AS96" s="80">
        <f t="shared" si="66"/>
        <v>0</v>
      </c>
      <c r="AT96" s="80">
        <f t="shared" si="66"/>
        <v>0</v>
      </c>
      <c r="AU96" s="80">
        <f t="shared" si="66"/>
        <v>0</v>
      </c>
      <c r="AV96" s="80">
        <f t="shared" si="66"/>
        <v>0</v>
      </c>
      <c r="AW96" s="80">
        <f t="shared" si="66"/>
        <v>0</v>
      </c>
      <c r="AX96" s="80">
        <f t="shared" si="66"/>
        <v>0</v>
      </c>
      <c r="AY96" s="80">
        <f t="shared" si="66"/>
        <v>0</v>
      </c>
      <c r="AZ96" s="80">
        <f t="shared" si="66"/>
        <v>0</v>
      </c>
      <c r="BA96" s="80">
        <f t="shared" si="66"/>
        <v>0</v>
      </c>
      <c r="BB96" s="57"/>
      <c r="BC96" s="236">
        <f t="shared" si="60"/>
        <v>0</v>
      </c>
      <c r="BD96" s="236">
        <f t="shared" si="61"/>
        <v>0</v>
      </c>
      <c r="BE96" s="222">
        <f>+AA96-'E1'!Z96-'E2'!Q96-'E2'!Y96-'E2'!Z96</f>
        <v>0</v>
      </c>
      <c r="BF96" s="57"/>
      <c r="BG96" s="80" t="e">
        <f>+IF((D96&gt;'DD7A3.MELD'!#REF!),111,0)</f>
        <v>#REF!</v>
      </c>
      <c r="BH96" s="80" t="e">
        <f>+IF((E96&gt;'DD7A3.MELD'!#REF!),111,0)</f>
        <v>#REF!</v>
      </c>
      <c r="BI96" s="80" t="e">
        <f>+IF((F96&gt;'DD7A3.MELD'!#REF!),111,0)</f>
        <v>#REF!</v>
      </c>
      <c r="BJ96" s="80" t="e">
        <f>+IF((G96&gt;'DD7A3.MELD'!#REF!),111,0)</f>
        <v>#REF!</v>
      </c>
      <c r="BK96" s="80" t="e">
        <f>+IF((H96&gt;'DD7A3.MELD'!#REF!),111,0)</f>
        <v>#REF!</v>
      </c>
      <c r="BL96" s="80" t="e">
        <f>+IF((I96&gt;'DD7A3.MELD'!#REF!),111,0)</f>
        <v>#REF!</v>
      </c>
      <c r="BM96" s="80" t="e">
        <f>+IF((J96&gt;'DD7A3.MELD'!#REF!),111,0)</f>
        <v>#REF!</v>
      </c>
      <c r="BN96" s="80" t="e">
        <f>+IF((K96&gt;'DD7A3.MELD'!#REF!),111,0)</f>
        <v>#REF!</v>
      </c>
      <c r="BO96" s="80" t="e">
        <f>+IF((L96&gt;'DD7A3.MELD'!#REF!),111,0)</f>
        <v>#REF!</v>
      </c>
      <c r="BP96" s="80" t="e">
        <f>+IF((M96&gt;'DD7A3.MELD'!#REF!),111,0)</f>
        <v>#REF!</v>
      </c>
      <c r="BQ96" s="80" t="e">
        <f>+IF((N96&gt;'DD7A3.MELD'!#REF!),111,0)</f>
        <v>#REF!</v>
      </c>
      <c r="BR96" s="80" t="e">
        <f>+IF((O96&gt;'DD7A3.MELD'!#REF!),111,0)</f>
        <v>#REF!</v>
      </c>
      <c r="BS96" s="80" t="e">
        <f>+IF((P96&gt;'DD7A3.MELD'!#REF!),111,0)</f>
        <v>#REF!</v>
      </c>
      <c r="BT96" s="80" t="e">
        <f>+IF((Q96&gt;'DD7A3.MELD'!#REF!),111,0)</f>
        <v>#REF!</v>
      </c>
      <c r="BU96" s="80" t="e">
        <f>+IF((R96&gt;'DD7A3.MELD'!#REF!),111,0)</f>
        <v>#REF!</v>
      </c>
      <c r="BV96" s="80" t="e">
        <f>+IF((S96&gt;'DD7A3.MELD'!#REF!),111,0)</f>
        <v>#REF!</v>
      </c>
      <c r="BW96" s="80" t="e">
        <f>+IF((T96&gt;'DD7A3.MELD'!#REF!),111,0)</f>
        <v>#REF!</v>
      </c>
      <c r="BX96" s="80" t="e">
        <f>+IF((U96&gt;'DD7A3.MELD'!#REF!),111,0)</f>
        <v>#REF!</v>
      </c>
      <c r="BY96" s="80" t="e">
        <f>+IF((V96&gt;'DD7A3.MELD'!#REF!),111,0)</f>
        <v>#REF!</v>
      </c>
      <c r="BZ96" s="80" t="e">
        <f>+IF((W96&gt;'DD7A3.MELD'!#REF!),111,0)</f>
        <v>#REF!</v>
      </c>
      <c r="CA96" s="80" t="e">
        <f>+IF((X96&gt;'DD7A3.MELD'!#REF!),111,0)</f>
        <v>#REF!</v>
      </c>
      <c r="CB96" s="80" t="e">
        <f>+IF((Y96&gt;'DD7A3.MELD'!#REF!),111,0)</f>
        <v>#REF!</v>
      </c>
      <c r="CC96" s="80" t="e">
        <f>+IF((Z96&gt;'DD7A3.MELD'!#REF!),111,0)</f>
        <v>#REF!</v>
      </c>
      <c r="CD96" s="80" t="e">
        <f>+IF((AA96&gt;'DD7A3.MELD'!#REF!),111,0)</f>
        <v>#REF!</v>
      </c>
    </row>
    <row r="97" spans="2:82" s="56" customFormat="1" ht="30" customHeight="1">
      <c r="B97" s="61"/>
      <c r="C97" s="62" t="s">
        <v>19</v>
      </c>
      <c r="D97" s="305">
        <f>+D81+D94</f>
        <v>0</v>
      </c>
      <c r="E97" s="305">
        <f t="shared" ref="E97:Z97" si="67">+E81+E94</f>
        <v>0</v>
      </c>
      <c r="F97" s="305">
        <f t="shared" si="67"/>
        <v>0</v>
      </c>
      <c r="G97" s="305">
        <f t="shared" si="67"/>
        <v>0</v>
      </c>
      <c r="H97" s="305">
        <f t="shared" si="67"/>
        <v>0</v>
      </c>
      <c r="I97" s="305">
        <f t="shared" si="67"/>
        <v>0</v>
      </c>
      <c r="J97" s="305">
        <f t="shared" si="67"/>
        <v>0</v>
      </c>
      <c r="K97" s="305">
        <f t="shared" si="67"/>
        <v>0</v>
      </c>
      <c r="L97" s="305">
        <f t="shared" si="67"/>
        <v>0</v>
      </c>
      <c r="M97" s="305">
        <f t="shared" si="67"/>
        <v>0</v>
      </c>
      <c r="N97" s="305">
        <f t="shared" si="67"/>
        <v>0</v>
      </c>
      <c r="O97" s="305">
        <f t="shared" si="67"/>
        <v>0</v>
      </c>
      <c r="P97" s="305">
        <f t="shared" si="67"/>
        <v>0</v>
      </c>
      <c r="Q97" s="305">
        <f>+SUM(D97:P97)</f>
        <v>0</v>
      </c>
      <c r="R97" s="305">
        <f t="shared" si="67"/>
        <v>0</v>
      </c>
      <c r="S97" s="305">
        <f t="shared" si="67"/>
        <v>0</v>
      </c>
      <c r="T97" s="305">
        <f t="shared" si="67"/>
        <v>0</v>
      </c>
      <c r="U97" s="305">
        <f t="shared" si="67"/>
        <v>0</v>
      </c>
      <c r="V97" s="305">
        <f>+V81+V94</f>
        <v>0</v>
      </c>
      <c r="W97" s="305">
        <f t="shared" si="67"/>
        <v>0</v>
      </c>
      <c r="X97" s="305">
        <f t="shared" si="67"/>
        <v>0</v>
      </c>
      <c r="Y97" s="305">
        <f>+SUM(R97:X97)</f>
        <v>0</v>
      </c>
      <c r="Z97" s="305">
        <f t="shared" si="67"/>
        <v>0</v>
      </c>
      <c r="AA97" s="293">
        <f>+'E1'!Z97+'E2'!Q97+'E2'!Y97+'E2'!Z97</f>
        <v>0</v>
      </c>
      <c r="AB97" s="312"/>
      <c r="AC97" s="55"/>
      <c r="AD97" s="74">
        <f>+D97-D94-D81</f>
        <v>0</v>
      </c>
      <c r="AE97" s="74">
        <f t="shared" ref="AE97:BA97" si="68">+E97-E94-E81</f>
        <v>0</v>
      </c>
      <c r="AF97" s="74">
        <f t="shared" si="68"/>
        <v>0</v>
      </c>
      <c r="AG97" s="74">
        <f t="shared" si="68"/>
        <v>0</v>
      </c>
      <c r="AH97" s="74">
        <f t="shared" si="68"/>
        <v>0</v>
      </c>
      <c r="AI97" s="74">
        <f t="shared" si="68"/>
        <v>0</v>
      </c>
      <c r="AJ97" s="74">
        <f t="shared" si="68"/>
        <v>0</v>
      </c>
      <c r="AK97" s="74">
        <f t="shared" si="68"/>
        <v>0</v>
      </c>
      <c r="AL97" s="74">
        <f t="shared" si="68"/>
        <v>0</v>
      </c>
      <c r="AM97" s="74">
        <f t="shared" si="68"/>
        <v>0</v>
      </c>
      <c r="AN97" s="74">
        <f t="shared" si="68"/>
        <v>0</v>
      </c>
      <c r="AO97" s="74">
        <f t="shared" si="68"/>
        <v>0</v>
      </c>
      <c r="AP97" s="74">
        <f t="shared" si="68"/>
        <v>0</v>
      </c>
      <c r="AQ97" s="74">
        <f t="shared" si="68"/>
        <v>0</v>
      </c>
      <c r="AR97" s="74">
        <f t="shared" si="68"/>
        <v>0</v>
      </c>
      <c r="AS97" s="74">
        <f t="shared" si="68"/>
        <v>0</v>
      </c>
      <c r="AT97" s="74">
        <f t="shared" si="68"/>
        <v>0</v>
      </c>
      <c r="AU97" s="74">
        <f t="shared" si="68"/>
        <v>0</v>
      </c>
      <c r="AV97" s="74">
        <f t="shared" si="68"/>
        <v>0</v>
      </c>
      <c r="AW97" s="74">
        <f t="shared" si="68"/>
        <v>0</v>
      </c>
      <c r="AX97" s="74">
        <f t="shared" si="68"/>
        <v>0</v>
      </c>
      <c r="AY97" s="74">
        <f t="shared" si="68"/>
        <v>0</v>
      </c>
      <c r="AZ97" s="74">
        <f t="shared" si="68"/>
        <v>0</v>
      </c>
      <c r="BA97" s="237">
        <f t="shared" si="68"/>
        <v>0</v>
      </c>
      <c r="BB97" s="57"/>
      <c r="BC97" s="236">
        <f t="shared" si="60"/>
        <v>0</v>
      </c>
      <c r="BD97" s="236">
        <f t="shared" si="61"/>
        <v>0</v>
      </c>
      <c r="BE97" s="222">
        <f>+AA97-'E1'!Z97-'E2'!Q97-'E2'!Y97-'E2'!Z97</f>
        <v>0</v>
      </c>
      <c r="BF97" s="57"/>
      <c r="BG97" s="74" t="e">
        <f>+IF((D97&gt;'DD7A3.MELD'!#REF!),111,0)</f>
        <v>#REF!</v>
      </c>
      <c r="BH97" s="74" t="e">
        <f>+IF((E97&gt;'DD7A3.MELD'!#REF!),111,0)</f>
        <v>#REF!</v>
      </c>
      <c r="BI97" s="74" t="e">
        <f>+IF((F97&gt;'DD7A3.MELD'!#REF!),111,0)</f>
        <v>#REF!</v>
      </c>
      <c r="BJ97" s="74" t="e">
        <f>+IF((G97&gt;'DD7A3.MELD'!#REF!),111,0)</f>
        <v>#REF!</v>
      </c>
      <c r="BK97" s="74" t="e">
        <f>+IF((H97&gt;'DD7A3.MELD'!#REF!),111,0)</f>
        <v>#REF!</v>
      </c>
      <c r="BL97" s="74" t="e">
        <f>+IF((I97&gt;'DD7A3.MELD'!#REF!),111,0)</f>
        <v>#REF!</v>
      </c>
      <c r="BM97" s="74" t="e">
        <f>+IF((J97&gt;'DD7A3.MELD'!#REF!),111,0)</f>
        <v>#REF!</v>
      </c>
      <c r="BN97" s="74" t="e">
        <f>+IF((K97&gt;'DD7A3.MELD'!#REF!),111,0)</f>
        <v>#REF!</v>
      </c>
      <c r="BO97" s="74" t="e">
        <f>+IF((L97&gt;'DD7A3.MELD'!#REF!),111,0)</f>
        <v>#REF!</v>
      </c>
      <c r="BP97" s="74" t="e">
        <f>+IF((M97&gt;'DD7A3.MELD'!#REF!),111,0)</f>
        <v>#REF!</v>
      </c>
      <c r="BQ97" s="74" t="e">
        <f>+IF((N97&gt;'DD7A3.MELD'!#REF!),111,0)</f>
        <v>#REF!</v>
      </c>
      <c r="BR97" s="74" t="e">
        <f>+IF((O97&gt;'DD7A3.MELD'!#REF!),111,0)</f>
        <v>#REF!</v>
      </c>
      <c r="BS97" s="74" t="e">
        <f>+IF((P97&gt;'DD7A3.MELD'!#REF!),111,0)</f>
        <v>#REF!</v>
      </c>
      <c r="BT97" s="74" t="e">
        <f>+IF((Q97&gt;'DD7A3.MELD'!#REF!),111,0)</f>
        <v>#REF!</v>
      </c>
      <c r="BU97" s="74" t="e">
        <f>+IF((R97&gt;'DD7A3.MELD'!#REF!),111,0)</f>
        <v>#REF!</v>
      </c>
      <c r="BV97" s="74" t="e">
        <f>+IF((S97&gt;'DD7A3.MELD'!#REF!),111,0)</f>
        <v>#REF!</v>
      </c>
      <c r="BW97" s="74" t="e">
        <f>+IF((T97&gt;'DD7A3.MELD'!#REF!),111,0)</f>
        <v>#REF!</v>
      </c>
      <c r="BX97" s="74" t="e">
        <f>+IF((U97&gt;'DD7A3.MELD'!#REF!),111,0)</f>
        <v>#REF!</v>
      </c>
      <c r="BY97" s="74" t="e">
        <f>+IF((V97&gt;'DD7A3.MELD'!#REF!),111,0)</f>
        <v>#REF!</v>
      </c>
      <c r="BZ97" s="74" t="e">
        <f>+IF((W97&gt;'DD7A3.MELD'!#REF!),111,0)</f>
        <v>#REF!</v>
      </c>
      <c r="CA97" s="74" t="e">
        <f>+IF((X97&gt;'DD7A3.MELD'!#REF!),111,0)</f>
        <v>#REF!</v>
      </c>
      <c r="CB97" s="74" t="e">
        <f>+IF((Y97&gt;'DD7A3.MELD'!#REF!),111,0)</f>
        <v>#REF!</v>
      </c>
      <c r="CC97" s="74" t="e">
        <f>+IF((Z97&gt;'DD7A3.MELD'!#REF!),111,0)</f>
        <v>#REF!</v>
      </c>
      <c r="CD97" s="74" t="e">
        <f>+IF((AA97&gt;'DD7A3.MELD'!#REF!),111,0)</f>
        <v>#REF!</v>
      </c>
    </row>
    <row r="98" spans="2:82" s="56" customFormat="1" ht="30" customHeight="1">
      <c r="B98" s="61"/>
      <c r="C98" s="62" t="s">
        <v>228</v>
      </c>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11"/>
      <c r="AB98" s="312"/>
      <c r="AC98" s="55"/>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37"/>
      <c r="BB98" s="57"/>
      <c r="BC98" s="236"/>
      <c r="BD98" s="236"/>
      <c r="BE98" s="222"/>
      <c r="BF98" s="57"/>
      <c r="BG98" s="221"/>
      <c r="BH98" s="221"/>
      <c r="BI98" s="221"/>
      <c r="BJ98" s="221"/>
      <c r="BK98" s="221"/>
      <c r="BL98" s="221"/>
      <c r="BM98" s="221"/>
      <c r="BN98" s="221"/>
      <c r="BO98" s="221"/>
      <c r="BP98" s="221"/>
      <c r="BQ98" s="221"/>
      <c r="BR98" s="221"/>
      <c r="BS98" s="221"/>
      <c r="BT98" s="221"/>
      <c r="BU98" s="221"/>
      <c r="BV98" s="221"/>
      <c r="BW98" s="221"/>
      <c r="BX98" s="221"/>
      <c r="BY98" s="221"/>
      <c r="BZ98" s="221"/>
      <c r="CA98" s="221"/>
      <c r="CB98" s="221"/>
      <c r="CC98" s="221"/>
      <c r="CD98" s="221"/>
    </row>
    <row r="99" spans="2:82" s="56" customFormat="1" ht="30" customHeight="1">
      <c r="B99" s="61"/>
      <c r="C99" s="62" t="s">
        <v>20</v>
      </c>
      <c r="D99" s="305">
        <f>+D19+D32+D50+D67+D81+D94</f>
        <v>0</v>
      </c>
      <c r="E99" s="305">
        <f t="shared" ref="E99:Z99" si="69">+E19+E32+E50+E67+E81+E94</f>
        <v>0</v>
      </c>
      <c r="F99" s="305">
        <f t="shared" si="69"/>
        <v>0</v>
      </c>
      <c r="G99" s="305">
        <f t="shared" si="69"/>
        <v>0</v>
      </c>
      <c r="H99" s="305">
        <f t="shared" si="69"/>
        <v>0</v>
      </c>
      <c r="I99" s="305">
        <f t="shared" si="69"/>
        <v>0</v>
      </c>
      <c r="J99" s="305">
        <f t="shared" si="69"/>
        <v>0</v>
      </c>
      <c r="K99" s="305">
        <f t="shared" si="69"/>
        <v>0</v>
      </c>
      <c r="L99" s="305">
        <f t="shared" si="69"/>
        <v>0</v>
      </c>
      <c r="M99" s="305">
        <f t="shared" si="69"/>
        <v>0</v>
      </c>
      <c r="N99" s="305">
        <f t="shared" si="69"/>
        <v>0</v>
      </c>
      <c r="O99" s="305">
        <f t="shared" si="69"/>
        <v>0</v>
      </c>
      <c r="P99" s="305">
        <f t="shared" si="69"/>
        <v>0</v>
      </c>
      <c r="Q99" s="305">
        <f>+SUM(D99:P99)</f>
        <v>0</v>
      </c>
      <c r="R99" s="305">
        <f t="shared" si="69"/>
        <v>0</v>
      </c>
      <c r="S99" s="305">
        <f t="shared" si="69"/>
        <v>0</v>
      </c>
      <c r="T99" s="305">
        <f t="shared" si="69"/>
        <v>0</v>
      </c>
      <c r="U99" s="305">
        <f t="shared" si="69"/>
        <v>0</v>
      </c>
      <c r="V99" s="305">
        <f>+V19+V32+V50+V67+V81+V94</f>
        <v>0</v>
      </c>
      <c r="W99" s="305">
        <f t="shared" si="69"/>
        <v>0</v>
      </c>
      <c r="X99" s="305">
        <f t="shared" si="69"/>
        <v>0</v>
      </c>
      <c r="Y99" s="305">
        <f>+SUM(R99:X99)</f>
        <v>0</v>
      </c>
      <c r="Z99" s="305">
        <f t="shared" si="69"/>
        <v>0</v>
      </c>
      <c r="AA99" s="293">
        <f>+'E1'!Z98+'E2'!Q99+'E2'!Y99+'E2'!Z99+AA98</f>
        <v>0</v>
      </c>
      <c r="AB99" s="312"/>
      <c r="AC99" s="55"/>
      <c r="AD99" s="74">
        <f>+D99-(D19+D32+D50+D67+D81+D94+D98)</f>
        <v>0</v>
      </c>
      <c r="AE99" s="74">
        <f t="shared" ref="AE99:BA99" si="70">+E99-(E19+E32+E50+E67+E81+E94+E98)</f>
        <v>0</v>
      </c>
      <c r="AF99" s="74">
        <f t="shared" si="70"/>
        <v>0</v>
      </c>
      <c r="AG99" s="74">
        <f t="shared" si="70"/>
        <v>0</v>
      </c>
      <c r="AH99" s="74">
        <f t="shared" si="70"/>
        <v>0</v>
      </c>
      <c r="AI99" s="74">
        <f t="shared" si="70"/>
        <v>0</v>
      </c>
      <c r="AJ99" s="74">
        <f t="shared" si="70"/>
        <v>0</v>
      </c>
      <c r="AK99" s="74">
        <f t="shared" si="70"/>
        <v>0</v>
      </c>
      <c r="AL99" s="74">
        <f t="shared" si="70"/>
        <v>0</v>
      </c>
      <c r="AM99" s="74">
        <f t="shared" si="70"/>
        <v>0</v>
      </c>
      <c r="AN99" s="74">
        <f t="shared" si="70"/>
        <v>0</v>
      </c>
      <c r="AO99" s="74">
        <f t="shared" si="70"/>
        <v>0</v>
      </c>
      <c r="AP99" s="74">
        <f t="shared" si="70"/>
        <v>0</v>
      </c>
      <c r="AQ99" s="74">
        <f t="shared" si="70"/>
        <v>0</v>
      </c>
      <c r="AR99" s="74">
        <f t="shared" si="70"/>
        <v>0</v>
      </c>
      <c r="AS99" s="74">
        <f t="shared" si="70"/>
        <v>0</v>
      </c>
      <c r="AT99" s="74">
        <f t="shared" si="70"/>
        <v>0</v>
      </c>
      <c r="AU99" s="74">
        <f t="shared" si="70"/>
        <v>0</v>
      </c>
      <c r="AV99" s="74">
        <f t="shared" si="70"/>
        <v>0</v>
      </c>
      <c r="AW99" s="74">
        <f t="shared" si="70"/>
        <v>0</v>
      </c>
      <c r="AX99" s="74">
        <f t="shared" si="70"/>
        <v>0</v>
      </c>
      <c r="AY99" s="74">
        <f t="shared" si="70"/>
        <v>0</v>
      </c>
      <c r="AZ99" s="74">
        <f t="shared" si="70"/>
        <v>0</v>
      </c>
      <c r="BA99" s="74">
        <f t="shared" si="70"/>
        <v>0</v>
      </c>
      <c r="BB99" s="57"/>
      <c r="BC99" s="236">
        <f t="shared" si="60"/>
        <v>0</v>
      </c>
      <c r="BD99" s="236">
        <f t="shared" si="61"/>
        <v>0</v>
      </c>
      <c r="BE99" s="222">
        <f>+AA99-'E1'!Z98-'E2'!Q99-'E2'!Y99-'E2'!Z99-AA98</f>
        <v>0</v>
      </c>
      <c r="BF99" s="57"/>
      <c r="BG99" s="74" t="e">
        <f>+IF((D99&gt;'DD7A3.MELD'!#REF!),111,0)</f>
        <v>#REF!</v>
      </c>
      <c r="BH99" s="74" t="e">
        <f>+IF((E99&gt;'DD7A3.MELD'!#REF!),111,0)</f>
        <v>#REF!</v>
      </c>
      <c r="BI99" s="74" t="e">
        <f>+IF((F99&gt;'DD7A3.MELD'!#REF!),111,0)</f>
        <v>#REF!</v>
      </c>
      <c r="BJ99" s="74" t="e">
        <f>+IF((G99&gt;'DD7A3.MELD'!#REF!),111,0)</f>
        <v>#REF!</v>
      </c>
      <c r="BK99" s="74" t="e">
        <f>+IF((H99&gt;'DD7A3.MELD'!#REF!),111,0)</f>
        <v>#REF!</v>
      </c>
      <c r="BL99" s="74" t="e">
        <f>+IF((I99&gt;'DD7A3.MELD'!#REF!),111,0)</f>
        <v>#REF!</v>
      </c>
      <c r="BM99" s="74" t="e">
        <f>+IF((J99&gt;'DD7A3.MELD'!#REF!),111,0)</f>
        <v>#REF!</v>
      </c>
      <c r="BN99" s="74" t="e">
        <f>+IF((K99&gt;'DD7A3.MELD'!#REF!),111,0)</f>
        <v>#REF!</v>
      </c>
      <c r="BO99" s="74" t="e">
        <f>+IF((L99&gt;'DD7A3.MELD'!#REF!),111,0)</f>
        <v>#REF!</v>
      </c>
      <c r="BP99" s="74" t="e">
        <f>+IF((M99&gt;'DD7A3.MELD'!#REF!),111,0)</f>
        <v>#REF!</v>
      </c>
      <c r="BQ99" s="74" t="e">
        <f>+IF((N99&gt;'DD7A3.MELD'!#REF!),111,0)</f>
        <v>#REF!</v>
      </c>
      <c r="BR99" s="74" t="e">
        <f>+IF((O99&gt;'DD7A3.MELD'!#REF!),111,0)</f>
        <v>#REF!</v>
      </c>
      <c r="BS99" s="74" t="e">
        <f>+IF((P99&gt;'DD7A3.MELD'!#REF!),111,0)</f>
        <v>#REF!</v>
      </c>
      <c r="BT99" s="74" t="e">
        <f>+IF((Q99&gt;'DD7A3.MELD'!#REF!),111,0)</f>
        <v>#REF!</v>
      </c>
      <c r="BU99" s="74" t="e">
        <f>+IF((R99&gt;'DD7A3.MELD'!#REF!),111,0)</f>
        <v>#REF!</v>
      </c>
      <c r="BV99" s="74" t="e">
        <f>+IF((S99&gt;'DD7A3.MELD'!#REF!),111,0)</f>
        <v>#REF!</v>
      </c>
      <c r="BW99" s="74" t="e">
        <f>+IF((T99&gt;'DD7A3.MELD'!#REF!),111,0)</f>
        <v>#REF!</v>
      </c>
      <c r="BX99" s="74" t="e">
        <f>+IF((U99&gt;'DD7A3.MELD'!#REF!),111,0)</f>
        <v>#REF!</v>
      </c>
      <c r="BY99" s="74" t="e">
        <f>+IF((V99&gt;'DD7A3.MELD'!#REF!),111,0)</f>
        <v>#REF!</v>
      </c>
      <c r="BZ99" s="74" t="e">
        <f>+IF((W99&gt;'DD7A3.MELD'!#REF!),111,0)</f>
        <v>#REF!</v>
      </c>
      <c r="CA99" s="74" t="e">
        <f>+IF((X99&gt;'DD7A3.MELD'!#REF!),111,0)</f>
        <v>#REF!</v>
      </c>
      <c r="CB99" s="74" t="e">
        <f>+IF((Y99&gt;'DD7A3.MELD'!#REF!),111,0)</f>
        <v>#REF!</v>
      </c>
      <c r="CC99" s="74" t="e">
        <f>+IF((Z99&gt;'DD7A3.MELD'!#REF!),111,0)</f>
        <v>#REF!</v>
      </c>
      <c r="CD99" s="74" t="e">
        <f>+IF((AA99&gt;'DD7A3.MELD'!#REF!),111,0)</f>
        <v>#REF!</v>
      </c>
    </row>
    <row r="100" spans="2:82" s="82" customFormat="1" ht="17.100000000000001" customHeight="1">
      <c r="B100" s="279"/>
      <c r="C100" s="280" t="s">
        <v>249</v>
      </c>
      <c r="D100" s="296">
        <f>D20+D33+D51+D68+D82+D95</f>
        <v>0</v>
      </c>
      <c r="E100" s="296">
        <f t="shared" ref="E100:P100" si="71">E20+E33+E51+E68+E82+E95</f>
        <v>0</v>
      </c>
      <c r="F100" s="296">
        <f t="shared" si="71"/>
        <v>0</v>
      </c>
      <c r="G100" s="296">
        <f t="shared" si="71"/>
        <v>0</v>
      </c>
      <c r="H100" s="296">
        <f t="shared" si="71"/>
        <v>0</v>
      </c>
      <c r="I100" s="296">
        <f t="shared" si="71"/>
        <v>0</v>
      </c>
      <c r="J100" s="296">
        <f t="shared" si="71"/>
        <v>0</v>
      </c>
      <c r="K100" s="296">
        <f t="shared" si="71"/>
        <v>0</v>
      </c>
      <c r="L100" s="296">
        <f t="shared" si="71"/>
        <v>0</v>
      </c>
      <c r="M100" s="296">
        <f t="shared" si="71"/>
        <v>0</v>
      </c>
      <c r="N100" s="296">
        <f t="shared" si="71"/>
        <v>0</v>
      </c>
      <c r="O100" s="296">
        <f t="shared" si="71"/>
        <v>0</v>
      </c>
      <c r="P100" s="296">
        <f t="shared" si="71"/>
        <v>0</v>
      </c>
      <c r="Q100" s="296">
        <f>+SUM(D100:P100)</f>
        <v>0</v>
      </c>
      <c r="R100" s="296">
        <f t="shared" ref="R100:X100" si="72">R20+R33+R51+R68+R82+R95</f>
        <v>0</v>
      </c>
      <c r="S100" s="296">
        <f t="shared" si="72"/>
        <v>0</v>
      </c>
      <c r="T100" s="296">
        <f t="shared" si="72"/>
        <v>0</v>
      </c>
      <c r="U100" s="296">
        <f t="shared" si="72"/>
        <v>0</v>
      </c>
      <c r="V100" s="296">
        <f>V20+V33+V51+V68+V82+V95</f>
        <v>0</v>
      </c>
      <c r="W100" s="296">
        <f t="shared" si="72"/>
        <v>0</v>
      </c>
      <c r="X100" s="296">
        <f t="shared" si="72"/>
        <v>0</v>
      </c>
      <c r="Y100" s="296">
        <f>+SUM(R100:X100)</f>
        <v>0</v>
      </c>
      <c r="Z100" s="296">
        <f>Z20+Z33+Z51+Z68+Z82+Z95</f>
        <v>0</v>
      </c>
      <c r="AA100" s="297">
        <f>+'E1'!Z99+'E2'!Q100+'E2'!Y100+'E2'!Z100</f>
        <v>0</v>
      </c>
      <c r="AB100" s="315"/>
      <c r="AC100" s="81"/>
      <c r="AD100" s="80">
        <f>+D100-(D20+D33+D51+D68+D82+D95)</f>
        <v>0</v>
      </c>
      <c r="AE100" s="80">
        <f t="shared" ref="AE100:BA100" si="73">+E100-(E20+E33+E51+E68+E82+E95)</f>
        <v>0</v>
      </c>
      <c r="AF100" s="80">
        <f t="shared" si="73"/>
        <v>0</v>
      </c>
      <c r="AG100" s="80">
        <f t="shared" si="73"/>
        <v>0</v>
      </c>
      <c r="AH100" s="80">
        <f t="shared" si="73"/>
        <v>0</v>
      </c>
      <c r="AI100" s="80">
        <f t="shared" si="73"/>
        <v>0</v>
      </c>
      <c r="AJ100" s="80">
        <f t="shared" si="73"/>
        <v>0</v>
      </c>
      <c r="AK100" s="80">
        <f t="shared" si="73"/>
        <v>0</v>
      </c>
      <c r="AL100" s="80">
        <f t="shared" si="73"/>
        <v>0</v>
      </c>
      <c r="AM100" s="80">
        <f t="shared" si="73"/>
        <v>0</v>
      </c>
      <c r="AN100" s="80">
        <f t="shared" si="73"/>
        <v>0</v>
      </c>
      <c r="AO100" s="80">
        <f t="shared" si="73"/>
        <v>0</v>
      </c>
      <c r="AP100" s="80">
        <f t="shared" si="73"/>
        <v>0</v>
      </c>
      <c r="AQ100" s="80">
        <f t="shared" si="73"/>
        <v>0</v>
      </c>
      <c r="AR100" s="80">
        <f t="shared" si="73"/>
        <v>0</v>
      </c>
      <c r="AS100" s="80">
        <f t="shared" si="73"/>
        <v>0</v>
      </c>
      <c r="AT100" s="80">
        <f t="shared" si="73"/>
        <v>0</v>
      </c>
      <c r="AU100" s="80">
        <f t="shared" si="73"/>
        <v>0</v>
      </c>
      <c r="AV100" s="80">
        <f t="shared" si="73"/>
        <v>0</v>
      </c>
      <c r="AW100" s="80">
        <f t="shared" si="73"/>
        <v>0</v>
      </c>
      <c r="AX100" s="80">
        <f t="shared" si="73"/>
        <v>0</v>
      </c>
      <c r="AY100" s="80">
        <f t="shared" si="73"/>
        <v>0</v>
      </c>
      <c r="AZ100" s="80">
        <f t="shared" si="73"/>
        <v>0</v>
      </c>
      <c r="BA100" s="80">
        <f t="shared" si="73"/>
        <v>0</v>
      </c>
      <c r="BB100" s="57"/>
      <c r="BC100" s="236">
        <f t="shared" si="60"/>
        <v>0</v>
      </c>
      <c r="BD100" s="236">
        <f t="shared" si="61"/>
        <v>0</v>
      </c>
      <c r="BE100" s="222">
        <f>+AA100-'E1'!Z99-'E2'!Q100-'E2'!Y100-'E2'!Z100</f>
        <v>0</v>
      </c>
      <c r="BF100" s="57"/>
      <c r="BG100" s="80" t="e">
        <f>+IF((D100&gt;'DD7A3.MELD'!#REF!),111,0)</f>
        <v>#REF!</v>
      </c>
      <c r="BH100" s="80" t="e">
        <f>+IF((E100&gt;'DD7A3.MELD'!#REF!),111,0)</f>
        <v>#REF!</v>
      </c>
      <c r="BI100" s="80" t="e">
        <f>+IF((F100&gt;'DD7A3.MELD'!#REF!),111,0)</f>
        <v>#REF!</v>
      </c>
      <c r="BJ100" s="80" t="e">
        <f>+IF((G100&gt;'DD7A3.MELD'!#REF!),111,0)</f>
        <v>#REF!</v>
      </c>
      <c r="BK100" s="80" t="e">
        <f>+IF((H100&gt;'DD7A3.MELD'!#REF!),111,0)</f>
        <v>#REF!</v>
      </c>
      <c r="BL100" s="80" t="e">
        <f>+IF((I100&gt;'DD7A3.MELD'!#REF!),111,0)</f>
        <v>#REF!</v>
      </c>
      <c r="BM100" s="80" t="e">
        <f>+IF((J100&gt;'DD7A3.MELD'!#REF!),111,0)</f>
        <v>#REF!</v>
      </c>
      <c r="BN100" s="80" t="e">
        <f>+IF((K100&gt;'DD7A3.MELD'!#REF!),111,0)</f>
        <v>#REF!</v>
      </c>
      <c r="BO100" s="80" t="e">
        <f>+IF((L100&gt;'DD7A3.MELD'!#REF!),111,0)</f>
        <v>#REF!</v>
      </c>
      <c r="BP100" s="80" t="e">
        <f>+IF((M100&gt;'DD7A3.MELD'!#REF!),111,0)</f>
        <v>#REF!</v>
      </c>
      <c r="BQ100" s="80" t="e">
        <f>+IF((N100&gt;'DD7A3.MELD'!#REF!),111,0)</f>
        <v>#REF!</v>
      </c>
      <c r="BR100" s="80" t="e">
        <f>+IF((O100&gt;'DD7A3.MELD'!#REF!),111,0)</f>
        <v>#REF!</v>
      </c>
      <c r="BS100" s="80" t="e">
        <f>+IF((P100&gt;'DD7A3.MELD'!#REF!),111,0)</f>
        <v>#REF!</v>
      </c>
      <c r="BT100" s="80" t="e">
        <f>+IF((Q100&gt;'DD7A3.MELD'!#REF!),111,0)</f>
        <v>#REF!</v>
      </c>
      <c r="BU100" s="80" t="e">
        <f>+IF((R100&gt;'DD7A3.MELD'!#REF!),111,0)</f>
        <v>#REF!</v>
      </c>
      <c r="BV100" s="80" t="e">
        <f>+IF((S100&gt;'DD7A3.MELD'!#REF!),111,0)</f>
        <v>#REF!</v>
      </c>
      <c r="BW100" s="80" t="e">
        <f>+IF((T100&gt;'DD7A3.MELD'!#REF!),111,0)</f>
        <v>#REF!</v>
      </c>
      <c r="BX100" s="80" t="e">
        <f>+IF((U100&gt;'DD7A3.MELD'!#REF!),111,0)</f>
        <v>#REF!</v>
      </c>
      <c r="BY100" s="80" t="e">
        <f>+IF((V100&gt;'DD7A3.MELD'!#REF!),111,0)</f>
        <v>#REF!</v>
      </c>
      <c r="BZ100" s="80" t="e">
        <f>+IF((W100&gt;'DD7A3.MELD'!#REF!),111,0)</f>
        <v>#REF!</v>
      </c>
      <c r="CA100" s="80" t="e">
        <f>+IF((X100&gt;'DD7A3.MELD'!#REF!),111,0)</f>
        <v>#REF!</v>
      </c>
      <c r="CB100" s="80" t="e">
        <f>+IF((Y100&gt;'DD7A3.MELD'!#REF!),111,0)</f>
        <v>#REF!</v>
      </c>
      <c r="CC100" s="80" t="e">
        <f>+IF((Z100&gt;'DD7A3.MELD'!#REF!),111,0)</f>
        <v>#REF!</v>
      </c>
      <c r="CD100" s="80" t="e">
        <f>+IF((AA100&gt;'DD7A3.MELD'!#REF!),111,0)</f>
        <v>#REF!</v>
      </c>
    </row>
    <row r="101" spans="2:82" s="82" customFormat="1" ht="17.100000000000001" customHeight="1">
      <c r="B101" s="281"/>
      <c r="C101" s="282" t="s">
        <v>250</v>
      </c>
      <c r="D101" s="296">
        <f>D21+D34+D52+D69+D83+D96</f>
        <v>0</v>
      </c>
      <c r="E101" s="296">
        <f t="shared" ref="E101:P101" si="74">E21+E34+E52+E69+E83+E96</f>
        <v>0</v>
      </c>
      <c r="F101" s="296">
        <f t="shared" si="74"/>
        <v>0</v>
      </c>
      <c r="G101" s="296">
        <f t="shared" si="74"/>
        <v>0</v>
      </c>
      <c r="H101" s="296">
        <f t="shared" si="74"/>
        <v>0</v>
      </c>
      <c r="I101" s="296">
        <f t="shared" si="74"/>
        <v>0</v>
      </c>
      <c r="J101" s="296">
        <f t="shared" si="74"/>
        <v>0</v>
      </c>
      <c r="K101" s="296">
        <f t="shared" si="74"/>
        <v>0</v>
      </c>
      <c r="L101" s="296">
        <f t="shared" si="74"/>
        <v>0</v>
      </c>
      <c r="M101" s="296">
        <f t="shared" si="74"/>
        <v>0</v>
      </c>
      <c r="N101" s="296">
        <f t="shared" si="74"/>
        <v>0</v>
      </c>
      <c r="O101" s="296">
        <f t="shared" si="74"/>
        <v>0</v>
      </c>
      <c r="P101" s="296">
        <f t="shared" si="74"/>
        <v>0</v>
      </c>
      <c r="Q101" s="296">
        <f>+SUM(D101:P101)</f>
        <v>0</v>
      </c>
      <c r="R101" s="296">
        <f t="shared" ref="R101:X101" si="75">R21+R34+R52+R69+R83+R96</f>
        <v>0</v>
      </c>
      <c r="S101" s="296">
        <f t="shared" si="75"/>
        <v>0</v>
      </c>
      <c r="T101" s="296">
        <f t="shared" si="75"/>
        <v>0</v>
      </c>
      <c r="U101" s="296">
        <f t="shared" si="75"/>
        <v>0</v>
      </c>
      <c r="V101" s="296">
        <f>V21+V34+V52+V69+V83+V96</f>
        <v>0</v>
      </c>
      <c r="W101" s="296">
        <f t="shared" si="75"/>
        <v>0</v>
      </c>
      <c r="X101" s="296">
        <f t="shared" si="75"/>
        <v>0</v>
      </c>
      <c r="Y101" s="296">
        <f>+SUM(R101:X101)</f>
        <v>0</v>
      </c>
      <c r="Z101" s="296">
        <f>Z21+Z34+Z52+Z69+Z83+Z96</f>
        <v>0</v>
      </c>
      <c r="AA101" s="297">
        <f>+'E1'!Z100+'E2'!Q101+'E2'!Y101+'E2'!Z101</f>
        <v>0</v>
      </c>
      <c r="AB101" s="316"/>
      <c r="AC101" s="81"/>
      <c r="AD101" s="80">
        <f>+D101-(D21+D34+D52+D69+D83+D96)</f>
        <v>0</v>
      </c>
      <c r="AE101" s="80">
        <f t="shared" ref="AE101:BA101" si="76">+E101-(E21+E34+E52+E69+E83+E96)</f>
        <v>0</v>
      </c>
      <c r="AF101" s="80">
        <f t="shared" si="76"/>
        <v>0</v>
      </c>
      <c r="AG101" s="80">
        <f t="shared" si="76"/>
        <v>0</v>
      </c>
      <c r="AH101" s="80">
        <f t="shared" si="76"/>
        <v>0</v>
      </c>
      <c r="AI101" s="80">
        <f t="shared" si="76"/>
        <v>0</v>
      </c>
      <c r="AJ101" s="80">
        <f t="shared" si="76"/>
        <v>0</v>
      </c>
      <c r="AK101" s="80">
        <f t="shared" si="76"/>
        <v>0</v>
      </c>
      <c r="AL101" s="80">
        <f t="shared" si="76"/>
        <v>0</v>
      </c>
      <c r="AM101" s="80">
        <f t="shared" si="76"/>
        <v>0</v>
      </c>
      <c r="AN101" s="80">
        <f t="shared" si="76"/>
        <v>0</v>
      </c>
      <c r="AO101" s="80">
        <f t="shared" si="76"/>
        <v>0</v>
      </c>
      <c r="AP101" s="80">
        <f t="shared" si="76"/>
        <v>0</v>
      </c>
      <c r="AQ101" s="80">
        <f t="shared" si="76"/>
        <v>0</v>
      </c>
      <c r="AR101" s="80">
        <f t="shared" si="76"/>
        <v>0</v>
      </c>
      <c r="AS101" s="80">
        <f t="shared" si="76"/>
        <v>0</v>
      </c>
      <c r="AT101" s="80">
        <f t="shared" si="76"/>
        <v>0</v>
      </c>
      <c r="AU101" s="80">
        <f t="shared" si="76"/>
        <v>0</v>
      </c>
      <c r="AV101" s="80">
        <f t="shared" si="76"/>
        <v>0</v>
      </c>
      <c r="AW101" s="80">
        <f t="shared" si="76"/>
        <v>0</v>
      </c>
      <c r="AX101" s="80">
        <f t="shared" si="76"/>
        <v>0</v>
      </c>
      <c r="AY101" s="80">
        <f t="shared" si="76"/>
        <v>0</v>
      </c>
      <c r="AZ101" s="80">
        <f t="shared" si="76"/>
        <v>0</v>
      </c>
      <c r="BA101" s="80">
        <f t="shared" si="76"/>
        <v>0</v>
      </c>
      <c r="BB101" s="90"/>
      <c r="BC101" s="236">
        <f>+Q101-SUM(D101:P101)</f>
        <v>0</v>
      </c>
      <c r="BD101" s="236">
        <f t="shared" si="61"/>
        <v>0</v>
      </c>
      <c r="BE101" s="222">
        <f>+AA101-'E1'!Z100-'E2'!Q101-'E2'!Y101-'E2'!Z101</f>
        <v>0</v>
      </c>
      <c r="BF101" s="90"/>
      <c r="BG101" s="80" t="e">
        <f>+IF((D101&gt;'DD7A3.MELD'!#REF!),111,0)</f>
        <v>#REF!</v>
      </c>
      <c r="BH101" s="80" t="e">
        <f>+IF((E101&gt;'DD7A3.MELD'!#REF!),111,0)</f>
        <v>#REF!</v>
      </c>
      <c r="BI101" s="80" t="e">
        <f>+IF((F101&gt;'DD7A3.MELD'!#REF!),111,0)</f>
        <v>#REF!</v>
      </c>
      <c r="BJ101" s="80" t="e">
        <f>+IF((G101&gt;'DD7A3.MELD'!#REF!),111,0)</f>
        <v>#REF!</v>
      </c>
      <c r="BK101" s="80" t="e">
        <f>+IF((H101&gt;'DD7A3.MELD'!#REF!),111,0)</f>
        <v>#REF!</v>
      </c>
      <c r="BL101" s="80" t="e">
        <f>+IF((I101&gt;'DD7A3.MELD'!#REF!),111,0)</f>
        <v>#REF!</v>
      </c>
      <c r="BM101" s="80" t="e">
        <f>+IF((J101&gt;'DD7A3.MELD'!#REF!),111,0)</f>
        <v>#REF!</v>
      </c>
      <c r="BN101" s="80" t="e">
        <f>+IF((K101&gt;'DD7A3.MELD'!#REF!),111,0)</f>
        <v>#REF!</v>
      </c>
      <c r="BO101" s="80" t="e">
        <f>+IF((L101&gt;'DD7A3.MELD'!#REF!),111,0)</f>
        <v>#REF!</v>
      </c>
      <c r="BP101" s="80" t="e">
        <f>+IF((M101&gt;'DD7A3.MELD'!#REF!),111,0)</f>
        <v>#REF!</v>
      </c>
      <c r="BQ101" s="80" t="e">
        <f>+IF((N101&gt;'DD7A3.MELD'!#REF!),111,0)</f>
        <v>#REF!</v>
      </c>
      <c r="BR101" s="80" t="e">
        <f>+IF((O101&gt;'DD7A3.MELD'!#REF!),111,0)</f>
        <v>#REF!</v>
      </c>
      <c r="BS101" s="80" t="e">
        <f>+IF((P101&gt;'DD7A3.MELD'!#REF!),111,0)</f>
        <v>#REF!</v>
      </c>
      <c r="BT101" s="80" t="e">
        <f>+IF((Q101&gt;'DD7A3.MELD'!#REF!),111,0)</f>
        <v>#REF!</v>
      </c>
      <c r="BU101" s="80" t="e">
        <f>+IF((R101&gt;'DD7A3.MELD'!#REF!),111,0)</f>
        <v>#REF!</v>
      </c>
      <c r="BV101" s="80" t="e">
        <f>+IF((S101&gt;'DD7A3.MELD'!#REF!),111,0)</f>
        <v>#REF!</v>
      </c>
      <c r="BW101" s="80" t="e">
        <f>+IF((T101&gt;'DD7A3.MELD'!#REF!),111,0)</f>
        <v>#REF!</v>
      </c>
      <c r="BX101" s="80" t="e">
        <f>+IF((U101&gt;'DD7A3.MELD'!#REF!),111,0)</f>
        <v>#REF!</v>
      </c>
      <c r="BY101" s="80" t="e">
        <f>+IF((V101&gt;'DD7A3.MELD'!#REF!),111,0)</f>
        <v>#REF!</v>
      </c>
      <c r="BZ101" s="80" t="e">
        <f>+IF((W101&gt;'DD7A3.MELD'!#REF!),111,0)</f>
        <v>#REF!</v>
      </c>
      <c r="CA101" s="80" t="e">
        <f>+IF((X101&gt;'DD7A3.MELD'!#REF!),111,0)</f>
        <v>#REF!</v>
      </c>
      <c r="CB101" s="80" t="e">
        <f>+IF((Y101&gt;'DD7A3.MELD'!#REF!),111,0)</f>
        <v>#REF!</v>
      </c>
      <c r="CC101" s="80" t="e">
        <f>+IF((Z101&gt;'DD7A3.MELD'!#REF!),111,0)</f>
        <v>#REF!</v>
      </c>
      <c r="CD101" s="80" t="e">
        <f>+IF((AA101&gt;'DD7A3.MELD'!#REF!),111,0)</f>
        <v>#REF!</v>
      </c>
    </row>
    <row r="102" spans="2:82" s="82" customFormat="1" ht="17.100000000000001" customHeight="1">
      <c r="B102" s="288"/>
      <c r="C102" s="289" t="s">
        <v>229</v>
      </c>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297"/>
      <c r="AB102" s="316"/>
      <c r="AC102" s="8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35"/>
      <c r="BB102" s="90"/>
      <c r="BC102" s="236"/>
      <c r="BD102" s="236"/>
      <c r="BE102" s="222">
        <f>+IF(SUM(AA99)&gt;0,IF(OR(AA102=0,AA102=""),111,IF((AA102&gt;AA99),111,0)),0)</f>
        <v>0</v>
      </c>
      <c r="BF102" s="90"/>
      <c r="BG102" s="221"/>
      <c r="BH102" s="221"/>
      <c r="BI102" s="221"/>
      <c r="BJ102" s="221"/>
      <c r="BK102" s="221"/>
      <c r="BL102" s="221"/>
      <c r="BM102" s="221"/>
      <c r="BN102" s="221"/>
      <c r="BO102" s="221"/>
      <c r="BP102" s="221"/>
      <c r="BQ102" s="221"/>
      <c r="BR102" s="221"/>
      <c r="BS102" s="221"/>
      <c r="BT102" s="221"/>
      <c r="BU102" s="221"/>
      <c r="BV102" s="221"/>
      <c r="BW102" s="221"/>
      <c r="BX102" s="221"/>
      <c r="BY102" s="221"/>
      <c r="BZ102" s="221"/>
      <c r="CA102" s="221"/>
      <c r="CB102" s="221"/>
      <c r="CC102" s="221"/>
      <c r="CD102" s="223" t="e">
        <f>+IF((AA102&gt;'DD7A3.MELD'!#REF!),111,0)</f>
        <v>#REF!</v>
      </c>
    </row>
    <row r="103" spans="2:82" s="148" customFormat="1" ht="9.9499999999999993" customHeight="1">
      <c r="B103" s="150"/>
      <c r="C103" s="151"/>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9"/>
      <c r="AB103" s="340"/>
      <c r="AC103" s="149"/>
      <c r="AD103" s="230"/>
      <c r="AE103" s="238"/>
      <c r="AF103" s="230"/>
      <c r="AG103" s="230"/>
      <c r="AH103" s="230"/>
      <c r="AI103" s="230"/>
      <c r="AJ103" s="230"/>
      <c r="AK103" s="230"/>
      <c r="AL103" s="230"/>
      <c r="AM103" s="230"/>
      <c r="AN103" s="230"/>
      <c r="AO103" s="230"/>
      <c r="AP103" s="230"/>
      <c r="AQ103" s="230"/>
      <c r="AR103" s="230"/>
      <c r="AS103" s="230"/>
      <c r="AT103" s="230"/>
      <c r="AU103" s="230"/>
      <c r="AV103" s="230"/>
      <c r="AW103" s="230"/>
      <c r="AX103" s="230"/>
      <c r="AY103" s="230"/>
      <c r="AZ103" s="230"/>
      <c r="BA103" s="231"/>
      <c r="BB103" s="239"/>
      <c r="BC103" s="240"/>
      <c r="BD103" s="240"/>
      <c r="BE103" s="244"/>
      <c r="BF103" s="239"/>
      <c r="BG103" s="230"/>
      <c r="BH103" s="238"/>
      <c r="BI103" s="230"/>
      <c r="BJ103" s="230"/>
      <c r="BK103" s="230"/>
      <c r="BL103" s="230"/>
      <c r="BM103" s="230"/>
      <c r="BN103" s="230"/>
      <c r="BO103" s="230"/>
      <c r="BP103" s="230"/>
      <c r="BQ103" s="230"/>
      <c r="BR103" s="230"/>
      <c r="BS103" s="230"/>
      <c r="BT103" s="230"/>
      <c r="BU103" s="230"/>
      <c r="BV103" s="230"/>
      <c r="BW103" s="230"/>
      <c r="BX103" s="230"/>
      <c r="BY103" s="230"/>
      <c r="BZ103" s="230"/>
      <c r="CA103" s="230"/>
      <c r="CB103" s="230"/>
      <c r="CC103" s="230"/>
      <c r="CD103" s="232"/>
    </row>
    <row r="104" spans="2:82" ht="71.25" customHeight="1">
      <c r="B104" s="271"/>
      <c r="C104" s="1004" t="s">
        <v>83</v>
      </c>
      <c r="D104" s="1005"/>
      <c r="E104" s="1005"/>
      <c r="F104" s="1005"/>
      <c r="G104" s="1005"/>
      <c r="H104" s="1005"/>
      <c r="I104" s="1005"/>
      <c r="J104" s="1005"/>
      <c r="K104" s="1005"/>
      <c r="L104" s="1005"/>
      <c r="M104" s="1005"/>
      <c r="N104" s="1005"/>
      <c r="O104" s="1005"/>
      <c r="P104" s="1005"/>
      <c r="Q104" s="1005"/>
      <c r="R104" s="1005"/>
      <c r="S104" s="1005"/>
      <c r="T104" s="1005"/>
      <c r="U104" s="1005"/>
      <c r="V104" s="1005"/>
      <c r="W104" s="1005"/>
      <c r="X104" s="1005"/>
      <c r="Y104" s="1005"/>
      <c r="Z104" s="1005"/>
      <c r="AA104" s="1005"/>
      <c r="AB104" s="213"/>
    </row>
    <row r="105" spans="2:82" ht="65.25" customHeight="1">
      <c r="B105" s="272"/>
      <c r="C105" s="1002" t="s">
        <v>230</v>
      </c>
      <c r="D105" s="1003"/>
      <c r="E105" s="1003"/>
      <c r="F105" s="1003"/>
      <c r="G105" s="1003"/>
      <c r="H105" s="1003"/>
      <c r="I105" s="1003"/>
      <c r="J105" s="1003"/>
      <c r="K105" s="1003"/>
      <c r="L105" s="1003"/>
      <c r="M105" s="1003"/>
      <c r="N105" s="1003"/>
      <c r="O105" s="1003"/>
      <c r="P105" s="1003"/>
      <c r="Q105" s="1003"/>
      <c r="R105" s="1003"/>
      <c r="S105" s="1003"/>
      <c r="T105" s="1003"/>
      <c r="U105" s="1003"/>
      <c r="V105" s="1003"/>
      <c r="W105" s="1003"/>
      <c r="X105" s="1003"/>
      <c r="Y105" s="1003"/>
      <c r="Z105" s="1003"/>
      <c r="AA105" s="1003"/>
      <c r="AB105" s="214"/>
    </row>
    <row r="106" spans="2:82"/>
    <row r="107" spans="2:82"/>
    <row r="108" spans="2:82"/>
    <row r="109" spans="2:82"/>
    <row r="110" spans="2:82"/>
    <row r="111" spans="2:82"/>
    <row r="112" spans="2:8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sheetData>
  <mergeCells count="16">
    <mergeCell ref="C105:AA105"/>
    <mergeCell ref="C104:AA104"/>
    <mergeCell ref="Z7:Z8"/>
    <mergeCell ref="AA7:AA8"/>
    <mergeCell ref="D7:Q7"/>
    <mergeCell ref="R7:Y7"/>
    <mergeCell ref="BG7:BT7"/>
    <mergeCell ref="BU7:CB7"/>
    <mergeCell ref="AD5:CD5"/>
    <mergeCell ref="C2:AA2"/>
    <mergeCell ref="C3:AA3"/>
    <mergeCell ref="C4:AA4"/>
    <mergeCell ref="C5:AA5"/>
    <mergeCell ref="AD7:AQ7"/>
    <mergeCell ref="AR7:AY7"/>
    <mergeCell ref="D6:AB6"/>
  </mergeCells>
  <phoneticPr fontId="0" type="noConversion"/>
  <conditionalFormatting sqref="D6:AB6">
    <cfRule type="expression" dxfId="8" priority="1" stopIfTrue="1">
      <formula>COUNTA(D10:AA102)&lt;&gt;COUNTIF(D10:AA102,"&gt;=0")</formula>
    </cfRule>
  </conditionalFormatting>
  <conditionalFormatting sqref="AD50:BA50 AD19:BA19 AD94:BA94 AD32:BA32 AD81:BA81 AD67:BA67 AD103:AZ103 AD97:AZ97 AD100:BA101 AD22:BA22 AD70:BA71 AD84:BA84 AD99:AZ99 BA97:BA99 BA102:BA103 AD53:BA57 AD9:CD9 BB94:BF103 BG103:CD103 CD102 BB50:CD57 BG99:CD101 BG94:CD97 BB81:CD84 BB67:CD71 AD36:CD40 BB19:CD22 BB32:CD34 BT35 CB35:CD35">
    <cfRule type="expression" dxfId="7" priority="2" stopIfTrue="1">
      <formula>ABS(AD9)&gt;10</formula>
    </cfRule>
  </conditionalFormatting>
  <conditionalFormatting sqref="AD20:BA21 AD33:BA34 AD51:BA52 AD68:BA69 AD82:BA83 AD95:BA96 AD85:CD93 AD41:CD49 AD10:CD18 AD72:CD80 AD23:CD31 AD58:CD66 AD35:BS35 BU35:CA35">
    <cfRule type="expression" dxfId="6" priority="3" stopIfTrue="1">
      <formula>ABS(AD10)&gt;10</formula>
    </cfRule>
  </conditionalFormatting>
  <pageMargins left="0.78740157480314965" right="0.4" top="0.98425196850393704" bottom="0.98425196850393704" header="0.51181102362204722" footer="0.51181102362204722"/>
  <pageSetup paperSize="8" scale="60" orientation="portrait" r:id="rId1"/>
  <headerFooter alignWithMargins="0">
    <oddFooter>&amp;R2013 Triennial Central Bank Survey</oddFooter>
  </headerFooter>
  <rowBreaks count="1" manualBreakCount="1">
    <brk id="6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outlinePr summaryBelow="0" summaryRight="0"/>
  </sheetPr>
  <dimension ref="B1:DR123"/>
  <sheetViews>
    <sheetView showGridLines="0" zoomScale="75" zoomScaleNormal="75" workbookViewId="0">
      <pane xSplit="3" ySplit="8" topLeftCell="D9" activePane="bottomRight" state="frozen"/>
      <selection activeCell="K24" sqref="K24"/>
      <selection pane="topRight" activeCell="K24" sqref="K24"/>
      <selection pane="bottomLeft" activeCell="K24" sqref="K24"/>
      <selection pane="bottomRight" activeCell="K24" sqref="K24"/>
    </sheetView>
  </sheetViews>
  <sheetFormatPr baseColWidth="10" defaultColWidth="9.140625" defaultRowHeight="12" zeroHeight="1"/>
  <cols>
    <col min="1" max="2" width="1.7109375" style="266" customWidth="1"/>
    <col min="3" max="3" width="50.7109375" style="65" customWidth="1"/>
    <col min="4" max="40" width="7.7109375" style="266" customWidth="1"/>
    <col min="41" max="41" width="8.7109375" style="267" customWidth="1"/>
    <col min="42" max="43" width="1.7109375" style="266" customWidth="1"/>
    <col min="44" max="81" width="6.7109375" style="266" customWidth="1"/>
    <col min="82" max="82" width="1.7109375" style="194" customWidth="1"/>
    <col min="83" max="83" width="10.7109375" style="266" customWidth="1"/>
    <col min="84" max="84" width="1.7109375" style="266" customWidth="1"/>
    <col min="85" max="122" width="6.7109375" style="266" customWidth="1"/>
    <col min="123" max="16384" width="9.140625" style="266"/>
  </cols>
  <sheetData>
    <row r="1" spans="2:122" s="45" customFormat="1" ht="20.100000000000001" customHeight="1">
      <c r="B1" s="41" t="s">
        <v>76</v>
      </c>
      <c r="C1" s="42"/>
      <c r="D1" s="43"/>
      <c r="E1" s="43"/>
      <c r="F1" s="43"/>
      <c r="G1" s="43"/>
      <c r="H1" s="43"/>
      <c r="I1" s="43"/>
      <c r="J1" s="43"/>
      <c r="L1" s="47"/>
      <c r="M1" s="47"/>
      <c r="N1" s="47"/>
      <c r="O1" s="47"/>
      <c r="P1" s="47"/>
      <c r="Q1" s="47"/>
      <c r="R1" s="47"/>
      <c r="S1" s="47"/>
      <c r="T1" s="47"/>
      <c r="U1" s="47"/>
      <c r="V1" s="47"/>
      <c r="W1" s="43"/>
      <c r="X1" s="47"/>
      <c r="Y1" s="110"/>
      <c r="AO1" s="215"/>
      <c r="AR1" s="67"/>
      <c r="AS1" s="67"/>
      <c r="AT1" s="44"/>
      <c r="CD1" s="106"/>
      <c r="CE1" s="64"/>
      <c r="CG1" s="67"/>
      <c r="CH1" s="67"/>
      <c r="CI1" s="44"/>
    </row>
    <row r="2" spans="2:122" s="45" customFormat="1" ht="20.100000000000001" customHeight="1">
      <c r="B2" s="46"/>
      <c r="C2" s="998" t="s">
        <v>64</v>
      </c>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8"/>
      <c r="AM2" s="998"/>
      <c r="AN2" s="998"/>
      <c r="AO2" s="998"/>
      <c r="AR2" s="188" t="s">
        <v>65</v>
      </c>
      <c r="AS2" s="189" t="e">
        <f>MAX(AR9:DR101)</f>
        <v>#REF!</v>
      </c>
      <c r="AT2" s="44"/>
      <c r="CD2" s="107"/>
    </row>
    <row r="3" spans="2:122" s="45" customFormat="1" ht="20.100000000000001" customHeight="1">
      <c r="C3" s="998" t="s">
        <v>58</v>
      </c>
      <c r="D3" s="998"/>
      <c r="E3" s="998"/>
      <c r="F3" s="998"/>
      <c r="G3" s="998"/>
      <c r="H3" s="998"/>
      <c r="I3" s="998"/>
      <c r="J3" s="998"/>
      <c r="K3" s="998"/>
      <c r="L3" s="998"/>
      <c r="M3" s="998"/>
      <c r="N3" s="998"/>
      <c r="O3" s="998"/>
      <c r="P3" s="998"/>
      <c r="Q3" s="998"/>
      <c r="R3" s="998"/>
      <c r="S3" s="998"/>
      <c r="T3" s="998"/>
      <c r="U3" s="998"/>
      <c r="V3" s="998"/>
      <c r="W3" s="998"/>
      <c r="X3" s="998"/>
      <c r="Y3" s="998"/>
      <c r="Z3" s="998"/>
      <c r="AA3" s="998"/>
      <c r="AB3" s="998"/>
      <c r="AC3" s="998"/>
      <c r="AD3" s="998"/>
      <c r="AE3" s="998"/>
      <c r="AF3" s="998"/>
      <c r="AG3" s="998"/>
      <c r="AH3" s="998"/>
      <c r="AI3" s="998"/>
      <c r="AJ3" s="998"/>
      <c r="AK3" s="998"/>
      <c r="AL3" s="998"/>
      <c r="AM3" s="998"/>
      <c r="AN3" s="998"/>
      <c r="AO3" s="998"/>
      <c r="AR3" s="190" t="s">
        <v>66</v>
      </c>
      <c r="AS3" s="191" t="e">
        <f>MIN(AR9:DR101)</f>
        <v>#REF!</v>
      </c>
      <c r="AT3" s="44"/>
      <c r="CD3" s="106"/>
      <c r="CE3" s="64"/>
    </row>
    <row r="4" spans="2:122" s="45" customFormat="1" ht="20.100000000000001" customHeight="1">
      <c r="C4" s="998" t="s">
        <v>68</v>
      </c>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T4" s="69"/>
      <c r="AU4" s="69"/>
      <c r="AV4" s="69"/>
      <c r="AW4" s="69"/>
      <c r="AX4" s="44"/>
      <c r="AY4" s="64"/>
      <c r="AZ4" s="44"/>
      <c r="BA4" s="44"/>
      <c r="CD4" s="106"/>
      <c r="CE4" s="64"/>
    </row>
    <row r="5" spans="2:122" s="45" customFormat="1" ht="20.100000000000001" customHeight="1">
      <c r="C5" s="998" t="s">
        <v>287</v>
      </c>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R5" s="999" t="s">
        <v>63</v>
      </c>
      <c r="AS5" s="1000"/>
      <c r="AT5" s="1000"/>
      <c r="AU5" s="1000"/>
      <c r="AV5" s="1000"/>
      <c r="AW5" s="1000"/>
      <c r="AX5" s="1000"/>
      <c r="AY5" s="1000"/>
      <c r="AZ5" s="1000"/>
      <c r="BA5" s="1000"/>
      <c r="BB5" s="1000"/>
      <c r="BC5" s="1000"/>
      <c r="BD5" s="1000"/>
      <c r="BE5" s="1000"/>
      <c r="BF5" s="1000"/>
      <c r="BG5" s="1000"/>
      <c r="BH5" s="1000"/>
      <c r="BI5" s="1000"/>
      <c r="BJ5" s="1000"/>
      <c r="BK5" s="1000"/>
      <c r="BL5" s="1000"/>
      <c r="BM5" s="1000"/>
      <c r="BN5" s="1000"/>
      <c r="BO5" s="1000"/>
      <c r="BP5" s="1000"/>
      <c r="BQ5" s="1000"/>
      <c r="BR5" s="1000"/>
      <c r="BS5" s="1000"/>
      <c r="BT5" s="1000"/>
      <c r="BU5" s="1000"/>
      <c r="BV5" s="1000"/>
      <c r="BW5" s="1000"/>
      <c r="BX5" s="1000"/>
      <c r="BY5" s="1000"/>
      <c r="BZ5" s="1000"/>
      <c r="CA5" s="1000"/>
      <c r="CB5" s="1000"/>
      <c r="CC5" s="1000"/>
      <c r="CD5" s="1000"/>
      <c r="CE5" s="1000"/>
      <c r="CF5" s="1000"/>
      <c r="CG5" s="1000"/>
      <c r="CH5" s="1000"/>
      <c r="CI5" s="1000"/>
      <c r="CJ5" s="1000"/>
      <c r="CK5" s="1000"/>
      <c r="CL5" s="1000"/>
      <c r="CM5" s="1000"/>
      <c r="CN5" s="1000"/>
      <c r="CO5" s="1000"/>
      <c r="CP5" s="1000"/>
      <c r="CQ5" s="1000"/>
      <c r="CR5" s="1000"/>
      <c r="CS5" s="1000"/>
      <c r="CT5" s="1000"/>
      <c r="CU5" s="1000"/>
      <c r="CV5" s="1000"/>
      <c r="CW5" s="1000"/>
      <c r="CX5" s="1000"/>
      <c r="CY5" s="1000"/>
      <c r="CZ5" s="1000"/>
      <c r="DA5" s="1000"/>
      <c r="DB5" s="1000"/>
      <c r="DC5" s="1000"/>
      <c r="DD5" s="1000"/>
      <c r="DE5" s="1000"/>
      <c r="DF5" s="1000"/>
      <c r="DG5" s="1000"/>
      <c r="DH5" s="1000"/>
      <c r="DI5" s="1000"/>
      <c r="DJ5" s="1000"/>
      <c r="DK5" s="1000"/>
      <c r="DL5" s="1000"/>
      <c r="DM5" s="1000"/>
      <c r="DN5" s="1000"/>
      <c r="DO5" s="1000"/>
      <c r="DP5" s="1000"/>
      <c r="DQ5" s="1000"/>
      <c r="DR5" s="1001"/>
    </row>
    <row r="6" spans="2:122" s="45" customFormat="1" ht="39.950000000000003" customHeight="1">
      <c r="D6" s="959" t="s">
        <v>205</v>
      </c>
      <c r="E6" s="959"/>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c r="AE6" s="959"/>
      <c r="AF6" s="959"/>
      <c r="AG6" s="959"/>
      <c r="AH6" s="959"/>
      <c r="AI6" s="959"/>
      <c r="AJ6" s="959"/>
      <c r="AK6" s="959"/>
      <c r="AL6" s="959"/>
      <c r="AM6" s="959"/>
      <c r="AN6" s="959"/>
      <c r="AO6" s="959"/>
      <c r="AP6" s="959"/>
      <c r="AT6" s="67"/>
      <c r="AU6" s="67"/>
      <c r="AV6" s="67"/>
      <c r="AW6" s="67"/>
      <c r="AX6" s="67"/>
      <c r="AY6" s="67"/>
      <c r="AZ6" s="67"/>
      <c r="BA6" s="67"/>
      <c r="BB6" s="44"/>
      <c r="BC6" s="64"/>
      <c r="BD6" s="44"/>
      <c r="BE6" s="44"/>
      <c r="CD6" s="107"/>
      <c r="CI6" s="67"/>
      <c r="CJ6" s="67"/>
      <c r="CK6" s="67"/>
      <c r="CL6" s="67"/>
      <c r="CM6" s="67"/>
      <c r="CN6" s="67"/>
      <c r="CO6" s="67"/>
      <c r="CP6" s="67"/>
      <c r="CQ6" s="44"/>
      <c r="CR6" s="64"/>
      <c r="CS6" s="44"/>
      <c r="CT6" s="44"/>
    </row>
    <row r="7" spans="2:122" s="51" customFormat="1" ht="27.95" customHeight="1">
      <c r="B7" s="48"/>
      <c r="C7" s="49" t="s">
        <v>0</v>
      </c>
      <c r="D7" s="954" t="s">
        <v>231</v>
      </c>
      <c r="E7" s="955"/>
      <c r="F7" s="955"/>
      <c r="G7" s="955"/>
      <c r="H7" s="955"/>
      <c r="I7" s="955"/>
      <c r="J7" s="955"/>
      <c r="K7" s="955"/>
      <c r="L7" s="955"/>
      <c r="M7" s="955"/>
      <c r="N7" s="955"/>
      <c r="O7" s="955"/>
      <c r="P7" s="955"/>
      <c r="Q7" s="955"/>
      <c r="R7" s="955"/>
      <c r="S7" s="955"/>
      <c r="T7" s="955"/>
      <c r="U7" s="955"/>
      <c r="V7" s="955"/>
      <c r="W7" s="955"/>
      <c r="X7" s="955"/>
      <c r="Y7" s="955"/>
      <c r="Z7" s="955"/>
      <c r="AA7" s="955"/>
      <c r="AB7" s="955"/>
      <c r="AC7" s="955"/>
      <c r="AD7" s="955"/>
      <c r="AE7" s="955"/>
      <c r="AF7" s="955"/>
      <c r="AG7" s="955"/>
      <c r="AH7" s="955"/>
      <c r="AI7" s="955"/>
      <c r="AJ7" s="955"/>
      <c r="AK7" s="955"/>
      <c r="AL7" s="955"/>
      <c r="AM7" s="955"/>
      <c r="AN7" s="955"/>
      <c r="AO7" s="955"/>
      <c r="AP7" s="92"/>
      <c r="AR7" s="999" t="str">
        <f>+D7</f>
        <v>Total turnover in listed currencies against all other currencies 3</v>
      </c>
      <c r="AS7" s="1000"/>
      <c r="AT7" s="1000"/>
      <c r="AU7" s="1000"/>
      <c r="AV7" s="1000"/>
      <c r="AW7" s="1000"/>
      <c r="AX7" s="1000"/>
      <c r="AY7" s="1000"/>
      <c r="AZ7" s="1000"/>
      <c r="BA7" s="1000"/>
      <c r="BB7" s="1000"/>
      <c r="BC7" s="1000"/>
      <c r="BD7" s="1000"/>
      <c r="BE7" s="1000"/>
      <c r="BF7" s="1000"/>
      <c r="BG7" s="1000"/>
      <c r="BH7" s="1000"/>
      <c r="BI7" s="1000"/>
      <c r="BJ7" s="1000"/>
      <c r="BK7" s="1000"/>
      <c r="BL7" s="1000"/>
      <c r="BM7" s="1000"/>
      <c r="BN7" s="1000"/>
      <c r="BO7" s="1000"/>
      <c r="BP7" s="1000"/>
      <c r="BQ7" s="1000"/>
      <c r="BR7" s="1000"/>
      <c r="BS7" s="1000"/>
      <c r="BT7" s="1000"/>
      <c r="BU7" s="1000"/>
      <c r="BV7" s="1000"/>
      <c r="BW7" s="1000"/>
      <c r="BX7" s="1000"/>
      <c r="BY7" s="1000"/>
      <c r="BZ7" s="1000"/>
      <c r="CA7" s="1000"/>
      <c r="CB7" s="1000"/>
      <c r="CC7" s="1001"/>
      <c r="CD7" s="178"/>
      <c r="CE7" s="1014" t="s">
        <v>53</v>
      </c>
      <c r="CG7" s="999" t="s">
        <v>238</v>
      </c>
      <c r="CH7" s="1000"/>
      <c r="CI7" s="1000"/>
      <c r="CJ7" s="1000"/>
      <c r="CK7" s="1000"/>
      <c r="CL7" s="1000"/>
      <c r="CM7" s="1000"/>
      <c r="CN7" s="1000"/>
      <c r="CO7" s="1000"/>
      <c r="CP7" s="1000"/>
      <c r="CQ7" s="1000"/>
      <c r="CR7" s="1000"/>
      <c r="CS7" s="1000"/>
      <c r="CT7" s="1000"/>
      <c r="CU7" s="1000"/>
      <c r="CV7" s="1000"/>
      <c r="CW7" s="1000"/>
      <c r="CX7" s="1000"/>
      <c r="CY7" s="1000"/>
      <c r="CZ7" s="1000"/>
      <c r="DA7" s="1000"/>
      <c r="DB7" s="1000"/>
      <c r="DC7" s="1000"/>
      <c r="DD7" s="1000"/>
      <c r="DE7" s="1000"/>
      <c r="DF7" s="1000"/>
      <c r="DG7" s="1000"/>
      <c r="DH7" s="1000"/>
      <c r="DI7" s="1000"/>
      <c r="DJ7" s="1000"/>
      <c r="DK7" s="1000"/>
      <c r="DL7" s="1000"/>
      <c r="DM7" s="1000"/>
      <c r="DN7" s="1000"/>
      <c r="DO7" s="1000"/>
      <c r="DP7" s="1000"/>
      <c r="DQ7" s="1000"/>
      <c r="DR7" s="1001"/>
    </row>
    <row r="8" spans="2:122" s="51" customFormat="1" ht="27.95" customHeight="1">
      <c r="B8" s="77"/>
      <c r="C8" s="78"/>
      <c r="D8" s="187" t="s">
        <v>170</v>
      </c>
      <c r="E8" s="379" t="s">
        <v>7</v>
      </c>
      <c r="F8" s="187" t="s">
        <v>266</v>
      </c>
      <c r="G8" s="187" t="s">
        <v>171</v>
      </c>
      <c r="H8" s="379" t="s">
        <v>26</v>
      </c>
      <c r="I8" s="379" t="s">
        <v>6</v>
      </c>
      <c r="J8" s="379" t="s">
        <v>5</v>
      </c>
      <c r="K8" s="187" t="s">
        <v>166</v>
      </c>
      <c r="L8" s="379" t="s">
        <v>38</v>
      </c>
      <c r="M8" s="187" t="s">
        <v>172</v>
      </c>
      <c r="N8" s="187" t="s">
        <v>27</v>
      </c>
      <c r="O8" s="379" t="s">
        <v>24</v>
      </c>
      <c r="P8" s="379" t="s">
        <v>4</v>
      </c>
      <c r="Q8" s="379" t="s">
        <v>28</v>
      </c>
      <c r="R8" s="379" t="s">
        <v>29</v>
      </c>
      <c r="S8" s="187" t="s">
        <v>39</v>
      </c>
      <c r="T8" s="187" t="s">
        <v>173</v>
      </c>
      <c r="U8" s="379" t="s">
        <v>40</v>
      </c>
      <c r="V8" s="379" t="s">
        <v>30</v>
      </c>
      <c r="W8" s="187" t="s">
        <v>174</v>
      </c>
      <c r="X8" s="187" t="s">
        <v>175</v>
      </c>
      <c r="Y8" s="379" t="s">
        <v>31</v>
      </c>
      <c r="Z8" s="187" t="s">
        <v>176</v>
      </c>
      <c r="AA8" s="379" t="s">
        <v>42</v>
      </c>
      <c r="AB8" s="379" t="s">
        <v>41</v>
      </c>
      <c r="AC8" s="187" t="s">
        <v>177</v>
      </c>
      <c r="AD8" s="187" t="s">
        <v>32</v>
      </c>
      <c r="AE8" s="380" t="s">
        <v>33</v>
      </c>
      <c r="AF8" s="187" t="s">
        <v>267</v>
      </c>
      <c r="AG8" s="379" t="s">
        <v>34</v>
      </c>
      <c r="AH8" s="187" t="s">
        <v>178</v>
      </c>
      <c r="AI8" s="379" t="s">
        <v>25</v>
      </c>
      <c r="AJ8" s="379" t="s">
        <v>43</v>
      </c>
      <c r="AK8" s="187" t="s">
        <v>35</v>
      </c>
      <c r="AL8" s="379" t="s">
        <v>281</v>
      </c>
      <c r="AM8" s="379" t="s">
        <v>36</v>
      </c>
      <c r="AN8" s="379" t="s">
        <v>37</v>
      </c>
      <c r="AO8" s="131" t="s">
        <v>268</v>
      </c>
      <c r="AP8" s="92"/>
      <c r="AR8" s="128" t="str">
        <f>+D8</f>
        <v>ARS</v>
      </c>
      <c r="AS8" s="128" t="str">
        <f t="shared" ref="AS8:CC8" si="0">+E8</f>
        <v>AUD</v>
      </c>
      <c r="AT8" s="128" t="str">
        <f t="shared" si="0"/>
        <v>BGN</v>
      </c>
      <c r="AU8" s="128" t="str">
        <f t="shared" si="0"/>
        <v>BHD</v>
      </c>
      <c r="AV8" s="128" t="str">
        <f t="shared" si="0"/>
        <v>BRL</v>
      </c>
      <c r="AW8" s="128" t="str">
        <f t="shared" si="0"/>
        <v>CAD</v>
      </c>
      <c r="AX8" s="128" t="str">
        <f t="shared" si="0"/>
        <v>CHF</v>
      </c>
      <c r="AY8" s="128" t="str">
        <f t="shared" si="0"/>
        <v>CLP</v>
      </c>
      <c r="AZ8" s="128" t="str">
        <f t="shared" si="0"/>
        <v>CNY</v>
      </c>
      <c r="BA8" s="128" t="str">
        <f t="shared" si="0"/>
        <v>COP</v>
      </c>
      <c r="BB8" s="128" t="str">
        <f t="shared" si="0"/>
        <v>CZK</v>
      </c>
      <c r="BC8" s="128" t="str">
        <f t="shared" si="0"/>
        <v>DKK</v>
      </c>
      <c r="BD8" s="128" t="str">
        <f t="shared" si="0"/>
        <v>GBP</v>
      </c>
      <c r="BE8" s="128" t="str">
        <f t="shared" si="0"/>
        <v>HKD</v>
      </c>
      <c r="BF8" s="128" t="str">
        <f t="shared" si="0"/>
        <v>HUF</v>
      </c>
      <c r="BG8" s="128" t="str">
        <f t="shared" si="0"/>
        <v>IDR</v>
      </c>
      <c r="BH8" s="128" t="str">
        <f t="shared" si="0"/>
        <v>ILS</v>
      </c>
      <c r="BI8" s="128" t="str">
        <f t="shared" si="0"/>
        <v>INR</v>
      </c>
      <c r="BJ8" s="128" t="str">
        <f t="shared" si="0"/>
        <v>KRW</v>
      </c>
      <c r="BK8" s="128" t="str">
        <f t="shared" si="0"/>
        <v>LTL</v>
      </c>
      <c r="BL8" s="128" t="str">
        <f t="shared" si="0"/>
        <v>LVL</v>
      </c>
      <c r="BM8" s="128" t="str">
        <f t="shared" si="0"/>
        <v>MXN</v>
      </c>
      <c r="BN8" s="128" t="str">
        <f t="shared" si="0"/>
        <v>MYR</v>
      </c>
      <c r="BO8" s="128" t="str">
        <f t="shared" si="0"/>
        <v>NOK</v>
      </c>
      <c r="BP8" s="128" t="str">
        <f t="shared" si="0"/>
        <v>NZD</v>
      </c>
      <c r="BQ8" s="128" t="str">
        <f t="shared" si="0"/>
        <v>PEN</v>
      </c>
      <c r="BR8" s="128" t="str">
        <f t="shared" si="0"/>
        <v>PHP</v>
      </c>
      <c r="BS8" s="128" t="str">
        <f t="shared" si="0"/>
        <v>PLN</v>
      </c>
      <c r="BT8" s="128" t="str">
        <f t="shared" si="0"/>
        <v>RON</v>
      </c>
      <c r="BU8" s="128" t="str">
        <f t="shared" si="0"/>
        <v>RUB</v>
      </c>
      <c r="BV8" s="128" t="str">
        <f t="shared" si="0"/>
        <v>SAR</v>
      </c>
      <c r="BW8" s="128" t="str">
        <f t="shared" si="0"/>
        <v>SEK</v>
      </c>
      <c r="BX8" s="128" t="str">
        <f t="shared" si="0"/>
        <v>SGD</v>
      </c>
      <c r="BY8" s="128" t="str">
        <f t="shared" si="0"/>
        <v>THB</v>
      </c>
      <c r="BZ8" s="128" t="str">
        <f t="shared" si="0"/>
        <v>TRY</v>
      </c>
      <c r="CA8" s="128" t="str">
        <f t="shared" si="0"/>
        <v>TWD</v>
      </c>
      <c r="CB8" s="128" t="str">
        <f t="shared" si="0"/>
        <v>ZAR</v>
      </c>
      <c r="CC8" s="128" t="str">
        <f t="shared" si="0"/>
        <v>Other</v>
      </c>
      <c r="CD8" s="178"/>
      <c r="CE8" s="1015"/>
      <c r="CG8" s="128" t="str">
        <f>+D8</f>
        <v>ARS</v>
      </c>
      <c r="CH8" s="128" t="str">
        <f t="shared" ref="CH8:DR8" si="1">+E8</f>
        <v>AUD</v>
      </c>
      <c r="CI8" s="128" t="str">
        <f t="shared" si="1"/>
        <v>BGN</v>
      </c>
      <c r="CJ8" s="128" t="str">
        <f t="shared" si="1"/>
        <v>BHD</v>
      </c>
      <c r="CK8" s="128" t="str">
        <f t="shared" si="1"/>
        <v>BRL</v>
      </c>
      <c r="CL8" s="128" t="str">
        <f t="shared" si="1"/>
        <v>CAD</v>
      </c>
      <c r="CM8" s="128" t="str">
        <f t="shared" si="1"/>
        <v>CHF</v>
      </c>
      <c r="CN8" s="128" t="str">
        <f t="shared" si="1"/>
        <v>CLP</v>
      </c>
      <c r="CO8" s="128" t="str">
        <f t="shared" si="1"/>
        <v>CNY</v>
      </c>
      <c r="CP8" s="128" t="str">
        <f t="shared" si="1"/>
        <v>COP</v>
      </c>
      <c r="CQ8" s="128" t="str">
        <f t="shared" si="1"/>
        <v>CZK</v>
      </c>
      <c r="CR8" s="128" t="str">
        <f t="shared" si="1"/>
        <v>DKK</v>
      </c>
      <c r="CS8" s="128" t="str">
        <f t="shared" si="1"/>
        <v>GBP</v>
      </c>
      <c r="CT8" s="128" t="str">
        <f t="shared" si="1"/>
        <v>HKD</v>
      </c>
      <c r="CU8" s="128" t="str">
        <f t="shared" si="1"/>
        <v>HUF</v>
      </c>
      <c r="CV8" s="128" t="str">
        <f t="shared" si="1"/>
        <v>IDR</v>
      </c>
      <c r="CW8" s="128" t="str">
        <f t="shared" si="1"/>
        <v>ILS</v>
      </c>
      <c r="CX8" s="128" t="str">
        <f t="shared" si="1"/>
        <v>INR</v>
      </c>
      <c r="CY8" s="128" t="str">
        <f t="shared" si="1"/>
        <v>KRW</v>
      </c>
      <c r="CZ8" s="128" t="str">
        <f t="shared" si="1"/>
        <v>LTL</v>
      </c>
      <c r="DA8" s="128" t="str">
        <f t="shared" si="1"/>
        <v>LVL</v>
      </c>
      <c r="DB8" s="128" t="str">
        <f t="shared" si="1"/>
        <v>MXN</v>
      </c>
      <c r="DC8" s="128" t="str">
        <f t="shared" si="1"/>
        <v>MYR</v>
      </c>
      <c r="DD8" s="128" t="str">
        <f t="shared" si="1"/>
        <v>NOK</v>
      </c>
      <c r="DE8" s="128" t="str">
        <f t="shared" si="1"/>
        <v>NZD</v>
      </c>
      <c r="DF8" s="128" t="str">
        <f t="shared" si="1"/>
        <v>PEN</v>
      </c>
      <c r="DG8" s="128" t="str">
        <f t="shared" si="1"/>
        <v>PHP</v>
      </c>
      <c r="DH8" s="128" t="str">
        <f t="shared" si="1"/>
        <v>PLN</v>
      </c>
      <c r="DI8" s="128" t="str">
        <f t="shared" si="1"/>
        <v>RON</v>
      </c>
      <c r="DJ8" s="128" t="str">
        <f t="shared" si="1"/>
        <v>RUB</v>
      </c>
      <c r="DK8" s="128" t="str">
        <f t="shared" si="1"/>
        <v>SAR</v>
      </c>
      <c r="DL8" s="128" t="str">
        <f t="shared" si="1"/>
        <v>SEK</v>
      </c>
      <c r="DM8" s="128" t="str">
        <f t="shared" si="1"/>
        <v>SGD</v>
      </c>
      <c r="DN8" s="128" t="str">
        <f t="shared" si="1"/>
        <v>THB</v>
      </c>
      <c r="DO8" s="128" t="str">
        <f t="shared" si="1"/>
        <v>TRY</v>
      </c>
      <c r="DP8" s="128" t="str">
        <f t="shared" si="1"/>
        <v>TWD</v>
      </c>
      <c r="DQ8" s="128" t="str">
        <f t="shared" si="1"/>
        <v>ZAR</v>
      </c>
      <c r="DR8" s="128" t="str">
        <f t="shared" si="1"/>
        <v>Other</v>
      </c>
    </row>
    <row r="9" spans="2:122" s="51" customFormat="1" ht="30" customHeight="1">
      <c r="B9" s="252"/>
      <c r="C9" s="53" t="s">
        <v>193</v>
      </c>
      <c r="D9" s="341"/>
      <c r="E9" s="341"/>
      <c r="F9" s="341"/>
      <c r="G9" s="341"/>
      <c r="H9" s="341"/>
      <c r="I9" s="341"/>
      <c r="J9" s="341"/>
      <c r="K9" s="341"/>
      <c r="L9" s="341"/>
      <c r="M9" s="341"/>
      <c r="N9" s="341"/>
      <c r="O9" s="341"/>
      <c r="P9" s="341"/>
      <c r="Q9" s="341"/>
      <c r="R9" s="341"/>
      <c r="S9" s="341"/>
      <c r="T9" s="341"/>
      <c r="U9" s="341"/>
      <c r="V9" s="341"/>
      <c r="W9" s="342"/>
      <c r="X9" s="342"/>
      <c r="Y9" s="342"/>
      <c r="Z9" s="342"/>
      <c r="AA9" s="342"/>
      <c r="AB9" s="342"/>
      <c r="AC9" s="342"/>
      <c r="AD9" s="342"/>
      <c r="AE9" s="342"/>
      <c r="AF9" s="342"/>
      <c r="AG9" s="342"/>
      <c r="AH9" s="342"/>
      <c r="AI9" s="342"/>
      <c r="AJ9" s="342"/>
      <c r="AK9" s="342"/>
      <c r="AL9" s="342"/>
      <c r="AM9" s="342"/>
      <c r="AN9" s="342"/>
      <c r="AO9" s="343"/>
      <c r="AP9" s="344"/>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254"/>
      <c r="CE9" s="246"/>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row>
    <row r="10" spans="2:122" s="51" customFormat="1" ht="17.100000000000001" customHeight="1">
      <c r="B10" s="255"/>
      <c r="C10" s="58" t="s">
        <v>10</v>
      </c>
      <c r="D10" s="345"/>
      <c r="E10" s="345"/>
      <c r="F10" s="345"/>
      <c r="G10" s="345"/>
      <c r="H10" s="345"/>
      <c r="I10" s="345"/>
      <c r="J10" s="345"/>
      <c r="K10" s="345"/>
      <c r="L10" s="345"/>
      <c r="M10" s="345"/>
      <c r="N10" s="345"/>
      <c r="O10" s="345"/>
      <c r="P10" s="345"/>
      <c r="Q10" s="345"/>
      <c r="R10" s="345"/>
      <c r="S10" s="345"/>
      <c r="T10" s="345"/>
      <c r="U10" s="345"/>
      <c r="V10" s="345"/>
      <c r="W10" s="345"/>
      <c r="X10" s="345"/>
      <c r="Y10" s="345"/>
      <c r="Z10" s="345"/>
      <c r="AA10" s="345"/>
      <c r="AB10" s="345"/>
      <c r="AC10" s="345"/>
      <c r="AD10" s="345"/>
      <c r="AE10" s="345"/>
      <c r="AF10" s="345"/>
      <c r="AG10" s="345"/>
      <c r="AH10" s="345"/>
      <c r="AI10" s="345"/>
      <c r="AJ10" s="345"/>
      <c r="AK10" s="345"/>
      <c r="AL10" s="345"/>
      <c r="AM10" s="345"/>
      <c r="AN10" s="345"/>
      <c r="AO10" s="346"/>
      <c r="AP10" s="321"/>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256"/>
      <c r="CE10" s="72">
        <f>SUM(D10:AP10)-'E1'!Y10-'E2'!P10-'E2'!X10-'E2'!Z10*2</f>
        <v>0</v>
      </c>
      <c r="CG10" s="73">
        <f>+IF(OR((D10&gt;'DD7A4.MELD'!D11),(D10&lt;'DD7A4.MELD'!D12)),111,0)</f>
        <v>0</v>
      </c>
      <c r="CH10" s="73">
        <f>+IF(OR((E10&gt;'DD7A4.MELD'!F11),(E10&lt;'DD7A4.MELD'!F12)),111,0)</f>
        <v>0</v>
      </c>
      <c r="CI10" s="73">
        <f>+IF(OR((F10&gt;'DD7A4.MELD'!G11),(F10&lt;'DD7A4.MELD'!G12)),111,0)</f>
        <v>0</v>
      </c>
      <c r="CJ10" s="73">
        <f>+IF(OR((G10&gt;'DD7A4.MELD'!H11),(G10&lt;'DD7A4.MELD'!H12)),111,0)</f>
        <v>0</v>
      </c>
      <c r="CK10" s="73">
        <f>+IF(OR((H10&gt;'DD7A4.MELD'!I11),(H10&lt;'DD7A4.MELD'!I12)),111,0)</f>
        <v>0</v>
      </c>
      <c r="CL10" s="73">
        <f>+IF(OR((I10&gt;'DD7A4.MELD'!J11),(I10&lt;'DD7A4.MELD'!J12)),111,0)</f>
        <v>0</v>
      </c>
      <c r="CM10" s="73">
        <f>+IF(OR((J10&gt;'DD7A4.MELD'!K11),(J10&lt;'DD7A4.MELD'!K12)),111,0)</f>
        <v>0</v>
      </c>
      <c r="CN10" s="73">
        <f>+IF(OR((K10&gt;'DD7A4.MELD'!L11),(K10&lt;'DD7A4.MELD'!L12)),111,0)</f>
        <v>0</v>
      </c>
      <c r="CO10" s="73">
        <f>+IF(OR((L10&gt;'DD7A4.MELD'!M11),(L10&lt;'DD7A4.MELD'!M12)),111,0)</f>
        <v>0</v>
      </c>
      <c r="CP10" s="73">
        <f>+IF(OR((M10&gt;'DD7A4.MELD'!N11),(M10&lt;'DD7A4.MELD'!N12)),111,0)</f>
        <v>0</v>
      </c>
      <c r="CQ10" s="73">
        <f>+IF(OR((N10&gt;'DD7A4.MELD'!O11),(N10&lt;'DD7A4.MELD'!O12)),111,0)</f>
        <v>0</v>
      </c>
      <c r="CR10" s="73">
        <f>+IF(OR((O10&gt;'DD7A4.MELD'!P11),(O10&lt;'DD7A4.MELD'!P12)),111,0)</f>
        <v>0</v>
      </c>
      <c r="CS10" s="73">
        <f>+IF(OR((P10&gt;'DD7A4.MELD'!Q11),(P10&lt;'DD7A4.MELD'!Q12)),111,0)</f>
        <v>0</v>
      </c>
      <c r="CT10" s="73">
        <f>+IF(OR((Q10&gt;'DD7A4.MELD'!R11),(Q10&lt;'DD7A4.MELD'!R12)),111,0)</f>
        <v>0</v>
      </c>
      <c r="CU10" s="73">
        <f>+IF(OR((R10&gt;'DD7A4.MELD'!S11),(R10&lt;'DD7A4.MELD'!S12)),111,0)</f>
        <v>0</v>
      </c>
      <c r="CV10" s="73">
        <f>+IF(OR((S10&gt;'DD7A4.MELD'!T11),(S10&lt;'DD7A4.MELD'!T12)),111,0)</f>
        <v>0</v>
      </c>
      <c r="CW10" s="73">
        <f>+IF(OR((T10&gt;'DD7A4.MELD'!U11),(T10&lt;'DD7A4.MELD'!U12)),111,0)</f>
        <v>0</v>
      </c>
      <c r="CX10" s="73">
        <f>+IF(OR((U10&gt;'DD7A4.MELD'!V11),(U10&lt;'DD7A4.MELD'!V12)),111,0)</f>
        <v>0</v>
      </c>
      <c r="CY10" s="73">
        <f>+IF(OR((V10&gt;'DD7A4.MELD'!W11),(V10&lt;'DD7A4.MELD'!W12)),111,0)</f>
        <v>0</v>
      </c>
      <c r="CZ10" s="73" t="e">
        <f>+IF(OR((W10&gt;'DD7A4.MELD'!#REF!),(W10&lt;'DD7A4.MELD'!#REF!)),111,0)</f>
        <v>#REF!</v>
      </c>
      <c r="DA10" s="73" t="e">
        <f>+IF(OR((X10&gt;'DD7A4.MELD'!#REF!),(X10&lt;'DD7A4.MELD'!#REF!)),111,0)</f>
        <v>#REF!</v>
      </c>
      <c r="DB10" s="73">
        <f>+IF(OR((Y10&gt;'DD7A4.MELD'!X11),(Y10&lt;'DD7A4.MELD'!X12)),111,0)</f>
        <v>0</v>
      </c>
      <c r="DC10" s="73">
        <f>+IF(OR((Z10&gt;'DD7A4.MELD'!Y11),(Z10&lt;'DD7A4.MELD'!Y12)),111,0)</f>
        <v>0</v>
      </c>
      <c r="DD10" s="73">
        <f>+IF(OR((AA10&gt;'DD7A4.MELD'!Z11),(AA10&lt;'DD7A4.MELD'!Z12)),111,0)</f>
        <v>0</v>
      </c>
      <c r="DE10" s="73">
        <f>+IF(OR((AB10&gt;'DD7A4.MELD'!AA11),(AB10&lt;'DD7A4.MELD'!AA12)),111,0)</f>
        <v>0</v>
      </c>
      <c r="DF10" s="73">
        <f>+IF(OR((AC10&gt;'DD7A4.MELD'!AB11),(AC10&lt;'DD7A4.MELD'!AB12)),111,0)</f>
        <v>0</v>
      </c>
      <c r="DG10" s="73">
        <f>+IF(OR((AD10&gt;'DD7A4.MELD'!AC11),(AD10&lt;'DD7A4.MELD'!AC12)),111,0)</f>
        <v>0</v>
      </c>
      <c r="DH10" s="73">
        <f>+IF(OR((AE10&gt;'DD7A4.MELD'!AD11),(AE10&lt;'DD7A4.MELD'!AD12)),111,0)</f>
        <v>0</v>
      </c>
      <c r="DI10" s="73">
        <f>+IF(OR((AF10&gt;'DD7A4.MELD'!AE11),(AF10&lt;'DD7A4.MELD'!AE12)),111,0)</f>
        <v>0</v>
      </c>
      <c r="DJ10" s="73">
        <f>+IF(OR((AG10&gt;'DD7A4.MELD'!AF11),(AG10&lt;'DD7A4.MELD'!AF12)),111,0)</f>
        <v>0</v>
      </c>
      <c r="DK10" s="73">
        <f>+IF(OR((AH10&gt;'DD7A4.MELD'!AG11),(AH10&lt;'DD7A4.MELD'!AG12)),111,0)</f>
        <v>0</v>
      </c>
      <c r="DL10" s="73">
        <f>+IF(OR((AI10&gt;'DD7A4.MELD'!AH11),(AI10&lt;'DD7A4.MELD'!AH12)),111,0)</f>
        <v>0</v>
      </c>
      <c r="DM10" s="73">
        <f>+IF(OR((AJ10&gt;'DD7A4.MELD'!AI11),(AJ10&lt;'DD7A4.MELD'!AI12)),111,0)</f>
        <v>0</v>
      </c>
      <c r="DN10" s="73">
        <f>+IF(OR((AK10&gt;'DD7A4.MELD'!AJ11),(AK10&lt;'DD7A4.MELD'!AJ12)),111,0)</f>
        <v>0</v>
      </c>
      <c r="DO10" s="73">
        <f>+IF(OR((AL10&gt;'DD7A4.MELD'!AK11),(AL10&lt;'DD7A4.MELD'!AK12)),111,0)</f>
        <v>0</v>
      </c>
      <c r="DP10" s="73">
        <f>+IF(OR((AM10&gt;'DD7A4.MELD'!AL11),(AM10&lt;'DD7A4.MELD'!AL12)),111,0)</f>
        <v>0</v>
      </c>
      <c r="DQ10" s="73">
        <f>+IF(OR((AN10&gt;'DD7A4.MELD'!AM11),(AN10&lt;'DD7A4.MELD'!AM12)),111,0)</f>
        <v>0</v>
      </c>
      <c r="DR10" s="73">
        <f>+IF(OR((AO10&gt;'DD7A4.MELD'!AN11),(AO10&lt;'DD7A4.MELD'!AN12)),111,0)</f>
        <v>0</v>
      </c>
    </row>
    <row r="11" spans="2:122" s="51" customFormat="1" ht="17.100000000000001" customHeight="1">
      <c r="B11" s="255"/>
      <c r="C11" s="58" t="s">
        <v>11</v>
      </c>
      <c r="D11" s="34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c r="AH11" s="345"/>
      <c r="AI11" s="345"/>
      <c r="AJ11" s="345"/>
      <c r="AK11" s="345"/>
      <c r="AL11" s="345"/>
      <c r="AM11" s="345"/>
      <c r="AN11" s="345"/>
      <c r="AO11" s="346"/>
      <c r="AP11" s="321"/>
      <c r="AR11" s="73">
        <f>+D11-SUM(D12:D17)</f>
        <v>0</v>
      </c>
      <c r="AS11" s="73">
        <f t="shared" ref="AS11:CC11" si="2">+E11-SUM(E12:E17)</f>
        <v>0</v>
      </c>
      <c r="AT11" s="73">
        <f t="shared" si="2"/>
        <v>0</v>
      </c>
      <c r="AU11" s="73">
        <f t="shared" si="2"/>
        <v>0</v>
      </c>
      <c r="AV11" s="73">
        <f t="shared" si="2"/>
        <v>0</v>
      </c>
      <c r="AW11" s="73">
        <f t="shared" si="2"/>
        <v>0</v>
      </c>
      <c r="AX11" s="73">
        <f t="shared" si="2"/>
        <v>0</v>
      </c>
      <c r="AY11" s="73">
        <f t="shared" si="2"/>
        <v>0</v>
      </c>
      <c r="AZ11" s="73">
        <f t="shared" si="2"/>
        <v>0</v>
      </c>
      <c r="BA11" s="73">
        <f t="shared" si="2"/>
        <v>0</v>
      </c>
      <c r="BB11" s="73">
        <f t="shared" si="2"/>
        <v>0</v>
      </c>
      <c r="BC11" s="73">
        <f t="shared" si="2"/>
        <v>0</v>
      </c>
      <c r="BD11" s="73">
        <f t="shared" si="2"/>
        <v>0</v>
      </c>
      <c r="BE11" s="73">
        <f t="shared" si="2"/>
        <v>0</v>
      </c>
      <c r="BF11" s="73">
        <f t="shared" si="2"/>
        <v>0</v>
      </c>
      <c r="BG11" s="73">
        <f t="shared" si="2"/>
        <v>0</v>
      </c>
      <c r="BH11" s="73">
        <f t="shared" si="2"/>
        <v>0</v>
      </c>
      <c r="BI11" s="73">
        <f t="shared" si="2"/>
        <v>0</v>
      </c>
      <c r="BJ11" s="73">
        <f t="shared" si="2"/>
        <v>0</v>
      </c>
      <c r="BK11" s="73">
        <f t="shared" si="2"/>
        <v>0</v>
      </c>
      <c r="BL11" s="73">
        <f t="shared" si="2"/>
        <v>0</v>
      </c>
      <c r="BM11" s="73">
        <f t="shared" si="2"/>
        <v>0</v>
      </c>
      <c r="BN11" s="73">
        <f t="shared" si="2"/>
        <v>0</v>
      </c>
      <c r="BO11" s="73">
        <f t="shared" si="2"/>
        <v>0</v>
      </c>
      <c r="BP11" s="73">
        <f t="shared" si="2"/>
        <v>0</v>
      </c>
      <c r="BQ11" s="73">
        <f t="shared" si="2"/>
        <v>0</v>
      </c>
      <c r="BR11" s="73">
        <f t="shared" si="2"/>
        <v>0</v>
      </c>
      <c r="BS11" s="73">
        <f t="shared" si="2"/>
        <v>0</v>
      </c>
      <c r="BT11" s="73">
        <f t="shared" si="2"/>
        <v>0</v>
      </c>
      <c r="BU11" s="73">
        <f t="shared" si="2"/>
        <v>0</v>
      </c>
      <c r="BV11" s="73">
        <f t="shared" si="2"/>
        <v>0</v>
      </c>
      <c r="BW11" s="73">
        <f t="shared" si="2"/>
        <v>0</v>
      </c>
      <c r="BX11" s="73">
        <f t="shared" si="2"/>
        <v>0</v>
      </c>
      <c r="BY11" s="73">
        <f t="shared" si="2"/>
        <v>0</v>
      </c>
      <c r="BZ11" s="73">
        <f t="shared" si="2"/>
        <v>0</v>
      </c>
      <c r="CA11" s="73">
        <f t="shared" si="2"/>
        <v>0</v>
      </c>
      <c r="CB11" s="73">
        <f t="shared" si="2"/>
        <v>0</v>
      </c>
      <c r="CC11" s="73">
        <f t="shared" si="2"/>
        <v>0</v>
      </c>
      <c r="CD11" s="256"/>
      <c r="CE11" s="72">
        <f>SUM(D11:AP11)-'E1'!Y11-'E2'!P11-'E2'!X11-'E2'!Z11*2</f>
        <v>0</v>
      </c>
      <c r="CG11" s="73">
        <f>+IF(OR((D11&gt;'DD7A4.MELD'!D14),(D11&lt;'DD7A4.MELD'!D15)),111,0)</f>
        <v>0</v>
      </c>
      <c r="CH11" s="73">
        <f>+IF(OR((E11&gt;'DD7A4.MELD'!F14),(E11&lt;'DD7A4.MELD'!F15)),111,0)</f>
        <v>0</v>
      </c>
      <c r="CI11" s="73">
        <f>+IF(OR((F11&gt;'DD7A4.MELD'!G14),(F11&lt;'DD7A4.MELD'!G15)),111,0)</f>
        <v>0</v>
      </c>
      <c r="CJ11" s="73">
        <f>+IF(OR((G11&gt;'DD7A4.MELD'!H14),(G11&lt;'DD7A4.MELD'!H15)),111,0)</f>
        <v>0</v>
      </c>
      <c r="CK11" s="73">
        <f>+IF(OR((H11&gt;'DD7A4.MELD'!I14),(H11&lt;'DD7A4.MELD'!I15)),111,0)</f>
        <v>0</v>
      </c>
      <c r="CL11" s="73">
        <f>+IF(OR((I11&gt;'DD7A4.MELD'!J14),(I11&lt;'DD7A4.MELD'!J15)),111,0)</f>
        <v>0</v>
      </c>
      <c r="CM11" s="73">
        <f>+IF(OR((J11&gt;'DD7A4.MELD'!K14),(J11&lt;'DD7A4.MELD'!K15)),111,0)</f>
        <v>0</v>
      </c>
      <c r="CN11" s="73">
        <f>+IF(OR((K11&gt;'DD7A4.MELD'!L14),(K11&lt;'DD7A4.MELD'!L15)),111,0)</f>
        <v>0</v>
      </c>
      <c r="CO11" s="73">
        <f>+IF(OR((L11&gt;'DD7A4.MELD'!M14),(L11&lt;'DD7A4.MELD'!M15)),111,0)</f>
        <v>0</v>
      </c>
      <c r="CP11" s="73">
        <f>+IF(OR((M11&gt;'DD7A4.MELD'!N14),(M11&lt;'DD7A4.MELD'!N15)),111,0)</f>
        <v>0</v>
      </c>
      <c r="CQ11" s="73">
        <f>+IF(OR((N11&gt;'DD7A4.MELD'!O14),(N11&lt;'DD7A4.MELD'!O15)),111,0)</f>
        <v>0</v>
      </c>
      <c r="CR11" s="73">
        <f>+IF(OR((O11&gt;'DD7A4.MELD'!P14),(O11&lt;'DD7A4.MELD'!P15)),111,0)</f>
        <v>0</v>
      </c>
      <c r="CS11" s="73">
        <f>+IF(OR((P11&gt;'DD7A4.MELD'!Q14),(P11&lt;'DD7A4.MELD'!Q15)),111,0)</f>
        <v>0</v>
      </c>
      <c r="CT11" s="73">
        <f>+IF(OR((Q11&gt;'DD7A4.MELD'!R14),(Q11&lt;'DD7A4.MELD'!R15)),111,0)</f>
        <v>0</v>
      </c>
      <c r="CU11" s="73">
        <f>+IF(OR((R11&gt;'DD7A4.MELD'!S14),(R11&lt;'DD7A4.MELD'!S15)),111,0)</f>
        <v>0</v>
      </c>
      <c r="CV11" s="73">
        <f>+IF(OR((S11&gt;'DD7A4.MELD'!T14),(S11&lt;'DD7A4.MELD'!T15)),111,0)</f>
        <v>0</v>
      </c>
      <c r="CW11" s="73">
        <f>+IF(OR((T11&gt;'DD7A4.MELD'!U14),(T11&lt;'DD7A4.MELD'!U15)),111,0)</f>
        <v>0</v>
      </c>
      <c r="CX11" s="73">
        <f>+IF(OR((U11&gt;'DD7A4.MELD'!V14),(U11&lt;'DD7A4.MELD'!V15)),111,0)</f>
        <v>0</v>
      </c>
      <c r="CY11" s="73">
        <f>+IF(OR((V11&gt;'DD7A4.MELD'!W14),(V11&lt;'DD7A4.MELD'!W15)),111,0)</f>
        <v>0</v>
      </c>
      <c r="CZ11" s="73" t="e">
        <f>+IF(OR((W11&gt;'DD7A4.MELD'!#REF!),(W11&lt;'DD7A4.MELD'!#REF!)),111,0)</f>
        <v>#REF!</v>
      </c>
      <c r="DA11" s="73" t="e">
        <f>+IF(OR((X11&gt;'DD7A4.MELD'!#REF!),(X11&lt;'DD7A4.MELD'!#REF!)),111,0)</f>
        <v>#REF!</v>
      </c>
      <c r="DB11" s="73">
        <f>+IF(OR((Y11&gt;'DD7A4.MELD'!X14),(Y11&lt;'DD7A4.MELD'!X15)),111,0)</f>
        <v>0</v>
      </c>
      <c r="DC11" s="73">
        <f>+IF(OR((Z11&gt;'DD7A4.MELD'!Y14),(Z11&lt;'DD7A4.MELD'!Y15)),111,0)</f>
        <v>0</v>
      </c>
      <c r="DD11" s="73">
        <f>+IF(OR((AA11&gt;'DD7A4.MELD'!Z14),(AA11&lt;'DD7A4.MELD'!Z15)),111,0)</f>
        <v>0</v>
      </c>
      <c r="DE11" s="73">
        <f>+IF(OR((AB11&gt;'DD7A4.MELD'!AA14),(AB11&lt;'DD7A4.MELD'!AA15)),111,0)</f>
        <v>0</v>
      </c>
      <c r="DF11" s="73">
        <f>+IF(OR((AC11&gt;'DD7A4.MELD'!AB14),(AC11&lt;'DD7A4.MELD'!AB15)),111,0)</f>
        <v>0</v>
      </c>
      <c r="DG11" s="73">
        <f>+IF(OR((AD11&gt;'DD7A4.MELD'!AC14),(AD11&lt;'DD7A4.MELD'!AC15)),111,0)</f>
        <v>0</v>
      </c>
      <c r="DH11" s="73">
        <f>+IF(OR((AE11&gt;'DD7A4.MELD'!AD14),(AE11&lt;'DD7A4.MELD'!AD15)),111,0)</f>
        <v>0</v>
      </c>
      <c r="DI11" s="73">
        <f>+IF(OR((AF11&gt;'DD7A4.MELD'!AE14),(AF11&lt;'DD7A4.MELD'!AE15)),111,0)</f>
        <v>0</v>
      </c>
      <c r="DJ11" s="73">
        <f>+IF(OR((AG11&gt;'DD7A4.MELD'!AF14),(AG11&lt;'DD7A4.MELD'!AF15)),111,0)</f>
        <v>0</v>
      </c>
      <c r="DK11" s="73">
        <f>+IF(OR((AH11&gt;'DD7A4.MELD'!AG14),(AH11&lt;'DD7A4.MELD'!AG15)),111,0)</f>
        <v>0</v>
      </c>
      <c r="DL11" s="73">
        <f>+IF(OR((AI11&gt;'DD7A4.MELD'!AH14),(AI11&lt;'DD7A4.MELD'!AH15)),111,0)</f>
        <v>0</v>
      </c>
      <c r="DM11" s="73">
        <f>+IF(OR((AJ11&gt;'DD7A4.MELD'!AI14),(AJ11&lt;'DD7A4.MELD'!AI15)),111,0)</f>
        <v>0</v>
      </c>
      <c r="DN11" s="73">
        <f>+IF(OR((AK11&gt;'DD7A4.MELD'!AJ14),(AK11&lt;'DD7A4.MELD'!AJ15)),111,0)</f>
        <v>0</v>
      </c>
      <c r="DO11" s="73">
        <f>+IF(OR((AL11&gt;'DD7A4.MELD'!AK14),(AL11&lt;'DD7A4.MELD'!AK15)),111,0)</f>
        <v>0</v>
      </c>
      <c r="DP11" s="73">
        <f>+IF(OR((AM11&gt;'DD7A4.MELD'!AL14),(AM11&lt;'DD7A4.MELD'!AL15)),111,0)</f>
        <v>0</v>
      </c>
      <c r="DQ11" s="73">
        <f>+IF(OR((AN11&gt;'DD7A4.MELD'!AM14),(AN11&lt;'DD7A4.MELD'!AM15)),111,0)</f>
        <v>0</v>
      </c>
      <c r="DR11" s="73">
        <f>+IF(OR((AO11&gt;'DD7A4.MELD'!AN14),(AO11&lt;'DD7A4.MELD'!AN15)),111,0)</f>
        <v>0</v>
      </c>
    </row>
    <row r="12" spans="2:122" s="56" customFormat="1" ht="17.100000000000001" customHeight="1">
      <c r="B12" s="276"/>
      <c r="C12" s="277" t="s">
        <v>190</v>
      </c>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309"/>
      <c r="AP12" s="320"/>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55"/>
      <c r="CE12" s="74">
        <f>SUM(D12:AP12)-'E1'!Y12-'E2'!P12-'E2'!X12-'E2'!Z12*2</f>
        <v>0</v>
      </c>
      <c r="CG12" s="74">
        <f>+IF((D12&gt;'DD7A4.MELD'!D17),111,0)</f>
        <v>0</v>
      </c>
      <c r="CH12" s="74">
        <f>+IF((E12&gt;'DD7A4.MELD'!F17),111,0)</f>
        <v>0</v>
      </c>
      <c r="CI12" s="74">
        <f>+IF((F12&gt;'DD7A4.MELD'!G17),111,0)</f>
        <v>0</v>
      </c>
      <c r="CJ12" s="74">
        <f>+IF((G12&gt;'DD7A4.MELD'!H17),111,0)</f>
        <v>0</v>
      </c>
      <c r="CK12" s="74">
        <f>+IF((H12&gt;'DD7A4.MELD'!I17),111,0)</f>
        <v>0</v>
      </c>
      <c r="CL12" s="74">
        <f>+IF((I12&gt;'DD7A4.MELD'!J17),111,0)</f>
        <v>0</v>
      </c>
      <c r="CM12" s="74">
        <f>+IF((J12&gt;'DD7A4.MELD'!K17),111,0)</f>
        <v>0</v>
      </c>
      <c r="CN12" s="74">
        <f>+IF((K12&gt;'DD7A4.MELD'!L17),111,0)</f>
        <v>0</v>
      </c>
      <c r="CO12" s="74">
        <f>+IF((L12&gt;'DD7A4.MELD'!M17),111,0)</f>
        <v>0</v>
      </c>
      <c r="CP12" s="74">
        <f>+IF((M12&gt;'DD7A4.MELD'!N17),111,0)</f>
        <v>0</v>
      </c>
      <c r="CQ12" s="74">
        <f>+IF((N12&gt;'DD7A4.MELD'!O17),111,0)</f>
        <v>0</v>
      </c>
      <c r="CR12" s="74">
        <f>+IF((O12&gt;'DD7A4.MELD'!P17),111,0)</f>
        <v>0</v>
      </c>
      <c r="CS12" s="74">
        <f>+IF((P12&gt;'DD7A4.MELD'!Q17),111,0)</f>
        <v>0</v>
      </c>
      <c r="CT12" s="74">
        <f>+IF((Q12&gt;'DD7A4.MELD'!R17),111,0)</f>
        <v>0</v>
      </c>
      <c r="CU12" s="74">
        <f>+IF((R12&gt;'DD7A4.MELD'!S17),111,0)</f>
        <v>0</v>
      </c>
      <c r="CV12" s="74">
        <f>+IF((S12&gt;'DD7A4.MELD'!T17),111,0)</f>
        <v>0</v>
      </c>
      <c r="CW12" s="74">
        <f>+IF((T12&gt;'DD7A4.MELD'!U17),111,0)</f>
        <v>0</v>
      </c>
      <c r="CX12" s="74">
        <f>+IF((U12&gt;'DD7A4.MELD'!V17),111,0)</f>
        <v>0</v>
      </c>
      <c r="CY12" s="74">
        <f>+IF((V12&gt;'DD7A4.MELD'!W17),111,0)</f>
        <v>0</v>
      </c>
      <c r="CZ12" s="74" t="e">
        <f>+IF((W12&gt;'DD7A4.MELD'!#REF!),111,0)</f>
        <v>#REF!</v>
      </c>
      <c r="DA12" s="74" t="e">
        <f>+IF((X12&gt;'DD7A4.MELD'!#REF!),111,0)</f>
        <v>#REF!</v>
      </c>
      <c r="DB12" s="74">
        <f>+IF((Y12&gt;'DD7A4.MELD'!X17),111,0)</f>
        <v>0</v>
      </c>
      <c r="DC12" s="74">
        <f>+IF((Z12&gt;'DD7A4.MELD'!Y17),111,0)</f>
        <v>0</v>
      </c>
      <c r="DD12" s="74">
        <f>+IF((AA12&gt;'DD7A4.MELD'!Z17),111,0)</f>
        <v>0</v>
      </c>
      <c r="DE12" s="74">
        <f>+IF((AB12&gt;'DD7A4.MELD'!AA17),111,0)</f>
        <v>0</v>
      </c>
      <c r="DF12" s="74">
        <f>+IF((AC12&gt;'DD7A4.MELD'!AB17),111,0)</f>
        <v>0</v>
      </c>
      <c r="DG12" s="74">
        <f>+IF((AD12&gt;'DD7A4.MELD'!AC17),111,0)</f>
        <v>0</v>
      </c>
      <c r="DH12" s="74">
        <f>+IF((AE12&gt;'DD7A4.MELD'!AD17),111,0)</f>
        <v>0</v>
      </c>
      <c r="DI12" s="74">
        <f>+IF((AF12&gt;'DD7A4.MELD'!AE17),111,0)</f>
        <v>0</v>
      </c>
      <c r="DJ12" s="74">
        <f>+IF((AG12&gt;'DD7A4.MELD'!AF17),111,0)</f>
        <v>0</v>
      </c>
      <c r="DK12" s="74">
        <f>+IF((AH12&gt;'DD7A4.MELD'!AG17),111,0)</f>
        <v>0</v>
      </c>
      <c r="DL12" s="74">
        <f>+IF((AI12&gt;'DD7A4.MELD'!AH17),111,0)</f>
        <v>0</v>
      </c>
      <c r="DM12" s="74">
        <f>+IF((AJ12&gt;'DD7A4.MELD'!AI17),111,0)</f>
        <v>0</v>
      </c>
      <c r="DN12" s="74">
        <f>+IF((AK12&gt;'DD7A4.MELD'!AJ17),111,0)</f>
        <v>0</v>
      </c>
      <c r="DO12" s="74">
        <f>+IF((AL12&gt;'DD7A4.MELD'!AK17),111,0)</f>
        <v>0</v>
      </c>
      <c r="DP12" s="74">
        <f>+IF((AM12&gt;'DD7A4.MELD'!AL17),111,0)</f>
        <v>0</v>
      </c>
      <c r="DQ12" s="74">
        <f>+IF((AN12&gt;'DD7A4.MELD'!AM17),111,0)</f>
        <v>0</v>
      </c>
      <c r="DR12" s="74">
        <f>+IF((AO12&gt;'DD7A4.MELD'!AN17),111,0)</f>
        <v>0</v>
      </c>
    </row>
    <row r="13" spans="2:122" s="51" customFormat="1" ht="17.100000000000001" customHeight="1">
      <c r="B13" s="283"/>
      <c r="C13" s="284" t="s">
        <v>81</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290"/>
      <c r="AJ13" s="290"/>
      <c r="AK13" s="290"/>
      <c r="AL13" s="290"/>
      <c r="AM13" s="290"/>
      <c r="AN13" s="290"/>
      <c r="AO13" s="301"/>
      <c r="AP13" s="321"/>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50"/>
      <c r="CE13" s="74">
        <f>SUM(D13:AP13)-'E1'!Y13-'E2'!P13-'E2'!X13-'E2'!Z13*2</f>
        <v>0</v>
      </c>
      <c r="CG13" s="73">
        <f>+IF((D13&gt;'DD7A4.MELD'!D18),111,0)</f>
        <v>0</v>
      </c>
      <c r="CH13" s="73">
        <f>+IF((E13&gt;'DD7A4.MELD'!F18),111,0)</f>
        <v>0</v>
      </c>
      <c r="CI13" s="73">
        <f>+IF((F13&gt;'DD7A4.MELD'!G18),111,0)</f>
        <v>0</v>
      </c>
      <c r="CJ13" s="73">
        <f>+IF((G13&gt;'DD7A4.MELD'!H18),111,0)</f>
        <v>0</v>
      </c>
      <c r="CK13" s="73">
        <f>+IF((H13&gt;'DD7A4.MELD'!I18),111,0)</f>
        <v>0</v>
      </c>
      <c r="CL13" s="73">
        <f>+IF((I13&gt;'DD7A4.MELD'!J18),111,0)</f>
        <v>0</v>
      </c>
      <c r="CM13" s="73">
        <f>+IF((J13&gt;'DD7A4.MELD'!K18),111,0)</f>
        <v>0</v>
      </c>
      <c r="CN13" s="73">
        <f>+IF((K13&gt;'DD7A4.MELD'!L18),111,0)</f>
        <v>0</v>
      </c>
      <c r="CO13" s="73">
        <f>+IF((L13&gt;'DD7A4.MELD'!M18),111,0)</f>
        <v>0</v>
      </c>
      <c r="CP13" s="73">
        <f>+IF((M13&gt;'DD7A4.MELD'!N18),111,0)</f>
        <v>0</v>
      </c>
      <c r="CQ13" s="73">
        <f>+IF((N13&gt;'DD7A4.MELD'!O18),111,0)</f>
        <v>0</v>
      </c>
      <c r="CR13" s="73">
        <f>+IF((O13&gt;'DD7A4.MELD'!P18),111,0)</f>
        <v>0</v>
      </c>
      <c r="CS13" s="73">
        <f>+IF((P13&gt;'DD7A4.MELD'!Q18),111,0)</f>
        <v>0</v>
      </c>
      <c r="CT13" s="73">
        <f>+IF((Q13&gt;'DD7A4.MELD'!R18),111,0)</f>
        <v>0</v>
      </c>
      <c r="CU13" s="73">
        <f>+IF((R13&gt;'DD7A4.MELD'!S18),111,0)</f>
        <v>0</v>
      </c>
      <c r="CV13" s="73">
        <f>+IF((S13&gt;'DD7A4.MELD'!T18),111,0)</f>
        <v>0</v>
      </c>
      <c r="CW13" s="73">
        <f>+IF((T13&gt;'DD7A4.MELD'!U18),111,0)</f>
        <v>0</v>
      </c>
      <c r="CX13" s="73">
        <f>+IF((U13&gt;'DD7A4.MELD'!V18),111,0)</f>
        <v>0</v>
      </c>
      <c r="CY13" s="73">
        <f>+IF((V13&gt;'DD7A4.MELD'!W18),111,0)</f>
        <v>0</v>
      </c>
      <c r="CZ13" s="73" t="e">
        <f>+IF((W13&gt;'DD7A4.MELD'!#REF!),111,0)</f>
        <v>#REF!</v>
      </c>
      <c r="DA13" s="73" t="e">
        <f>+IF((X13&gt;'DD7A4.MELD'!#REF!),111,0)</f>
        <v>#REF!</v>
      </c>
      <c r="DB13" s="73">
        <f>+IF((Y13&gt;'DD7A4.MELD'!X18),111,0)</f>
        <v>0</v>
      </c>
      <c r="DC13" s="73">
        <f>+IF((Z13&gt;'DD7A4.MELD'!Y18),111,0)</f>
        <v>0</v>
      </c>
      <c r="DD13" s="73">
        <f>+IF((AA13&gt;'DD7A4.MELD'!Z18),111,0)</f>
        <v>0</v>
      </c>
      <c r="DE13" s="73">
        <f>+IF((AB13&gt;'DD7A4.MELD'!AA18),111,0)</f>
        <v>0</v>
      </c>
      <c r="DF13" s="73">
        <f>+IF((AC13&gt;'DD7A4.MELD'!AB18),111,0)</f>
        <v>0</v>
      </c>
      <c r="DG13" s="73">
        <f>+IF((AD13&gt;'DD7A4.MELD'!AC18),111,0)</f>
        <v>0</v>
      </c>
      <c r="DH13" s="73">
        <f>+IF((AE13&gt;'DD7A4.MELD'!AD18),111,0)</f>
        <v>0</v>
      </c>
      <c r="DI13" s="73">
        <f>+IF((AF13&gt;'DD7A4.MELD'!AE18),111,0)</f>
        <v>0</v>
      </c>
      <c r="DJ13" s="73">
        <f>+IF((AG13&gt;'DD7A4.MELD'!AF18),111,0)</f>
        <v>0</v>
      </c>
      <c r="DK13" s="73">
        <f>+IF((AH13&gt;'DD7A4.MELD'!AG18),111,0)</f>
        <v>0</v>
      </c>
      <c r="DL13" s="73">
        <f>+IF((AI13&gt;'DD7A4.MELD'!AH18),111,0)</f>
        <v>0</v>
      </c>
      <c r="DM13" s="73">
        <f>+IF((AJ13&gt;'DD7A4.MELD'!AI18),111,0)</f>
        <v>0</v>
      </c>
      <c r="DN13" s="73">
        <f>+IF((AK13&gt;'DD7A4.MELD'!AJ18),111,0)</f>
        <v>0</v>
      </c>
      <c r="DO13" s="73">
        <f>+IF((AL13&gt;'DD7A4.MELD'!AK18),111,0)</f>
        <v>0</v>
      </c>
      <c r="DP13" s="73">
        <f>+IF((AM13&gt;'DD7A4.MELD'!AL18),111,0)</f>
        <v>0</v>
      </c>
      <c r="DQ13" s="73">
        <f>+IF((AN13&gt;'DD7A4.MELD'!AM18),111,0)</f>
        <v>0</v>
      </c>
      <c r="DR13" s="73">
        <f>+IF((AO13&gt;'DD7A4.MELD'!AN18),111,0)</f>
        <v>0</v>
      </c>
    </row>
    <row r="14" spans="2:122" s="51" customFormat="1" ht="17.100000000000001" customHeight="1">
      <c r="B14" s="283"/>
      <c r="C14" s="284" t="s">
        <v>282</v>
      </c>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c r="AN14" s="290"/>
      <c r="AO14" s="301"/>
      <c r="AP14" s="321"/>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50"/>
      <c r="CE14" s="74">
        <f>SUM(D14:AP14)-'E1'!Y14-'E2'!P14-'E2'!X14-'E2'!Z14*2</f>
        <v>0</v>
      </c>
      <c r="CG14" s="73">
        <f>+IF((D14&gt;'DD7A4.MELD'!D19),111,0)</f>
        <v>0</v>
      </c>
      <c r="CH14" s="73">
        <f>+IF((E14&gt;'DD7A4.MELD'!F19),111,0)</f>
        <v>0</v>
      </c>
      <c r="CI14" s="73">
        <f>+IF((F14&gt;'DD7A4.MELD'!G19),111,0)</f>
        <v>0</v>
      </c>
      <c r="CJ14" s="73">
        <f>+IF((G14&gt;'DD7A4.MELD'!H19),111,0)</f>
        <v>0</v>
      </c>
      <c r="CK14" s="73">
        <f>+IF((H14&gt;'DD7A4.MELD'!I19),111,0)</f>
        <v>0</v>
      </c>
      <c r="CL14" s="73">
        <f>+IF((I14&gt;'DD7A4.MELD'!J19),111,0)</f>
        <v>0</v>
      </c>
      <c r="CM14" s="73">
        <f>+IF((J14&gt;'DD7A4.MELD'!K19),111,0)</f>
        <v>0</v>
      </c>
      <c r="CN14" s="73">
        <f>+IF((K14&gt;'DD7A4.MELD'!L19),111,0)</f>
        <v>0</v>
      </c>
      <c r="CO14" s="73">
        <f>+IF((L14&gt;'DD7A4.MELD'!M19),111,0)</f>
        <v>0</v>
      </c>
      <c r="CP14" s="73">
        <f>+IF((M14&gt;'DD7A4.MELD'!N19),111,0)</f>
        <v>0</v>
      </c>
      <c r="CQ14" s="73">
        <f>+IF((N14&gt;'DD7A4.MELD'!O19),111,0)</f>
        <v>0</v>
      </c>
      <c r="CR14" s="73">
        <f>+IF((O14&gt;'DD7A4.MELD'!P19),111,0)</f>
        <v>0</v>
      </c>
      <c r="CS14" s="73">
        <f>+IF((P14&gt;'DD7A4.MELD'!Q19),111,0)</f>
        <v>0</v>
      </c>
      <c r="CT14" s="73">
        <f>+IF((Q14&gt;'DD7A4.MELD'!R19),111,0)</f>
        <v>0</v>
      </c>
      <c r="CU14" s="73">
        <f>+IF((R14&gt;'DD7A4.MELD'!S19),111,0)</f>
        <v>0</v>
      </c>
      <c r="CV14" s="73">
        <f>+IF((S14&gt;'DD7A4.MELD'!T19),111,0)</f>
        <v>0</v>
      </c>
      <c r="CW14" s="73">
        <f>+IF((T14&gt;'DD7A4.MELD'!U19),111,0)</f>
        <v>0</v>
      </c>
      <c r="CX14" s="73">
        <f>+IF((U14&gt;'DD7A4.MELD'!V19),111,0)</f>
        <v>0</v>
      </c>
      <c r="CY14" s="73">
        <f>+IF((V14&gt;'DD7A4.MELD'!W19),111,0)</f>
        <v>0</v>
      </c>
      <c r="CZ14" s="73" t="e">
        <f>+IF((W14&gt;'DD7A4.MELD'!#REF!),111,0)</f>
        <v>#REF!</v>
      </c>
      <c r="DA14" s="73" t="e">
        <f>+IF((X14&gt;'DD7A4.MELD'!#REF!),111,0)</f>
        <v>#REF!</v>
      </c>
      <c r="DB14" s="73">
        <f>+IF((Y14&gt;'DD7A4.MELD'!X19),111,0)</f>
        <v>0</v>
      </c>
      <c r="DC14" s="73">
        <f>+IF((Z14&gt;'DD7A4.MELD'!Y19),111,0)</f>
        <v>0</v>
      </c>
      <c r="DD14" s="73">
        <f>+IF((AA14&gt;'DD7A4.MELD'!Z19),111,0)</f>
        <v>0</v>
      </c>
      <c r="DE14" s="73">
        <f>+IF((AB14&gt;'DD7A4.MELD'!AA19),111,0)</f>
        <v>0</v>
      </c>
      <c r="DF14" s="73">
        <f>+IF((AC14&gt;'DD7A4.MELD'!AB19),111,0)</f>
        <v>0</v>
      </c>
      <c r="DG14" s="73">
        <f>+IF((AD14&gt;'DD7A4.MELD'!AC19),111,0)</f>
        <v>0</v>
      </c>
      <c r="DH14" s="73">
        <f>+IF((AE14&gt;'DD7A4.MELD'!AD19),111,0)</f>
        <v>0</v>
      </c>
      <c r="DI14" s="73">
        <f>+IF((AF14&gt;'DD7A4.MELD'!AE19),111,0)</f>
        <v>0</v>
      </c>
      <c r="DJ14" s="73">
        <f>+IF((AG14&gt;'DD7A4.MELD'!AF19),111,0)</f>
        <v>0</v>
      </c>
      <c r="DK14" s="73">
        <f>+IF((AH14&gt;'DD7A4.MELD'!AG19),111,0)</f>
        <v>0</v>
      </c>
      <c r="DL14" s="73">
        <f>+IF((AI14&gt;'DD7A4.MELD'!AH19),111,0)</f>
        <v>0</v>
      </c>
      <c r="DM14" s="73">
        <f>+IF((AJ14&gt;'DD7A4.MELD'!AI19),111,0)</f>
        <v>0</v>
      </c>
      <c r="DN14" s="73">
        <f>+IF((AK14&gt;'DD7A4.MELD'!AJ19),111,0)</f>
        <v>0</v>
      </c>
      <c r="DO14" s="73">
        <f>+IF((AL14&gt;'DD7A4.MELD'!AK19),111,0)</f>
        <v>0</v>
      </c>
      <c r="DP14" s="73">
        <f>+IF((AM14&gt;'DD7A4.MELD'!AL19),111,0)</f>
        <v>0</v>
      </c>
      <c r="DQ14" s="73">
        <f>+IF((AN14&gt;'DD7A4.MELD'!AM19),111,0)</f>
        <v>0</v>
      </c>
      <c r="DR14" s="73">
        <f>+IF((AO14&gt;'DD7A4.MELD'!AN19),111,0)</f>
        <v>0</v>
      </c>
    </row>
    <row r="15" spans="2:122" s="51" customFormat="1" ht="17.100000000000001" customHeight="1">
      <c r="B15" s="283"/>
      <c r="C15" s="284" t="s">
        <v>191</v>
      </c>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301"/>
      <c r="AP15" s="321"/>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50"/>
      <c r="CE15" s="74">
        <f>SUM(D15:AP15)-'E1'!Y15-'E2'!P15-'E2'!X15-'E2'!Z15*2</f>
        <v>0</v>
      </c>
      <c r="CG15" s="73">
        <f>+IF((D15&gt;'DD7A4.MELD'!D20),111,0)</f>
        <v>0</v>
      </c>
      <c r="CH15" s="73">
        <f>+IF((E15&gt;'DD7A4.MELD'!F20),111,0)</f>
        <v>0</v>
      </c>
      <c r="CI15" s="73">
        <f>+IF((F15&gt;'DD7A4.MELD'!G20),111,0)</f>
        <v>0</v>
      </c>
      <c r="CJ15" s="73">
        <f>+IF((G15&gt;'DD7A4.MELD'!H20),111,0)</f>
        <v>0</v>
      </c>
      <c r="CK15" s="73">
        <f>+IF((H15&gt;'DD7A4.MELD'!I20),111,0)</f>
        <v>0</v>
      </c>
      <c r="CL15" s="73">
        <f>+IF((I15&gt;'DD7A4.MELD'!J20),111,0)</f>
        <v>0</v>
      </c>
      <c r="CM15" s="73">
        <f>+IF((J15&gt;'DD7A4.MELD'!K20),111,0)</f>
        <v>0</v>
      </c>
      <c r="CN15" s="73">
        <f>+IF((K15&gt;'DD7A4.MELD'!L20),111,0)</f>
        <v>0</v>
      </c>
      <c r="CO15" s="73">
        <f>+IF((L15&gt;'DD7A4.MELD'!M20),111,0)</f>
        <v>0</v>
      </c>
      <c r="CP15" s="73">
        <f>+IF((M15&gt;'DD7A4.MELD'!N20),111,0)</f>
        <v>0</v>
      </c>
      <c r="CQ15" s="73">
        <f>+IF((N15&gt;'DD7A4.MELD'!O20),111,0)</f>
        <v>0</v>
      </c>
      <c r="CR15" s="73">
        <f>+IF((O15&gt;'DD7A4.MELD'!P20),111,0)</f>
        <v>0</v>
      </c>
      <c r="CS15" s="73">
        <f>+IF((P15&gt;'DD7A4.MELD'!Q20),111,0)</f>
        <v>0</v>
      </c>
      <c r="CT15" s="73">
        <f>+IF((Q15&gt;'DD7A4.MELD'!R20),111,0)</f>
        <v>0</v>
      </c>
      <c r="CU15" s="73">
        <f>+IF((R15&gt;'DD7A4.MELD'!S20),111,0)</f>
        <v>0</v>
      </c>
      <c r="CV15" s="73">
        <f>+IF((S15&gt;'DD7A4.MELD'!T20),111,0)</f>
        <v>0</v>
      </c>
      <c r="CW15" s="73">
        <f>+IF((T15&gt;'DD7A4.MELD'!U20),111,0)</f>
        <v>0</v>
      </c>
      <c r="CX15" s="73">
        <f>+IF((U15&gt;'DD7A4.MELD'!V20),111,0)</f>
        <v>0</v>
      </c>
      <c r="CY15" s="73">
        <f>+IF((V15&gt;'DD7A4.MELD'!W20),111,0)</f>
        <v>0</v>
      </c>
      <c r="CZ15" s="73" t="e">
        <f>+IF((W15&gt;'DD7A4.MELD'!#REF!),111,0)</f>
        <v>#REF!</v>
      </c>
      <c r="DA15" s="73" t="e">
        <f>+IF((X15&gt;'DD7A4.MELD'!#REF!),111,0)</f>
        <v>#REF!</v>
      </c>
      <c r="DB15" s="73">
        <f>+IF((Y15&gt;'DD7A4.MELD'!X20),111,0)</f>
        <v>0</v>
      </c>
      <c r="DC15" s="73">
        <f>+IF((Z15&gt;'DD7A4.MELD'!Y20),111,0)</f>
        <v>0</v>
      </c>
      <c r="DD15" s="73">
        <f>+IF((AA15&gt;'DD7A4.MELD'!Z20),111,0)</f>
        <v>0</v>
      </c>
      <c r="DE15" s="73">
        <f>+IF((AB15&gt;'DD7A4.MELD'!AA20),111,0)</f>
        <v>0</v>
      </c>
      <c r="DF15" s="73">
        <f>+IF((AC15&gt;'DD7A4.MELD'!AB20),111,0)</f>
        <v>0</v>
      </c>
      <c r="DG15" s="73">
        <f>+IF((AD15&gt;'DD7A4.MELD'!AC20),111,0)</f>
        <v>0</v>
      </c>
      <c r="DH15" s="73">
        <f>+IF((AE15&gt;'DD7A4.MELD'!AD20),111,0)</f>
        <v>0</v>
      </c>
      <c r="DI15" s="73">
        <f>+IF((AF15&gt;'DD7A4.MELD'!AE20),111,0)</f>
        <v>0</v>
      </c>
      <c r="DJ15" s="73">
        <f>+IF((AG15&gt;'DD7A4.MELD'!AF20),111,0)</f>
        <v>0</v>
      </c>
      <c r="DK15" s="73">
        <f>+IF((AH15&gt;'DD7A4.MELD'!AG20),111,0)</f>
        <v>0</v>
      </c>
      <c r="DL15" s="73">
        <f>+IF((AI15&gt;'DD7A4.MELD'!AH20),111,0)</f>
        <v>0</v>
      </c>
      <c r="DM15" s="73">
        <f>+IF((AJ15&gt;'DD7A4.MELD'!AI20),111,0)</f>
        <v>0</v>
      </c>
      <c r="DN15" s="73">
        <f>+IF((AK15&gt;'DD7A4.MELD'!AJ20),111,0)</f>
        <v>0</v>
      </c>
      <c r="DO15" s="73">
        <f>+IF((AL15&gt;'DD7A4.MELD'!AK20),111,0)</f>
        <v>0</v>
      </c>
      <c r="DP15" s="73">
        <f>+IF((AM15&gt;'DD7A4.MELD'!AL20),111,0)</f>
        <v>0</v>
      </c>
      <c r="DQ15" s="73">
        <f>+IF((AN15&gt;'DD7A4.MELD'!AM20),111,0)</f>
        <v>0</v>
      </c>
      <c r="DR15" s="73">
        <f>+IF((AO15&gt;'DD7A4.MELD'!AN20),111,0)</f>
        <v>0</v>
      </c>
    </row>
    <row r="16" spans="2:122" s="51" customFormat="1" ht="17.100000000000001" customHeight="1">
      <c r="B16" s="283"/>
      <c r="C16" s="285" t="s">
        <v>54</v>
      </c>
      <c r="D16" s="290"/>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290"/>
      <c r="AO16" s="301"/>
      <c r="AP16" s="321"/>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50"/>
      <c r="CE16" s="74">
        <f>SUM(D16:AP16)-'E1'!Y16-'E2'!P16-'E2'!X16-'E2'!Z16*2</f>
        <v>0</v>
      </c>
      <c r="CG16" s="73">
        <f>+IF((D16&gt;'DD7A4.MELD'!D21),111,0)</f>
        <v>0</v>
      </c>
      <c r="CH16" s="73">
        <f>+IF((E16&gt;'DD7A4.MELD'!F21),111,0)</f>
        <v>0</v>
      </c>
      <c r="CI16" s="73">
        <f>+IF((F16&gt;'DD7A4.MELD'!G21),111,0)</f>
        <v>0</v>
      </c>
      <c r="CJ16" s="73">
        <f>+IF((G16&gt;'DD7A4.MELD'!H21),111,0)</f>
        <v>0</v>
      </c>
      <c r="CK16" s="73">
        <f>+IF((H16&gt;'DD7A4.MELD'!I21),111,0)</f>
        <v>0</v>
      </c>
      <c r="CL16" s="73">
        <f>+IF((I16&gt;'DD7A4.MELD'!J21),111,0)</f>
        <v>0</v>
      </c>
      <c r="CM16" s="73">
        <f>+IF((J16&gt;'DD7A4.MELD'!K21),111,0)</f>
        <v>0</v>
      </c>
      <c r="CN16" s="73">
        <f>+IF((K16&gt;'DD7A4.MELD'!L21),111,0)</f>
        <v>0</v>
      </c>
      <c r="CO16" s="73">
        <f>+IF((L16&gt;'DD7A4.MELD'!M21),111,0)</f>
        <v>0</v>
      </c>
      <c r="CP16" s="73">
        <f>+IF((M16&gt;'DD7A4.MELD'!N21),111,0)</f>
        <v>0</v>
      </c>
      <c r="CQ16" s="73">
        <f>+IF((N16&gt;'DD7A4.MELD'!O21),111,0)</f>
        <v>0</v>
      </c>
      <c r="CR16" s="73">
        <f>+IF((O16&gt;'DD7A4.MELD'!P21),111,0)</f>
        <v>0</v>
      </c>
      <c r="CS16" s="73">
        <f>+IF((P16&gt;'DD7A4.MELD'!Q21),111,0)</f>
        <v>0</v>
      </c>
      <c r="CT16" s="73">
        <f>+IF((Q16&gt;'DD7A4.MELD'!R21),111,0)</f>
        <v>0</v>
      </c>
      <c r="CU16" s="73">
        <f>+IF((R16&gt;'DD7A4.MELD'!S21),111,0)</f>
        <v>0</v>
      </c>
      <c r="CV16" s="73">
        <f>+IF((S16&gt;'DD7A4.MELD'!T21),111,0)</f>
        <v>0</v>
      </c>
      <c r="CW16" s="73">
        <f>+IF((T16&gt;'DD7A4.MELD'!U21),111,0)</f>
        <v>0</v>
      </c>
      <c r="CX16" s="73">
        <f>+IF((U16&gt;'DD7A4.MELD'!V21),111,0)</f>
        <v>0</v>
      </c>
      <c r="CY16" s="73">
        <f>+IF((V16&gt;'DD7A4.MELD'!W21),111,0)</f>
        <v>0</v>
      </c>
      <c r="CZ16" s="73" t="e">
        <f>+IF((W16&gt;'DD7A4.MELD'!#REF!),111,0)</f>
        <v>#REF!</v>
      </c>
      <c r="DA16" s="73" t="e">
        <f>+IF((X16&gt;'DD7A4.MELD'!#REF!),111,0)</f>
        <v>#REF!</v>
      </c>
      <c r="DB16" s="73">
        <f>+IF((Y16&gt;'DD7A4.MELD'!X21),111,0)</f>
        <v>0</v>
      </c>
      <c r="DC16" s="73">
        <f>+IF((Z16&gt;'DD7A4.MELD'!Y21),111,0)</f>
        <v>0</v>
      </c>
      <c r="DD16" s="73">
        <f>+IF((AA16&gt;'DD7A4.MELD'!Z21),111,0)</f>
        <v>0</v>
      </c>
      <c r="DE16" s="73">
        <f>+IF((AB16&gt;'DD7A4.MELD'!AA21),111,0)</f>
        <v>0</v>
      </c>
      <c r="DF16" s="73">
        <f>+IF((AC16&gt;'DD7A4.MELD'!AB21),111,0)</f>
        <v>0</v>
      </c>
      <c r="DG16" s="73">
        <f>+IF((AD16&gt;'DD7A4.MELD'!AC21),111,0)</f>
        <v>0</v>
      </c>
      <c r="DH16" s="73">
        <f>+IF((AE16&gt;'DD7A4.MELD'!AD21),111,0)</f>
        <v>0</v>
      </c>
      <c r="DI16" s="73">
        <f>+IF((AF16&gt;'DD7A4.MELD'!AE21),111,0)</f>
        <v>0</v>
      </c>
      <c r="DJ16" s="73">
        <f>+IF((AG16&gt;'DD7A4.MELD'!AF21),111,0)</f>
        <v>0</v>
      </c>
      <c r="DK16" s="73">
        <f>+IF((AH16&gt;'DD7A4.MELD'!AG21),111,0)</f>
        <v>0</v>
      </c>
      <c r="DL16" s="73">
        <f>+IF((AI16&gt;'DD7A4.MELD'!AH21),111,0)</f>
        <v>0</v>
      </c>
      <c r="DM16" s="73">
        <f>+IF((AJ16&gt;'DD7A4.MELD'!AI21),111,0)</f>
        <v>0</v>
      </c>
      <c r="DN16" s="73">
        <f>+IF((AK16&gt;'DD7A4.MELD'!AJ21),111,0)</f>
        <v>0</v>
      </c>
      <c r="DO16" s="73">
        <f>+IF((AL16&gt;'DD7A4.MELD'!AK21),111,0)</f>
        <v>0</v>
      </c>
      <c r="DP16" s="73">
        <f>+IF((AM16&gt;'DD7A4.MELD'!AL21),111,0)</f>
        <v>0</v>
      </c>
      <c r="DQ16" s="73">
        <f>+IF((AN16&gt;'DD7A4.MELD'!AM21),111,0)</f>
        <v>0</v>
      </c>
      <c r="DR16" s="73">
        <f>+IF((AO16&gt;'DD7A4.MELD'!AN21),111,0)</f>
        <v>0</v>
      </c>
    </row>
    <row r="17" spans="2:122" s="51" customFormat="1" ht="17.100000000000001" customHeight="1">
      <c r="B17" s="283"/>
      <c r="C17" s="278" t="s">
        <v>241</v>
      </c>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301"/>
      <c r="AP17" s="321"/>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50"/>
      <c r="CE17" s="74">
        <f>SUM(D17:AP17)-'E1'!Y17-'E2'!P17-'E2'!X17-'E2'!Z17*2</f>
        <v>0</v>
      </c>
      <c r="CG17" s="73">
        <f>+IF((D17&gt;'DD7A4.MELD'!D22),111,0)</f>
        <v>0</v>
      </c>
      <c r="CH17" s="73">
        <f>+IF((E17&gt;'DD7A4.MELD'!F22),111,0)</f>
        <v>0</v>
      </c>
      <c r="CI17" s="73">
        <f>+IF((F17&gt;'DD7A4.MELD'!G22),111,0)</f>
        <v>0</v>
      </c>
      <c r="CJ17" s="73">
        <f>+IF((G17&gt;'DD7A4.MELD'!H22),111,0)</f>
        <v>0</v>
      </c>
      <c r="CK17" s="73">
        <f>+IF((H17&gt;'DD7A4.MELD'!I22),111,0)</f>
        <v>0</v>
      </c>
      <c r="CL17" s="73">
        <f>+IF((I17&gt;'DD7A4.MELD'!J22),111,0)</f>
        <v>0</v>
      </c>
      <c r="CM17" s="73">
        <f>+IF((J17&gt;'DD7A4.MELD'!K22),111,0)</f>
        <v>0</v>
      </c>
      <c r="CN17" s="73">
        <f>+IF((K17&gt;'DD7A4.MELD'!L22),111,0)</f>
        <v>0</v>
      </c>
      <c r="CO17" s="73">
        <f>+IF((L17&gt;'DD7A4.MELD'!M22),111,0)</f>
        <v>0</v>
      </c>
      <c r="CP17" s="73">
        <f>+IF((M17&gt;'DD7A4.MELD'!N22),111,0)</f>
        <v>0</v>
      </c>
      <c r="CQ17" s="73">
        <f>+IF((N17&gt;'DD7A4.MELD'!O22),111,0)</f>
        <v>0</v>
      </c>
      <c r="CR17" s="73">
        <f>+IF((O17&gt;'DD7A4.MELD'!P22),111,0)</f>
        <v>0</v>
      </c>
      <c r="CS17" s="73">
        <f>+IF((P17&gt;'DD7A4.MELD'!Q22),111,0)</f>
        <v>0</v>
      </c>
      <c r="CT17" s="73">
        <f>+IF((Q17&gt;'DD7A4.MELD'!R22),111,0)</f>
        <v>0</v>
      </c>
      <c r="CU17" s="73">
        <f>+IF((R17&gt;'DD7A4.MELD'!S22),111,0)</f>
        <v>0</v>
      </c>
      <c r="CV17" s="73">
        <f>+IF((S17&gt;'DD7A4.MELD'!T22),111,0)</f>
        <v>0</v>
      </c>
      <c r="CW17" s="73">
        <f>+IF((T17&gt;'DD7A4.MELD'!U22),111,0)</f>
        <v>0</v>
      </c>
      <c r="CX17" s="73">
        <f>+IF((U17&gt;'DD7A4.MELD'!V22),111,0)</f>
        <v>0</v>
      </c>
      <c r="CY17" s="73">
        <f>+IF((V17&gt;'DD7A4.MELD'!W22),111,0)</f>
        <v>0</v>
      </c>
      <c r="CZ17" s="73" t="e">
        <f>+IF((W17&gt;'DD7A4.MELD'!#REF!),111,0)</f>
        <v>#REF!</v>
      </c>
      <c r="DA17" s="73" t="e">
        <f>+IF((X17&gt;'DD7A4.MELD'!#REF!),111,0)</f>
        <v>#REF!</v>
      </c>
      <c r="DB17" s="73">
        <f>+IF((Y17&gt;'DD7A4.MELD'!X22),111,0)</f>
        <v>0</v>
      </c>
      <c r="DC17" s="73">
        <f>+IF((Z17&gt;'DD7A4.MELD'!Y22),111,0)</f>
        <v>0</v>
      </c>
      <c r="DD17" s="73">
        <f>+IF((AA17&gt;'DD7A4.MELD'!Z22),111,0)</f>
        <v>0</v>
      </c>
      <c r="DE17" s="73">
        <f>+IF((AB17&gt;'DD7A4.MELD'!AA22),111,0)</f>
        <v>0</v>
      </c>
      <c r="DF17" s="73">
        <f>+IF((AC17&gt;'DD7A4.MELD'!AB22),111,0)</f>
        <v>0</v>
      </c>
      <c r="DG17" s="73">
        <f>+IF((AD17&gt;'DD7A4.MELD'!AC22),111,0)</f>
        <v>0</v>
      </c>
      <c r="DH17" s="73">
        <f>+IF((AE17&gt;'DD7A4.MELD'!AD22),111,0)</f>
        <v>0</v>
      </c>
      <c r="DI17" s="73">
        <f>+IF((AF17&gt;'DD7A4.MELD'!AE22),111,0)</f>
        <v>0</v>
      </c>
      <c r="DJ17" s="73">
        <f>+IF((AG17&gt;'DD7A4.MELD'!AF22),111,0)</f>
        <v>0</v>
      </c>
      <c r="DK17" s="73">
        <f>+IF((AH17&gt;'DD7A4.MELD'!AG22),111,0)</f>
        <v>0</v>
      </c>
      <c r="DL17" s="73">
        <f>+IF((AI17&gt;'DD7A4.MELD'!AH22),111,0)</f>
        <v>0</v>
      </c>
      <c r="DM17" s="73">
        <f>+IF((AJ17&gt;'DD7A4.MELD'!AI22),111,0)</f>
        <v>0</v>
      </c>
      <c r="DN17" s="73">
        <f>+IF((AK17&gt;'DD7A4.MELD'!AJ22),111,0)</f>
        <v>0</v>
      </c>
      <c r="DO17" s="73">
        <f>+IF((AL17&gt;'DD7A4.MELD'!AK22),111,0)</f>
        <v>0</v>
      </c>
      <c r="DP17" s="73">
        <f>+IF((AM17&gt;'DD7A4.MELD'!AL22),111,0)</f>
        <v>0</v>
      </c>
      <c r="DQ17" s="73">
        <f>+IF((AN17&gt;'DD7A4.MELD'!AM22),111,0)</f>
        <v>0</v>
      </c>
      <c r="DR17" s="73">
        <f>+IF((AO17&gt;'DD7A4.MELD'!AN22),111,0)</f>
        <v>0</v>
      </c>
    </row>
    <row r="18" spans="2:122" s="58" customFormat="1" ht="17.100000000000001" customHeight="1">
      <c r="B18" s="255"/>
      <c r="C18" s="91" t="s">
        <v>12</v>
      </c>
      <c r="D18" s="345"/>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6"/>
      <c r="AP18" s="321"/>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256"/>
      <c r="CE18" s="72">
        <f>SUM(D18:AP18)-'E1'!Y18-'E2'!P18-'E2'!X18-'E2'!Z18*2</f>
        <v>0</v>
      </c>
      <c r="CG18" s="73">
        <f>+IF(OR((D18&gt;'DD7A4.MELD'!D23),(D18&lt;'DD7A4.MELD'!D24)),111,0)</f>
        <v>0</v>
      </c>
      <c r="CH18" s="74">
        <f>+IF(OR((E18&gt;'DD7A4.MELD'!F23),(E18&lt;'DD7A4.MELD'!F24)),111,0)</f>
        <v>0</v>
      </c>
      <c r="CI18" s="74">
        <f>+IF(OR((F18&gt;'DD7A4.MELD'!G23),(F18&lt;'DD7A4.MELD'!G24)),111,0)</f>
        <v>0</v>
      </c>
      <c r="CJ18" s="74">
        <f>+IF(OR((G18&gt;'DD7A4.MELD'!H23),(G18&lt;'DD7A4.MELD'!H24)),111,0)</f>
        <v>0</v>
      </c>
      <c r="CK18" s="74">
        <f>+IF(OR((H18&gt;'DD7A4.MELD'!I23),(H18&lt;'DD7A4.MELD'!I24)),111,0)</f>
        <v>0</v>
      </c>
      <c r="CL18" s="74">
        <f>+IF(OR((I18&gt;'DD7A4.MELD'!J23),(I18&lt;'DD7A4.MELD'!J24)),111,0)</f>
        <v>0</v>
      </c>
      <c r="CM18" s="74">
        <f>+IF(OR((J18&gt;'DD7A4.MELD'!K23),(J18&lt;'DD7A4.MELD'!K24)),111,0)</f>
        <v>0</v>
      </c>
      <c r="CN18" s="74">
        <f>+IF(OR((K18&gt;'DD7A4.MELD'!L23),(K18&lt;'DD7A4.MELD'!L24)),111,0)</f>
        <v>0</v>
      </c>
      <c r="CO18" s="74">
        <f>+IF(OR((L18&gt;'DD7A4.MELD'!M23),(L18&lt;'DD7A4.MELD'!M24)),111,0)</f>
        <v>0</v>
      </c>
      <c r="CP18" s="74">
        <f>+IF(OR((M18&gt;'DD7A4.MELD'!N23),(M18&lt;'DD7A4.MELD'!N24)),111,0)</f>
        <v>0</v>
      </c>
      <c r="CQ18" s="74">
        <f>+IF(OR((N18&gt;'DD7A4.MELD'!O23),(N18&lt;'DD7A4.MELD'!O24)),111,0)</f>
        <v>0</v>
      </c>
      <c r="CR18" s="74">
        <f>+IF(OR((O18&gt;'DD7A4.MELD'!P23),(O18&lt;'DD7A4.MELD'!P24)),111,0)</f>
        <v>0</v>
      </c>
      <c r="CS18" s="74">
        <f>+IF(OR((P18&gt;'DD7A4.MELD'!Q23),(P18&lt;'DD7A4.MELD'!Q24)),111,0)</f>
        <v>0</v>
      </c>
      <c r="CT18" s="74">
        <f>+IF(OR((Q18&gt;'DD7A4.MELD'!R23),(Q18&lt;'DD7A4.MELD'!R24)),111,0)</f>
        <v>0</v>
      </c>
      <c r="CU18" s="74">
        <f>+IF(OR((R18&gt;'DD7A4.MELD'!S23),(R18&lt;'DD7A4.MELD'!S24)),111,0)</f>
        <v>0</v>
      </c>
      <c r="CV18" s="74">
        <f>+IF(OR((S18&gt;'DD7A4.MELD'!T23),(S18&lt;'DD7A4.MELD'!T24)),111,0)</f>
        <v>0</v>
      </c>
      <c r="CW18" s="74">
        <f>+IF(OR((T18&gt;'DD7A4.MELD'!U23),(T18&lt;'DD7A4.MELD'!U24)),111,0)</f>
        <v>0</v>
      </c>
      <c r="CX18" s="74">
        <f>+IF(OR((U18&gt;'DD7A4.MELD'!V23),(U18&lt;'DD7A4.MELD'!V24)),111,0)</f>
        <v>0</v>
      </c>
      <c r="CY18" s="74">
        <f>+IF(OR((V18&gt;'DD7A4.MELD'!W23),(V18&lt;'DD7A4.MELD'!W24)),111,0)</f>
        <v>0</v>
      </c>
      <c r="CZ18" s="74" t="e">
        <f>+IF(OR((W18&gt;'DD7A4.MELD'!#REF!),(W18&lt;'DD7A4.MELD'!#REF!)),111,0)</f>
        <v>#REF!</v>
      </c>
      <c r="DA18" s="74" t="e">
        <f>+IF(OR((X18&gt;'DD7A4.MELD'!#REF!),(X18&lt;'DD7A4.MELD'!#REF!)),111,0)</f>
        <v>#REF!</v>
      </c>
      <c r="DB18" s="74">
        <f>+IF(OR((Y18&gt;'DD7A4.MELD'!X23),(Y18&lt;'DD7A4.MELD'!X24)),111,0)</f>
        <v>0</v>
      </c>
      <c r="DC18" s="74">
        <f>+IF(OR((Z18&gt;'DD7A4.MELD'!Y23),(Z18&lt;'DD7A4.MELD'!Y24)),111,0)</f>
        <v>0</v>
      </c>
      <c r="DD18" s="74">
        <f>+IF(OR((AA18&gt;'DD7A4.MELD'!Z23),(AA18&lt;'DD7A4.MELD'!Z24)),111,0)</f>
        <v>0</v>
      </c>
      <c r="DE18" s="74">
        <f>+IF(OR((AB18&gt;'DD7A4.MELD'!AA23),(AB18&lt;'DD7A4.MELD'!AA24)),111,0)</f>
        <v>0</v>
      </c>
      <c r="DF18" s="74">
        <f>+IF(OR((AC18&gt;'DD7A4.MELD'!AB23),(AC18&lt;'DD7A4.MELD'!AB24)),111,0)</f>
        <v>0</v>
      </c>
      <c r="DG18" s="74">
        <f>+IF(OR((AD18&gt;'DD7A4.MELD'!AC23),(AD18&lt;'DD7A4.MELD'!AC24)),111,0)</f>
        <v>0</v>
      </c>
      <c r="DH18" s="74">
        <f>+IF(OR((AE18&gt;'DD7A4.MELD'!AD23),(AE18&lt;'DD7A4.MELD'!AD24)),111,0)</f>
        <v>0</v>
      </c>
      <c r="DI18" s="74">
        <f>+IF(OR((AF18&gt;'DD7A4.MELD'!AE23),(AF18&lt;'DD7A4.MELD'!AE24)),111,0)</f>
        <v>0</v>
      </c>
      <c r="DJ18" s="74">
        <f>+IF(OR((AG18&gt;'DD7A4.MELD'!AF23),(AG18&lt;'DD7A4.MELD'!AF24)),111,0)</f>
        <v>0</v>
      </c>
      <c r="DK18" s="74">
        <f>+IF(OR((AH18&gt;'DD7A4.MELD'!AG23),(AH18&lt;'DD7A4.MELD'!AG24)),111,0)</f>
        <v>0</v>
      </c>
      <c r="DL18" s="74">
        <f>+IF(OR((AI18&gt;'DD7A4.MELD'!AH23),(AI18&lt;'DD7A4.MELD'!AH24)),111,0)</f>
        <v>0</v>
      </c>
      <c r="DM18" s="74">
        <f>+IF(OR((AJ18&gt;'DD7A4.MELD'!AI23),(AJ18&lt;'DD7A4.MELD'!AI24)),111,0)</f>
        <v>0</v>
      </c>
      <c r="DN18" s="74">
        <f>+IF(OR((AK18&gt;'DD7A4.MELD'!AJ23),(AK18&lt;'DD7A4.MELD'!AJ24)),111,0)</f>
        <v>0</v>
      </c>
      <c r="DO18" s="74">
        <f>+IF(OR((AL18&gt;'DD7A4.MELD'!AK23),(AL18&lt;'DD7A4.MELD'!AK24)),111,0)</f>
        <v>0</v>
      </c>
      <c r="DP18" s="74">
        <f>+IF(OR((AM18&gt;'DD7A4.MELD'!AL23),(AM18&lt;'DD7A4.MELD'!AL24)),111,0)</f>
        <v>0</v>
      </c>
      <c r="DQ18" s="74">
        <f>+IF(OR((AN18&gt;'DD7A4.MELD'!AM23),(AN18&lt;'DD7A4.MELD'!AM24)),111,0)</f>
        <v>0</v>
      </c>
      <c r="DR18" s="74">
        <f>+IF(OR((AO18&gt;'DD7A4.MELD'!AN23),(AO18&lt;'DD7A4.MELD'!AN24)),111,0)</f>
        <v>0</v>
      </c>
    </row>
    <row r="19" spans="2:122" s="91" customFormat="1" ht="20.100000000000001" customHeight="1">
      <c r="B19" s="250"/>
      <c r="C19" s="91" t="s">
        <v>55</v>
      </c>
      <c r="D19" s="295">
        <f>SUM(D10:D11,D18)</f>
        <v>0</v>
      </c>
      <c r="E19" s="295">
        <f t="shared" ref="E19:AO19" si="3">SUM(E10:E11,E18)</f>
        <v>0</v>
      </c>
      <c r="F19" s="295">
        <f t="shared" si="3"/>
        <v>0</v>
      </c>
      <c r="G19" s="295">
        <f t="shared" si="3"/>
        <v>0</v>
      </c>
      <c r="H19" s="295">
        <f t="shared" si="3"/>
        <v>0</v>
      </c>
      <c r="I19" s="295">
        <f t="shared" si="3"/>
        <v>0</v>
      </c>
      <c r="J19" s="295">
        <f t="shared" si="3"/>
        <v>0</v>
      </c>
      <c r="K19" s="295">
        <f t="shared" si="3"/>
        <v>0</v>
      </c>
      <c r="L19" s="295">
        <f t="shared" si="3"/>
        <v>0</v>
      </c>
      <c r="M19" s="295">
        <f t="shared" si="3"/>
        <v>0</v>
      </c>
      <c r="N19" s="295">
        <f t="shared" si="3"/>
        <v>0</v>
      </c>
      <c r="O19" s="295">
        <f t="shared" si="3"/>
        <v>0</v>
      </c>
      <c r="P19" s="295">
        <f t="shared" si="3"/>
        <v>0</v>
      </c>
      <c r="Q19" s="295">
        <f t="shared" si="3"/>
        <v>0</v>
      </c>
      <c r="R19" s="295">
        <f t="shared" si="3"/>
        <v>0</v>
      </c>
      <c r="S19" s="295">
        <f t="shared" si="3"/>
        <v>0</v>
      </c>
      <c r="T19" s="295">
        <f t="shared" si="3"/>
        <v>0</v>
      </c>
      <c r="U19" s="295">
        <f t="shared" si="3"/>
        <v>0</v>
      </c>
      <c r="V19" s="295">
        <f t="shared" si="3"/>
        <v>0</v>
      </c>
      <c r="W19" s="295">
        <f t="shared" si="3"/>
        <v>0</v>
      </c>
      <c r="X19" s="295">
        <f t="shared" si="3"/>
        <v>0</v>
      </c>
      <c r="Y19" s="295">
        <f t="shared" si="3"/>
        <v>0</v>
      </c>
      <c r="Z19" s="295">
        <f t="shared" si="3"/>
        <v>0</v>
      </c>
      <c r="AA19" s="295">
        <f t="shared" si="3"/>
        <v>0</v>
      </c>
      <c r="AB19" s="295">
        <f t="shared" si="3"/>
        <v>0</v>
      </c>
      <c r="AC19" s="295">
        <f t="shared" si="3"/>
        <v>0</v>
      </c>
      <c r="AD19" s="295">
        <f t="shared" si="3"/>
        <v>0</v>
      </c>
      <c r="AE19" s="295">
        <f t="shared" si="3"/>
        <v>0</v>
      </c>
      <c r="AF19" s="295">
        <f t="shared" si="3"/>
        <v>0</v>
      </c>
      <c r="AG19" s="295">
        <f t="shared" si="3"/>
        <v>0</v>
      </c>
      <c r="AH19" s="295">
        <f t="shared" si="3"/>
        <v>0</v>
      </c>
      <c r="AI19" s="295">
        <f t="shared" si="3"/>
        <v>0</v>
      </c>
      <c r="AJ19" s="295">
        <f t="shared" si="3"/>
        <v>0</v>
      </c>
      <c r="AK19" s="295">
        <f t="shared" si="3"/>
        <v>0</v>
      </c>
      <c r="AL19" s="295">
        <f t="shared" si="3"/>
        <v>0</v>
      </c>
      <c r="AM19" s="295">
        <f t="shared" si="3"/>
        <v>0</v>
      </c>
      <c r="AN19" s="295">
        <f t="shared" si="3"/>
        <v>0</v>
      </c>
      <c r="AO19" s="293">
        <f t="shared" si="3"/>
        <v>0</v>
      </c>
      <c r="AP19" s="320"/>
      <c r="AR19" s="74">
        <f>+D19-D10-D11-D18</f>
        <v>0</v>
      </c>
      <c r="AS19" s="74">
        <f t="shared" ref="AS19:CC19" si="4">+E19-E10-E11-E18</f>
        <v>0</v>
      </c>
      <c r="AT19" s="74">
        <f t="shared" si="4"/>
        <v>0</v>
      </c>
      <c r="AU19" s="74">
        <f t="shared" si="4"/>
        <v>0</v>
      </c>
      <c r="AV19" s="74">
        <f t="shared" si="4"/>
        <v>0</v>
      </c>
      <c r="AW19" s="74">
        <f t="shared" si="4"/>
        <v>0</v>
      </c>
      <c r="AX19" s="74">
        <f t="shared" si="4"/>
        <v>0</v>
      </c>
      <c r="AY19" s="74">
        <f t="shared" si="4"/>
        <v>0</v>
      </c>
      <c r="AZ19" s="74">
        <f t="shared" si="4"/>
        <v>0</v>
      </c>
      <c r="BA19" s="74">
        <f t="shared" si="4"/>
        <v>0</v>
      </c>
      <c r="BB19" s="74">
        <f t="shared" si="4"/>
        <v>0</v>
      </c>
      <c r="BC19" s="74">
        <f t="shared" si="4"/>
        <v>0</v>
      </c>
      <c r="BD19" s="74">
        <f t="shared" si="4"/>
        <v>0</v>
      </c>
      <c r="BE19" s="74">
        <f t="shared" si="4"/>
        <v>0</v>
      </c>
      <c r="BF19" s="74">
        <f t="shared" si="4"/>
        <v>0</v>
      </c>
      <c r="BG19" s="74">
        <f t="shared" si="4"/>
        <v>0</v>
      </c>
      <c r="BH19" s="74">
        <f t="shared" si="4"/>
        <v>0</v>
      </c>
      <c r="BI19" s="74">
        <f t="shared" si="4"/>
        <v>0</v>
      </c>
      <c r="BJ19" s="74">
        <f t="shared" si="4"/>
        <v>0</v>
      </c>
      <c r="BK19" s="74">
        <f t="shared" si="4"/>
        <v>0</v>
      </c>
      <c r="BL19" s="74">
        <f t="shared" si="4"/>
        <v>0</v>
      </c>
      <c r="BM19" s="74">
        <f t="shared" si="4"/>
        <v>0</v>
      </c>
      <c r="BN19" s="74">
        <f t="shared" si="4"/>
        <v>0</v>
      </c>
      <c r="BO19" s="74">
        <f t="shared" si="4"/>
        <v>0</v>
      </c>
      <c r="BP19" s="74">
        <f t="shared" si="4"/>
        <v>0</v>
      </c>
      <c r="BQ19" s="74">
        <f t="shared" si="4"/>
        <v>0</v>
      </c>
      <c r="BR19" s="74">
        <f t="shared" si="4"/>
        <v>0</v>
      </c>
      <c r="BS19" s="74">
        <f t="shared" si="4"/>
        <v>0</v>
      </c>
      <c r="BT19" s="74">
        <f t="shared" si="4"/>
        <v>0</v>
      </c>
      <c r="BU19" s="74">
        <f t="shared" si="4"/>
        <v>0</v>
      </c>
      <c r="BV19" s="74">
        <f t="shared" si="4"/>
        <v>0</v>
      </c>
      <c r="BW19" s="74">
        <f t="shared" si="4"/>
        <v>0</v>
      </c>
      <c r="BX19" s="74">
        <f t="shared" si="4"/>
        <v>0</v>
      </c>
      <c r="BY19" s="74">
        <f t="shared" si="4"/>
        <v>0</v>
      </c>
      <c r="BZ19" s="74">
        <f t="shared" si="4"/>
        <v>0</v>
      </c>
      <c r="CA19" s="74">
        <f t="shared" si="4"/>
        <v>0</v>
      </c>
      <c r="CB19" s="74">
        <f t="shared" si="4"/>
        <v>0</v>
      </c>
      <c r="CC19" s="74">
        <f t="shared" si="4"/>
        <v>0</v>
      </c>
      <c r="CD19" s="251"/>
      <c r="CE19" s="222">
        <f>SUM(D19:AP19)-'E1'!Y19-'E2'!P19-'E2'!X19-'E2'!Z19*2</f>
        <v>0</v>
      </c>
      <c r="CG19" s="74">
        <f>+IF((D19&gt;'DD7A4.MELD'!D26),111,0)</f>
        <v>0</v>
      </c>
      <c r="CH19" s="74">
        <f>+IF((E19&gt;'DD7A4.MELD'!F26),111,0)</f>
        <v>0</v>
      </c>
      <c r="CI19" s="74">
        <f>+IF((F19&gt;'DD7A4.MELD'!G26),111,0)</f>
        <v>0</v>
      </c>
      <c r="CJ19" s="74">
        <f>+IF((G19&gt;'DD7A4.MELD'!H26),111,0)</f>
        <v>0</v>
      </c>
      <c r="CK19" s="74">
        <f>+IF((H19&gt;'DD7A4.MELD'!I26),111,0)</f>
        <v>0</v>
      </c>
      <c r="CL19" s="74">
        <f>+IF((I19&gt;'DD7A4.MELD'!J26),111,0)</f>
        <v>0</v>
      </c>
      <c r="CM19" s="74">
        <f>+IF((J19&gt;'DD7A4.MELD'!K26),111,0)</f>
        <v>0</v>
      </c>
      <c r="CN19" s="74">
        <f>+IF((K19&gt;'DD7A4.MELD'!L26),111,0)</f>
        <v>0</v>
      </c>
      <c r="CO19" s="74">
        <f>+IF((L19&gt;'DD7A4.MELD'!M26),111,0)</f>
        <v>0</v>
      </c>
      <c r="CP19" s="74">
        <f>+IF((M19&gt;'DD7A4.MELD'!N26),111,0)</f>
        <v>0</v>
      </c>
      <c r="CQ19" s="74">
        <f>+IF((N19&gt;'DD7A4.MELD'!O26),111,0)</f>
        <v>0</v>
      </c>
      <c r="CR19" s="74">
        <f>+IF((O19&gt;'DD7A4.MELD'!P26),111,0)</f>
        <v>0</v>
      </c>
      <c r="CS19" s="74">
        <f>+IF((P19&gt;'DD7A4.MELD'!Q26),111,0)</f>
        <v>0</v>
      </c>
      <c r="CT19" s="74">
        <f>+IF((Q19&gt;'DD7A4.MELD'!R26),111,0)</f>
        <v>0</v>
      </c>
      <c r="CU19" s="74">
        <f>+IF((R19&gt;'DD7A4.MELD'!S26),111,0)</f>
        <v>0</v>
      </c>
      <c r="CV19" s="74">
        <f>+IF((S19&gt;'DD7A4.MELD'!T26),111,0)</f>
        <v>0</v>
      </c>
      <c r="CW19" s="74">
        <f>+IF((T19&gt;'DD7A4.MELD'!U26),111,0)</f>
        <v>0</v>
      </c>
      <c r="CX19" s="74">
        <f>+IF((U19&gt;'DD7A4.MELD'!V26),111,0)</f>
        <v>0</v>
      </c>
      <c r="CY19" s="74">
        <f>+IF((V19&gt;'DD7A4.MELD'!W26),111,0)</f>
        <v>0</v>
      </c>
      <c r="CZ19" s="74" t="e">
        <f>+IF((W19&gt;'DD7A4.MELD'!#REF!),111,0)</f>
        <v>#REF!</v>
      </c>
      <c r="DA19" s="74" t="e">
        <f>+IF((X19&gt;'DD7A4.MELD'!#REF!),111,0)</f>
        <v>#REF!</v>
      </c>
      <c r="DB19" s="74">
        <f>+IF((Y19&gt;'DD7A4.MELD'!X26),111,0)</f>
        <v>0</v>
      </c>
      <c r="DC19" s="74">
        <f>+IF((Z19&gt;'DD7A4.MELD'!Y26),111,0)</f>
        <v>0</v>
      </c>
      <c r="DD19" s="74">
        <f>+IF((AA19&gt;'DD7A4.MELD'!Z26),111,0)</f>
        <v>0</v>
      </c>
      <c r="DE19" s="74">
        <f>+IF((AB19&gt;'DD7A4.MELD'!AA26),111,0)</f>
        <v>0</v>
      </c>
      <c r="DF19" s="74">
        <f>+IF((AC19&gt;'DD7A4.MELD'!AB26),111,0)</f>
        <v>0</v>
      </c>
      <c r="DG19" s="74">
        <f>+IF((AD19&gt;'DD7A4.MELD'!AC26),111,0)</f>
        <v>0</v>
      </c>
      <c r="DH19" s="74">
        <f>+IF((AE19&gt;'DD7A4.MELD'!AD26),111,0)</f>
        <v>0</v>
      </c>
      <c r="DI19" s="74">
        <f>+IF((AF19&gt;'DD7A4.MELD'!AE26),111,0)</f>
        <v>0</v>
      </c>
      <c r="DJ19" s="74">
        <f>+IF((AG19&gt;'DD7A4.MELD'!AF26),111,0)</f>
        <v>0</v>
      </c>
      <c r="DK19" s="74">
        <f>+IF((AH19&gt;'DD7A4.MELD'!AG26),111,0)</f>
        <v>0</v>
      </c>
      <c r="DL19" s="74">
        <f>+IF((AI19&gt;'DD7A4.MELD'!AH26),111,0)</f>
        <v>0</v>
      </c>
      <c r="DM19" s="74">
        <f>+IF((AJ19&gt;'DD7A4.MELD'!AI26),111,0)</f>
        <v>0</v>
      </c>
      <c r="DN19" s="74">
        <f>+IF((AK19&gt;'DD7A4.MELD'!AJ26),111,0)</f>
        <v>0</v>
      </c>
      <c r="DO19" s="74">
        <f>+IF((AL19&gt;'DD7A4.MELD'!AK26),111,0)</f>
        <v>0</v>
      </c>
      <c r="DP19" s="74">
        <f>+IF((AM19&gt;'DD7A4.MELD'!AL26),111,0)</f>
        <v>0</v>
      </c>
      <c r="DQ19" s="74">
        <f>+IF((AN19&gt;'DD7A4.MELD'!AM26),111,0)</f>
        <v>0</v>
      </c>
      <c r="DR19" s="74">
        <f>+IF((AO19&gt;'DD7A4.MELD'!AN26),111,0)</f>
        <v>0</v>
      </c>
    </row>
    <row r="20" spans="2:122" s="82" customFormat="1" ht="17.100000000000001" customHeight="1">
      <c r="B20" s="279"/>
      <c r="C20" s="280" t="s">
        <v>249</v>
      </c>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308"/>
      <c r="AP20" s="322"/>
      <c r="AR20" s="80">
        <f>+IF((D20&gt;D19),111,0)</f>
        <v>0</v>
      </c>
      <c r="AS20" s="80">
        <f t="shared" ref="AS20:CC20" si="5">+IF((E20&gt;E19),111,0)</f>
        <v>0</v>
      </c>
      <c r="AT20" s="80">
        <f t="shared" si="5"/>
        <v>0</v>
      </c>
      <c r="AU20" s="80">
        <f t="shared" si="5"/>
        <v>0</v>
      </c>
      <c r="AV20" s="80">
        <f t="shared" si="5"/>
        <v>0</v>
      </c>
      <c r="AW20" s="80">
        <f t="shared" si="5"/>
        <v>0</v>
      </c>
      <c r="AX20" s="80">
        <f t="shared" si="5"/>
        <v>0</v>
      </c>
      <c r="AY20" s="80">
        <f t="shared" si="5"/>
        <v>0</v>
      </c>
      <c r="AZ20" s="80">
        <f t="shared" si="5"/>
        <v>0</v>
      </c>
      <c r="BA20" s="80">
        <f t="shared" si="5"/>
        <v>0</v>
      </c>
      <c r="BB20" s="80">
        <f t="shared" si="5"/>
        <v>0</v>
      </c>
      <c r="BC20" s="80">
        <f t="shared" si="5"/>
        <v>0</v>
      </c>
      <c r="BD20" s="80">
        <f t="shared" si="5"/>
        <v>0</v>
      </c>
      <c r="BE20" s="80">
        <f t="shared" si="5"/>
        <v>0</v>
      </c>
      <c r="BF20" s="80">
        <f t="shared" si="5"/>
        <v>0</v>
      </c>
      <c r="BG20" s="80">
        <f t="shared" si="5"/>
        <v>0</v>
      </c>
      <c r="BH20" s="80">
        <f t="shared" si="5"/>
        <v>0</v>
      </c>
      <c r="BI20" s="80">
        <f t="shared" si="5"/>
        <v>0</v>
      </c>
      <c r="BJ20" s="80">
        <f t="shared" si="5"/>
        <v>0</v>
      </c>
      <c r="BK20" s="80">
        <f t="shared" si="5"/>
        <v>0</v>
      </c>
      <c r="BL20" s="80">
        <f t="shared" si="5"/>
        <v>0</v>
      </c>
      <c r="BM20" s="80">
        <f t="shared" si="5"/>
        <v>0</v>
      </c>
      <c r="BN20" s="80">
        <f t="shared" si="5"/>
        <v>0</v>
      </c>
      <c r="BO20" s="80">
        <f t="shared" si="5"/>
        <v>0</v>
      </c>
      <c r="BP20" s="80">
        <f t="shared" si="5"/>
        <v>0</v>
      </c>
      <c r="BQ20" s="80">
        <f t="shared" si="5"/>
        <v>0</v>
      </c>
      <c r="BR20" s="80">
        <f t="shared" si="5"/>
        <v>0</v>
      </c>
      <c r="BS20" s="80">
        <f t="shared" si="5"/>
        <v>0</v>
      </c>
      <c r="BT20" s="80">
        <f t="shared" si="5"/>
        <v>0</v>
      </c>
      <c r="BU20" s="80">
        <f t="shared" si="5"/>
        <v>0</v>
      </c>
      <c r="BV20" s="80">
        <f t="shared" si="5"/>
        <v>0</v>
      </c>
      <c r="BW20" s="80">
        <f t="shared" si="5"/>
        <v>0</v>
      </c>
      <c r="BX20" s="80">
        <f t="shared" si="5"/>
        <v>0</v>
      </c>
      <c r="BY20" s="80">
        <f t="shared" si="5"/>
        <v>0</v>
      </c>
      <c r="BZ20" s="80">
        <f t="shared" si="5"/>
        <v>0</v>
      </c>
      <c r="CA20" s="80">
        <f t="shared" si="5"/>
        <v>0</v>
      </c>
      <c r="CB20" s="80">
        <f t="shared" si="5"/>
        <v>0</v>
      </c>
      <c r="CC20" s="80">
        <f t="shared" si="5"/>
        <v>0</v>
      </c>
      <c r="CD20" s="257"/>
      <c r="CE20" s="80">
        <f>SUM(D20:AP20)-'E1'!Y20-'E2'!P20-'E2'!X20-'E2'!Z20*2</f>
        <v>0</v>
      </c>
      <c r="CG20" s="80">
        <f>+IF((D20&gt;'DD7A4.MELD'!D27),111,0)</f>
        <v>0</v>
      </c>
      <c r="CH20" s="80">
        <f>+IF((E20&gt;'DD7A4.MELD'!F27),111,0)</f>
        <v>0</v>
      </c>
      <c r="CI20" s="80">
        <f>+IF((F20&gt;'DD7A4.MELD'!G27),111,0)</f>
        <v>0</v>
      </c>
      <c r="CJ20" s="80">
        <f>+IF((G20&gt;'DD7A4.MELD'!H27),111,0)</f>
        <v>0</v>
      </c>
      <c r="CK20" s="80">
        <f>+IF((H20&gt;'DD7A4.MELD'!I27),111,0)</f>
        <v>0</v>
      </c>
      <c r="CL20" s="80">
        <f>+IF((I20&gt;'DD7A4.MELD'!J27),111,0)</f>
        <v>0</v>
      </c>
      <c r="CM20" s="80">
        <f>+IF((J20&gt;'DD7A4.MELD'!K27),111,0)</f>
        <v>0</v>
      </c>
      <c r="CN20" s="80">
        <f>+IF((K20&gt;'DD7A4.MELD'!L27),111,0)</f>
        <v>0</v>
      </c>
      <c r="CO20" s="80">
        <f>+IF((L20&gt;'DD7A4.MELD'!M27),111,0)</f>
        <v>0</v>
      </c>
      <c r="CP20" s="80">
        <f>+IF((M20&gt;'DD7A4.MELD'!N27),111,0)</f>
        <v>0</v>
      </c>
      <c r="CQ20" s="80">
        <f>+IF((N20&gt;'DD7A4.MELD'!O27),111,0)</f>
        <v>0</v>
      </c>
      <c r="CR20" s="80">
        <f>+IF((O20&gt;'DD7A4.MELD'!P27),111,0)</f>
        <v>0</v>
      </c>
      <c r="CS20" s="80">
        <f>+IF((P20&gt;'DD7A4.MELD'!Q27),111,0)</f>
        <v>0</v>
      </c>
      <c r="CT20" s="80">
        <f>+IF((Q20&gt;'DD7A4.MELD'!R27),111,0)</f>
        <v>0</v>
      </c>
      <c r="CU20" s="80">
        <f>+IF((R20&gt;'DD7A4.MELD'!S27),111,0)</f>
        <v>0</v>
      </c>
      <c r="CV20" s="80">
        <f>+IF((S20&gt;'DD7A4.MELD'!T27),111,0)</f>
        <v>0</v>
      </c>
      <c r="CW20" s="80">
        <f>+IF((T20&gt;'DD7A4.MELD'!U27),111,0)</f>
        <v>0</v>
      </c>
      <c r="CX20" s="80">
        <f>+IF((U20&gt;'DD7A4.MELD'!V27),111,0)</f>
        <v>0</v>
      </c>
      <c r="CY20" s="80">
        <f>+IF((V20&gt;'DD7A4.MELD'!W27),111,0)</f>
        <v>0</v>
      </c>
      <c r="CZ20" s="80" t="e">
        <f>+IF((W20&gt;'DD7A4.MELD'!#REF!),111,0)</f>
        <v>#REF!</v>
      </c>
      <c r="DA20" s="80" t="e">
        <f>+IF((X20&gt;'DD7A4.MELD'!#REF!),111,0)</f>
        <v>#REF!</v>
      </c>
      <c r="DB20" s="80">
        <f>+IF((Y20&gt;'DD7A4.MELD'!X27),111,0)</f>
        <v>0</v>
      </c>
      <c r="DC20" s="80">
        <f>+IF((Z20&gt;'DD7A4.MELD'!Y27),111,0)</f>
        <v>0</v>
      </c>
      <c r="DD20" s="80">
        <f>+IF((AA20&gt;'DD7A4.MELD'!Z27),111,0)</f>
        <v>0</v>
      </c>
      <c r="DE20" s="80">
        <f>+IF((AB20&gt;'DD7A4.MELD'!AA27),111,0)</f>
        <v>0</v>
      </c>
      <c r="DF20" s="80">
        <f>+IF((AC20&gt;'DD7A4.MELD'!AB27),111,0)</f>
        <v>0</v>
      </c>
      <c r="DG20" s="80">
        <f>+IF((AD20&gt;'DD7A4.MELD'!AC27),111,0)</f>
        <v>0</v>
      </c>
      <c r="DH20" s="80">
        <f>+IF((AE20&gt;'DD7A4.MELD'!AD27),111,0)</f>
        <v>0</v>
      </c>
      <c r="DI20" s="80">
        <f>+IF((AF20&gt;'DD7A4.MELD'!AE27),111,0)</f>
        <v>0</v>
      </c>
      <c r="DJ20" s="80">
        <f>+IF((AG20&gt;'DD7A4.MELD'!AF27),111,0)</f>
        <v>0</v>
      </c>
      <c r="DK20" s="80">
        <f>+IF((AH20&gt;'DD7A4.MELD'!AG27),111,0)</f>
        <v>0</v>
      </c>
      <c r="DL20" s="80">
        <f>+IF((AI20&gt;'DD7A4.MELD'!AH27),111,0)</f>
        <v>0</v>
      </c>
      <c r="DM20" s="80">
        <f>+IF((AJ20&gt;'DD7A4.MELD'!AI27),111,0)</f>
        <v>0</v>
      </c>
      <c r="DN20" s="80">
        <f>+IF((AK20&gt;'DD7A4.MELD'!AJ27),111,0)</f>
        <v>0</v>
      </c>
      <c r="DO20" s="80">
        <f>+IF((AL20&gt;'DD7A4.MELD'!AK27),111,0)</f>
        <v>0</v>
      </c>
      <c r="DP20" s="80">
        <f>+IF((AM20&gt;'DD7A4.MELD'!AL27),111,0)</f>
        <v>0</v>
      </c>
      <c r="DQ20" s="80">
        <f>+IF((AN20&gt;'DD7A4.MELD'!AM27),111,0)</f>
        <v>0</v>
      </c>
      <c r="DR20" s="80">
        <f>+IF((AO20&gt;'DD7A4.MELD'!AN27),111,0)</f>
        <v>0</v>
      </c>
    </row>
    <row r="21" spans="2:122" s="82" customFormat="1" ht="17.100000000000001" customHeight="1">
      <c r="B21" s="279"/>
      <c r="C21" s="282" t="s">
        <v>250</v>
      </c>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c r="AF21" s="296"/>
      <c r="AG21" s="296"/>
      <c r="AH21" s="296"/>
      <c r="AI21" s="296"/>
      <c r="AJ21" s="296"/>
      <c r="AK21" s="296"/>
      <c r="AL21" s="296"/>
      <c r="AM21" s="296"/>
      <c r="AN21" s="296"/>
      <c r="AO21" s="308"/>
      <c r="AP21" s="322"/>
      <c r="AR21" s="80">
        <f>+IF((D21&gt;D19),111,0)</f>
        <v>0</v>
      </c>
      <c r="AS21" s="80">
        <f t="shared" ref="AS21:CC21" si="6">+IF((E21&gt;E19),111,0)</f>
        <v>0</v>
      </c>
      <c r="AT21" s="80">
        <f t="shared" si="6"/>
        <v>0</v>
      </c>
      <c r="AU21" s="80">
        <f t="shared" si="6"/>
        <v>0</v>
      </c>
      <c r="AV21" s="80">
        <f t="shared" si="6"/>
        <v>0</v>
      </c>
      <c r="AW21" s="80">
        <f t="shared" si="6"/>
        <v>0</v>
      </c>
      <c r="AX21" s="80">
        <f t="shared" si="6"/>
        <v>0</v>
      </c>
      <c r="AY21" s="80">
        <f t="shared" si="6"/>
        <v>0</v>
      </c>
      <c r="AZ21" s="80">
        <f t="shared" si="6"/>
        <v>0</v>
      </c>
      <c r="BA21" s="80">
        <f t="shared" si="6"/>
        <v>0</v>
      </c>
      <c r="BB21" s="80">
        <f t="shared" si="6"/>
        <v>0</v>
      </c>
      <c r="BC21" s="80">
        <f t="shared" si="6"/>
        <v>0</v>
      </c>
      <c r="BD21" s="80">
        <f t="shared" si="6"/>
        <v>0</v>
      </c>
      <c r="BE21" s="80">
        <f t="shared" si="6"/>
        <v>0</v>
      </c>
      <c r="BF21" s="80">
        <f t="shared" si="6"/>
        <v>0</v>
      </c>
      <c r="BG21" s="80">
        <f t="shared" si="6"/>
        <v>0</v>
      </c>
      <c r="BH21" s="80">
        <f t="shared" si="6"/>
        <v>0</v>
      </c>
      <c r="BI21" s="80">
        <f t="shared" si="6"/>
        <v>0</v>
      </c>
      <c r="BJ21" s="80">
        <f t="shared" si="6"/>
        <v>0</v>
      </c>
      <c r="BK21" s="80">
        <f t="shared" si="6"/>
        <v>0</v>
      </c>
      <c r="BL21" s="80">
        <f t="shared" si="6"/>
        <v>0</v>
      </c>
      <c r="BM21" s="80">
        <f t="shared" si="6"/>
        <v>0</v>
      </c>
      <c r="BN21" s="80">
        <f t="shared" si="6"/>
        <v>0</v>
      </c>
      <c r="BO21" s="80">
        <f t="shared" si="6"/>
        <v>0</v>
      </c>
      <c r="BP21" s="80">
        <f t="shared" si="6"/>
        <v>0</v>
      </c>
      <c r="BQ21" s="80">
        <f t="shared" si="6"/>
        <v>0</v>
      </c>
      <c r="BR21" s="80">
        <f t="shared" si="6"/>
        <v>0</v>
      </c>
      <c r="BS21" s="80">
        <f t="shared" si="6"/>
        <v>0</v>
      </c>
      <c r="BT21" s="80">
        <f t="shared" si="6"/>
        <v>0</v>
      </c>
      <c r="BU21" s="80">
        <f t="shared" si="6"/>
        <v>0</v>
      </c>
      <c r="BV21" s="80">
        <f t="shared" si="6"/>
        <v>0</v>
      </c>
      <c r="BW21" s="80">
        <f t="shared" si="6"/>
        <v>0</v>
      </c>
      <c r="BX21" s="80">
        <f t="shared" si="6"/>
        <v>0</v>
      </c>
      <c r="BY21" s="80">
        <f t="shared" si="6"/>
        <v>0</v>
      </c>
      <c r="BZ21" s="80">
        <f t="shared" si="6"/>
        <v>0</v>
      </c>
      <c r="CA21" s="80">
        <f t="shared" si="6"/>
        <v>0</v>
      </c>
      <c r="CB21" s="80">
        <f t="shared" si="6"/>
        <v>0</v>
      </c>
      <c r="CC21" s="80">
        <f t="shared" si="6"/>
        <v>0</v>
      </c>
      <c r="CD21" s="257"/>
      <c r="CE21" s="80">
        <f>SUM(D21:AP21)-'E1'!Y21-'E2'!P21-'E2'!X21-'E2'!Z21*2</f>
        <v>0</v>
      </c>
      <c r="CG21" s="80">
        <f>+IF((D21&gt;'DD7A4.MELD'!D28),111,0)</f>
        <v>0</v>
      </c>
      <c r="CH21" s="80">
        <f>+IF((E21&gt;'DD7A4.MELD'!F28),111,0)</f>
        <v>0</v>
      </c>
      <c r="CI21" s="80">
        <f>+IF((F21&gt;'DD7A4.MELD'!G28),111,0)</f>
        <v>0</v>
      </c>
      <c r="CJ21" s="80">
        <f>+IF((G21&gt;'DD7A4.MELD'!H28),111,0)</f>
        <v>0</v>
      </c>
      <c r="CK21" s="80">
        <f>+IF((H21&gt;'DD7A4.MELD'!I28),111,0)</f>
        <v>0</v>
      </c>
      <c r="CL21" s="80">
        <f>+IF((I21&gt;'DD7A4.MELD'!J28),111,0)</f>
        <v>0</v>
      </c>
      <c r="CM21" s="80">
        <f>+IF((J21&gt;'DD7A4.MELD'!K28),111,0)</f>
        <v>0</v>
      </c>
      <c r="CN21" s="80">
        <f>+IF((K21&gt;'DD7A4.MELD'!L28),111,0)</f>
        <v>0</v>
      </c>
      <c r="CO21" s="80">
        <f>+IF((L21&gt;'DD7A4.MELD'!M28),111,0)</f>
        <v>0</v>
      </c>
      <c r="CP21" s="80">
        <f>+IF((M21&gt;'DD7A4.MELD'!N28),111,0)</f>
        <v>0</v>
      </c>
      <c r="CQ21" s="80">
        <f>+IF((N21&gt;'DD7A4.MELD'!O28),111,0)</f>
        <v>0</v>
      </c>
      <c r="CR21" s="80">
        <f>+IF((O21&gt;'DD7A4.MELD'!P28),111,0)</f>
        <v>0</v>
      </c>
      <c r="CS21" s="80">
        <f>+IF((P21&gt;'DD7A4.MELD'!Q28),111,0)</f>
        <v>0</v>
      </c>
      <c r="CT21" s="80">
        <f>+IF((Q21&gt;'DD7A4.MELD'!R28),111,0)</f>
        <v>0</v>
      </c>
      <c r="CU21" s="80">
        <f>+IF((R21&gt;'DD7A4.MELD'!S28),111,0)</f>
        <v>0</v>
      </c>
      <c r="CV21" s="80">
        <f>+IF((S21&gt;'DD7A4.MELD'!T28),111,0)</f>
        <v>0</v>
      </c>
      <c r="CW21" s="80">
        <f>+IF((T21&gt;'DD7A4.MELD'!U28),111,0)</f>
        <v>0</v>
      </c>
      <c r="CX21" s="80">
        <f>+IF((U21&gt;'DD7A4.MELD'!V28),111,0)</f>
        <v>0</v>
      </c>
      <c r="CY21" s="80">
        <f>+IF((V21&gt;'DD7A4.MELD'!W28),111,0)</f>
        <v>0</v>
      </c>
      <c r="CZ21" s="80" t="e">
        <f>+IF((W21&gt;'DD7A4.MELD'!#REF!),111,0)</f>
        <v>#REF!</v>
      </c>
      <c r="DA21" s="80" t="e">
        <f>+IF((X21&gt;'DD7A4.MELD'!#REF!),111,0)</f>
        <v>#REF!</v>
      </c>
      <c r="DB21" s="80">
        <f>+IF((Y21&gt;'DD7A4.MELD'!X28),111,0)</f>
        <v>0</v>
      </c>
      <c r="DC21" s="80">
        <f>+IF((Z21&gt;'DD7A4.MELD'!Y28),111,0)</f>
        <v>0</v>
      </c>
      <c r="DD21" s="80">
        <f>+IF((AA21&gt;'DD7A4.MELD'!Z28),111,0)</f>
        <v>0</v>
      </c>
      <c r="DE21" s="80">
        <f>+IF((AB21&gt;'DD7A4.MELD'!AA28),111,0)</f>
        <v>0</v>
      </c>
      <c r="DF21" s="80">
        <f>+IF((AC21&gt;'DD7A4.MELD'!AB28),111,0)</f>
        <v>0</v>
      </c>
      <c r="DG21" s="80">
        <f>+IF((AD21&gt;'DD7A4.MELD'!AC28),111,0)</f>
        <v>0</v>
      </c>
      <c r="DH21" s="80">
        <f>+IF((AE21&gt;'DD7A4.MELD'!AD28),111,0)</f>
        <v>0</v>
      </c>
      <c r="DI21" s="80">
        <f>+IF((AF21&gt;'DD7A4.MELD'!AE28),111,0)</f>
        <v>0</v>
      </c>
      <c r="DJ21" s="80">
        <f>+IF((AG21&gt;'DD7A4.MELD'!AF28),111,0)</f>
        <v>0</v>
      </c>
      <c r="DK21" s="80">
        <f>+IF((AH21&gt;'DD7A4.MELD'!AG28),111,0)</f>
        <v>0</v>
      </c>
      <c r="DL21" s="80">
        <f>+IF((AI21&gt;'DD7A4.MELD'!AH28),111,0)</f>
        <v>0</v>
      </c>
      <c r="DM21" s="80">
        <f>+IF((AJ21&gt;'DD7A4.MELD'!AI28),111,0)</f>
        <v>0</v>
      </c>
      <c r="DN21" s="80">
        <f>+IF((AK21&gt;'DD7A4.MELD'!AJ28),111,0)</f>
        <v>0</v>
      </c>
      <c r="DO21" s="80">
        <f>+IF((AL21&gt;'DD7A4.MELD'!AK28),111,0)</f>
        <v>0</v>
      </c>
      <c r="DP21" s="80">
        <f>+IF((AM21&gt;'DD7A4.MELD'!AL28),111,0)</f>
        <v>0</v>
      </c>
      <c r="DQ21" s="80">
        <f>+IF((AN21&gt;'DD7A4.MELD'!AM28),111,0)</f>
        <v>0</v>
      </c>
      <c r="DR21" s="80">
        <f>+IF((AO21&gt;'DD7A4.MELD'!AN28),111,0)</f>
        <v>0</v>
      </c>
    </row>
    <row r="22" spans="2:122" s="51" customFormat="1" ht="30" customHeight="1">
      <c r="B22" s="258"/>
      <c r="C22" s="62" t="s">
        <v>206</v>
      </c>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50"/>
      <c r="AP22" s="321"/>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257"/>
      <c r="CE22" s="72"/>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row>
    <row r="23" spans="2:122" s="51" customFormat="1" ht="17.100000000000001" customHeight="1">
      <c r="B23" s="255"/>
      <c r="C23" s="58" t="s">
        <v>10</v>
      </c>
      <c r="D23" s="345"/>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6"/>
      <c r="AP23" s="321"/>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256"/>
      <c r="CE23" s="72">
        <f>SUM(D23:AP23)-'E1'!Y23-'E2'!P23-'E2'!X23-'E2'!Z23*2</f>
        <v>0</v>
      </c>
      <c r="CG23" s="73">
        <f>+IF(OR((D23&gt;'DD7A4.MELD'!D30),(D23&lt;'DD7A4.MELD'!D31)),111,0)</f>
        <v>0</v>
      </c>
      <c r="CH23" s="73">
        <f>+IF(OR((E23&gt;'DD7A4.MELD'!F30),(E23&lt;'DD7A4.MELD'!F31)),111,0)</f>
        <v>0</v>
      </c>
      <c r="CI23" s="73">
        <f>+IF(OR((F23&gt;'DD7A4.MELD'!G30),(F23&lt;'DD7A4.MELD'!G31)),111,0)</f>
        <v>0</v>
      </c>
      <c r="CJ23" s="73">
        <f>+IF(OR((G23&gt;'DD7A4.MELD'!H30),(G23&lt;'DD7A4.MELD'!H31)),111,0)</f>
        <v>0</v>
      </c>
      <c r="CK23" s="73">
        <f>+IF(OR((H23&gt;'DD7A4.MELD'!I30),(H23&lt;'DD7A4.MELD'!I31)),111,0)</f>
        <v>0</v>
      </c>
      <c r="CL23" s="73">
        <f>+IF(OR((I23&gt;'DD7A4.MELD'!J30),(I23&lt;'DD7A4.MELD'!J31)),111,0)</f>
        <v>0</v>
      </c>
      <c r="CM23" s="73">
        <f>+IF(OR((J23&gt;'DD7A4.MELD'!K30),(J23&lt;'DD7A4.MELD'!K31)),111,0)</f>
        <v>0</v>
      </c>
      <c r="CN23" s="73">
        <f>+IF(OR((K23&gt;'DD7A4.MELD'!L30),(K23&lt;'DD7A4.MELD'!L31)),111,0)</f>
        <v>0</v>
      </c>
      <c r="CO23" s="73">
        <f>+IF(OR((L23&gt;'DD7A4.MELD'!M30),(L23&lt;'DD7A4.MELD'!M31)),111,0)</f>
        <v>0</v>
      </c>
      <c r="CP23" s="73">
        <f>+IF(OR((M23&gt;'DD7A4.MELD'!N30),(M23&lt;'DD7A4.MELD'!N31)),111,0)</f>
        <v>0</v>
      </c>
      <c r="CQ23" s="73">
        <f>+IF(OR((N23&gt;'DD7A4.MELD'!O30),(N23&lt;'DD7A4.MELD'!O31)),111,0)</f>
        <v>0</v>
      </c>
      <c r="CR23" s="73">
        <f>+IF(OR((O23&gt;'DD7A4.MELD'!P30),(O23&lt;'DD7A4.MELD'!P31)),111,0)</f>
        <v>0</v>
      </c>
      <c r="CS23" s="73">
        <f>+IF(OR((P23&gt;'DD7A4.MELD'!Q30),(P23&lt;'DD7A4.MELD'!Q31)),111,0)</f>
        <v>0</v>
      </c>
      <c r="CT23" s="73">
        <f>+IF(OR((Q23&gt;'DD7A4.MELD'!R30),(Q23&lt;'DD7A4.MELD'!R31)),111,0)</f>
        <v>0</v>
      </c>
      <c r="CU23" s="73">
        <f>+IF(OR((R23&gt;'DD7A4.MELD'!S30),(R23&lt;'DD7A4.MELD'!S31)),111,0)</f>
        <v>0</v>
      </c>
      <c r="CV23" s="73">
        <f>+IF(OR((S23&gt;'DD7A4.MELD'!T30),(S23&lt;'DD7A4.MELD'!T31)),111,0)</f>
        <v>0</v>
      </c>
      <c r="CW23" s="73">
        <f>+IF(OR((T23&gt;'DD7A4.MELD'!U30),(T23&lt;'DD7A4.MELD'!U31)),111,0)</f>
        <v>0</v>
      </c>
      <c r="CX23" s="73">
        <f>+IF(OR((U23&gt;'DD7A4.MELD'!V30),(U23&lt;'DD7A4.MELD'!V31)),111,0)</f>
        <v>0</v>
      </c>
      <c r="CY23" s="73">
        <f>+IF(OR((V23&gt;'DD7A4.MELD'!W30),(V23&lt;'DD7A4.MELD'!W31)),111,0)</f>
        <v>0</v>
      </c>
      <c r="CZ23" s="73" t="e">
        <f>+IF(OR((W23&gt;'DD7A4.MELD'!#REF!),(W23&lt;'DD7A4.MELD'!#REF!)),111,0)</f>
        <v>#REF!</v>
      </c>
      <c r="DA23" s="73" t="e">
        <f>+IF(OR((X23&gt;'DD7A4.MELD'!#REF!),(X23&lt;'DD7A4.MELD'!#REF!)),111,0)</f>
        <v>#REF!</v>
      </c>
      <c r="DB23" s="73">
        <f>+IF(OR((Y23&gt;'DD7A4.MELD'!X30),(Y23&lt;'DD7A4.MELD'!X31)),111,0)</f>
        <v>0</v>
      </c>
      <c r="DC23" s="73">
        <f>+IF(OR((Z23&gt;'DD7A4.MELD'!Y30),(Z23&lt;'DD7A4.MELD'!Y31)),111,0)</f>
        <v>0</v>
      </c>
      <c r="DD23" s="73">
        <f>+IF(OR((AA23&gt;'DD7A4.MELD'!Z30),(AA23&lt;'DD7A4.MELD'!Z31)),111,0)</f>
        <v>0</v>
      </c>
      <c r="DE23" s="73">
        <f>+IF(OR((AB23&gt;'DD7A4.MELD'!AA30),(AB23&lt;'DD7A4.MELD'!AA31)),111,0)</f>
        <v>0</v>
      </c>
      <c r="DF23" s="73">
        <f>+IF(OR((AC23&gt;'DD7A4.MELD'!AB30),(AC23&lt;'DD7A4.MELD'!AB31)),111,0)</f>
        <v>0</v>
      </c>
      <c r="DG23" s="73">
        <f>+IF(OR((AD23&gt;'DD7A4.MELD'!AC30),(AD23&lt;'DD7A4.MELD'!AC31)),111,0)</f>
        <v>0</v>
      </c>
      <c r="DH23" s="73">
        <f>+IF(OR((AE23&gt;'DD7A4.MELD'!AD30),(AE23&lt;'DD7A4.MELD'!AD31)),111,0)</f>
        <v>0</v>
      </c>
      <c r="DI23" s="73">
        <f>+IF(OR((AF23&gt;'DD7A4.MELD'!AE30),(AF23&lt;'DD7A4.MELD'!AE31)),111,0)</f>
        <v>0</v>
      </c>
      <c r="DJ23" s="73">
        <f>+IF(OR((AG23&gt;'DD7A4.MELD'!AF30),(AG23&lt;'DD7A4.MELD'!AF31)),111,0)</f>
        <v>0</v>
      </c>
      <c r="DK23" s="73">
        <f>+IF(OR((AH23&gt;'DD7A4.MELD'!AG30),(AH23&lt;'DD7A4.MELD'!AG31)),111,0)</f>
        <v>0</v>
      </c>
      <c r="DL23" s="73">
        <f>+IF(OR((AI23&gt;'DD7A4.MELD'!AH30),(AI23&lt;'DD7A4.MELD'!AH31)),111,0)</f>
        <v>0</v>
      </c>
      <c r="DM23" s="73">
        <f>+IF(OR((AJ23&gt;'DD7A4.MELD'!AI30),(AJ23&lt;'DD7A4.MELD'!AI31)),111,0)</f>
        <v>0</v>
      </c>
      <c r="DN23" s="73">
        <f>+IF(OR((AK23&gt;'DD7A4.MELD'!AJ30),(AK23&lt;'DD7A4.MELD'!AJ31)),111,0)</f>
        <v>0</v>
      </c>
      <c r="DO23" s="73">
        <f>+IF(OR((AL23&gt;'DD7A4.MELD'!AK30),(AL23&lt;'DD7A4.MELD'!AK31)),111,0)</f>
        <v>0</v>
      </c>
      <c r="DP23" s="73">
        <f>+IF(OR((AM23&gt;'DD7A4.MELD'!AL30),(AM23&lt;'DD7A4.MELD'!AL31)),111,0)</f>
        <v>0</v>
      </c>
      <c r="DQ23" s="73">
        <f>+IF(OR((AN23&gt;'DD7A4.MELD'!AM30),(AN23&lt;'DD7A4.MELD'!AM31)),111,0)</f>
        <v>0</v>
      </c>
      <c r="DR23" s="73">
        <f>+IF(OR((AO23&gt;'DD7A4.MELD'!AN30),(AO23&lt;'DD7A4.MELD'!AN31)),111,0)</f>
        <v>0</v>
      </c>
    </row>
    <row r="24" spans="2:122" s="51" customFormat="1" ht="17.100000000000001" customHeight="1">
      <c r="B24" s="255"/>
      <c r="C24" s="58" t="s">
        <v>11</v>
      </c>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5"/>
      <c r="AH24" s="345"/>
      <c r="AI24" s="345"/>
      <c r="AJ24" s="345"/>
      <c r="AK24" s="345"/>
      <c r="AL24" s="345"/>
      <c r="AM24" s="345"/>
      <c r="AN24" s="345"/>
      <c r="AO24" s="346"/>
      <c r="AP24" s="321"/>
      <c r="AR24" s="73">
        <f t="shared" ref="AR24:CC24" si="7">+D24-SUM(D25:D30)</f>
        <v>0</v>
      </c>
      <c r="AS24" s="73">
        <f t="shared" si="7"/>
        <v>0</v>
      </c>
      <c r="AT24" s="73">
        <f t="shared" si="7"/>
        <v>0</v>
      </c>
      <c r="AU24" s="73">
        <f t="shared" si="7"/>
        <v>0</v>
      </c>
      <c r="AV24" s="73">
        <f t="shared" si="7"/>
        <v>0</v>
      </c>
      <c r="AW24" s="73">
        <f t="shared" si="7"/>
        <v>0</v>
      </c>
      <c r="AX24" s="73">
        <f t="shared" si="7"/>
        <v>0</v>
      </c>
      <c r="AY24" s="73">
        <f t="shared" si="7"/>
        <v>0</v>
      </c>
      <c r="AZ24" s="73">
        <f t="shared" si="7"/>
        <v>0</v>
      </c>
      <c r="BA24" s="73">
        <f t="shared" si="7"/>
        <v>0</v>
      </c>
      <c r="BB24" s="73">
        <f t="shared" si="7"/>
        <v>0</v>
      </c>
      <c r="BC24" s="73">
        <f t="shared" si="7"/>
        <v>0</v>
      </c>
      <c r="BD24" s="73">
        <f t="shared" si="7"/>
        <v>0</v>
      </c>
      <c r="BE24" s="73">
        <f t="shared" si="7"/>
        <v>0</v>
      </c>
      <c r="BF24" s="73">
        <f t="shared" si="7"/>
        <v>0</v>
      </c>
      <c r="BG24" s="73">
        <f t="shared" si="7"/>
        <v>0</v>
      </c>
      <c r="BH24" s="73">
        <f t="shared" si="7"/>
        <v>0</v>
      </c>
      <c r="BI24" s="73">
        <f t="shared" si="7"/>
        <v>0</v>
      </c>
      <c r="BJ24" s="73">
        <f t="shared" si="7"/>
        <v>0</v>
      </c>
      <c r="BK24" s="73">
        <f t="shared" si="7"/>
        <v>0</v>
      </c>
      <c r="BL24" s="73">
        <f t="shared" si="7"/>
        <v>0</v>
      </c>
      <c r="BM24" s="73">
        <f t="shared" si="7"/>
        <v>0</v>
      </c>
      <c r="BN24" s="73">
        <f t="shared" si="7"/>
        <v>0</v>
      </c>
      <c r="BO24" s="73">
        <f t="shared" si="7"/>
        <v>0</v>
      </c>
      <c r="BP24" s="73">
        <f t="shared" si="7"/>
        <v>0</v>
      </c>
      <c r="BQ24" s="73">
        <f t="shared" si="7"/>
        <v>0</v>
      </c>
      <c r="BR24" s="73">
        <f t="shared" si="7"/>
        <v>0</v>
      </c>
      <c r="BS24" s="73">
        <f t="shared" si="7"/>
        <v>0</v>
      </c>
      <c r="BT24" s="73">
        <f t="shared" si="7"/>
        <v>0</v>
      </c>
      <c r="BU24" s="73">
        <f t="shared" si="7"/>
        <v>0</v>
      </c>
      <c r="BV24" s="73">
        <f t="shared" si="7"/>
        <v>0</v>
      </c>
      <c r="BW24" s="73">
        <f t="shared" si="7"/>
        <v>0</v>
      </c>
      <c r="BX24" s="73">
        <f t="shared" si="7"/>
        <v>0</v>
      </c>
      <c r="BY24" s="73">
        <f t="shared" si="7"/>
        <v>0</v>
      </c>
      <c r="BZ24" s="73">
        <f t="shared" si="7"/>
        <v>0</v>
      </c>
      <c r="CA24" s="73">
        <f t="shared" si="7"/>
        <v>0</v>
      </c>
      <c r="CB24" s="73">
        <f t="shared" si="7"/>
        <v>0</v>
      </c>
      <c r="CC24" s="73">
        <f t="shared" si="7"/>
        <v>0</v>
      </c>
      <c r="CD24" s="256"/>
      <c r="CE24" s="72">
        <f>SUM(D24:AP24)-'E1'!Y24-'E2'!P24-'E2'!X24-'E2'!Z24*2</f>
        <v>0</v>
      </c>
      <c r="CG24" s="73">
        <f>+IF(OR((D24&gt;'DD7A4.MELD'!D33),(D24&lt;'DD7A4.MELD'!D34)),111,0)</f>
        <v>0</v>
      </c>
      <c r="CH24" s="73">
        <f>+IF(OR((E24&gt;'DD7A4.MELD'!F33),(E24&lt;'DD7A4.MELD'!F34)),111,0)</f>
        <v>0</v>
      </c>
      <c r="CI24" s="73">
        <f>+IF(OR((F24&gt;'DD7A4.MELD'!G33),(F24&lt;'DD7A4.MELD'!G34)),111,0)</f>
        <v>0</v>
      </c>
      <c r="CJ24" s="73">
        <f>+IF(OR((G24&gt;'DD7A4.MELD'!H33),(G24&lt;'DD7A4.MELD'!H34)),111,0)</f>
        <v>0</v>
      </c>
      <c r="CK24" s="73">
        <f>+IF(OR((H24&gt;'DD7A4.MELD'!I33),(H24&lt;'DD7A4.MELD'!I34)),111,0)</f>
        <v>0</v>
      </c>
      <c r="CL24" s="73">
        <f>+IF(OR((I24&gt;'DD7A4.MELD'!J33),(I24&lt;'DD7A4.MELD'!J34)),111,0)</f>
        <v>0</v>
      </c>
      <c r="CM24" s="73">
        <f>+IF(OR((J24&gt;'DD7A4.MELD'!K33),(J24&lt;'DD7A4.MELD'!K34)),111,0)</f>
        <v>0</v>
      </c>
      <c r="CN24" s="73">
        <f>+IF(OR((K24&gt;'DD7A4.MELD'!L33),(K24&lt;'DD7A4.MELD'!L34)),111,0)</f>
        <v>0</v>
      </c>
      <c r="CO24" s="73">
        <f>+IF(OR((L24&gt;'DD7A4.MELD'!M33),(L24&lt;'DD7A4.MELD'!M34)),111,0)</f>
        <v>0</v>
      </c>
      <c r="CP24" s="73">
        <f>+IF(OR((M24&gt;'DD7A4.MELD'!N33),(M24&lt;'DD7A4.MELD'!N34)),111,0)</f>
        <v>0</v>
      </c>
      <c r="CQ24" s="73">
        <f>+IF(OR((N24&gt;'DD7A4.MELD'!O33),(N24&lt;'DD7A4.MELD'!O34)),111,0)</f>
        <v>0</v>
      </c>
      <c r="CR24" s="73">
        <f>+IF(OR((O24&gt;'DD7A4.MELD'!P33),(O24&lt;'DD7A4.MELD'!P34)),111,0)</f>
        <v>0</v>
      </c>
      <c r="CS24" s="73">
        <f>+IF(OR((P24&gt;'DD7A4.MELD'!Q33),(P24&lt;'DD7A4.MELD'!Q34)),111,0)</f>
        <v>0</v>
      </c>
      <c r="CT24" s="73">
        <f>+IF(OR((Q24&gt;'DD7A4.MELD'!R33),(Q24&lt;'DD7A4.MELD'!R34)),111,0)</f>
        <v>0</v>
      </c>
      <c r="CU24" s="73">
        <f>+IF(OR((R24&gt;'DD7A4.MELD'!S33),(R24&lt;'DD7A4.MELD'!S34)),111,0)</f>
        <v>0</v>
      </c>
      <c r="CV24" s="73">
        <f>+IF(OR((S24&gt;'DD7A4.MELD'!T33),(S24&lt;'DD7A4.MELD'!T34)),111,0)</f>
        <v>0</v>
      </c>
      <c r="CW24" s="73">
        <f>+IF(OR((T24&gt;'DD7A4.MELD'!U33),(T24&lt;'DD7A4.MELD'!U34)),111,0)</f>
        <v>0</v>
      </c>
      <c r="CX24" s="73">
        <f>+IF(OR((U24&gt;'DD7A4.MELD'!V33),(U24&lt;'DD7A4.MELD'!V34)),111,0)</f>
        <v>0</v>
      </c>
      <c r="CY24" s="73">
        <f>+IF(OR((V24&gt;'DD7A4.MELD'!W33),(V24&lt;'DD7A4.MELD'!W34)),111,0)</f>
        <v>0</v>
      </c>
      <c r="CZ24" s="73" t="e">
        <f>+IF(OR((W24&gt;'DD7A4.MELD'!#REF!),(W24&lt;'DD7A4.MELD'!#REF!)),111,0)</f>
        <v>#REF!</v>
      </c>
      <c r="DA24" s="73" t="e">
        <f>+IF(OR((X24&gt;'DD7A4.MELD'!#REF!),(X24&lt;'DD7A4.MELD'!#REF!)),111,0)</f>
        <v>#REF!</v>
      </c>
      <c r="DB24" s="73">
        <f>+IF(OR((Y24&gt;'DD7A4.MELD'!X33),(Y24&lt;'DD7A4.MELD'!X34)),111,0)</f>
        <v>0</v>
      </c>
      <c r="DC24" s="73">
        <f>+IF(OR((Z24&gt;'DD7A4.MELD'!Y33),(Z24&lt;'DD7A4.MELD'!Y34)),111,0)</f>
        <v>0</v>
      </c>
      <c r="DD24" s="73">
        <f>+IF(OR((AA24&gt;'DD7A4.MELD'!Z33),(AA24&lt;'DD7A4.MELD'!Z34)),111,0)</f>
        <v>0</v>
      </c>
      <c r="DE24" s="73">
        <f>+IF(OR((AB24&gt;'DD7A4.MELD'!AA33),(AB24&lt;'DD7A4.MELD'!AA34)),111,0)</f>
        <v>0</v>
      </c>
      <c r="DF24" s="73">
        <f>+IF(OR((AC24&gt;'DD7A4.MELD'!AB33),(AC24&lt;'DD7A4.MELD'!AB34)),111,0)</f>
        <v>0</v>
      </c>
      <c r="DG24" s="73">
        <f>+IF(OR((AD24&gt;'DD7A4.MELD'!AC33),(AD24&lt;'DD7A4.MELD'!AC34)),111,0)</f>
        <v>0</v>
      </c>
      <c r="DH24" s="73">
        <f>+IF(OR((AE24&gt;'DD7A4.MELD'!AD33),(AE24&lt;'DD7A4.MELD'!AD34)),111,0)</f>
        <v>0</v>
      </c>
      <c r="DI24" s="73">
        <f>+IF(OR((AF24&gt;'DD7A4.MELD'!AE33),(AF24&lt;'DD7A4.MELD'!AE34)),111,0)</f>
        <v>0</v>
      </c>
      <c r="DJ24" s="73">
        <f>+IF(OR((AG24&gt;'DD7A4.MELD'!AF33),(AG24&lt;'DD7A4.MELD'!AF34)),111,0)</f>
        <v>0</v>
      </c>
      <c r="DK24" s="73">
        <f>+IF(OR((AH24&gt;'DD7A4.MELD'!AG33),(AH24&lt;'DD7A4.MELD'!AG34)),111,0)</f>
        <v>0</v>
      </c>
      <c r="DL24" s="73">
        <f>+IF(OR((AI24&gt;'DD7A4.MELD'!AH33),(AI24&lt;'DD7A4.MELD'!AH34)),111,0)</f>
        <v>0</v>
      </c>
      <c r="DM24" s="73">
        <f>+IF(OR((AJ24&gt;'DD7A4.MELD'!AI33),(AJ24&lt;'DD7A4.MELD'!AI34)),111,0)</f>
        <v>0</v>
      </c>
      <c r="DN24" s="73">
        <f>+IF(OR((AK24&gt;'DD7A4.MELD'!AJ33),(AK24&lt;'DD7A4.MELD'!AJ34)),111,0)</f>
        <v>0</v>
      </c>
      <c r="DO24" s="73">
        <f>+IF(OR((AL24&gt;'DD7A4.MELD'!AK33),(AL24&lt;'DD7A4.MELD'!AK34)),111,0)</f>
        <v>0</v>
      </c>
      <c r="DP24" s="73">
        <f>+IF(OR((AM24&gt;'DD7A4.MELD'!AL33),(AM24&lt;'DD7A4.MELD'!AL34)),111,0)</f>
        <v>0</v>
      </c>
      <c r="DQ24" s="73">
        <f>+IF(OR((AN24&gt;'DD7A4.MELD'!AM33),(AN24&lt;'DD7A4.MELD'!AM34)),111,0)</f>
        <v>0</v>
      </c>
      <c r="DR24" s="73">
        <f>+IF(OR((AO24&gt;'DD7A4.MELD'!AN33),(AO24&lt;'DD7A4.MELD'!AN34)),111,0)</f>
        <v>0</v>
      </c>
    </row>
    <row r="25" spans="2:122" s="56" customFormat="1" ht="17.100000000000001" customHeight="1">
      <c r="B25" s="276"/>
      <c r="C25" s="277" t="s">
        <v>190</v>
      </c>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s="294"/>
      <c r="AG25" s="294"/>
      <c r="AH25" s="294"/>
      <c r="AI25" s="294"/>
      <c r="AJ25" s="294"/>
      <c r="AK25" s="294"/>
      <c r="AL25" s="294"/>
      <c r="AM25" s="294"/>
      <c r="AN25" s="294"/>
      <c r="AO25" s="309"/>
      <c r="AP25" s="320"/>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55"/>
      <c r="CE25" s="74">
        <f>SUM(D25:AP25)-'E1'!Y25-'E2'!P25-'E2'!X25-'E2'!Z25*2</f>
        <v>0</v>
      </c>
      <c r="CG25" s="74">
        <f>+IF((D25&gt;'DD7A4.MELD'!D36),111,0)</f>
        <v>0</v>
      </c>
      <c r="CH25" s="74">
        <f>+IF((E25&gt;'DD7A4.MELD'!F36),111,0)</f>
        <v>0</v>
      </c>
      <c r="CI25" s="74">
        <f>+IF((F25&gt;'DD7A4.MELD'!G36),111,0)</f>
        <v>0</v>
      </c>
      <c r="CJ25" s="74">
        <f>+IF((G25&gt;'DD7A4.MELD'!H36),111,0)</f>
        <v>0</v>
      </c>
      <c r="CK25" s="74">
        <f>+IF((H25&gt;'DD7A4.MELD'!I36),111,0)</f>
        <v>0</v>
      </c>
      <c r="CL25" s="74">
        <f>+IF((I25&gt;'DD7A4.MELD'!J36),111,0)</f>
        <v>0</v>
      </c>
      <c r="CM25" s="74">
        <f>+IF((J25&gt;'DD7A4.MELD'!K36),111,0)</f>
        <v>0</v>
      </c>
      <c r="CN25" s="74">
        <f>+IF((K25&gt;'DD7A4.MELD'!L36),111,0)</f>
        <v>0</v>
      </c>
      <c r="CO25" s="74">
        <f>+IF((L25&gt;'DD7A4.MELD'!M36),111,0)</f>
        <v>0</v>
      </c>
      <c r="CP25" s="74">
        <f>+IF((M25&gt;'DD7A4.MELD'!N36),111,0)</f>
        <v>0</v>
      </c>
      <c r="CQ25" s="74">
        <f>+IF((N25&gt;'DD7A4.MELD'!O36),111,0)</f>
        <v>0</v>
      </c>
      <c r="CR25" s="74">
        <f>+IF((O25&gt;'DD7A4.MELD'!P36),111,0)</f>
        <v>0</v>
      </c>
      <c r="CS25" s="74">
        <f>+IF((P25&gt;'DD7A4.MELD'!Q36),111,0)</f>
        <v>0</v>
      </c>
      <c r="CT25" s="74">
        <f>+IF((Q25&gt;'DD7A4.MELD'!R36),111,0)</f>
        <v>0</v>
      </c>
      <c r="CU25" s="74">
        <f>+IF((R25&gt;'DD7A4.MELD'!S36),111,0)</f>
        <v>0</v>
      </c>
      <c r="CV25" s="74">
        <f>+IF((S25&gt;'DD7A4.MELD'!T36),111,0)</f>
        <v>0</v>
      </c>
      <c r="CW25" s="74">
        <f>+IF((T25&gt;'DD7A4.MELD'!U36),111,0)</f>
        <v>0</v>
      </c>
      <c r="CX25" s="74">
        <f>+IF((U25&gt;'DD7A4.MELD'!V36),111,0)</f>
        <v>0</v>
      </c>
      <c r="CY25" s="74">
        <f>+IF((V25&gt;'DD7A4.MELD'!W36),111,0)</f>
        <v>0</v>
      </c>
      <c r="CZ25" s="74" t="e">
        <f>+IF((W25&gt;'DD7A4.MELD'!#REF!),111,0)</f>
        <v>#REF!</v>
      </c>
      <c r="DA25" s="74" t="e">
        <f>+IF((X25&gt;'DD7A4.MELD'!#REF!),111,0)</f>
        <v>#REF!</v>
      </c>
      <c r="DB25" s="74">
        <f>+IF((Y25&gt;'DD7A4.MELD'!X36),111,0)</f>
        <v>0</v>
      </c>
      <c r="DC25" s="74">
        <f>+IF((Z25&gt;'DD7A4.MELD'!Y36),111,0)</f>
        <v>0</v>
      </c>
      <c r="DD25" s="74">
        <f>+IF((AA25&gt;'DD7A4.MELD'!Z36),111,0)</f>
        <v>0</v>
      </c>
      <c r="DE25" s="74">
        <f>+IF((AB25&gt;'DD7A4.MELD'!AA36),111,0)</f>
        <v>0</v>
      </c>
      <c r="DF25" s="74">
        <f>+IF((AC25&gt;'DD7A4.MELD'!AB36),111,0)</f>
        <v>0</v>
      </c>
      <c r="DG25" s="74">
        <f>+IF((AD25&gt;'DD7A4.MELD'!AC36),111,0)</f>
        <v>0</v>
      </c>
      <c r="DH25" s="74">
        <f>+IF((AE25&gt;'DD7A4.MELD'!AD36),111,0)</f>
        <v>0</v>
      </c>
      <c r="DI25" s="74">
        <f>+IF((AF25&gt;'DD7A4.MELD'!AE36),111,0)</f>
        <v>0</v>
      </c>
      <c r="DJ25" s="74">
        <f>+IF((AG25&gt;'DD7A4.MELD'!AF36),111,0)</f>
        <v>0</v>
      </c>
      <c r="DK25" s="74">
        <f>+IF((AH25&gt;'DD7A4.MELD'!AG36),111,0)</f>
        <v>0</v>
      </c>
      <c r="DL25" s="74">
        <f>+IF((AI25&gt;'DD7A4.MELD'!AH36),111,0)</f>
        <v>0</v>
      </c>
      <c r="DM25" s="74">
        <f>+IF((AJ25&gt;'DD7A4.MELD'!AI36),111,0)</f>
        <v>0</v>
      </c>
      <c r="DN25" s="74">
        <f>+IF((AK25&gt;'DD7A4.MELD'!AJ36),111,0)</f>
        <v>0</v>
      </c>
      <c r="DO25" s="74">
        <f>+IF((AL25&gt;'DD7A4.MELD'!AK36),111,0)</f>
        <v>0</v>
      </c>
      <c r="DP25" s="74">
        <f>+IF((AM25&gt;'DD7A4.MELD'!AL36),111,0)</f>
        <v>0</v>
      </c>
      <c r="DQ25" s="74">
        <f>+IF((AN25&gt;'DD7A4.MELD'!AM36),111,0)</f>
        <v>0</v>
      </c>
      <c r="DR25" s="74">
        <f>+IF((AO25&gt;'DD7A4.MELD'!AN36),111,0)</f>
        <v>0</v>
      </c>
    </row>
    <row r="26" spans="2:122" s="51" customFormat="1" ht="17.100000000000001" customHeight="1">
      <c r="B26" s="283"/>
      <c r="C26" s="284" t="s">
        <v>81</v>
      </c>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301"/>
      <c r="AP26" s="321"/>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50"/>
      <c r="CE26" s="74">
        <f>SUM(D26:AP26)-'E1'!Y26-'E2'!P26-'E2'!X26-'E2'!Z26*2</f>
        <v>0</v>
      </c>
      <c r="CG26" s="73">
        <f>+IF((D26&gt;'DD7A4.MELD'!D37),111,0)</f>
        <v>0</v>
      </c>
      <c r="CH26" s="73">
        <f>+IF((E26&gt;'DD7A4.MELD'!F37),111,0)</f>
        <v>0</v>
      </c>
      <c r="CI26" s="73">
        <f>+IF((F26&gt;'DD7A4.MELD'!G37),111,0)</f>
        <v>0</v>
      </c>
      <c r="CJ26" s="73">
        <f>+IF((G26&gt;'DD7A4.MELD'!H37),111,0)</f>
        <v>0</v>
      </c>
      <c r="CK26" s="73">
        <f>+IF((H26&gt;'DD7A4.MELD'!I37),111,0)</f>
        <v>0</v>
      </c>
      <c r="CL26" s="73">
        <f>+IF((I26&gt;'DD7A4.MELD'!J37),111,0)</f>
        <v>0</v>
      </c>
      <c r="CM26" s="73">
        <f>+IF((J26&gt;'DD7A4.MELD'!K37),111,0)</f>
        <v>0</v>
      </c>
      <c r="CN26" s="73">
        <f>+IF((K26&gt;'DD7A4.MELD'!L37),111,0)</f>
        <v>0</v>
      </c>
      <c r="CO26" s="73">
        <f>+IF((L26&gt;'DD7A4.MELD'!M37),111,0)</f>
        <v>0</v>
      </c>
      <c r="CP26" s="73">
        <f>+IF((M26&gt;'DD7A4.MELD'!N37),111,0)</f>
        <v>0</v>
      </c>
      <c r="CQ26" s="73">
        <f>+IF((N26&gt;'DD7A4.MELD'!O37),111,0)</f>
        <v>0</v>
      </c>
      <c r="CR26" s="73">
        <f>+IF((O26&gt;'DD7A4.MELD'!P37),111,0)</f>
        <v>0</v>
      </c>
      <c r="CS26" s="73">
        <f>+IF((P26&gt;'DD7A4.MELD'!Q37),111,0)</f>
        <v>0</v>
      </c>
      <c r="CT26" s="73">
        <f>+IF((Q26&gt;'DD7A4.MELD'!R37),111,0)</f>
        <v>0</v>
      </c>
      <c r="CU26" s="73">
        <f>+IF((R26&gt;'DD7A4.MELD'!S37),111,0)</f>
        <v>0</v>
      </c>
      <c r="CV26" s="73">
        <f>+IF((S26&gt;'DD7A4.MELD'!T37),111,0)</f>
        <v>0</v>
      </c>
      <c r="CW26" s="73">
        <f>+IF((T26&gt;'DD7A4.MELD'!U37),111,0)</f>
        <v>0</v>
      </c>
      <c r="CX26" s="73">
        <f>+IF((U26&gt;'DD7A4.MELD'!V37),111,0)</f>
        <v>0</v>
      </c>
      <c r="CY26" s="73">
        <f>+IF((V26&gt;'DD7A4.MELD'!W37),111,0)</f>
        <v>0</v>
      </c>
      <c r="CZ26" s="73" t="e">
        <f>+IF((W26&gt;'DD7A4.MELD'!#REF!),111,0)</f>
        <v>#REF!</v>
      </c>
      <c r="DA26" s="73" t="e">
        <f>+IF((X26&gt;'DD7A4.MELD'!#REF!),111,0)</f>
        <v>#REF!</v>
      </c>
      <c r="DB26" s="73">
        <f>+IF((Y26&gt;'DD7A4.MELD'!X37),111,0)</f>
        <v>0</v>
      </c>
      <c r="DC26" s="73">
        <f>+IF((Z26&gt;'DD7A4.MELD'!Y37),111,0)</f>
        <v>0</v>
      </c>
      <c r="DD26" s="73">
        <f>+IF((AA26&gt;'DD7A4.MELD'!Z37),111,0)</f>
        <v>0</v>
      </c>
      <c r="DE26" s="73">
        <f>+IF((AB26&gt;'DD7A4.MELD'!AA37),111,0)</f>
        <v>0</v>
      </c>
      <c r="DF26" s="73">
        <f>+IF((AC26&gt;'DD7A4.MELD'!AB37),111,0)</f>
        <v>0</v>
      </c>
      <c r="DG26" s="73">
        <f>+IF((AD26&gt;'DD7A4.MELD'!AC37),111,0)</f>
        <v>0</v>
      </c>
      <c r="DH26" s="73">
        <f>+IF((AE26&gt;'DD7A4.MELD'!AD37),111,0)</f>
        <v>0</v>
      </c>
      <c r="DI26" s="73">
        <f>+IF((AF26&gt;'DD7A4.MELD'!AE37),111,0)</f>
        <v>0</v>
      </c>
      <c r="DJ26" s="73">
        <f>+IF((AG26&gt;'DD7A4.MELD'!AF37),111,0)</f>
        <v>0</v>
      </c>
      <c r="DK26" s="73">
        <f>+IF((AH26&gt;'DD7A4.MELD'!AG37),111,0)</f>
        <v>0</v>
      </c>
      <c r="DL26" s="73">
        <f>+IF((AI26&gt;'DD7A4.MELD'!AH37),111,0)</f>
        <v>0</v>
      </c>
      <c r="DM26" s="73">
        <f>+IF((AJ26&gt;'DD7A4.MELD'!AI37),111,0)</f>
        <v>0</v>
      </c>
      <c r="DN26" s="73">
        <f>+IF((AK26&gt;'DD7A4.MELD'!AJ37),111,0)</f>
        <v>0</v>
      </c>
      <c r="DO26" s="73">
        <f>+IF((AL26&gt;'DD7A4.MELD'!AK37),111,0)</f>
        <v>0</v>
      </c>
      <c r="DP26" s="73">
        <f>+IF((AM26&gt;'DD7A4.MELD'!AL37),111,0)</f>
        <v>0</v>
      </c>
      <c r="DQ26" s="73">
        <f>+IF((AN26&gt;'DD7A4.MELD'!AM37),111,0)</f>
        <v>0</v>
      </c>
      <c r="DR26" s="73">
        <f>+IF((AO26&gt;'DD7A4.MELD'!AN37),111,0)</f>
        <v>0</v>
      </c>
    </row>
    <row r="27" spans="2:122" s="51" customFormat="1" ht="17.100000000000001" customHeight="1">
      <c r="B27" s="283"/>
      <c r="C27" s="284" t="s">
        <v>282</v>
      </c>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90"/>
      <c r="AK27" s="290"/>
      <c r="AL27" s="290"/>
      <c r="AM27" s="290"/>
      <c r="AN27" s="290"/>
      <c r="AO27" s="301"/>
      <c r="AP27" s="321"/>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50"/>
      <c r="CE27" s="74">
        <f>SUM(D27:AP27)-'E1'!Y27-'E2'!P27-'E2'!X27-'E2'!Z27*2</f>
        <v>0</v>
      </c>
      <c r="CG27" s="73">
        <f>+IF((D27&gt;'DD7A4.MELD'!D38),111,0)</f>
        <v>0</v>
      </c>
      <c r="CH27" s="73">
        <f>+IF((E27&gt;'DD7A4.MELD'!F38),111,0)</f>
        <v>0</v>
      </c>
      <c r="CI27" s="73">
        <f>+IF((F27&gt;'DD7A4.MELD'!G38),111,0)</f>
        <v>0</v>
      </c>
      <c r="CJ27" s="73">
        <f>+IF((G27&gt;'DD7A4.MELD'!H38),111,0)</f>
        <v>0</v>
      </c>
      <c r="CK27" s="73">
        <f>+IF((H27&gt;'DD7A4.MELD'!I38),111,0)</f>
        <v>0</v>
      </c>
      <c r="CL27" s="73">
        <f>+IF((I27&gt;'DD7A4.MELD'!J38),111,0)</f>
        <v>0</v>
      </c>
      <c r="CM27" s="73">
        <f>+IF((J27&gt;'DD7A4.MELD'!K38),111,0)</f>
        <v>0</v>
      </c>
      <c r="CN27" s="73">
        <f>+IF((K27&gt;'DD7A4.MELD'!L38),111,0)</f>
        <v>0</v>
      </c>
      <c r="CO27" s="73">
        <f>+IF((L27&gt;'DD7A4.MELD'!M38),111,0)</f>
        <v>0</v>
      </c>
      <c r="CP27" s="73">
        <f>+IF((M27&gt;'DD7A4.MELD'!N38),111,0)</f>
        <v>0</v>
      </c>
      <c r="CQ27" s="73">
        <f>+IF((N27&gt;'DD7A4.MELD'!O38),111,0)</f>
        <v>0</v>
      </c>
      <c r="CR27" s="73">
        <f>+IF((O27&gt;'DD7A4.MELD'!P38),111,0)</f>
        <v>0</v>
      </c>
      <c r="CS27" s="73">
        <f>+IF((P27&gt;'DD7A4.MELD'!Q38),111,0)</f>
        <v>0</v>
      </c>
      <c r="CT27" s="73">
        <f>+IF((Q27&gt;'DD7A4.MELD'!R38),111,0)</f>
        <v>0</v>
      </c>
      <c r="CU27" s="73">
        <f>+IF((R27&gt;'DD7A4.MELD'!S38),111,0)</f>
        <v>0</v>
      </c>
      <c r="CV27" s="73">
        <f>+IF((S27&gt;'DD7A4.MELD'!T38),111,0)</f>
        <v>0</v>
      </c>
      <c r="CW27" s="73">
        <f>+IF((T27&gt;'DD7A4.MELD'!U38),111,0)</f>
        <v>0</v>
      </c>
      <c r="CX27" s="73">
        <f>+IF((U27&gt;'DD7A4.MELD'!V38),111,0)</f>
        <v>0</v>
      </c>
      <c r="CY27" s="73">
        <f>+IF((V27&gt;'DD7A4.MELD'!W38),111,0)</f>
        <v>0</v>
      </c>
      <c r="CZ27" s="73" t="e">
        <f>+IF((W27&gt;'DD7A4.MELD'!#REF!),111,0)</f>
        <v>#REF!</v>
      </c>
      <c r="DA27" s="73" t="e">
        <f>+IF((X27&gt;'DD7A4.MELD'!#REF!),111,0)</f>
        <v>#REF!</v>
      </c>
      <c r="DB27" s="73">
        <f>+IF((Y27&gt;'DD7A4.MELD'!X38),111,0)</f>
        <v>0</v>
      </c>
      <c r="DC27" s="73">
        <f>+IF((Z27&gt;'DD7A4.MELD'!Y38),111,0)</f>
        <v>0</v>
      </c>
      <c r="DD27" s="73">
        <f>+IF((AA27&gt;'DD7A4.MELD'!Z38),111,0)</f>
        <v>0</v>
      </c>
      <c r="DE27" s="73">
        <f>+IF((AB27&gt;'DD7A4.MELD'!AA38),111,0)</f>
        <v>0</v>
      </c>
      <c r="DF27" s="73">
        <f>+IF((AC27&gt;'DD7A4.MELD'!AB38),111,0)</f>
        <v>0</v>
      </c>
      <c r="DG27" s="73">
        <f>+IF((AD27&gt;'DD7A4.MELD'!AC38),111,0)</f>
        <v>0</v>
      </c>
      <c r="DH27" s="73">
        <f>+IF((AE27&gt;'DD7A4.MELD'!AD38),111,0)</f>
        <v>0</v>
      </c>
      <c r="DI27" s="73">
        <f>+IF((AF27&gt;'DD7A4.MELD'!AE38),111,0)</f>
        <v>0</v>
      </c>
      <c r="DJ27" s="73">
        <f>+IF((AG27&gt;'DD7A4.MELD'!AF38),111,0)</f>
        <v>0</v>
      </c>
      <c r="DK27" s="73">
        <f>+IF((AH27&gt;'DD7A4.MELD'!AG38),111,0)</f>
        <v>0</v>
      </c>
      <c r="DL27" s="73">
        <f>+IF((AI27&gt;'DD7A4.MELD'!AH38),111,0)</f>
        <v>0</v>
      </c>
      <c r="DM27" s="73">
        <f>+IF((AJ27&gt;'DD7A4.MELD'!AI38),111,0)</f>
        <v>0</v>
      </c>
      <c r="DN27" s="73">
        <f>+IF((AK27&gt;'DD7A4.MELD'!AJ38),111,0)</f>
        <v>0</v>
      </c>
      <c r="DO27" s="73">
        <f>+IF((AL27&gt;'DD7A4.MELD'!AK38),111,0)</f>
        <v>0</v>
      </c>
      <c r="DP27" s="73">
        <f>+IF((AM27&gt;'DD7A4.MELD'!AL38),111,0)</f>
        <v>0</v>
      </c>
      <c r="DQ27" s="73">
        <f>+IF((AN27&gt;'DD7A4.MELD'!AM38),111,0)</f>
        <v>0</v>
      </c>
      <c r="DR27" s="73">
        <f>+IF((AO27&gt;'DD7A4.MELD'!AN38),111,0)</f>
        <v>0</v>
      </c>
    </row>
    <row r="28" spans="2:122" s="51" customFormat="1" ht="17.100000000000001" customHeight="1">
      <c r="B28" s="283"/>
      <c r="C28" s="284" t="s">
        <v>191</v>
      </c>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301"/>
      <c r="AP28" s="321"/>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50"/>
      <c r="CE28" s="74">
        <f>SUM(D28:AP28)-'E1'!Y28-'E2'!P28-'E2'!X28-'E2'!Z28*2</f>
        <v>0</v>
      </c>
      <c r="CG28" s="73">
        <f>+IF((D28&gt;'DD7A4.MELD'!D39),111,0)</f>
        <v>0</v>
      </c>
      <c r="CH28" s="73">
        <f>+IF((E28&gt;'DD7A4.MELD'!F39),111,0)</f>
        <v>0</v>
      </c>
      <c r="CI28" s="73">
        <f>+IF((F28&gt;'DD7A4.MELD'!G39),111,0)</f>
        <v>0</v>
      </c>
      <c r="CJ28" s="73">
        <f>+IF((G28&gt;'DD7A4.MELD'!H39),111,0)</f>
        <v>0</v>
      </c>
      <c r="CK28" s="73">
        <f>+IF((H28&gt;'DD7A4.MELD'!I39),111,0)</f>
        <v>0</v>
      </c>
      <c r="CL28" s="73">
        <f>+IF((I28&gt;'DD7A4.MELD'!J39),111,0)</f>
        <v>0</v>
      </c>
      <c r="CM28" s="73">
        <f>+IF((J28&gt;'DD7A4.MELD'!K39),111,0)</f>
        <v>0</v>
      </c>
      <c r="CN28" s="73">
        <f>+IF((K28&gt;'DD7A4.MELD'!L39),111,0)</f>
        <v>0</v>
      </c>
      <c r="CO28" s="73">
        <f>+IF((L28&gt;'DD7A4.MELD'!M39),111,0)</f>
        <v>0</v>
      </c>
      <c r="CP28" s="73">
        <f>+IF((M28&gt;'DD7A4.MELD'!N39),111,0)</f>
        <v>0</v>
      </c>
      <c r="CQ28" s="73">
        <f>+IF((N28&gt;'DD7A4.MELD'!O39),111,0)</f>
        <v>0</v>
      </c>
      <c r="CR28" s="73">
        <f>+IF((O28&gt;'DD7A4.MELD'!P39),111,0)</f>
        <v>0</v>
      </c>
      <c r="CS28" s="73">
        <f>+IF((P28&gt;'DD7A4.MELD'!Q39),111,0)</f>
        <v>0</v>
      </c>
      <c r="CT28" s="73">
        <f>+IF((Q28&gt;'DD7A4.MELD'!R39),111,0)</f>
        <v>0</v>
      </c>
      <c r="CU28" s="73">
        <f>+IF((R28&gt;'DD7A4.MELD'!S39),111,0)</f>
        <v>0</v>
      </c>
      <c r="CV28" s="73">
        <f>+IF((S28&gt;'DD7A4.MELD'!T39),111,0)</f>
        <v>0</v>
      </c>
      <c r="CW28" s="73">
        <f>+IF((T28&gt;'DD7A4.MELD'!U39),111,0)</f>
        <v>0</v>
      </c>
      <c r="CX28" s="73">
        <f>+IF((U28&gt;'DD7A4.MELD'!V39),111,0)</f>
        <v>0</v>
      </c>
      <c r="CY28" s="73">
        <f>+IF((V28&gt;'DD7A4.MELD'!W39),111,0)</f>
        <v>0</v>
      </c>
      <c r="CZ28" s="73" t="e">
        <f>+IF((W28&gt;'DD7A4.MELD'!#REF!),111,0)</f>
        <v>#REF!</v>
      </c>
      <c r="DA28" s="73" t="e">
        <f>+IF((X28&gt;'DD7A4.MELD'!#REF!),111,0)</f>
        <v>#REF!</v>
      </c>
      <c r="DB28" s="73">
        <f>+IF((Y28&gt;'DD7A4.MELD'!X39),111,0)</f>
        <v>0</v>
      </c>
      <c r="DC28" s="73">
        <f>+IF((Z28&gt;'DD7A4.MELD'!Y39),111,0)</f>
        <v>0</v>
      </c>
      <c r="DD28" s="73">
        <f>+IF((AA28&gt;'DD7A4.MELD'!Z39),111,0)</f>
        <v>0</v>
      </c>
      <c r="DE28" s="73">
        <f>+IF((AB28&gt;'DD7A4.MELD'!AA39),111,0)</f>
        <v>0</v>
      </c>
      <c r="DF28" s="73">
        <f>+IF((AC28&gt;'DD7A4.MELD'!AB39),111,0)</f>
        <v>0</v>
      </c>
      <c r="DG28" s="73">
        <f>+IF((AD28&gt;'DD7A4.MELD'!AC39),111,0)</f>
        <v>0</v>
      </c>
      <c r="DH28" s="73">
        <f>+IF((AE28&gt;'DD7A4.MELD'!AD39),111,0)</f>
        <v>0</v>
      </c>
      <c r="DI28" s="73">
        <f>+IF((AF28&gt;'DD7A4.MELD'!AE39),111,0)</f>
        <v>0</v>
      </c>
      <c r="DJ28" s="73">
        <f>+IF((AG28&gt;'DD7A4.MELD'!AF39),111,0)</f>
        <v>0</v>
      </c>
      <c r="DK28" s="73">
        <f>+IF((AH28&gt;'DD7A4.MELD'!AG39),111,0)</f>
        <v>0</v>
      </c>
      <c r="DL28" s="73">
        <f>+IF((AI28&gt;'DD7A4.MELD'!AH39),111,0)</f>
        <v>0</v>
      </c>
      <c r="DM28" s="73">
        <f>+IF((AJ28&gt;'DD7A4.MELD'!AI39),111,0)</f>
        <v>0</v>
      </c>
      <c r="DN28" s="73">
        <f>+IF((AK28&gt;'DD7A4.MELD'!AJ39),111,0)</f>
        <v>0</v>
      </c>
      <c r="DO28" s="73">
        <f>+IF((AL28&gt;'DD7A4.MELD'!AK39),111,0)</f>
        <v>0</v>
      </c>
      <c r="DP28" s="73">
        <f>+IF((AM28&gt;'DD7A4.MELD'!AL39),111,0)</f>
        <v>0</v>
      </c>
      <c r="DQ28" s="73">
        <f>+IF((AN28&gt;'DD7A4.MELD'!AM39),111,0)</f>
        <v>0</v>
      </c>
      <c r="DR28" s="73">
        <f>+IF((AO28&gt;'DD7A4.MELD'!AN39),111,0)</f>
        <v>0</v>
      </c>
    </row>
    <row r="29" spans="2:122" s="51" customFormat="1" ht="17.100000000000001" customHeight="1">
      <c r="B29" s="283"/>
      <c r="C29" s="285" t="s">
        <v>54</v>
      </c>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301"/>
      <c r="AP29" s="321"/>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50"/>
      <c r="CE29" s="74">
        <f>SUM(D29:AP29)-'E1'!Y29-'E2'!P29-'E2'!X29-'E2'!Z29*2</f>
        <v>0</v>
      </c>
      <c r="CG29" s="73">
        <f>+IF((D29&gt;'DD7A4.MELD'!D40),111,0)</f>
        <v>0</v>
      </c>
      <c r="CH29" s="73">
        <f>+IF((E29&gt;'DD7A4.MELD'!F40),111,0)</f>
        <v>0</v>
      </c>
      <c r="CI29" s="73">
        <f>+IF((F29&gt;'DD7A4.MELD'!G40),111,0)</f>
        <v>0</v>
      </c>
      <c r="CJ29" s="73">
        <f>+IF((G29&gt;'DD7A4.MELD'!H40),111,0)</f>
        <v>0</v>
      </c>
      <c r="CK29" s="73">
        <f>+IF((H29&gt;'DD7A4.MELD'!I40),111,0)</f>
        <v>0</v>
      </c>
      <c r="CL29" s="73">
        <f>+IF((I29&gt;'DD7A4.MELD'!J40),111,0)</f>
        <v>0</v>
      </c>
      <c r="CM29" s="73">
        <f>+IF((J29&gt;'DD7A4.MELD'!K40),111,0)</f>
        <v>0</v>
      </c>
      <c r="CN29" s="73">
        <f>+IF((K29&gt;'DD7A4.MELD'!L40),111,0)</f>
        <v>0</v>
      </c>
      <c r="CO29" s="73">
        <f>+IF((L29&gt;'DD7A4.MELD'!M40),111,0)</f>
        <v>0</v>
      </c>
      <c r="CP29" s="73">
        <f>+IF((M29&gt;'DD7A4.MELD'!N40),111,0)</f>
        <v>0</v>
      </c>
      <c r="CQ29" s="73">
        <f>+IF((N29&gt;'DD7A4.MELD'!O40),111,0)</f>
        <v>0</v>
      </c>
      <c r="CR29" s="73">
        <f>+IF((O29&gt;'DD7A4.MELD'!P40),111,0)</f>
        <v>0</v>
      </c>
      <c r="CS29" s="73">
        <f>+IF((P29&gt;'DD7A4.MELD'!Q40),111,0)</f>
        <v>0</v>
      </c>
      <c r="CT29" s="73">
        <f>+IF((Q29&gt;'DD7A4.MELD'!R40),111,0)</f>
        <v>0</v>
      </c>
      <c r="CU29" s="73">
        <f>+IF((R29&gt;'DD7A4.MELD'!S40),111,0)</f>
        <v>0</v>
      </c>
      <c r="CV29" s="73">
        <f>+IF((S29&gt;'DD7A4.MELD'!T40),111,0)</f>
        <v>0</v>
      </c>
      <c r="CW29" s="73">
        <f>+IF((T29&gt;'DD7A4.MELD'!U40),111,0)</f>
        <v>0</v>
      </c>
      <c r="CX29" s="73">
        <f>+IF((U29&gt;'DD7A4.MELD'!V40),111,0)</f>
        <v>0</v>
      </c>
      <c r="CY29" s="73">
        <f>+IF((V29&gt;'DD7A4.MELD'!W40),111,0)</f>
        <v>0</v>
      </c>
      <c r="CZ29" s="73" t="e">
        <f>+IF((W29&gt;'DD7A4.MELD'!#REF!),111,0)</f>
        <v>#REF!</v>
      </c>
      <c r="DA29" s="73" t="e">
        <f>+IF((X29&gt;'DD7A4.MELD'!#REF!),111,0)</f>
        <v>#REF!</v>
      </c>
      <c r="DB29" s="73">
        <f>+IF((Y29&gt;'DD7A4.MELD'!X40),111,0)</f>
        <v>0</v>
      </c>
      <c r="DC29" s="73">
        <f>+IF((Z29&gt;'DD7A4.MELD'!Y40),111,0)</f>
        <v>0</v>
      </c>
      <c r="DD29" s="73">
        <f>+IF((AA29&gt;'DD7A4.MELD'!Z40),111,0)</f>
        <v>0</v>
      </c>
      <c r="DE29" s="73">
        <f>+IF((AB29&gt;'DD7A4.MELD'!AA40),111,0)</f>
        <v>0</v>
      </c>
      <c r="DF29" s="73">
        <f>+IF((AC29&gt;'DD7A4.MELD'!AB40),111,0)</f>
        <v>0</v>
      </c>
      <c r="DG29" s="73">
        <f>+IF((AD29&gt;'DD7A4.MELD'!AC40),111,0)</f>
        <v>0</v>
      </c>
      <c r="DH29" s="73">
        <f>+IF((AE29&gt;'DD7A4.MELD'!AD40),111,0)</f>
        <v>0</v>
      </c>
      <c r="DI29" s="73">
        <f>+IF((AF29&gt;'DD7A4.MELD'!AE40),111,0)</f>
        <v>0</v>
      </c>
      <c r="DJ29" s="73">
        <f>+IF((AG29&gt;'DD7A4.MELD'!AF40),111,0)</f>
        <v>0</v>
      </c>
      <c r="DK29" s="73">
        <f>+IF((AH29&gt;'DD7A4.MELD'!AG40),111,0)</f>
        <v>0</v>
      </c>
      <c r="DL29" s="73">
        <f>+IF((AI29&gt;'DD7A4.MELD'!AH40),111,0)</f>
        <v>0</v>
      </c>
      <c r="DM29" s="73">
        <f>+IF((AJ29&gt;'DD7A4.MELD'!AI40),111,0)</f>
        <v>0</v>
      </c>
      <c r="DN29" s="73">
        <f>+IF((AK29&gt;'DD7A4.MELD'!AJ40),111,0)</f>
        <v>0</v>
      </c>
      <c r="DO29" s="73">
        <f>+IF((AL29&gt;'DD7A4.MELD'!AK40),111,0)</f>
        <v>0</v>
      </c>
      <c r="DP29" s="73">
        <f>+IF((AM29&gt;'DD7A4.MELD'!AL40),111,0)</f>
        <v>0</v>
      </c>
      <c r="DQ29" s="73">
        <f>+IF((AN29&gt;'DD7A4.MELD'!AM40),111,0)</f>
        <v>0</v>
      </c>
      <c r="DR29" s="73">
        <f>+IF((AO29&gt;'DD7A4.MELD'!AN40),111,0)</f>
        <v>0</v>
      </c>
    </row>
    <row r="30" spans="2:122" s="51" customFormat="1" ht="17.100000000000001" customHeight="1">
      <c r="B30" s="283"/>
      <c r="C30" s="278" t="s">
        <v>241</v>
      </c>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301"/>
      <c r="AP30" s="321"/>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50"/>
      <c r="CE30" s="74">
        <f>SUM(D30:AP30)-'E1'!Y30-'E2'!P30-'E2'!X30-'E2'!Z30*2</f>
        <v>0</v>
      </c>
      <c r="CG30" s="73">
        <f>+IF((D30&gt;'DD7A4.MELD'!D41),111,0)</f>
        <v>0</v>
      </c>
      <c r="CH30" s="73">
        <f>+IF((E30&gt;'DD7A4.MELD'!F41),111,0)</f>
        <v>0</v>
      </c>
      <c r="CI30" s="73">
        <f>+IF((F30&gt;'DD7A4.MELD'!G41),111,0)</f>
        <v>0</v>
      </c>
      <c r="CJ30" s="73">
        <f>+IF((G30&gt;'DD7A4.MELD'!H41),111,0)</f>
        <v>0</v>
      </c>
      <c r="CK30" s="73">
        <f>+IF((H30&gt;'DD7A4.MELD'!I41),111,0)</f>
        <v>0</v>
      </c>
      <c r="CL30" s="73">
        <f>+IF((I30&gt;'DD7A4.MELD'!J41),111,0)</f>
        <v>0</v>
      </c>
      <c r="CM30" s="73">
        <f>+IF((J30&gt;'DD7A4.MELD'!K41),111,0)</f>
        <v>0</v>
      </c>
      <c r="CN30" s="73">
        <f>+IF((K30&gt;'DD7A4.MELD'!L41),111,0)</f>
        <v>0</v>
      </c>
      <c r="CO30" s="73">
        <f>+IF((L30&gt;'DD7A4.MELD'!M41),111,0)</f>
        <v>0</v>
      </c>
      <c r="CP30" s="73">
        <f>+IF((M30&gt;'DD7A4.MELD'!N41),111,0)</f>
        <v>0</v>
      </c>
      <c r="CQ30" s="73">
        <f>+IF((N30&gt;'DD7A4.MELD'!O41),111,0)</f>
        <v>0</v>
      </c>
      <c r="CR30" s="73">
        <f>+IF((O30&gt;'DD7A4.MELD'!P41),111,0)</f>
        <v>0</v>
      </c>
      <c r="CS30" s="73">
        <f>+IF((P30&gt;'DD7A4.MELD'!Q41),111,0)</f>
        <v>0</v>
      </c>
      <c r="CT30" s="73">
        <f>+IF((Q30&gt;'DD7A4.MELD'!R41),111,0)</f>
        <v>0</v>
      </c>
      <c r="CU30" s="73">
        <f>+IF((R30&gt;'DD7A4.MELD'!S41),111,0)</f>
        <v>0</v>
      </c>
      <c r="CV30" s="73">
        <f>+IF((S30&gt;'DD7A4.MELD'!T41),111,0)</f>
        <v>0</v>
      </c>
      <c r="CW30" s="73">
        <f>+IF((T30&gt;'DD7A4.MELD'!U41),111,0)</f>
        <v>0</v>
      </c>
      <c r="CX30" s="73">
        <f>+IF((U30&gt;'DD7A4.MELD'!V41),111,0)</f>
        <v>0</v>
      </c>
      <c r="CY30" s="73">
        <f>+IF((V30&gt;'DD7A4.MELD'!W41),111,0)</f>
        <v>0</v>
      </c>
      <c r="CZ30" s="73" t="e">
        <f>+IF((W30&gt;'DD7A4.MELD'!#REF!),111,0)</f>
        <v>#REF!</v>
      </c>
      <c r="DA30" s="73" t="e">
        <f>+IF((X30&gt;'DD7A4.MELD'!#REF!),111,0)</f>
        <v>#REF!</v>
      </c>
      <c r="DB30" s="73">
        <f>+IF((Y30&gt;'DD7A4.MELD'!X41),111,0)</f>
        <v>0</v>
      </c>
      <c r="DC30" s="73">
        <f>+IF((Z30&gt;'DD7A4.MELD'!Y41),111,0)</f>
        <v>0</v>
      </c>
      <c r="DD30" s="73">
        <f>+IF((AA30&gt;'DD7A4.MELD'!Z41),111,0)</f>
        <v>0</v>
      </c>
      <c r="DE30" s="73">
        <f>+IF((AB30&gt;'DD7A4.MELD'!AA41),111,0)</f>
        <v>0</v>
      </c>
      <c r="DF30" s="73">
        <f>+IF((AC30&gt;'DD7A4.MELD'!AB41),111,0)</f>
        <v>0</v>
      </c>
      <c r="DG30" s="73">
        <f>+IF((AD30&gt;'DD7A4.MELD'!AC41),111,0)</f>
        <v>0</v>
      </c>
      <c r="DH30" s="73">
        <f>+IF((AE30&gt;'DD7A4.MELD'!AD41),111,0)</f>
        <v>0</v>
      </c>
      <c r="DI30" s="73">
        <f>+IF((AF30&gt;'DD7A4.MELD'!AE41),111,0)</f>
        <v>0</v>
      </c>
      <c r="DJ30" s="73">
        <f>+IF((AG30&gt;'DD7A4.MELD'!AF41),111,0)</f>
        <v>0</v>
      </c>
      <c r="DK30" s="73">
        <f>+IF((AH30&gt;'DD7A4.MELD'!AG41),111,0)</f>
        <v>0</v>
      </c>
      <c r="DL30" s="73">
        <f>+IF((AI30&gt;'DD7A4.MELD'!AH41),111,0)</f>
        <v>0</v>
      </c>
      <c r="DM30" s="73">
        <f>+IF((AJ30&gt;'DD7A4.MELD'!AI41),111,0)</f>
        <v>0</v>
      </c>
      <c r="DN30" s="73">
        <f>+IF((AK30&gt;'DD7A4.MELD'!AJ41),111,0)</f>
        <v>0</v>
      </c>
      <c r="DO30" s="73">
        <f>+IF((AL30&gt;'DD7A4.MELD'!AK41),111,0)</f>
        <v>0</v>
      </c>
      <c r="DP30" s="73">
        <f>+IF((AM30&gt;'DD7A4.MELD'!AL41),111,0)</f>
        <v>0</v>
      </c>
      <c r="DQ30" s="73">
        <f>+IF((AN30&gt;'DD7A4.MELD'!AM41),111,0)</f>
        <v>0</v>
      </c>
      <c r="DR30" s="73">
        <f>+IF((AO30&gt;'DD7A4.MELD'!AN41),111,0)</f>
        <v>0</v>
      </c>
    </row>
    <row r="31" spans="2:122" s="58" customFormat="1" ht="17.100000000000001" customHeight="1">
      <c r="B31" s="255"/>
      <c r="C31" s="91" t="s">
        <v>12</v>
      </c>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45"/>
      <c r="AH31" s="345"/>
      <c r="AI31" s="345"/>
      <c r="AJ31" s="345"/>
      <c r="AK31" s="345"/>
      <c r="AL31" s="345"/>
      <c r="AM31" s="345"/>
      <c r="AN31" s="345"/>
      <c r="AO31" s="346"/>
      <c r="AP31" s="321"/>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256"/>
      <c r="CE31" s="72">
        <f>SUM(D31:AP31)-'E1'!Y31-'E2'!P31-'E2'!X31-'E2'!Z31*2</f>
        <v>0</v>
      </c>
      <c r="CG31" s="73">
        <f>+IF(OR((D31&gt;'DD7A4.MELD'!D42),(D31&lt;'DD7A4.MELD'!D43)),111,0)</f>
        <v>0</v>
      </c>
      <c r="CH31" s="74">
        <f>+IF(OR((E31&gt;'DD7A4.MELD'!F42),(E31&lt;'DD7A4.MELD'!F43)),111,0)</f>
        <v>0</v>
      </c>
      <c r="CI31" s="74">
        <f>+IF(OR((F31&gt;'DD7A4.MELD'!G42),(F31&lt;'DD7A4.MELD'!G43)),111,0)</f>
        <v>0</v>
      </c>
      <c r="CJ31" s="74">
        <f>+IF(OR((G31&gt;'DD7A4.MELD'!H42),(G31&lt;'DD7A4.MELD'!H43)),111,0)</f>
        <v>0</v>
      </c>
      <c r="CK31" s="74">
        <f>+IF(OR((H31&gt;'DD7A4.MELD'!I42),(H31&lt;'DD7A4.MELD'!I43)),111,0)</f>
        <v>0</v>
      </c>
      <c r="CL31" s="74">
        <f>+IF(OR((I31&gt;'DD7A4.MELD'!J42),(I31&lt;'DD7A4.MELD'!J43)),111,0)</f>
        <v>0</v>
      </c>
      <c r="CM31" s="74">
        <f>+IF(OR((J31&gt;'DD7A4.MELD'!K42),(J31&lt;'DD7A4.MELD'!K43)),111,0)</f>
        <v>0</v>
      </c>
      <c r="CN31" s="74">
        <f>+IF(OR((K31&gt;'DD7A4.MELD'!L42),(K31&lt;'DD7A4.MELD'!L43)),111,0)</f>
        <v>0</v>
      </c>
      <c r="CO31" s="74">
        <f>+IF(OR((L31&gt;'DD7A4.MELD'!M42),(L31&lt;'DD7A4.MELD'!M43)),111,0)</f>
        <v>0</v>
      </c>
      <c r="CP31" s="74">
        <f>+IF(OR((M31&gt;'DD7A4.MELD'!N42),(M31&lt;'DD7A4.MELD'!N43)),111,0)</f>
        <v>0</v>
      </c>
      <c r="CQ31" s="74">
        <f>+IF(OR((N31&gt;'DD7A4.MELD'!O42),(N31&lt;'DD7A4.MELD'!O43)),111,0)</f>
        <v>0</v>
      </c>
      <c r="CR31" s="74">
        <f>+IF(OR((O31&gt;'DD7A4.MELD'!P42),(O31&lt;'DD7A4.MELD'!P43)),111,0)</f>
        <v>0</v>
      </c>
      <c r="CS31" s="74">
        <f>+IF(OR((P31&gt;'DD7A4.MELD'!Q42),(P31&lt;'DD7A4.MELD'!Q43)),111,0)</f>
        <v>0</v>
      </c>
      <c r="CT31" s="74">
        <f>+IF(OR((Q31&gt;'DD7A4.MELD'!R42),(Q31&lt;'DD7A4.MELD'!R43)),111,0)</f>
        <v>0</v>
      </c>
      <c r="CU31" s="74">
        <f>+IF(OR((R31&gt;'DD7A4.MELD'!S42),(R31&lt;'DD7A4.MELD'!S43)),111,0)</f>
        <v>0</v>
      </c>
      <c r="CV31" s="74">
        <f>+IF(OR((S31&gt;'DD7A4.MELD'!T42),(S31&lt;'DD7A4.MELD'!T43)),111,0)</f>
        <v>0</v>
      </c>
      <c r="CW31" s="74">
        <f>+IF(OR((T31&gt;'DD7A4.MELD'!U42),(T31&lt;'DD7A4.MELD'!U43)),111,0)</f>
        <v>0</v>
      </c>
      <c r="CX31" s="74">
        <f>+IF(OR((U31&gt;'DD7A4.MELD'!V42),(U31&lt;'DD7A4.MELD'!V43)),111,0)</f>
        <v>0</v>
      </c>
      <c r="CY31" s="74">
        <f>+IF(OR((V31&gt;'DD7A4.MELD'!W42),(V31&lt;'DD7A4.MELD'!W43)),111,0)</f>
        <v>0</v>
      </c>
      <c r="CZ31" s="74" t="e">
        <f>+IF(OR((W31&gt;'DD7A4.MELD'!#REF!),(W31&lt;'DD7A4.MELD'!#REF!)),111,0)</f>
        <v>#REF!</v>
      </c>
      <c r="DA31" s="74" t="e">
        <f>+IF(OR((X31&gt;'DD7A4.MELD'!#REF!),(X31&lt;'DD7A4.MELD'!#REF!)),111,0)</f>
        <v>#REF!</v>
      </c>
      <c r="DB31" s="74">
        <f>+IF(OR((Y31&gt;'DD7A4.MELD'!X42),(Y31&lt;'DD7A4.MELD'!X43)),111,0)</f>
        <v>0</v>
      </c>
      <c r="DC31" s="74">
        <f>+IF(OR((Z31&gt;'DD7A4.MELD'!Y42),(Z31&lt;'DD7A4.MELD'!Y43)),111,0)</f>
        <v>0</v>
      </c>
      <c r="DD31" s="74">
        <f>+IF(OR((AA31&gt;'DD7A4.MELD'!Z42),(AA31&lt;'DD7A4.MELD'!Z43)),111,0)</f>
        <v>0</v>
      </c>
      <c r="DE31" s="74">
        <f>+IF(OR((AB31&gt;'DD7A4.MELD'!AA42),(AB31&lt;'DD7A4.MELD'!AA43)),111,0)</f>
        <v>0</v>
      </c>
      <c r="DF31" s="74">
        <f>+IF(OR((AC31&gt;'DD7A4.MELD'!AB42),(AC31&lt;'DD7A4.MELD'!AB43)),111,0)</f>
        <v>0</v>
      </c>
      <c r="DG31" s="74">
        <f>+IF(OR((AD31&gt;'DD7A4.MELD'!AC42),(AD31&lt;'DD7A4.MELD'!AC43)),111,0)</f>
        <v>0</v>
      </c>
      <c r="DH31" s="74">
        <f>+IF(OR((AE31&gt;'DD7A4.MELD'!AD42),(AE31&lt;'DD7A4.MELD'!AD43)),111,0)</f>
        <v>0</v>
      </c>
      <c r="DI31" s="74">
        <f>+IF(OR((AF31&gt;'DD7A4.MELD'!AE42),(AF31&lt;'DD7A4.MELD'!AE43)),111,0)</f>
        <v>0</v>
      </c>
      <c r="DJ31" s="74">
        <f>+IF(OR((AG31&gt;'DD7A4.MELD'!AF42),(AG31&lt;'DD7A4.MELD'!AF43)),111,0)</f>
        <v>0</v>
      </c>
      <c r="DK31" s="74">
        <f>+IF(OR((AH31&gt;'DD7A4.MELD'!AG42),(AH31&lt;'DD7A4.MELD'!AG43)),111,0)</f>
        <v>0</v>
      </c>
      <c r="DL31" s="74">
        <f>+IF(OR((AI31&gt;'DD7A4.MELD'!AH42),(AI31&lt;'DD7A4.MELD'!AH43)),111,0)</f>
        <v>0</v>
      </c>
      <c r="DM31" s="74">
        <f>+IF(OR((AJ31&gt;'DD7A4.MELD'!AI42),(AJ31&lt;'DD7A4.MELD'!AI43)),111,0)</f>
        <v>0</v>
      </c>
      <c r="DN31" s="74">
        <f>+IF(OR((AK31&gt;'DD7A4.MELD'!AJ42),(AK31&lt;'DD7A4.MELD'!AJ43)),111,0)</f>
        <v>0</v>
      </c>
      <c r="DO31" s="74">
        <f>+IF(OR((AL31&gt;'DD7A4.MELD'!AK42),(AL31&lt;'DD7A4.MELD'!AK43)),111,0)</f>
        <v>0</v>
      </c>
      <c r="DP31" s="74">
        <f>+IF(OR((AM31&gt;'DD7A4.MELD'!AL42),(AM31&lt;'DD7A4.MELD'!AL43)),111,0)</f>
        <v>0</v>
      </c>
      <c r="DQ31" s="74">
        <f>+IF(OR((AN31&gt;'DD7A4.MELD'!AM42),(AN31&lt;'DD7A4.MELD'!AM43)),111,0)</f>
        <v>0</v>
      </c>
      <c r="DR31" s="74">
        <f>+IF(OR((AO31&gt;'DD7A4.MELD'!AN42),(AO31&lt;'DD7A4.MELD'!AN43)),111,0)</f>
        <v>0</v>
      </c>
    </row>
    <row r="32" spans="2:122" s="56" customFormat="1" ht="20.100000000000001" customHeight="1">
      <c r="B32" s="260"/>
      <c r="C32" s="91" t="s">
        <v>56</v>
      </c>
      <c r="D32" s="295">
        <f t="shared" ref="D32:AO32" si="8">SUM(D23:D24,D31)</f>
        <v>0</v>
      </c>
      <c r="E32" s="295">
        <f t="shared" si="8"/>
        <v>0</v>
      </c>
      <c r="F32" s="295">
        <f t="shared" si="8"/>
        <v>0</v>
      </c>
      <c r="G32" s="295">
        <f t="shared" si="8"/>
        <v>0</v>
      </c>
      <c r="H32" s="295">
        <f t="shared" si="8"/>
        <v>0</v>
      </c>
      <c r="I32" s="295">
        <f t="shared" si="8"/>
        <v>0</v>
      </c>
      <c r="J32" s="295">
        <f t="shared" si="8"/>
        <v>0</v>
      </c>
      <c r="K32" s="295">
        <f t="shared" si="8"/>
        <v>0</v>
      </c>
      <c r="L32" s="295">
        <f t="shared" si="8"/>
        <v>0</v>
      </c>
      <c r="M32" s="295">
        <f t="shared" si="8"/>
        <v>0</v>
      </c>
      <c r="N32" s="295">
        <f t="shared" si="8"/>
        <v>0</v>
      </c>
      <c r="O32" s="295">
        <f t="shared" si="8"/>
        <v>0</v>
      </c>
      <c r="P32" s="295">
        <f t="shared" si="8"/>
        <v>0</v>
      </c>
      <c r="Q32" s="295">
        <f t="shared" si="8"/>
        <v>0</v>
      </c>
      <c r="R32" s="295">
        <f t="shared" si="8"/>
        <v>0</v>
      </c>
      <c r="S32" s="295">
        <f t="shared" si="8"/>
        <v>0</v>
      </c>
      <c r="T32" s="295">
        <f t="shared" si="8"/>
        <v>0</v>
      </c>
      <c r="U32" s="295">
        <f t="shared" si="8"/>
        <v>0</v>
      </c>
      <c r="V32" s="295">
        <f t="shared" si="8"/>
        <v>0</v>
      </c>
      <c r="W32" s="295">
        <f t="shared" si="8"/>
        <v>0</v>
      </c>
      <c r="X32" s="295">
        <f t="shared" si="8"/>
        <v>0</v>
      </c>
      <c r="Y32" s="295">
        <f t="shared" si="8"/>
        <v>0</v>
      </c>
      <c r="Z32" s="295">
        <f t="shared" si="8"/>
        <v>0</v>
      </c>
      <c r="AA32" s="295">
        <f t="shared" si="8"/>
        <v>0</v>
      </c>
      <c r="AB32" s="295">
        <f t="shared" si="8"/>
        <v>0</v>
      </c>
      <c r="AC32" s="295">
        <f t="shared" si="8"/>
        <v>0</v>
      </c>
      <c r="AD32" s="295">
        <f t="shared" si="8"/>
        <v>0</v>
      </c>
      <c r="AE32" s="295">
        <f t="shared" si="8"/>
        <v>0</v>
      </c>
      <c r="AF32" s="295">
        <f t="shared" si="8"/>
        <v>0</v>
      </c>
      <c r="AG32" s="295">
        <f t="shared" si="8"/>
        <v>0</v>
      </c>
      <c r="AH32" s="295">
        <f t="shared" si="8"/>
        <v>0</v>
      </c>
      <c r="AI32" s="295">
        <f t="shared" si="8"/>
        <v>0</v>
      </c>
      <c r="AJ32" s="295">
        <f t="shared" si="8"/>
        <v>0</v>
      </c>
      <c r="AK32" s="295">
        <f t="shared" si="8"/>
        <v>0</v>
      </c>
      <c r="AL32" s="295">
        <f t="shared" si="8"/>
        <v>0</v>
      </c>
      <c r="AM32" s="295">
        <f t="shared" si="8"/>
        <v>0</v>
      </c>
      <c r="AN32" s="295">
        <f t="shared" si="8"/>
        <v>0</v>
      </c>
      <c r="AO32" s="293">
        <f t="shared" si="8"/>
        <v>0</v>
      </c>
      <c r="AP32" s="320"/>
      <c r="AR32" s="74">
        <f>+D32-D23-D24-D31</f>
        <v>0</v>
      </c>
      <c r="AS32" s="74">
        <f t="shared" ref="AS32:CC32" si="9">+E32-E23-E24-E31</f>
        <v>0</v>
      </c>
      <c r="AT32" s="74">
        <f t="shared" si="9"/>
        <v>0</v>
      </c>
      <c r="AU32" s="74">
        <f t="shared" si="9"/>
        <v>0</v>
      </c>
      <c r="AV32" s="74">
        <f t="shared" si="9"/>
        <v>0</v>
      </c>
      <c r="AW32" s="74">
        <f t="shared" si="9"/>
        <v>0</v>
      </c>
      <c r="AX32" s="74">
        <f t="shared" si="9"/>
        <v>0</v>
      </c>
      <c r="AY32" s="74">
        <f t="shared" si="9"/>
        <v>0</v>
      </c>
      <c r="AZ32" s="74">
        <f t="shared" si="9"/>
        <v>0</v>
      </c>
      <c r="BA32" s="74">
        <f t="shared" si="9"/>
        <v>0</v>
      </c>
      <c r="BB32" s="74">
        <f t="shared" si="9"/>
        <v>0</v>
      </c>
      <c r="BC32" s="74">
        <f t="shared" si="9"/>
        <v>0</v>
      </c>
      <c r="BD32" s="74">
        <f t="shared" si="9"/>
        <v>0</v>
      </c>
      <c r="BE32" s="74">
        <f t="shared" si="9"/>
        <v>0</v>
      </c>
      <c r="BF32" s="74">
        <f t="shared" si="9"/>
        <v>0</v>
      </c>
      <c r="BG32" s="74">
        <f t="shared" si="9"/>
        <v>0</v>
      </c>
      <c r="BH32" s="74">
        <f t="shared" si="9"/>
        <v>0</v>
      </c>
      <c r="BI32" s="74">
        <f t="shared" si="9"/>
        <v>0</v>
      </c>
      <c r="BJ32" s="74">
        <f t="shared" si="9"/>
        <v>0</v>
      </c>
      <c r="BK32" s="74">
        <f t="shared" si="9"/>
        <v>0</v>
      </c>
      <c r="BL32" s="74">
        <f t="shared" si="9"/>
        <v>0</v>
      </c>
      <c r="BM32" s="74">
        <f t="shared" si="9"/>
        <v>0</v>
      </c>
      <c r="BN32" s="74">
        <f t="shared" si="9"/>
        <v>0</v>
      </c>
      <c r="BO32" s="74">
        <f t="shared" si="9"/>
        <v>0</v>
      </c>
      <c r="BP32" s="74">
        <f t="shared" si="9"/>
        <v>0</v>
      </c>
      <c r="BQ32" s="74">
        <f t="shared" si="9"/>
        <v>0</v>
      </c>
      <c r="BR32" s="74">
        <f t="shared" si="9"/>
        <v>0</v>
      </c>
      <c r="BS32" s="74">
        <f t="shared" si="9"/>
        <v>0</v>
      </c>
      <c r="BT32" s="74">
        <f t="shared" si="9"/>
        <v>0</v>
      </c>
      <c r="BU32" s="74">
        <f t="shared" si="9"/>
        <v>0</v>
      </c>
      <c r="BV32" s="74">
        <f t="shared" si="9"/>
        <v>0</v>
      </c>
      <c r="BW32" s="74">
        <f t="shared" si="9"/>
        <v>0</v>
      </c>
      <c r="BX32" s="74">
        <f t="shared" si="9"/>
        <v>0</v>
      </c>
      <c r="BY32" s="74">
        <f t="shared" si="9"/>
        <v>0</v>
      </c>
      <c r="BZ32" s="74">
        <f t="shared" si="9"/>
        <v>0</v>
      </c>
      <c r="CA32" s="74">
        <f t="shared" si="9"/>
        <v>0</v>
      </c>
      <c r="CB32" s="74">
        <f t="shared" si="9"/>
        <v>0</v>
      </c>
      <c r="CC32" s="74">
        <f t="shared" si="9"/>
        <v>0</v>
      </c>
      <c r="CD32" s="103"/>
      <c r="CE32" s="222">
        <f>SUM(D32:AP32)-'E1'!Y32-'E2'!P32-'E2'!X32-'E2'!Z32*2</f>
        <v>0</v>
      </c>
      <c r="CG32" s="73">
        <f>+IF((D32&gt;'DD7A4.MELD'!D45),111,0)</f>
        <v>0</v>
      </c>
      <c r="CH32" s="73">
        <f>+IF((E32&gt;'DD7A4.MELD'!F45),111,0)</f>
        <v>0</v>
      </c>
      <c r="CI32" s="73">
        <f>+IF((F32&gt;'DD7A4.MELD'!G45),111,0)</f>
        <v>0</v>
      </c>
      <c r="CJ32" s="73">
        <f>+IF((G32&gt;'DD7A4.MELD'!H45),111,0)</f>
        <v>0</v>
      </c>
      <c r="CK32" s="73">
        <f>+IF((H32&gt;'DD7A4.MELD'!I45),111,0)</f>
        <v>0</v>
      </c>
      <c r="CL32" s="73">
        <f>+IF((I32&gt;'DD7A4.MELD'!J45),111,0)</f>
        <v>0</v>
      </c>
      <c r="CM32" s="73">
        <f>+IF((J32&gt;'DD7A4.MELD'!K45),111,0)</f>
        <v>0</v>
      </c>
      <c r="CN32" s="73">
        <f>+IF((K32&gt;'DD7A4.MELD'!L45),111,0)</f>
        <v>0</v>
      </c>
      <c r="CO32" s="73">
        <f>+IF((L32&gt;'DD7A4.MELD'!M45),111,0)</f>
        <v>0</v>
      </c>
      <c r="CP32" s="73">
        <f>+IF((M32&gt;'DD7A4.MELD'!N45),111,0)</f>
        <v>0</v>
      </c>
      <c r="CQ32" s="73">
        <f>+IF((N32&gt;'DD7A4.MELD'!O45),111,0)</f>
        <v>0</v>
      </c>
      <c r="CR32" s="73">
        <f>+IF((O32&gt;'DD7A4.MELD'!P45),111,0)</f>
        <v>0</v>
      </c>
      <c r="CS32" s="73">
        <f>+IF((P32&gt;'DD7A4.MELD'!Q45),111,0)</f>
        <v>0</v>
      </c>
      <c r="CT32" s="73">
        <f>+IF((Q32&gt;'DD7A4.MELD'!R45),111,0)</f>
        <v>0</v>
      </c>
      <c r="CU32" s="73">
        <f>+IF((R32&gt;'DD7A4.MELD'!S45),111,0)</f>
        <v>0</v>
      </c>
      <c r="CV32" s="73">
        <f>+IF((S32&gt;'DD7A4.MELD'!T45),111,0)</f>
        <v>0</v>
      </c>
      <c r="CW32" s="73">
        <f>+IF((T32&gt;'DD7A4.MELD'!U45),111,0)</f>
        <v>0</v>
      </c>
      <c r="CX32" s="73">
        <f>+IF((U32&gt;'DD7A4.MELD'!V45),111,0)</f>
        <v>0</v>
      </c>
      <c r="CY32" s="73">
        <f>+IF((V32&gt;'DD7A4.MELD'!W45),111,0)</f>
        <v>0</v>
      </c>
      <c r="CZ32" s="73" t="e">
        <f>+IF((W32&gt;'DD7A4.MELD'!#REF!),111,0)</f>
        <v>#REF!</v>
      </c>
      <c r="DA32" s="73" t="e">
        <f>+IF((X32&gt;'DD7A4.MELD'!#REF!),111,0)</f>
        <v>#REF!</v>
      </c>
      <c r="DB32" s="73">
        <f>+IF((Y32&gt;'DD7A4.MELD'!X45),111,0)</f>
        <v>0</v>
      </c>
      <c r="DC32" s="73">
        <f>+IF((Z32&gt;'DD7A4.MELD'!Y45),111,0)</f>
        <v>0</v>
      </c>
      <c r="DD32" s="73">
        <f>+IF((AA32&gt;'DD7A4.MELD'!Z45),111,0)</f>
        <v>0</v>
      </c>
      <c r="DE32" s="73">
        <f>+IF((AB32&gt;'DD7A4.MELD'!AA45),111,0)</f>
        <v>0</v>
      </c>
      <c r="DF32" s="73">
        <f>+IF((AC32&gt;'DD7A4.MELD'!AB45),111,0)</f>
        <v>0</v>
      </c>
      <c r="DG32" s="73">
        <f>+IF((AD32&gt;'DD7A4.MELD'!AC45),111,0)</f>
        <v>0</v>
      </c>
      <c r="DH32" s="73">
        <f>+IF((AE32&gt;'DD7A4.MELD'!AD45),111,0)</f>
        <v>0</v>
      </c>
      <c r="DI32" s="73">
        <f>+IF((AF32&gt;'DD7A4.MELD'!AE45),111,0)</f>
        <v>0</v>
      </c>
      <c r="DJ32" s="73">
        <f>+IF((AG32&gt;'DD7A4.MELD'!AF45),111,0)</f>
        <v>0</v>
      </c>
      <c r="DK32" s="73">
        <f>+IF((AH32&gt;'DD7A4.MELD'!AG45),111,0)</f>
        <v>0</v>
      </c>
      <c r="DL32" s="73">
        <f>+IF((AI32&gt;'DD7A4.MELD'!AH45),111,0)</f>
        <v>0</v>
      </c>
      <c r="DM32" s="73">
        <f>+IF((AJ32&gt;'DD7A4.MELD'!AI45),111,0)</f>
        <v>0</v>
      </c>
      <c r="DN32" s="73">
        <f>+IF((AK32&gt;'DD7A4.MELD'!AJ45),111,0)</f>
        <v>0</v>
      </c>
      <c r="DO32" s="73">
        <f>+IF((AL32&gt;'DD7A4.MELD'!AK45),111,0)</f>
        <v>0</v>
      </c>
      <c r="DP32" s="73">
        <f>+IF((AM32&gt;'DD7A4.MELD'!AL45),111,0)</f>
        <v>0</v>
      </c>
      <c r="DQ32" s="73">
        <f>+IF((AN32&gt;'DD7A4.MELD'!AM45),111,0)</f>
        <v>0</v>
      </c>
      <c r="DR32" s="73">
        <f>+IF((AO32&gt;'DD7A4.MELD'!AN45),111,0)</f>
        <v>0</v>
      </c>
    </row>
    <row r="33" spans="2:122" s="82" customFormat="1" ht="17.100000000000001" customHeight="1">
      <c r="B33" s="279"/>
      <c r="C33" s="280" t="s">
        <v>249</v>
      </c>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308"/>
      <c r="AP33" s="322"/>
      <c r="AR33" s="80">
        <f>+IF((D33&gt;D32),111,0)</f>
        <v>0</v>
      </c>
      <c r="AS33" s="80">
        <f>+IF((E33&gt;E32),111,0)</f>
        <v>0</v>
      </c>
      <c r="AT33" s="80">
        <f t="shared" ref="AT33:CD33" si="10">+IF((F33&gt;F32),111,0)</f>
        <v>0</v>
      </c>
      <c r="AU33" s="80">
        <f t="shared" si="10"/>
        <v>0</v>
      </c>
      <c r="AV33" s="80">
        <f t="shared" si="10"/>
        <v>0</v>
      </c>
      <c r="AW33" s="80">
        <f t="shared" si="10"/>
        <v>0</v>
      </c>
      <c r="AX33" s="80">
        <f t="shared" si="10"/>
        <v>0</v>
      </c>
      <c r="AY33" s="80">
        <f t="shared" si="10"/>
        <v>0</v>
      </c>
      <c r="AZ33" s="80">
        <f t="shared" si="10"/>
        <v>0</v>
      </c>
      <c r="BA33" s="80">
        <f t="shared" si="10"/>
        <v>0</v>
      </c>
      <c r="BB33" s="80">
        <f t="shared" si="10"/>
        <v>0</v>
      </c>
      <c r="BC33" s="80">
        <f t="shared" si="10"/>
        <v>0</v>
      </c>
      <c r="BD33" s="80">
        <f t="shared" si="10"/>
        <v>0</v>
      </c>
      <c r="BE33" s="80">
        <f t="shared" si="10"/>
        <v>0</v>
      </c>
      <c r="BF33" s="80">
        <f t="shared" si="10"/>
        <v>0</v>
      </c>
      <c r="BG33" s="80">
        <f t="shared" si="10"/>
        <v>0</v>
      </c>
      <c r="BH33" s="80">
        <f t="shared" si="10"/>
        <v>0</v>
      </c>
      <c r="BI33" s="80">
        <f t="shared" si="10"/>
        <v>0</v>
      </c>
      <c r="BJ33" s="80">
        <f t="shared" si="10"/>
        <v>0</v>
      </c>
      <c r="BK33" s="80">
        <f t="shared" si="10"/>
        <v>0</v>
      </c>
      <c r="BL33" s="80">
        <f t="shared" si="10"/>
        <v>0</v>
      </c>
      <c r="BM33" s="80">
        <f t="shared" si="10"/>
        <v>0</v>
      </c>
      <c r="BN33" s="80">
        <f t="shared" si="10"/>
        <v>0</v>
      </c>
      <c r="BO33" s="80">
        <f t="shared" si="10"/>
        <v>0</v>
      </c>
      <c r="BP33" s="80">
        <f t="shared" si="10"/>
        <v>0</v>
      </c>
      <c r="BQ33" s="80">
        <f t="shared" si="10"/>
        <v>0</v>
      </c>
      <c r="BR33" s="80">
        <f t="shared" si="10"/>
        <v>0</v>
      </c>
      <c r="BS33" s="80">
        <f t="shared" si="10"/>
        <v>0</v>
      </c>
      <c r="BT33" s="80">
        <f t="shared" si="10"/>
        <v>0</v>
      </c>
      <c r="BU33" s="80">
        <f t="shared" si="10"/>
        <v>0</v>
      </c>
      <c r="BV33" s="80">
        <f t="shared" si="10"/>
        <v>0</v>
      </c>
      <c r="BW33" s="80">
        <f t="shared" si="10"/>
        <v>0</v>
      </c>
      <c r="BX33" s="80">
        <f t="shared" si="10"/>
        <v>0</v>
      </c>
      <c r="BY33" s="80">
        <f t="shared" si="10"/>
        <v>0</v>
      </c>
      <c r="BZ33" s="80">
        <f t="shared" si="10"/>
        <v>0</v>
      </c>
      <c r="CA33" s="80">
        <f t="shared" si="10"/>
        <v>0</v>
      </c>
      <c r="CB33" s="80">
        <f t="shared" si="10"/>
        <v>0</v>
      </c>
      <c r="CC33" s="80">
        <f t="shared" si="10"/>
        <v>0</v>
      </c>
      <c r="CD33" s="268">
        <f t="shared" si="10"/>
        <v>0</v>
      </c>
      <c r="CE33" s="80">
        <f>SUM(D33:AP33)-'E1'!Y33-'E2'!P33-'E2'!X33-'E2'!Z33*2</f>
        <v>0</v>
      </c>
      <c r="CG33" s="80">
        <f>+IF((D33&gt;'DD7A4.MELD'!D46),111,0)</f>
        <v>0</v>
      </c>
      <c r="CH33" s="80">
        <f>+IF((E33&gt;'DD7A4.MELD'!F46),111,0)</f>
        <v>0</v>
      </c>
      <c r="CI33" s="80">
        <f>+IF((F33&gt;'DD7A4.MELD'!G46),111,0)</f>
        <v>0</v>
      </c>
      <c r="CJ33" s="80">
        <f>+IF((G33&gt;'DD7A4.MELD'!H46),111,0)</f>
        <v>0</v>
      </c>
      <c r="CK33" s="80">
        <f>+IF((H33&gt;'DD7A4.MELD'!I46),111,0)</f>
        <v>0</v>
      </c>
      <c r="CL33" s="80">
        <f>+IF((I33&gt;'DD7A4.MELD'!J46),111,0)</f>
        <v>0</v>
      </c>
      <c r="CM33" s="80">
        <f>+IF((J33&gt;'DD7A4.MELD'!K46),111,0)</f>
        <v>0</v>
      </c>
      <c r="CN33" s="80">
        <f>+IF((K33&gt;'DD7A4.MELD'!L46),111,0)</f>
        <v>0</v>
      </c>
      <c r="CO33" s="80">
        <f>+IF((L33&gt;'DD7A4.MELD'!M46),111,0)</f>
        <v>0</v>
      </c>
      <c r="CP33" s="80">
        <f>+IF((M33&gt;'DD7A4.MELD'!N46),111,0)</f>
        <v>0</v>
      </c>
      <c r="CQ33" s="80">
        <f>+IF((N33&gt;'DD7A4.MELD'!O46),111,0)</f>
        <v>0</v>
      </c>
      <c r="CR33" s="80">
        <f>+IF((O33&gt;'DD7A4.MELD'!P46),111,0)</f>
        <v>0</v>
      </c>
      <c r="CS33" s="80">
        <f>+IF((P33&gt;'DD7A4.MELD'!Q46),111,0)</f>
        <v>0</v>
      </c>
      <c r="CT33" s="80">
        <f>+IF((Q33&gt;'DD7A4.MELD'!R46),111,0)</f>
        <v>0</v>
      </c>
      <c r="CU33" s="80">
        <f>+IF((R33&gt;'DD7A4.MELD'!S46),111,0)</f>
        <v>0</v>
      </c>
      <c r="CV33" s="80">
        <f>+IF((S33&gt;'DD7A4.MELD'!T46),111,0)</f>
        <v>0</v>
      </c>
      <c r="CW33" s="80">
        <f>+IF((T33&gt;'DD7A4.MELD'!U46),111,0)</f>
        <v>0</v>
      </c>
      <c r="CX33" s="80">
        <f>+IF((U33&gt;'DD7A4.MELD'!V46),111,0)</f>
        <v>0</v>
      </c>
      <c r="CY33" s="80">
        <f>+IF((V33&gt;'DD7A4.MELD'!W46),111,0)</f>
        <v>0</v>
      </c>
      <c r="CZ33" s="80" t="e">
        <f>+IF((W33&gt;'DD7A4.MELD'!#REF!),111,0)</f>
        <v>#REF!</v>
      </c>
      <c r="DA33" s="80" t="e">
        <f>+IF((X33&gt;'DD7A4.MELD'!#REF!),111,0)</f>
        <v>#REF!</v>
      </c>
      <c r="DB33" s="80">
        <f>+IF((Y33&gt;'DD7A4.MELD'!X46),111,0)</f>
        <v>0</v>
      </c>
      <c r="DC33" s="80">
        <f>+IF((Z33&gt;'DD7A4.MELD'!Y46),111,0)</f>
        <v>0</v>
      </c>
      <c r="DD33" s="80">
        <f>+IF((AA33&gt;'DD7A4.MELD'!Z46),111,0)</f>
        <v>0</v>
      </c>
      <c r="DE33" s="80">
        <f>+IF((AB33&gt;'DD7A4.MELD'!AA46),111,0)</f>
        <v>0</v>
      </c>
      <c r="DF33" s="80">
        <f>+IF((AC33&gt;'DD7A4.MELD'!AB46),111,0)</f>
        <v>0</v>
      </c>
      <c r="DG33" s="80">
        <f>+IF((AD33&gt;'DD7A4.MELD'!AC46),111,0)</f>
        <v>0</v>
      </c>
      <c r="DH33" s="80">
        <f>+IF((AE33&gt;'DD7A4.MELD'!AD46),111,0)</f>
        <v>0</v>
      </c>
      <c r="DI33" s="80">
        <f>+IF((AF33&gt;'DD7A4.MELD'!AE46),111,0)</f>
        <v>0</v>
      </c>
      <c r="DJ33" s="80">
        <f>+IF((AG33&gt;'DD7A4.MELD'!AF46),111,0)</f>
        <v>0</v>
      </c>
      <c r="DK33" s="80">
        <f>+IF((AH33&gt;'DD7A4.MELD'!AG46),111,0)</f>
        <v>0</v>
      </c>
      <c r="DL33" s="80">
        <f>+IF((AI33&gt;'DD7A4.MELD'!AH46),111,0)</f>
        <v>0</v>
      </c>
      <c r="DM33" s="80">
        <f>+IF((AJ33&gt;'DD7A4.MELD'!AI46),111,0)</f>
        <v>0</v>
      </c>
      <c r="DN33" s="80">
        <f>+IF((AK33&gt;'DD7A4.MELD'!AJ46),111,0)</f>
        <v>0</v>
      </c>
      <c r="DO33" s="80">
        <f>+IF((AL33&gt;'DD7A4.MELD'!AK46),111,0)</f>
        <v>0</v>
      </c>
      <c r="DP33" s="80">
        <f>+IF((AM33&gt;'DD7A4.MELD'!AL46),111,0)</f>
        <v>0</v>
      </c>
      <c r="DQ33" s="80">
        <f>+IF((AN33&gt;'DD7A4.MELD'!AM46),111,0)</f>
        <v>0</v>
      </c>
      <c r="DR33" s="80">
        <f>+IF((AO33&gt;'DD7A4.MELD'!AN46),111,0)</f>
        <v>0</v>
      </c>
    </row>
    <row r="34" spans="2:122" s="82" customFormat="1" ht="17.100000000000001" customHeight="1">
      <c r="B34" s="279"/>
      <c r="C34" s="282" t="s">
        <v>250</v>
      </c>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296"/>
      <c r="AJ34" s="296"/>
      <c r="AK34" s="296"/>
      <c r="AL34" s="296"/>
      <c r="AM34" s="296"/>
      <c r="AN34" s="296"/>
      <c r="AO34" s="308"/>
      <c r="AP34" s="322"/>
      <c r="AR34" s="80">
        <f>+IF((D34&gt;D32),111,0)</f>
        <v>0</v>
      </c>
      <c r="AS34" s="80">
        <f>+IF((E34&gt;E32),111,0)</f>
        <v>0</v>
      </c>
      <c r="AT34" s="80">
        <f t="shared" ref="AT34:CD34" si="11">+IF((F34&gt;F32),111,0)</f>
        <v>0</v>
      </c>
      <c r="AU34" s="80">
        <f t="shared" si="11"/>
        <v>0</v>
      </c>
      <c r="AV34" s="80">
        <f t="shared" si="11"/>
        <v>0</v>
      </c>
      <c r="AW34" s="80">
        <f t="shared" si="11"/>
        <v>0</v>
      </c>
      <c r="AX34" s="80">
        <f t="shared" si="11"/>
        <v>0</v>
      </c>
      <c r="AY34" s="80">
        <f t="shared" si="11"/>
        <v>0</v>
      </c>
      <c r="AZ34" s="80">
        <f t="shared" si="11"/>
        <v>0</v>
      </c>
      <c r="BA34" s="80">
        <f t="shared" si="11"/>
        <v>0</v>
      </c>
      <c r="BB34" s="80">
        <f t="shared" si="11"/>
        <v>0</v>
      </c>
      <c r="BC34" s="80">
        <f t="shared" si="11"/>
        <v>0</v>
      </c>
      <c r="BD34" s="80">
        <f t="shared" si="11"/>
        <v>0</v>
      </c>
      <c r="BE34" s="80">
        <f t="shared" si="11"/>
        <v>0</v>
      </c>
      <c r="BF34" s="80">
        <f t="shared" si="11"/>
        <v>0</v>
      </c>
      <c r="BG34" s="80">
        <f t="shared" si="11"/>
        <v>0</v>
      </c>
      <c r="BH34" s="80">
        <f t="shared" si="11"/>
        <v>0</v>
      </c>
      <c r="BI34" s="80">
        <f t="shared" si="11"/>
        <v>0</v>
      </c>
      <c r="BJ34" s="80">
        <f t="shared" si="11"/>
        <v>0</v>
      </c>
      <c r="BK34" s="80">
        <f t="shared" si="11"/>
        <v>0</v>
      </c>
      <c r="BL34" s="80">
        <f t="shared" si="11"/>
        <v>0</v>
      </c>
      <c r="BM34" s="80">
        <f t="shared" si="11"/>
        <v>0</v>
      </c>
      <c r="BN34" s="80">
        <f t="shared" si="11"/>
        <v>0</v>
      </c>
      <c r="BO34" s="80">
        <f t="shared" si="11"/>
        <v>0</v>
      </c>
      <c r="BP34" s="80">
        <f t="shared" si="11"/>
        <v>0</v>
      </c>
      <c r="BQ34" s="80">
        <f t="shared" si="11"/>
        <v>0</v>
      </c>
      <c r="BR34" s="80">
        <f t="shared" si="11"/>
        <v>0</v>
      </c>
      <c r="BS34" s="80">
        <f t="shared" si="11"/>
        <v>0</v>
      </c>
      <c r="BT34" s="80">
        <f t="shared" si="11"/>
        <v>0</v>
      </c>
      <c r="BU34" s="80">
        <f t="shared" si="11"/>
        <v>0</v>
      </c>
      <c r="BV34" s="80">
        <f t="shared" si="11"/>
        <v>0</v>
      </c>
      <c r="BW34" s="80">
        <f t="shared" si="11"/>
        <v>0</v>
      </c>
      <c r="BX34" s="80">
        <f t="shared" si="11"/>
        <v>0</v>
      </c>
      <c r="BY34" s="80">
        <f t="shared" si="11"/>
        <v>0</v>
      </c>
      <c r="BZ34" s="80">
        <f t="shared" si="11"/>
        <v>0</v>
      </c>
      <c r="CA34" s="80">
        <f t="shared" si="11"/>
        <v>0</v>
      </c>
      <c r="CB34" s="80">
        <f t="shared" si="11"/>
        <v>0</v>
      </c>
      <c r="CC34" s="80">
        <f t="shared" si="11"/>
        <v>0</v>
      </c>
      <c r="CD34" s="268">
        <f t="shared" si="11"/>
        <v>0</v>
      </c>
      <c r="CE34" s="80">
        <f>SUM(D34:AP34)-'E1'!Y34-'E2'!P34-'E2'!X34-'E2'!Z34*2</f>
        <v>0</v>
      </c>
      <c r="CG34" s="80">
        <f>+IF((D34&gt;'DD7A4.MELD'!D47),111,0)</f>
        <v>0</v>
      </c>
      <c r="CH34" s="80">
        <f>+IF((E34&gt;'DD7A4.MELD'!F47),111,0)</f>
        <v>0</v>
      </c>
      <c r="CI34" s="80">
        <f>+IF((F34&gt;'DD7A4.MELD'!G47),111,0)</f>
        <v>0</v>
      </c>
      <c r="CJ34" s="80">
        <f>+IF((G34&gt;'DD7A4.MELD'!H47),111,0)</f>
        <v>0</v>
      </c>
      <c r="CK34" s="80">
        <f>+IF((H34&gt;'DD7A4.MELD'!I47),111,0)</f>
        <v>0</v>
      </c>
      <c r="CL34" s="80">
        <f>+IF((I34&gt;'DD7A4.MELD'!J47),111,0)</f>
        <v>0</v>
      </c>
      <c r="CM34" s="80">
        <f>+IF((J34&gt;'DD7A4.MELD'!K47),111,0)</f>
        <v>0</v>
      </c>
      <c r="CN34" s="80">
        <f>+IF((K34&gt;'DD7A4.MELD'!L47),111,0)</f>
        <v>0</v>
      </c>
      <c r="CO34" s="80">
        <f>+IF((L34&gt;'DD7A4.MELD'!M47),111,0)</f>
        <v>0</v>
      </c>
      <c r="CP34" s="80">
        <f>+IF((M34&gt;'DD7A4.MELD'!N47),111,0)</f>
        <v>0</v>
      </c>
      <c r="CQ34" s="80">
        <f>+IF((N34&gt;'DD7A4.MELD'!O47),111,0)</f>
        <v>0</v>
      </c>
      <c r="CR34" s="80">
        <f>+IF((O34&gt;'DD7A4.MELD'!P47),111,0)</f>
        <v>0</v>
      </c>
      <c r="CS34" s="80">
        <f>+IF((P34&gt;'DD7A4.MELD'!Q47),111,0)</f>
        <v>0</v>
      </c>
      <c r="CT34" s="80">
        <f>+IF((Q34&gt;'DD7A4.MELD'!R47),111,0)</f>
        <v>0</v>
      </c>
      <c r="CU34" s="80">
        <f>+IF((R34&gt;'DD7A4.MELD'!S47),111,0)</f>
        <v>0</v>
      </c>
      <c r="CV34" s="80">
        <f>+IF((S34&gt;'DD7A4.MELD'!T47),111,0)</f>
        <v>0</v>
      </c>
      <c r="CW34" s="80">
        <f>+IF((T34&gt;'DD7A4.MELD'!U47),111,0)</f>
        <v>0</v>
      </c>
      <c r="CX34" s="80">
        <f>+IF((U34&gt;'DD7A4.MELD'!V47),111,0)</f>
        <v>0</v>
      </c>
      <c r="CY34" s="80">
        <f>+IF((V34&gt;'DD7A4.MELD'!W47),111,0)</f>
        <v>0</v>
      </c>
      <c r="CZ34" s="80" t="e">
        <f>+IF((W34&gt;'DD7A4.MELD'!#REF!),111,0)</f>
        <v>#REF!</v>
      </c>
      <c r="DA34" s="80" t="e">
        <f>+IF((X34&gt;'DD7A4.MELD'!#REF!),111,0)</f>
        <v>#REF!</v>
      </c>
      <c r="DB34" s="80">
        <f>+IF((Y34&gt;'DD7A4.MELD'!X47),111,0)</f>
        <v>0</v>
      </c>
      <c r="DC34" s="80">
        <f>+IF((Z34&gt;'DD7A4.MELD'!Y47),111,0)</f>
        <v>0</v>
      </c>
      <c r="DD34" s="80">
        <f>+IF((AA34&gt;'DD7A4.MELD'!Z47),111,0)</f>
        <v>0</v>
      </c>
      <c r="DE34" s="80">
        <f>+IF((AB34&gt;'DD7A4.MELD'!AA47),111,0)</f>
        <v>0</v>
      </c>
      <c r="DF34" s="80">
        <f>+IF((AC34&gt;'DD7A4.MELD'!AB47),111,0)</f>
        <v>0</v>
      </c>
      <c r="DG34" s="80">
        <f>+IF((AD34&gt;'DD7A4.MELD'!AC47),111,0)</f>
        <v>0</v>
      </c>
      <c r="DH34" s="80">
        <f>+IF((AE34&gt;'DD7A4.MELD'!AD47),111,0)</f>
        <v>0</v>
      </c>
      <c r="DI34" s="80">
        <f>+IF((AF34&gt;'DD7A4.MELD'!AE47),111,0)</f>
        <v>0</v>
      </c>
      <c r="DJ34" s="80">
        <f>+IF((AG34&gt;'DD7A4.MELD'!AF47),111,0)</f>
        <v>0</v>
      </c>
      <c r="DK34" s="80">
        <f>+IF((AH34&gt;'DD7A4.MELD'!AG47),111,0)</f>
        <v>0</v>
      </c>
      <c r="DL34" s="80">
        <f>+IF((AI34&gt;'DD7A4.MELD'!AH47),111,0)</f>
        <v>0</v>
      </c>
      <c r="DM34" s="80">
        <f>+IF((AJ34&gt;'DD7A4.MELD'!AI47),111,0)</f>
        <v>0</v>
      </c>
      <c r="DN34" s="80">
        <f>+IF((AK34&gt;'DD7A4.MELD'!AJ47),111,0)</f>
        <v>0</v>
      </c>
      <c r="DO34" s="80">
        <f>+IF((AL34&gt;'DD7A4.MELD'!AK47),111,0)</f>
        <v>0</v>
      </c>
      <c r="DP34" s="80">
        <f>+IF((AM34&gt;'DD7A4.MELD'!AL47),111,0)</f>
        <v>0</v>
      </c>
      <c r="DQ34" s="80">
        <f>+IF((AN34&gt;'DD7A4.MELD'!AM47),111,0)</f>
        <v>0</v>
      </c>
      <c r="DR34" s="80">
        <f>+IF((AO34&gt;'DD7A4.MELD'!AN47),111,0)</f>
        <v>0</v>
      </c>
    </row>
    <row r="35" spans="2:122" s="82" customFormat="1" ht="17.100000000000001" customHeight="1">
      <c r="B35" s="279"/>
      <c r="C35" s="282" t="s">
        <v>240</v>
      </c>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2"/>
      <c r="AP35" s="353"/>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70"/>
      <c r="CE35" s="269"/>
      <c r="CG35" s="377"/>
      <c r="CH35" s="377"/>
      <c r="CI35" s="377"/>
      <c r="CJ35" s="377"/>
      <c r="CK35" s="377"/>
      <c r="CL35" s="377"/>
      <c r="CM35" s="377"/>
      <c r="CN35" s="377"/>
      <c r="CO35" s="377"/>
      <c r="CP35" s="377"/>
      <c r="CQ35" s="377"/>
      <c r="CR35" s="377"/>
      <c r="CS35" s="377"/>
      <c r="CT35" s="377"/>
      <c r="CU35" s="377"/>
      <c r="CV35" s="377"/>
      <c r="CW35" s="377"/>
      <c r="CX35" s="377"/>
      <c r="CY35" s="377"/>
      <c r="CZ35" s="377"/>
      <c r="DA35" s="377"/>
      <c r="DB35" s="377"/>
      <c r="DC35" s="377"/>
      <c r="DD35" s="377"/>
      <c r="DE35" s="377"/>
      <c r="DF35" s="377"/>
      <c r="DG35" s="377"/>
      <c r="DH35" s="377"/>
      <c r="DI35" s="377"/>
      <c r="DJ35" s="377"/>
      <c r="DK35" s="377"/>
      <c r="DL35" s="377"/>
      <c r="DM35" s="377"/>
      <c r="DN35" s="377"/>
      <c r="DO35" s="377"/>
      <c r="DP35" s="377"/>
      <c r="DQ35" s="377"/>
      <c r="DR35" s="377"/>
    </row>
    <row r="36" spans="2:122" s="51" customFormat="1" ht="20.100000000000001" customHeight="1">
      <c r="B36" s="259"/>
      <c r="C36" s="146" t="s">
        <v>71</v>
      </c>
      <c r="D36" s="349"/>
      <c r="E36" s="349"/>
      <c r="F36" s="349"/>
      <c r="G36" s="349"/>
      <c r="H36" s="349"/>
      <c r="I36" s="349"/>
      <c r="J36" s="349"/>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49"/>
      <c r="AL36" s="349"/>
      <c r="AM36" s="349"/>
      <c r="AN36" s="349"/>
      <c r="AO36" s="350"/>
      <c r="AP36" s="321"/>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257"/>
      <c r="CE36" s="72"/>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row>
    <row r="37" spans="2:122" s="51" customFormat="1" ht="17.100000000000001" customHeight="1">
      <c r="B37" s="259"/>
      <c r="C37" s="60" t="s">
        <v>72</v>
      </c>
      <c r="D37" s="345"/>
      <c r="E37" s="345"/>
      <c r="F37" s="345"/>
      <c r="G37" s="345"/>
      <c r="H37" s="345"/>
      <c r="I37" s="345"/>
      <c r="J37" s="345"/>
      <c r="K37" s="345"/>
      <c r="L37" s="345"/>
      <c r="M37" s="345"/>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5"/>
      <c r="AN37" s="345"/>
      <c r="AO37" s="346"/>
      <c r="AP37" s="321"/>
      <c r="AR37" s="73">
        <f>+D32-SUM(D37:D39)</f>
        <v>0</v>
      </c>
      <c r="AS37" s="73">
        <f t="shared" ref="AS37:CC37" si="12">+E32-SUM(E37:E39)</f>
        <v>0</v>
      </c>
      <c r="AT37" s="73">
        <f t="shared" si="12"/>
        <v>0</v>
      </c>
      <c r="AU37" s="73">
        <f t="shared" si="12"/>
        <v>0</v>
      </c>
      <c r="AV37" s="73">
        <f t="shared" si="12"/>
        <v>0</v>
      </c>
      <c r="AW37" s="73">
        <f t="shared" si="12"/>
        <v>0</v>
      </c>
      <c r="AX37" s="73">
        <f t="shared" si="12"/>
        <v>0</v>
      </c>
      <c r="AY37" s="73">
        <f t="shared" si="12"/>
        <v>0</v>
      </c>
      <c r="AZ37" s="73">
        <f t="shared" si="12"/>
        <v>0</v>
      </c>
      <c r="BA37" s="73">
        <f t="shared" si="12"/>
        <v>0</v>
      </c>
      <c r="BB37" s="73">
        <f t="shared" si="12"/>
        <v>0</v>
      </c>
      <c r="BC37" s="73">
        <f t="shared" si="12"/>
        <v>0</v>
      </c>
      <c r="BD37" s="73">
        <f t="shared" si="12"/>
        <v>0</v>
      </c>
      <c r="BE37" s="73">
        <f t="shared" si="12"/>
        <v>0</v>
      </c>
      <c r="BF37" s="73">
        <f t="shared" si="12"/>
        <v>0</v>
      </c>
      <c r="BG37" s="73">
        <f t="shared" si="12"/>
        <v>0</v>
      </c>
      <c r="BH37" s="73">
        <f t="shared" si="12"/>
        <v>0</v>
      </c>
      <c r="BI37" s="73">
        <f t="shared" si="12"/>
        <v>0</v>
      </c>
      <c r="BJ37" s="73">
        <f t="shared" si="12"/>
        <v>0</v>
      </c>
      <c r="BK37" s="73">
        <f t="shared" si="12"/>
        <v>0</v>
      </c>
      <c r="BL37" s="73">
        <f t="shared" si="12"/>
        <v>0</v>
      </c>
      <c r="BM37" s="73">
        <f t="shared" si="12"/>
        <v>0</v>
      </c>
      <c r="BN37" s="73">
        <f t="shared" si="12"/>
        <v>0</v>
      </c>
      <c r="BO37" s="73">
        <f t="shared" si="12"/>
        <v>0</v>
      </c>
      <c r="BP37" s="73">
        <f t="shared" si="12"/>
        <v>0</v>
      </c>
      <c r="BQ37" s="73">
        <f t="shared" si="12"/>
        <v>0</v>
      </c>
      <c r="BR37" s="73">
        <f t="shared" si="12"/>
        <v>0</v>
      </c>
      <c r="BS37" s="73">
        <f t="shared" si="12"/>
        <v>0</v>
      </c>
      <c r="BT37" s="73">
        <f t="shared" si="12"/>
        <v>0</v>
      </c>
      <c r="BU37" s="73">
        <f t="shared" si="12"/>
        <v>0</v>
      </c>
      <c r="BV37" s="73">
        <f t="shared" si="12"/>
        <v>0</v>
      </c>
      <c r="BW37" s="73">
        <f t="shared" si="12"/>
        <v>0</v>
      </c>
      <c r="BX37" s="73">
        <f t="shared" si="12"/>
        <v>0</v>
      </c>
      <c r="BY37" s="73">
        <f t="shared" si="12"/>
        <v>0</v>
      </c>
      <c r="BZ37" s="73">
        <f t="shared" si="12"/>
        <v>0</v>
      </c>
      <c r="CA37" s="73">
        <f t="shared" si="12"/>
        <v>0</v>
      </c>
      <c r="CB37" s="73">
        <f t="shared" si="12"/>
        <v>0</v>
      </c>
      <c r="CC37" s="73">
        <f t="shared" si="12"/>
        <v>0</v>
      </c>
      <c r="CD37" s="257"/>
      <c r="CE37" s="72">
        <f>SUM(D37:AP37)-'E1'!Y37-'E2'!P37-'E2'!X37-'E2'!Z37*2</f>
        <v>0</v>
      </c>
      <c r="CG37" s="73">
        <f>+IF((D37&gt;'DD7A4.MELD'!D50),111,0)</f>
        <v>0</v>
      </c>
      <c r="CH37" s="73">
        <f>+IF((E37&gt;'DD7A4.MELD'!F50),111,0)</f>
        <v>0</v>
      </c>
      <c r="CI37" s="73">
        <f>+IF((F37&gt;'DD7A4.MELD'!G50),111,0)</f>
        <v>0</v>
      </c>
      <c r="CJ37" s="73">
        <f>+IF((G37&gt;'DD7A4.MELD'!H50),111,0)</f>
        <v>0</v>
      </c>
      <c r="CK37" s="73">
        <f>+IF((H37&gt;'DD7A4.MELD'!I50),111,0)</f>
        <v>0</v>
      </c>
      <c r="CL37" s="73">
        <f>+IF((I37&gt;'DD7A4.MELD'!J50),111,0)</f>
        <v>0</v>
      </c>
      <c r="CM37" s="73">
        <f>+IF((J37&gt;'DD7A4.MELD'!K50),111,0)</f>
        <v>0</v>
      </c>
      <c r="CN37" s="73">
        <f>+IF((K37&gt;'DD7A4.MELD'!L50),111,0)</f>
        <v>0</v>
      </c>
      <c r="CO37" s="73">
        <f>+IF((L37&gt;'DD7A4.MELD'!M50),111,0)</f>
        <v>0</v>
      </c>
      <c r="CP37" s="73">
        <f>+IF((M37&gt;'DD7A4.MELD'!N50),111,0)</f>
        <v>0</v>
      </c>
      <c r="CQ37" s="73">
        <f>+IF((N37&gt;'DD7A4.MELD'!O50),111,0)</f>
        <v>0</v>
      </c>
      <c r="CR37" s="73">
        <f>+IF((O37&gt;'DD7A4.MELD'!P50),111,0)</f>
        <v>0</v>
      </c>
      <c r="CS37" s="73">
        <f>+IF((P37&gt;'DD7A4.MELD'!Q50),111,0)</f>
        <v>0</v>
      </c>
      <c r="CT37" s="73">
        <f>+IF((Q37&gt;'DD7A4.MELD'!R50),111,0)</f>
        <v>0</v>
      </c>
      <c r="CU37" s="73">
        <f>+IF((R37&gt;'DD7A4.MELD'!S50),111,0)</f>
        <v>0</v>
      </c>
      <c r="CV37" s="73">
        <f>+IF((S37&gt;'DD7A4.MELD'!T50),111,0)</f>
        <v>0</v>
      </c>
      <c r="CW37" s="73">
        <f>+IF((T37&gt;'DD7A4.MELD'!U50),111,0)</f>
        <v>0</v>
      </c>
      <c r="CX37" s="73">
        <f>+IF((U37&gt;'DD7A4.MELD'!V50),111,0)</f>
        <v>0</v>
      </c>
      <c r="CY37" s="73">
        <f>+IF((V37&gt;'DD7A4.MELD'!W50),111,0)</f>
        <v>0</v>
      </c>
      <c r="CZ37" s="73" t="e">
        <f>+IF((W37&gt;'DD7A4.MELD'!#REF!),111,0)</f>
        <v>#REF!</v>
      </c>
      <c r="DA37" s="73" t="e">
        <f>+IF((X37&gt;'DD7A4.MELD'!#REF!),111,0)</f>
        <v>#REF!</v>
      </c>
      <c r="DB37" s="73">
        <f>+IF((Y37&gt;'DD7A4.MELD'!X50),111,0)</f>
        <v>0</v>
      </c>
      <c r="DC37" s="73">
        <f>+IF((Z37&gt;'DD7A4.MELD'!Y50),111,0)</f>
        <v>0</v>
      </c>
      <c r="DD37" s="73">
        <f>+IF((AA37&gt;'DD7A4.MELD'!Z50),111,0)</f>
        <v>0</v>
      </c>
      <c r="DE37" s="73">
        <f>+IF((AB37&gt;'DD7A4.MELD'!AA50),111,0)</f>
        <v>0</v>
      </c>
      <c r="DF37" s="73">
        <f>+IF((AC37&gt;'DD7A4.MELD'!AB50),111,0)</f>
        <v>0</v>
      </c>
      <c r="DG37" s="73">
        <f>+IF((AD37&gt;'DD7A4.MELD'!AC50),111,0)</f>
        <v>0</v>
      </c>
      <c r="DH37" s="73">
        <f>+IF((AE37&gt;'DD7A4.MELD'!AD50),111,0)</f>
        <v>0</v>
      </c>
      <c r="DI37" s="73">
        <f>+IF((AF37&gt;'DD7A4.MELD'!AE50),111,0)</f>
        <v>0</v>
      </c>
      <c r="DJ37" s="73">
        <f>+IF((AG37&gt;'DD7A4.MELD'!AF50),111,0)</f>
        <v>0</v>
      </c>
      <c r="DK37" s="73">
        <f>+IF((AH37&gt;'DD7A4.MELD'!AG50),111,0)</f>
        <v>0</v>
      </c>
      <c r="DL37" s="73">
        <f>+IF((AI37&gt;'DD7A4.MELD'!AH50),111,0)</f>
        <v>0</v>
      </c>
      <c r="DM37" s="73">
        <f>+IF((AJ37&gt;'DD7A4.MELD'!AI50),111,0)</f>
        <v>0</v>
      </c>
      <c r="DN37" s="73">
        <f>+IF((AK37&gt;'DD7A4.MELD'!AJ50),111,0)</f>
        <v>0</v>
      </c>
      <c r="DO37" s="73">
        <f>+IF((AL37&gt;'DD7A4.MELD'!AK50),111,0)</f>
        <v>0</v>
      </c>
      <c r="DP37" s="73">
        <f>+IF((AM37&gt;'DD7A4.MELD'!AL50),111,0)</f>
        <v>0</v>
      </c>
      <c r="DQ37" s="73">
        <f>+IF((AN37&gt;'DD7A4.MELD'!AM50),111,0)</f>
        <v>0</v>
      </c>
      <c r="DR37" s="73">
        <f>+IF((AO37&gt;'DD7A4.MELD'!AN50),111,0)</f>
        <v>0</v>
      </c>
    </row>
    <row r="38" spans="2:122" s="51" customFormat="1" ht="17.100000000000001" customHeight="1">
      <c r="B38" s="259"/>
      <c r="C38" s="60" t="s">
        <v>73</v>
      </c>
      <c r="D38" s="345"/>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345"/>
      <c r="AE38" s="345"/>
      <c r="AF38" s="345"/>
      <c r="AG38" s="345"/>
      <c r="AH38" s="345"/>
      <c r="AI38" s="345"/>
      <c r="AJ38" s="345"/>
      <c r="AK38" s="345"/>
      <c r="AL38" s="345"/>
      <c r="AM38" s="345"/>
      <c r="AN38" s="345"/>
      <c r="AO38" s="346"/>
      <c r="AP38" s="321"/>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257"/>
      <c r="CE38" s="72">
        <f>SUM(D38:AP38)-'E1'!Y38-'E2'!P38-'E2'!X38-'E2'!Z38*2</f>
        <v>0</v>
      </c>
      <c r="CG38" s="73">
        <f>+IF((D38&gt;'DD7A4.MELD'!D54),111,0)</f>
        <v>0</v>
      </c>
      <c r="CH38" s="73">
        <f>+IF((E38&gt;'DD7A4.MELD'!F54),111,0)</f>
        <v>0</v>
      </c>
      <c r="CI38" s="73">
        <f>+IF((F38&gt;'DD7A4.MELD'!G54),111,0)</f>
        <v>0</v>
      </c>
      <c r="CJ38" s="73">
        <f>+IF((G38&gt;'DD7A4.MELD'!H54),111,0)</f>
        <v>0</v>
      </c>
      <c r="CK38" s="73">
        <f>+IF((H38&gt;'DD7A4.MELD'!I54),111,0)</f>
        <v>0</v>
      </c>
      <c r="CL38" s="73">
        <f>+IF((I38&gt;'DD7A4.MELD'!J54),111,0)</f>
        <v>0</v>
      </c>
      <c r="CM38" s="73">
        <f>+IF((J38&gt;'DD7A4.MELD'!K54),111,0)</f>
        <v>0</v>
      </c>
      <c r="CN38" s="73">
        <f>+IF((K38&gt;'DD7A4.MELD'!L54),111,0)</f>
        <v>0</v>
      </c>
      <c r="CO38" s="73">
        <f>+IF((L38&gt;'DD7A4.MELD'!M54),111,0)</f>
        <v>0</v>
      </c>
      <c r="CP38" s="73">
        <f>+IF((M38&gt;'DD7A4.MELD'!N54),111,0)</f>
        <v>0</v>
      </c>
      <c r="CQ38" s="73">
        <f>+IF((N38&gt;'DD7A4.MELD'!O54),111,0)</f>
        <v>0</v>
      </c>
      <c r="CR38" s="73">
        <f>+IF((O38&gt;'DD7A4.MELD'!P54),111,0)</f>
        <v>0</v>
      </c>
      <c r="CS38" s="73">
        <f>+IF((P38&gt;'DD7A4.MELD'!Q54),111,0)</f>
        <v>0</v>
      </c>
      <c r="CT38" s="73">
        <f>+IF((Q38&gt;'DD7A4.MELD'!R54),111,0)</f>
        <v>0</v>
      </c>
      <c r="CU38" s="73">
        <f>+IF((R38&gt;'DD7A4.MELD'!S54),111,0)</f>
        <v>0</v>
      </c>
      <c r="CV38" s="73">
        <f>+IF((S38&gt;'DD7A4.MELD'!T54),111,0)</f>
        <v>0</v>
      </c>
      <c r="CW38" s="73">
        <f>+IF((T38&gt;'DD7A4.MELD'!U54),111,0)</f>
        <v>0</v>
      </c>
      <c r="CX38" s="73">
        <f>+IF((U38&gt;'DD7A4.MELD'!V54),111,0)</f>
        <v>0</v>
      </c>
      <c r="CY38" s="73">
        <f>+IF((V38&gt;'DD7A4.MELD'!W54),111,0)</f>
        <v>0</v>
      </c>
      <c r="CZ38" s="73" t="e">
        <f>+IF((W38&gt;'DD7A4.MELD'!#REF!),111,0)</f>
        <v>#REF!</v>
      </c>
      <c r="DA38" s="73" t="e">
        <f>+IF((X38&gt;'DD7A4.MELD'!#REF!),111,0)</f>
        <v>#REF!</v>
      </c>
      <c r="DB38" s="73">
        <f>+IF((Y38&gt;'DD7A4.MELD'!X54),111,0)</f>
        <v>0</v>
      </c>
      <c r="DC38" s="73">
        <f>+IF((Z38&gt;'DD7A4.MELD'!Y54),111,0)</f>
        <v>0</v>
      </c>
      <c r="DD38" s="73">
        <f>+IF((AA38&gt;'DD7A4.MELD'!Z54),111,0)</f>
        <v>0</v>
      </c>
      <c r="DE38" s="73">
        <f>+IF((AB38&gt;'DD7A4.MELD'!AA54),111,0)</f>
        <v>0</v>
      </c>
      <c r="DF38" s="73">
        <f>+IF((AC38&gt;'DD7A4.MELD'!AB54),111,0)</f>
        <v>0</v>
      </c>
      <c r="DG38" s="73">
        <f>+IF((AD38&gt;'DD7A4.MELD'!AC54),111,0)</f>
        <v>0</v>
      </c>
      <c r="DH38" s="73">
        <f>+IF((AE38&gt;'DD7A4.MELD'!AD54),111,0)</f>
        <v>0</v>
      </c>
      <c r="DI38" s="73">
        <f>+IF((AF38&gt;'DD7A4.MELD'!AE54),111,0)</f>
        <v>0</v>
      </c>
      <c r="DJ38" s="73">
        <f>+IF((AG38&gt;'DD7A4.MELD'!AF54),111,0)</f>
        <v>0</v>
      </c>
      <c r="DK38" s="73">
        <f>+IF((AH38&gt;'DD7A4.MELD'!AG54),111,0)</f>
        <v>0</v>
      </c>
      <c r="DL38" s="73">
        <f>+IF((AI38&gt;'DD7A4.MELD'!AH54),111,0)</f>
        <v>0</v>
      </c>
      <c r="DM38" s="73">
        <f>+IF((AJ38&gt;'DD7A4.MELD'!AI54),111,0)</f>
        <v>0</v>
      </c>
      <c r="DN38" s="73">
        <f>+IF((AK38&gt;'DD7A4.MELD'!AJ54),111,0)</f>
        <v>0</v>
      </c>
      <c r="DO38" s="73">
        <f>+IF((AL38&gt;'DD7A4.MELD'!AK54),111,0)</f>
        <v>0</v>
      </c>
      <c r="DP38" s="73">
        <f>+IF((AM38&gt;'DD7A4.MELD'!AL54),111,0)</f>
        <v>0</v>
      </c>
      <c r="DQ38" s="73">
        <f>+IF((AN38&gt;'DD7A4.MELD'!AM54),111,0)</f>
        <v>0</v>
      </c>
      <c r="DR38" s="73">
        <f>+IF((AO38&gt;'DD7A4.MELD'!AN54),111,0)</f>
        <v>0</v>
      </c>
    </row>
    <row r="39" spans="2:122" s="51" customFormat="1" ht="17.100000000000001" customHeight="1">
      <c r="B39" s="259"/>
      <c r="C39" s="60" t="s">
        <v>74</v>
      </c>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6"/>
      <c r="AP39" s="321"/>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257"/>
      <c r="CE39" s="72">
        <f>SUM(D39:AP39)-'E1'!Y39-'E2'!P39-'E2'!X39-'E2'!Z39*2</f>
        <v>0</v>
      </c>
      <c r="CG39" s="73">
        <f>+IF((D39&gt;'DD7A4.MELD'!D55),111,0)</f>
        <v>0</v>
      </c>
      <c r="CH39" s="73">
        <f>+IF((E39&gt;'DD7A4.MELD'!F55),111,0)</f>
        <v>0</v>
      </c>
      <c r="CI39" s="73">
        <f>+IF((F39&gt;'DD7A4.MELD'!G55),111,0)</f>
        <v>0</v>
      </c>
      <c r="CJ39" s="73">
        <f>+IF((G39&gt;'DD7A4.MELD'!H55),111,0)</f>
        <v>0</v>
      </c>
      <c r="CK39" s="73">
        <f>+IF((H39&gt;'DD7A4.MELD'!I55),111,0)</f>
        <v>0</v>
      </c>
      <c r="CL39" s="73">
        <f>+IF((I39&gt;'DD7A4.MELD'!J55),111,0)</f>
        <v>0</v>
      </c>
      <c r="CM39" s="73">
        <f>+IF((J39&gt;'DD7A4.MELD'!K55),111,0)</f>
        <v>0</v>
      </c>
      <c r="CN39" s="73">
        <f>+IF((K39&gt;'DD7A4.MELD'!L55),111,0)</f>
        <v>0</v>
      </c>
      <c r="CO39" s="73">
        <f>+IF((L39&gt;'DD7A4.MELD'!M55),111,0)</f>
        <v>0</v>
      </c>
      <c r="CP39" s="73">
        <f>+IF((M39&gt;'DD7A4.MELD'!N55),111,0)</f>
        <v>0</v>
      </c>
      <c r="CQ39" s="73">
        <f>+IF((N39&gt;'DD7A4.MELD'!O55),111,0)</f>
        <v>0</v>
      </c>
      <c r="CR39" s="73">
        <f>+IF((O39&gt;'DD7A4.MELD'!P55),111,0)</f>
        <v>0</v>
      </c>
      <c r="CS39" s="73">
        <f>+IF((P39&gt;'DD7A4.MELD'!Q55),111,0)</f>
        <v>0</v>
      </c>
      <c r="CT39" s="73">
        <f>+IF((Q39&gt;'DD7A4.MELD'!R55),111,0)</f>
        <v>0</v>
      </c>
      <c r="CU39" s="73">
        <f>+IF((R39&gt;'DD7A4.MELD'!S55),111,0)</f>
        <v>0</v>
      </c>
      <c r="CV39" s="73">
        <f>+IF((S39&gt;'DD7A4.MELD'!T55),111,0)</f>
        <v>0</v>
      </c>
      <c r="CW39" s="73">
        <f>+IF((T39&gt;'DD7A4.MELD'!U55),111,0)</f>
        <v>0</v>
      </c>
      <c r="CX39" s="73">
        <f>+IF((U39&gt;'DD7A4.MELD'!V55),111,0)</f>
        <v>0</v>
      </c>
      <c r="CY39" s="73">
        <f>+IF((V39&gt;'DD7A4.MELD'!W55),111,0)</f>
        <v>0</v>
      </c>
      <c r="CZ39" s="73" t="e">
        <f>+IF((W39&gt;'DD7A4.MELD'!#REF!),111,0)</f>
        <v>#REF!</v>
      </c>
      <c r="DA39" s="73" t="e">
        <f>+IF((X39&gt;'DD7A4.MELD'!#REF!),111,0)</f>
        <v>#REF!</v>
      </c>
      <c r="DB39" s="73">
        <f>+IF((Y39&gt;'DD7A4.MELD'!X55),111,0)</f>
        <v>0</v>
      </c>
      <c r="DC39" s="73">
        <f>+IF((Z39&gt;'DD7A4.MELD'!Y55),111,0)</f>
        <v>0</v>
      </c>
      <c r="DD39" s="73">
        <f>+IF((AA39&gt;'DD7A4.MELD'!Z55),111,0)</f>
        <v>0</v>
      </c>
      <c r="DE39" s="73">
        <f>+IF((AB39&gt;'DD7A4.MELD'!AA55),111,0)</f>
        <v>0</v>
      </c>
      <c r="DF39" s="73">
        <f>+IF((AC39&gt;'DD7A4.MELD'!AB55),111,0)</f>
        <v>0</v>
      </c>
      <c r="DG39" s="73">
        <f>+IF((AD39&gt;'DD7A4.MELD'!AC55),111,0)</f>
        <v>0</v>
      </c>
      <c r="DH39" s="73">
        <f>+IF((AE39&gt;'DD7A4.MELD'!AD55),111,0)</f>
        <v>0</v>
      </c>
      <c r="DI39" s="73">
        <f>+IF((AF39&gt;'DD7A4.MELD'!AE55),111,0)</f>
        <v>0</v>
      </c>
      <c r="DJ39" s="73">
        <f>+IF((AG39&gt;'DD7A4.MELD'!AF55),111,0)</f>
        <v>0</v>
      </c>
      <c r="DK39" s="73">
        <f>+IF((AH39&gt;'DD7A4.MELD'!AG55),111,0)</f>
        <v>0</v>
      </c>
      <c r="DL39" s="73">
        <f>+IF((AI39&gt;'DD7A4.MELD'!AH55),111,0)</f>
        <v>0</v>
      </c>
      <c r="DM39" s="73">
        <f>+IF((AJ39&gt;'DD7A4.MELD'!AI55),111,0)</f>
        <v>0</v>
      </c>
      <c r="DN39" s="73">
        <f>+IF((AK39&gt;'DD7A4.MELD'!AJ55),111,0)</f>
        <v>0</v>
      </c>
      <c r="DO39" s="73">
        <f>+IF((AL39&gt;'DD7A4.MELD'!AK55),111,0)</f>
        <v>0</v>
      </c>
      <c r="DP39" s="73">
        <f>+IF((AM39&gt;'DD7A4.MELD'!AL55),111,0)</f>
        <v>0</v>
      </c>
      <c r="DQ39" s="73">
        <f>+IF((AN39&gt;'DD7A4.MELD'!AM55),111,0)</f>
        <v>0</v>
      </c>
      <c r="DR39" s="73">
        <f>+IF((AO39&gt;'DD7A4.MELD'!AN55),111,0)</f>
        <v>0</v>
      </c>
    </row>
    <row r="40" spans="2:122" s="51" customFormat="1" ht="30" customHeight="1">
      <c r="B40" s="259"/>
      <c r="C40" s="62" t="s">
        <v>219</v>
      </c>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9"/>
      <c r="AN40" s="349"/>
      <c r="AO40" s="350"/>
      <c r="AP40" s="321"/>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257"/>
      <c r="CE40" s="72"/>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row>
    <row r="41" spans="2:122" s="51" customFormat="1" ht="17.100000000000001" customHeight="1">
      <c r="B41" s="255"/>
      <c r="C41" s="58" t="s">
        <v>10</v>
      </c>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345"/>
      <c r="AE41" s="345"/>
      <c r="AF41" s="345"/>
      <c r="AG41" s="345"/>
      <c r="AH41" s="345"/>
      <c r="AI41" s="345"/>
      <c r="AJ41" s="345"/>
      <c r="AK41" s="345"/>
      <c r="AL41" s="345"/>
      <c r="AM41" s="345"/>
      <c r="AN41" s="345"/>
      <c r="AO41" s="346"/>
      <c r="AP41" s="321"/>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256"/>
      <c r="CE41" s="72">
        <f>SUM(D41:AP41)-'E1'!Y41-'E2'!P41-'E2'!X41-'E2'!Z41*2</f>
        <v>0</v>
      </c>
      <c r="CG41" s="73">
        <f>+IF(OR((D41&gt;'DD7A4.MELD'!D57),(D41&lt;'DD7A4.MELD'!D58)),111,0)</f>
        <v>0</v>
      </c>
      <c r="CH41" s="73">
        <f>+IF(OR((E41&gt;'DD7A4.MELD'!F57),(E41&lt;'DD7A4.MELD'!F58)),111,0)</f>
        <v>0</v>
      </c>
      <c r="CI41" s="73">
        <f>+IF(OR((F41&gt;'DD7A4.MELD'!G57),(F41&lt;'DD7A4.MELD'!G58)),111,0)</f>
        <v>0</v>
      </c>
      <c r="CJ41" s="73">
        <f>+IF(OR((G41&gt;'DD7A4.MELD'!H57),(G41&lt;'DD7A4.MELD'!H58)),111,0)</f>
        <v>0</v>
      </c>
      <c r="CK41" s="73">
        <f>+IF(OR((H41&gt;'DD7A4.MELD'!I57),(H41&lt;'DD7A4.MELD'!I58)),111,0)</f>
        <v>0</v>
      </c>
      <c r="CL41" s="73">
        <f>+IF(OR((I41&gt;'DD7A4.MELD'!J57),(I41&lt;'DD7A4.MELD'!J58)),111,0)</f>
        <v>0</v>
      </c>
      <c r="CM41" s="73">
        <f>+IF(OR((J41&gt;'DD7A4.MELD'!K57),(J41&lt;'DD7A4.MELD'!K58)),111,0)</f>
        <v>0</v>
      </c>
      <c r="CN41" s="73">
        <f>+IF(OR((K41&gt;'DD7A4.MELD'!L57),(K41&lt;'DD7A4.MELD'!L58)),111,0)</f>
        <v>0</v>
      </c>
      <c r="CO41" s="73">
        <f>+IF(OR((L41&gt;'DD7A4.MELD'!M57),(L41&lt;'DD7A4.MELD'!M58)),111,0)</f>
        <v>0</v>
      </c>
      <c r="CP41" s="73">
        <f>+IF(OR((M41&gt;'DD7A4.MELD'!N57),(M41&lt;'DD7A4.MELD'!N58)),111,0)</f>
        <v>0</v>
      </c>
      <c r="CQ41" s="73">
        <f>+IF(OR((N41&gt;'DD7A4.MELD'!O57),(N41&lt;'DD7A4.MELD'!O58)),111,0)</f>
        <v>0</v>
      </c>
      <c r="CR41" s="73">
        <f>+IF(OR((O41&gt;'DD7A4.MELD'!P57),(O41&lt;'DD7A4.MELD'!P58)),111,0)</f>
        <v>0</v>
      </c>
      <c r="CS41" s="73">
        <f>+IF(OR((P41&gt;'DD7A4.MELD'!Q57),(P41&lt;'DD7A4.MELD'!Q58)),111,0)</f>
        <v>0</v>
      </c>
      <c r="CT41" s="73">
        <f>+IF(OR((Q41&gt;'DD7A4.MELD'!R57),(Q41&lt;'DD7A4.MELD'!R58)),111,0)</f>
        <v>0</v>
      </c>
      <c r="CU41" s="73">
        <f>+IF(OR((R41&gt;'DD7A4.MELD'!S57),(R41&lt;'DD7A4.MELD'!S58)),111,0)</f>
        <v>0</v>
      </c>
      <c r="CV41" s="73">
        <f>+IF(OR((S41&gt;'DD7A4.MELD'!T57),(S41&lt;'DD7A4.MELD'!T58)),111,0)</f>
        <v>0</v>
      </c>
      <c r="CW41" s="73">
        <f>+IF(OR((T41&gt;'DD7A4.MELD'!U57),(T41&lt;'DD7A4.MELD'!U58)),111,0)</f>
        <v>0</v>
      </c>
      <c r="CX41" s="73">
        <f>+IF(OR((U41&gt;'DD7A4.MELD'!V57),(U41&lt;'DD7A4.MELD'!V58)),111,0)</f>
        <v>0</v>
      </c>
      <c r="CY41" s="73">
        <f>+IF(OR((V41&gt;'DD7A4.MELD'!W57),(V41&lt;'DD7A4.MELD'!W58)),111,0)</f>
        <v>0</v>
      </c>
      <c r="CZ41" s="73" t="e">
        <f>+IF(OR((W41&gt;'DD7A4.MELD'!#REF!),(W41&lt;'DD7A4.MELD'!#REF!)),111,0)</f>
        <v>#REF!</v>
      </c>
      <c r="DA41" s="73" t="e">
        <f>+IF(OR((X41&gt;'DD7A4.MELD'!#REF!),(X41&lt;'DD7A4.MELD'!#REF!)),111,0)</f>
        <v>#REF!</v>
      </c>
      <c r="DB41" s="73">
        <f>+IF(OR((Y41&gt;'DD7A4.MELD'!X57),(Y41&lt;'DD7A4.MELD'!X58)),111,0)</f>
        <v>0</v>
      </c>
      <c r="DC41" s="73">
        <f>+IF(OR((Z41&gt;'DD7A4.MELD'!Y57),(Z41&lt;'DD7A4.MELD'!Y58)),111,0)</f>
        <v>0</v>
      </c>
      <c r="DD41" s="73">
        <f>+IF(OR((AA41&gt;'DD7A4.MELD'!Z57),(AA41&lt;'DD7A4.MELD'!Z58)),111,0)</f>
        <v>0</v>
      </c>
      <c r="DE41" s="73">
        <f>+IF(OR((AB41&gt;'DD7A4.MELD'!AA57),(AB41&lt;'DD7A4.MELD'!AA58)),111,0)</f>
        <v>0</v>
      </c>
      <c r="DF41" s="73">
        <f>+IF(OR((AC41&gt;'DD7A4.MELD'!AB57),(AC41&lt;'DD7A4.MELD'!AB58)),111,0)</f>
        <v>0</v>
      </c>
      <c r="DG41" s="73">
        <f>+IF(OR((AD41&gt;'DD7A4.MELD'!AC57),(AD41&lt;'DD7A4.MELD'!AC58)),111,0)</f>
        <v>0</v>
      </c>
      <c r="DH41" s="73">
        <f>+IF(OR((AE41&gt;'DD7A4.MELD'!AD57),(AE41&lt;'DD7A4.MELD'!AD58)),111,0)</f>
        <v>0</v>
      </c>
      <c r="DI41" s="73">
        <f>+IF(OR((AF41&gt;'DD7A4.MELD'!AE57),(AF41&lt;'DD7A4.MELD'!AE58)),111,0)</f>
        <v>0</v>
      </c>
      <c r="DJ41" s="73">
        <f>+IF(OR((AG41&gt;'DD7A4.MELD'!AF57),(AG41&lt;'DD7A4.MELD'!AF58)),111,0)</f>
        <v>0</v>
      </c>
      <c r="DK41" s="73">
        <f>+IF(OR((AH41&gt;'DD7A4.MELD'!AG57),(AH41&lt;'DD7A4.MELD'!AG58)),111,0)</f>
        <v>0</v>
      </c>
      <c r="DL41" s="73">
        <f>+IF(OR((AI41&gt;'DD7A4.MELD'!AH57),(AI41&lt;'DD7A4.MELD'!AH58)),111,0)</f>
        <v>0</v>
      </c>
      <c r="DM41" s="73">
        <f>+IF(OR((AJ41&gt;'DD7A4.MELD'!AI57),(AJ41&lt;'DD7A4.MELD'!AI58)),111,0)</f>
        <v>0</v>
      </c>
      <c r="DN41" s="73">
        <f>+IF(OR((AK41&gt;'DD7A4.MELD'!AJ57),(AK41&lt;'DD7A4.MELD'!AJ58)),111,0)</f>
        <v>0</v>
      </c>
      <c r="DO41" s="73">
        <f>+IF(OR((AL41&gt;'DD7A4.MELD'!AK57),(AL41&lt;'DD7A4.MELD'!AK58)),111,0)</f>
        <v>0</v>
      </c>
      <c r="DP41" s="73">
        <f>+IF(OR((AM41&gt;'DD7A4.MELD'!AL57),(AM41&lt;'DD7A4.MELD'!AL58)),111,0)</f>
        <v>0</v>
      </c>
      <c r="DQ41" s="73">
        <f>+IF(OR((AN41&gt;'DD7A4.MELD'!AM57),(AN41&lt;'DD7A4.MELD'!AM58)),111,0)</f>
        <v>0</v>
      </c>
      <c r="DR41" s="73">
        <f>+IF(OR((AO41&gt;'DD7A4.MELD'!AN57),(AO41&lt;'DD7A4.MELD'!AN58)),111,0)</f>
        <v>0</v>
      </c>
    </row>
    <row r="42" spans="2:122" s="51" customFormat="1" ht="17.100000000000001" customHeight="1">
      <c r="B42" s="255"/>
      <c r="C42" s="58" t="s">
        <v>11</v>
      </c>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45"/>
      <c r="AM42" s="345"/>
      <c r="AN42" s="345"/>
      <c r="AO42" s="346"/>
      <c r="AP42" s="321"/>
      <c r="AR42" s="73">
        <f t="shared" ref="AR42:CC42" si="13">+D42-SUM(D43:D48)</f>
        <v>0</v>
      </c>
      <c r="AS42" s="73">
        <f t="shared" si="13"/>
        <v>0</v>
      </c>
      <c r="AT42" s="73">
        <f t="shared" si="13"/>
        <v>0</v>
      </c>
      <c r="AU42" s="73">
        <f t="shared" si="13"/>
        <v>0</v>
      </c>
      <c r="AV42" s="73">
        <f t="shared" si="13"/>
        <v>0</v>
      </c>
      <c r="AW42" s="73">
        <f t="shared" si="13"/>
        <v>0</v>
      </c>
      <c r="AX42" s="73">
        <f t="shared" si="13"/>
        <v>0</v>
      </c>
      <c r="AY42" s="73">
        <f t="shared" si="13"/>
        <v>0</v>
      </c>
      <c r="AZ42" s="73">
        <f t="shared" si="13"/>
        <v>0</v>
      </c>
      <c r="BA42" s="73">
        <f t="shared" si="13"/>
        <v>0</v>
      </c>
      <c r="BB42" s="73">
        <f t="shared" si="13"/>
        <v>0</v>
      </c>
      <c r="BC42" s="73">
        <f t="shared" si="13"/>
        <v>0</v>
      </c>
      <c r="BD42" s="73">
        <f t="shared" si="13"/>
        <v>0</v>
      </c>
      <c r="BE42" s="73">
        <f t="shared" si="13"/>
        <v>0</v>
      </c>
      <c r="BF42" s="73">
        <f t="shared" si="13"/>
        <v>0</v>
      </c>
      <c r="BG42" s="73">
        <f t="shared" si="13"/>
        <v>0</v>
      </c>
      <c r="BH42" s="73">
        <f t="shared" si="13"/>
        <v>0</v>
      </c>
      <c r="BI42" s="73">
        <f t="shared" si="13"/>
        <v>0</v>
      </c>
      <c r="BJ42" s="73">
        <f t="shared" si="13"/>
        <v>0</v>
      </c>
      <c r="BK42" s="73">
        <f t="shared" si="13"/>
        <v>0</v>
      </c>
      <c r="BL42" s="73">
        <f t="shared" si="13"/>
        <v>0</v>
      </c>
      <c r="BM42" s="73">
        <f t="shared" si="13"/>
        <v>0</v>
      </c>
      <c r="BN42" s="73">
        <f t="shared" si="13"/>
        <v>0</v>
      </c>
      <c r="BO42" s="73">
        <f t="shared" si="13"/>
        <v>0</v>
      </c>
      <c r="BP42" s="73">
        <f t="shared" si="13"/>
        <v>0</v>
      </c>
      <c r="BQ42" s="73">
        <f t="shared" si="13"/>
        <v>0</v>
      </c>
      <c r="BR42" s="73">
        <f t="shared" si="13"/>
        <v>0</v>
      </c>
      <c r="BS42" s="73">
        <f t="shared" si="13"/>
        <v>0</v>
      </c>
      <c r="BT42" s="73">
        <f t="shared" si="13"/>
        <v>0</v>
      </c>
      <c r="BU42" s="73">
        <f t="shared" si="13"/>
        <v>0</v>
      </c>
      <c r="BV42" s="73">
        <f t="shared" si="13"/>
        <v>0</v>
      </c>
      <c r="BW42" s="73">
        <f t="shared" si="13"/>
        <v>0</v>
      </c>
      <c r="BX42" s="73">
        <f t="shared" si="13"/>
        <v>0</v>
      </c>
      <c r="BY42" s="73">
        <f t="shared" si="13"/>
        <v>0</v>
      </c>
      <c r="BZ42" s="73">
        <f t="shared" si="13"/>
        <v>0</v>
      </c>
      <c r="CA42" s="73">
        <f t="shared" si="13"/>
        <v>0</v>
      </c>
      <c r="CB42" s="73">
        <f t="shared" si="13"/>
        <v>0</v>
      </c>
      <c r="CC42" s="73">
        <f t="shared" si="13"/>
        <v>0</v>
      </c>
      <c r="CD42" s="256"/>
      <c r="CE42" s="72">
        <f>SUM(D42:AP42)-'E1'!Y42-'E2'!P42-'E2'!X42-'E2'!Z42*2</f>
        <v>0</v>
      </c>
      <c r="CG42" s="73">
        <f>+IF(OR((D42&gt;'DD7A4.MELD'!D60),(D42&lt;'DD7A4.MELD'!D61)),111,0)</f>
        <v>0</v>
      </c>
      <c r="CH42" s="73">
        <f>+IF(OR((E42&gt;'DD7A4.MELD'!F60),(E42&lt;'DD7A4.MELD'!F61)),111,0)</f>
        <v>0</v>
      </c>
      <c r="CI42" s="73">
        <f>+IF(OR((F42&gt;'DD7A4.MELD'!G60),(F42&lt;'DD7A4.MELD'!G61)),111,0)</f>
        <v>0</v>
      </c>
      <c r="CJ42" s="73">
        <f>+IF(OR((G42&gt;'DD7A4.MELD'!H60),(G42&lt;'DD7A4.MELD'!H61)),111,0)</f>
        <v>0</v>
      </c>
      <c r="CK42" s="73">
        <f>+IF(OR((H42&gt;'DD7A4.MELD'!I60),(H42&lt;'DD7A4.MELD'!I61)),111,0)</f>
        <v>0</v>
      </c>
      <c r="CL42" s="73">
        <f>+IF(OR((I42&gt;'DD7A4.MELD'!J60),(I42&lt;'DD7A4.MELD'!J61)),111,0)</f>
        <v>0</v>
      </c>
      <c r="CM42" s="73">
        <f>+IF(OR((J42&gt;'DD7A4.MELD'!K60),(J42&lt;'DD7A4.MELD'!K61)),111,0)</f>
        <v>0</v>
      </c>
      <c r="CN42" s="73">
        <f>+IF(OR((K42&gt;'DD7A4.MELD'!L60),(K42&lt;'DD7A4.MELD'!L61)),111,0)</f>
        <v>0</v>
      </c>
      <c r="CO42" s="73">
        <f>+IF(OR((L42&gt;'DD7A4.MELD'!M60),(L42&lt;'DD7A4.MELD'!M61)),111,0)</f>
        <v>0</v>
      </c>
      <c r="CP42" s="73">
        <f>+IF(OR((M42&gt;'DD7A4.MELD'!N60),(M42&lt;'DD7A4.MELD'!N61)),111,0)</f>
        <v>0</v>
      </c>
      <c r="CQ42" s="73">
        <f>+IF(OR((N42&gt;'DD7A4.MELD'!O60),(N42&lt;'DD7A4.MELD'!O61)),111,0)</f>
        <v>0</v>
      </c>
      <c r="CR42" s="73">
        <f>+IF(OR((O42&gt;'DD7A4.MELD'!P60),(O42&lt;'DD7A4.MELD'!P61)),111,0)</f>
        <v>0</v>
      </c>
      <c r="CS42" s="73">
        <f>+IF(OR((P42&gt;'DD7A4.MELD'!Q60),(P42&lt;'DD7A4.MELD'!Q61)),111,0)</f>
        <v>0</v>
      </c>
      <c r="CT42" s="73">
        <f>+IF(OR((Q42&gt;'DD7A4.MELD'!R60),(Q42&lt;'DD7A4.MELD'!R61)),111,0)</f>
        <v>0</v>
      </c>
      <c r="CU42" s="73">
        <f>+IF(OR((R42&gt;'DD7A4.MELD'!S60),(R42&lt;'DD7A4.MELD'!S61)),111,0)</f>
        <v>0</v>
      </c>
      <c r="CV42" s="73">
        <f>+IF(OR((S42&gt;'DD7A4.MELD'!T60),(S42&lt;'DD7A4.MELD'!T61)),111,0)</f>
        <v>0</v>
      </c>
      <c r="CW42" s="73">
        <f>+IF(OR((T42&gt;'DD7A4.MELD'!U60),(T42&lt;'DD7A4.MELD'!U61)),111,0)</f>
        <v>0</v>
      </c>
      <c r="CX42" s="73">
        <f>+IF(OR((U42&gt;'DD7A4.MELD'!V60),(U42&lt;'DD7A4.MELD'!V61)),111,0)</f>
        <v>0</v>
      </c>
      <c r="CY42" s="73">
        <f>+IF(OR((V42&gt;'DD7A4.MELD'!W60),(V42&lt;'DD7A4.MELD'!W61)),111,0)</f>
        <v>0</v>
      </c>
      <c r="CZ42" s="73" t="e">
        <f>+IF(OR((W42&gt;'DD7A4.MELD'!#REF!),(W42&lt;'DD7A4.MELD'!#REF!)),111,0)</f>
        <v>#REF!</v>
      </c>
      <c r="DA42" s="73" t="e">
        <f>+IF(OR((X42&gt;'DD7A4.MELD'!#REF!),(X42&lt;'DD7A4.MELD'!#REF!)),111,0)</f>
        <v>#REF!</v>
      </c>
      <c r="DB42" s="73">
        <f>+IF(OR((Y42&gt;'DD7A4.MELD'!X60),(Y42&lt;'DD7A4.MELD'!X61)),111,0)</f>
        <v>0</v>
      </c>
      <c r="DC42" s="73">
        <f>+IF(OR((Z42&gt;'DD7A4.MELD'!Y60),(Z42&lt;'DD7A4.MELD'!Y61)),111,0)</f>
        <v>0</v>
      </c>
      <c r="DD42" s="73">
        <f>+IF(OR((AA42&gt;'DD7A4.MELD'!Z60),(AA42&lt;'DD7A4.MELD'!Z61)),111,0)</f>
        <v>0</v>
      </c>
      <c r="DE42" s="73">
        <f>+IF(OR((AB42&gt;'DD7A4.MELD'!AA60),(AB42&lt;'DD7A4.MELD'!AA61)),111,0)</f>
        <v>0</v>
      </c>
      <c r="DF42" s="73">
        <f>+IF(OR((AC42&gt;'DD7A4.MELD'!AB60),(AC42&lt;'DD7A4.MELD'!AB61)),111,0)</f>
        <v>0</v>
      </c>
      <c r="DG42" s="73">
        <f>+IF(OR((AD42&gt;'DD7A4.MELD'!AC60),(AD42&lt;'DD7A4.MELD'!AC61)),111,0)</f>
        <v>0</v>
      </c>
      <c r="DH42" s="73">
        <f>+IF(OR((AE42&gt;'DD7A4.MELD'!AD60),(AE42&lt;'DD7A4.MELD'!AD61)),111,0)</f>
        <v>0</v>
      </c>
      <c r="DI42" s="73">
        <f>+IF(OR((AF42&gt;'DD7A4.MELD'!AE60),(AF42&lt;'DD7A4.MELD'!AE61)),111,0)</f>
        <v>0</v>
      </c>
      <c r="DJ42" s="73">
        <f>+IF(OR((AG42&gt;'DD7A4.MELD'!AF60),(AG42&lt;'DD7A4.MELD'!AF61)),111,0)</f>
        <v>0</v>
      </c>
      <c r="DK42" s="73">
        <f>+IF(OR((AH42&gt;'DD7A4.MELD'!AG60),(AH42&lt;'DD7A4.MELD'!AG61)),111,0)</f>
        <v>0</v>
      </c>
      <c r="DL42" s="73">
        <f>+IF(OR((AI42&gt;'DD7A4.MELD'!AH60),(AI42&lt;'DD7A4.MELD'!AH61)),111,0)</f>
        <v>0</v>
      </c>
      <c r="DM42" s="73">
        <f>+IF(OR((AJ42&gt;'DD7A4.MELD'!AI60),(AJ42&lt;'DD7A4.MELD'!AI61)),111,0)</f>
        <v>0</v>
      </c>
      <c r="DN42" s="73">
        <f>+IF(OR((AK42&gt;'DD7A4.MELD'!AJ60),(AK42&lt;'DD7A4.MELD'!AJ61)),111,0)</f>
        <v>0</v>
      </c>
      <c r="DO42" s="73">
        <f>+IF(OR((AL42&gt;'DD7A4.MELD'!AK60),(AL42&lt;'DD7A4.MELD'!AK61)),111,0)</f>
        <v>0</v>
      </c>
      <c r="DP42" s="73">
        <f>+IF(OR((AM42&gt;'DD7A4.MELD'!AL60),(AM42&lt;'DD7A4.MELD'!AL61)),111,0)</f>
        <v>0</v>
      </c>
      <c r="DQ42" s="73">
        <f>+IF(OR((AN42&gt;'DD7A4.MELD'!AM60),(AN42&lt;'DD7A4.MELD'!AM61)),111,0)</f>
        <v>0</v>
      </c>
      <c r="DR42" s="73">
        <f>+IF(OR((AO42&gt;'DD7A4.MELD'!AN60),(AO42&lt;'DD7A4.MELD'!AN61)),111,0)</f>
        <v>0</v>
      </c>
    </row>
    <row r="43" spans="2:122" s="56" customFormat="1" ht="17.100000000000001" customHeight="1">
      <c r="B43" s="276"/>
      <c r="C43" s="277" t="s">
        <v>190</v>
      </c>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309"/>
      <c r="AP43" s="320"/>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55"/>
      <c r="CE43" s="74">
        <f>SUM(D43:AP43)-'E1'!Y43-'E2'!P43-'E2'!X43-'E2'!Z43*2</f>
        <v>0</v>
      </c>
      <c r="CG43" s="74">
        <f>+IF((D43&gt;'DD7A4.MELD'!D63),111,0)</f>
        <v>0</v>
      </c>
      <c r="CH43" s="74">
        <f>+IF((E43&gt;'DD7A4.MELD'!F63),111,0)</f>
        <v>0</v>
      </c>
      <c r="CI43" s="74">
        <f>+IF((F43&gt;'DD7A4.MELD'!G63),111,0)</f>
        <v>0</v>
      </c>
      <c r="CJ43" s="74">
        <f>+IF((G43&gt;'DD7A4.MELD'!H63),111,0)</f>
        <v>0</v>
      </c>
      <c r="CK43" s="74">
        <f>+IF((H43&gt;'DD7A4.MELD'!I63),111,0)</f>
        <v>0</v>
      </c>
      <c r="CL43" s="74">
        <f>+IF((I43&gt;'DD7A4.MELD'!J63),111,0)</f>
        <v>0</v>
      </c>
      <c r="CM43" s="74">
        <f>+IF((J43&gt;'DD7A4.MELD'!K63),111,0)</f>
        <v>0</v>
      </c>
      <c r="CN43" s="74">
        <f>+IF((K43&gt;'DD7A4.MELD'!L63),111,0)</f>
        <v>0</v>
      </c>
      <c r="CO43" s="74">
        <f>+IF((L43&gt;'DD7A4.MELD'!M63),111,0)</f>
        <v>0</v>
      </c>
      <c r="CP43" s="74">
        <f>+IF((M43&gt;'DD7A4.MELD'!N63),111,0)</f>
        <v>0</v>
      </c>
      <c r="CQ43" s="74">
        <f>+IF((N43&gt;'DD7A4.MELD'!O63),111,0)</f>
        <v>0</v>
      </c>
      <c r="CR43" s="74">
        <f>+IF((O43&gt;'DD7A4.MELD'!P63),111,0)</f>
        <v>0</v>
      </c>
      <c r="CS43" s="74">
        <f>+IF((P43&gt;'DD7A4.MELD'!Q63),111,0)</f>
        <v>0</v>
      </c>
      <c r="CT43" s="74">
        <f>+IF((Q43&gt;'DD7A4.MELD'!R63),111,0)</f>
        <v>0</v>
      </c>
      <c r="CU43" s="74">
        <f>+IF((R43&gt;'DD7A4.MELD'!S63),111,0)</f>
        <v>0</v>
      </c>
      <c r="CV43" s="74">
        <f>+IF((S43&gt;'DD7A4.MELD'!T63),111,0)</f>
        <v>0</v>
      </c>
      <c r="CW43" s="74">
        <f>+IF((T43&gt;'DD7A4.MELD'!U63),111,0)</f>
        <v>0</v>
      </c>
      <c r="CX43" s="74">
        <f>+IF((U43&gt;'DD7A4.MELD'!V63),111,0)</f>
        <v>0</v>
      </c>
      <c r="CY43" s="74">
        <f>+IF((V43&gt;'DD7A4.MELD'!W63),111,0)</f>
        <v>0</v>
      </c>
      <c r="CZ43" s="74" t="e">
        <f>+IF((W43&gt;'DD7A4.MELD'!#REF!),111,0)</f>
        <v>#REF!</v>
      </c>
      <c r="DA43" s="74" t="e">
        <f>+IF((X43&gt;'DD7A4.MELD'!#REF!),111,0)</f>
        <v>#REF!</v>
      </c>
      <c r="DB43" s="74">
        <f>+IF((Y43&gt;'DD7A4.MELD'!X63),111,0)</f>
        <v>0</v>
      </c>
      <c r="DC43" s="74">
        <f>+IF((Z43&gt;'DD7A4.MELD'!Y63),111,0)</f>
        <v>0</v>
      </c>
      <c r="DD43" s="74">
        <f>+IF((AA43&gt;'DD7A4.MELD'!Z63),111,0)</f>
        <v>0</v>
      </c>
      <c r="DE43" s="74">
        <f>+IF((AB43&gt;'DD7A4.MELD'!AA63),111,0)</f>
        <v>0</v>
      </c>
      <c r="DF43" s="74">
        <f>+IF((AC43&gt;'DD7A4.MELD'!AB63),111,0)</f>
        <v>0</v>
      </c>
      <c r="DG43" s="74">
        <f>+IF((AD43&gt;'DD7A4.MELD'!AC63),111,0)</f>
        <v>0</v>
      </c>
      <c r="DH43" s="74">
        <f>+IF((AE43&gt;'DD7A4.MELD'!AD63),111,0)</f>
        <v>0</v>
      </c>
      <c r="DI43" s="74">
        <f>+IF((AF43&gt;'DD7A4.MELD'!AE63),111,0)</f>
        <v>0</v>
      </c>
      <c r="DJ43" s="74">
        <f>+IF((AG43&gt;'DD7A4.MELD'!AF63),111,0)</f>
        <v>0</v>
      </c>
      <c r="DK43" s="74">
        <f>+IF((AH43&gt;'DD7A4.MELD'!AG63),111,0)</f>
        <v>0</v>
      </c>
      <c r="DL43" s="74">
        <f>+IF((AI43&gt;'DD7A4.MELD'!AH63),111,0)</f>
        <v>0</v>
      </c>
      <c r="DM43" s="74">
        <f>+IF((AJ43&gt;'DD7A4.MELD'!AI63),111,0)</f>
        <v>0</v>
      </c>
      <c r="DN43" s="74">
        <f>+IF((AK43&gt;'DD7A4.MELD'!AJ63),111,0)</f>
        <v>0</v>
      </c>
      <c r="DO43" s="74">
        <f>+IF((AL43&gt;'DD7A4.MELD'!AK63),111,0)</f>
        <v>0</v>
      </c>
      <c r="DP43" s="74">
        <f>+IF((AM43&gt;'DD7A4.MELD'!AL63),111,0)</f>
        <v>0</v>
      </c>
      <c r="DQ43" s="74">
        <f>+IF((AN43&gt;'DD7A4.MELD'!AM63),111,0)</f>
        <v>0</v>
      </c>
      <c r="DR43" s="74">
        <f>+IF((AO43&gt;'DD7A4.MELD'!AN63),111,0)</f>
        <v>0</v>
      </c>
    </row>
    <row r="44" spans="2:122" s="51" customFormat="1" ht="17.100000000000001" customHeight="1">
      <c r="B44" s="283"/>
      <c r="C44" s="284" t="s">
        <v>81</v>
      </c>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301"/>
      <c r="AP44" s="321"/>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50"/>
      <c r="CE44" s="74">
        <f>SUM(D44:AP44)-'E1'!Y44-'E2'!P44-'E2'!X44-'E2'!Z44*2</f>
        <v>0</v>
      </c>
      <c r="CG44" s="73">
        <f>+IF((D44&gt;'DD7A4.MELD'!D64),111,0)</f>
        <v>0</v>
      </c>
      <c r="CH44" s="73">
        <f>+IF((E44&gt;'DD7A4.MELD'!F64),111,0)</f>
        <v>0</v>
      </c>
      <c r="CI44" s="73">
        <f>+IF((F44&gt;'DD7A4.MELD'!G64),111,0)</f>
        <v>0</v>
      </c>
      <c r="CJ44" s="73">
        <f>+IF((G44&gt;'DD7A4.MELD'!H64),111,0)</f>
        <v>0</v>
      </c>
      <c r="CK44" s="73">
        <f>+IF((H44&gt;'DD7A4.MELD'!I64),111,0)</f>
        <v>0</v>
      </c>
      <c r="CL44" s="73">
        <f>+IF((I44&gt;'DD7A4.MELD'!J64),111,0)</f>
        <v>0</v>
      </c>
      <c r="CM44" s="73">
        <f>+IF((J44&gt;'DD7A4.MELD'!K64),111,0)</f>
        <v>0</v>
      </c>
      <c r="CN44" s="73">
        <f>+IF((K44&gt;'DD7A4.MELD'!L64),111,0)</f>
        <v>0</v>
      </c>
      <c r="CO44" s="73">
        <f>+IF((L44&gt;'DD7A4.MELD'!M64),111,0)</f>
        <v>0</v>
      </c>
      <c r="CP44" s="73">
        <f>+IF((M44&gt;'DD7A4.MELD'!N64),111,0)</f>
        <v>0</v>
      </c>
      <c r="CQ44" s="73">
        <f>+IF((N44&gt;'DD7A4.MELD'!O64),111,0)</f>
        <v>0</v>
      </c>
      <c r="CR44" s="73">
        <f>+IF((O44&gt;'DD7A4.MELD'!P64),111,0)</f>
        <v>0</v>
      </c>
      <c r="CS44" s="73">
        <f>+IF((P44&gt;'DD7A4.MELD'!Q64),111,0)</f>
        <v>0</v>
      </c>
      <c r="CT44" s="73">
        <f>+IF((Q44&gt;'DD7A4.MELD'!R64),111,0)</f>
        <v>0</v>
      </c>
      <c r="CU44" s="73">
        <f>+IF((R44&gt;'DD7A4.MELD'!S64),111,0)</f>
        <v>0</v>
      </c>
      <c r="CV44" s="73">
        <f>+IF((S44&gt;'DD7A4.MELD'!T64),111,0)</f>
        <v>0</v>
      </c>
      <c r="CW44" s="73">
        <f>+IF((T44&gt;'DD7A4.MELD'!U64),111,0)</f>
        <v>0</v>
      </c>
      <c r="CX44" s="73">
        <f>+IF((U44&gt;'DD7A4.MELD'!V64),111,0)</f>
        <v>0</v>
      </c>
      <c r="CY44" s="73">
        <f>+IF((V44&gt;'DD7A4.MELD'!W64),111,0)</f>
        <v>0</v>
      </c>
      <c r="CZ44" s="73" t="e">
        <f>+IF((W44&gt;'DD7A4.MELD'!#REF!),111,0)</f>
        <v>#REF!</v>
      </c>
      <c r="DA44" s="73" t="e">
        <f>+IF((X44&gt;'DD7A4.MELD'!#REF!),111,0)</f>
        <v>#REF!</v>
      </c>
      <c r="DB44" s="73">
        <f>+IF((Y44&gt;'DD7A4.MELD'!X64),111,0)</f>
        <v>0</v>
      </c>
      <c r="DC44" s="73">
        <f>+IF((Z44&gt;'DD7A4.MELD'!Y64),111,0)</f>
        <v>0</v>
      </c>
      <c r="DD44" s="73">
        <f>+IF((AA44&gt;'DD7A4.MELD'!Z64),111,0)</f>
        <v>0</v>
      </c>
      <c r="DE44" s="73">
        <f>+IF((AB44&gt;'DD7A4.MELD'!AA64),111,0)</f>
        <v>0</v>
      </c>
      <c r="DF44" s="73">
        <f>+IF((AC44&gt;'DD7A4.MELD'!AB64),111,0)</f>
        <v>0</v>
      </c>
      <c r="DG44" s="73">
        <f>+IF((AD44&gt;'DD7A4.MELD'!AC64),111,0)</f>
        <v>0</v>
      </c>
      <c r="DH44" s="73">
        <f>+IF((AE44&gt;'DD7A4.MELD'!AD64),111,0)</f>
        <v>0</v>
      </c>
      <c r="DI44" s="73">
        <f>+IF((AF44&gt;'DD7A4.MELD'!AE64),111,0)</f>
        <v>0</v>
      </c>
      <c r="DJ44" s="73">
        <f>+IF((AG44&gt;'DD7A4.MELD'!AF64),111,0)</f>
        <v>0</v>
      </c>
      <c r="DK44" s="73">
        <f>+IF((AH44&gt;'DD7A4.MELD'!AG64),111,0)</f>
        <v>0</v>
      </c>
      <c r="DL44" s="73">
        <f>+IF((AI44&gt;'DD7A4.MELD'!AH64),111,0)</f>
        <v>0</v>
      </c>
      <c r="DM44" s="73">
        <f>+IF((AJ44&gt;'DD7A4.MELD'!AI64),111,0)</f>
        <v>0</v>
      </c>
      <c r="DN44" s="73">
        <f>+IF((AK44&gt;'DD7A4.MELD'!AJ64),111,0)</f>
        <v>0</v>
      </c>
      <c r="DO44" s="73">
        <f>+IF((AL44&gt;'DD7A4.MELD'!AK64),111,0)</f>
        <v>0</v>
      </c>
      <c r="DP44" s="73">
        <f>+IF((AM44&gt;'DD7A4.MELD'!AL64),111,0)</f>
        <v>0</v>
      </c>
      <c r="DQ44" s="73">
        <f>+IF((AN44&gt;'DD7A4.MELD'!AM64),111,0)</f>
        <v>0</v>
      </c>
      <c r="DR44" s="73">
        <f>+IF((AO44&gt;'DD7A4.MELD'!AN64),111,0)</f>
        <v>0</v>
      </c>
    </row>
    <row r="45" spans="2:122" s="51" customFormat="1" ht="17.100000000000001" customHeight="1">
      <c r="B45" s="283"/>
      <c r="C45" s="284" t="s">
        <v>282</v>
      </c>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301"/>
      <c r="AP45" s="321"/>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50"/>
      <c r="CE45" s="74">
        <f>SUM(D45:AP45)-'E1'!Y45-'E2'!P45-'E2'!X45-'E2'!Z45*2</f>
        <v>0</v>
      </c>
      <c r="CG45" s="73">
        <f>+IF((D45&gt;'DD7A4.MELD'!D65),111,0)</f>
        <v>0</v>
      </c>
      <c r="CH45" s="73">
        <f>+IF((E45&gt;'DD7A4.MELD'!F65),111,0)</f>
        <v>0</v>
      </c>
      <c r="CI45" s="73">
        <f>+IF((F45&gt;'DD7A4.MELD'!G65),111,0)</f>
        <v>0</v>
      </c>
      <c r="CJ45" s="73">
        <f>+IF((G45&gt;'DD7A4.MELD'!H65),111,0)</f>
        <v>0</v>
      </c>
      <c r="CK45" s="73">
        <f>+IF((H45&gt;'DD7A4.MELD'!I65),111,0)</f>
        <v>0</v>
      </c>
      <c r="CL45" s="73">
        <f>+IF((I45&gt;'DD7A4.MELD'!J65),111,0)</f>
        <v>0</v>
      </c>
      <c r="CM45" s="73">
        <f>+IF((J45&gt;'DD7A4.MELD'!K65),111,0)</f>
        <v>0</v>
      </c>
      <c r="CN45" s="73">
        <f>+IF((K45&gt;'DD7A4.MELD'!L65),111,0)</f>
        <v>0</v>
      </c>
      <c r="CO45" s="73">
        <f>+IF((L45&gt;'DD7A4.MELD'!M65),111,0)</f>
        <v>0</v>
      </c>
      <c r="CP45" s="73">
        <f>+IF((M45&gt;'DD7A4.MELD'!N65),111,0)</f>
        <v>0</v>
      </c>
      <c r="CQ45" s="73">
        <f>+IF((N45&gt;'DD7A4.MELD'!O65),111,0)</f>
        <v>0</v>
      </c>
      <c r="CR45" s="73">
        <f>+IF((O45&gt;'DD7A4.MELD'!P65),111,0)</f>
        <v>0</v>
      </c>
      <c r="CS45" s="73">
        <f>+IF((P45&gt;'DD7A4.MELD'!Q65),111,0)</f>
        <v>0</v>
      </c>
      <c r="CT45" s="73">
        <f>+IF((Q45&gt;'DD7A4.MELD'!R65),111,0)</f>
        <v>0</v>
      </c>
      <c r="CU45" s="73">
        <f>+IF((R45&gt;'DD7A4.MELD'!S65),111,0)</f>
        <v>0</v>
      </c>
      <c r="CV45" s="73">
        <f>+IF((S45&gt;'DD7A4.MELD'!T65),111,0)</f>
        <v>0</v>
      </c>
      <c r="CW45" s="73">
        <f>+IF((T45&gt;'DD7A4.MELD'!U65),111,0)</f>
        <v>0</v>
      </c>
      <c r="CX45" s="73">
        <f>+IF((U45&gt;'DD7A4.MELD'!V65),111,0)</f>
        <v>0</v>
      </c>
      <c r="CY45" s="73">
        <f>+IF((V45&gt;'DD7A4.MELD'!W65),111,0)</f>
        <v>0</v>
      </c>
      <c r="CZ45" s="73" t="e">
        <f>+IF((W45&gt;'DD7A4.MELD'!#REF!),111,0)</f>
        <v>#REF!</v>
      </c>
      <c r="DA45" s="73" t="e">
        <f>+IF((X45&gt;'DD7A4.MELD'!#REF!),111,0)</f>
        <v>#REF!</v>
      </c>
      <c r="DB45" s="73">
        <f>+IF((Y45&gt;'DD7A4.MELD'!X65),111,0)</f>
        <v>0</v>
      </c>
      <c r="DC45" s="73">
        <f>+IF((Z45&gt;'DD7A4.MELD'!Y65),111,0)</f>
        <v>0</v>
      </c>
      <c r="DD45" s="73">
        <f>+IF((AA45&gt;'DD7A4.MELD'!Z65),111,0)</f>
        <v>0</v>
      </c>
      <c r="DE45" s="73">
        <f>+IF((AB45&gt;'DD7A4.MELD'!AA65),111,0)</f>
        <v>0</v>
      </c>
      <c r="DF45" s="73">
        <f>+IF((AC45&gt;'DD7A4.MELD'!AB65),111,0)</f>
        <v>0</v>
      </c>
      <c r="DG45" s="73">
        <f>+IF((AD45&gt;'DD7A4.MELD'!AC65),111,0)</f>
        <v>0</v>
      </c>
      <c r="DH45" s="73">
        <f>+IF((AE45&gt;'DD7A4.MELD'!AD65),111,0)</f>
        <v>0</v>
      </c>
      <c r="DI45" s="73">
        <f>+IF((AF45&gt;'DD7A4.MELD'!AE65),111,0)</f>
        <v>0</v>
      </c>
      <c r="DJ45" s="73">
        <f>+IF((AG45&gt;'DD7A4.MELD'!AF65),111,0)</f>
        <v>0</v>
      </c>
      <c r="DK45" s="73">
        <f>+IF((AH45&gt;'DD7A4.MELD'!AG65),111,0)</f>
        <v>0</v>
      </c>
      <c r="DL45" s="73">
        <f>+IF((AI45&gt;'DD7A4.MELD'!AH65),111,0)</f>
        <v>0</v>
      </c>
      <c r="DM45" s="73">
        <f>+IF((AJ45&gt;'DD7A4.MELD'!AI65),111,0)</f>
        <v>0</v>
      </c>
      <c r="DN45" s="73">
        <f>+IF((AK45&gt;'DD7A4.MELD'!AJ65),111,0)</f>
        <v>0</v>
      </c>
      <c r="DO45" s="73">
        <f>+IF((AL45&gt;'DD7A4.MELD'!AK65),111,0)</f>
        <v>0</v>
      </c>
      <c r="DP45" s="73">
        <f>+IF((AM45&gt;'DD7A4.MELD'!AL65),111,0)</f>
        <v>0</v>
      </c>
      <c r="DQ45" s="73">
        <f>+IF((AN45&gt;'DD7A4.MELD'!AM65),111,0)</f>
        <v>0</v>
      </c>
      <c r="DR45" s="73">
        <f>+IF((AO45&gt;'DD7A4.MELD'!AN65),111,0)</f>
        <v>0</v>
      </c>
    </row>
    <row r="46" spans="2:122" s="51" customFormat="1" ht="17.100000000000001" customHeight="1">
      <c r="B46" s="283"/>
      <c r="C46" s="284" t="s">
        <v>191</v>
      </c>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301"/>
      <c r="AP46" s="321"/>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50"/>
      <c r="CE46" s="74">
        <f>SUM(D46:AP46)-'E1'!Y46-'E2'!P46-'E2'!X46-'E2'!Z46*2</f>
        <v>0</v>
      </c>
      <c r="CG46" s="73">
        <f>+IF((D46&gt;'DD7A4.MELD'!D66),111,0)</f>
        <v>0</v>
      </c>
      <c r="CH46" s="73">
        <f>+IF((E46&gt;'DD7A4.MELD'!F66),111,0)</f>
        <v>0</v>
      </c>
      <c r="CI46" s="73">
        <f>+IF((F46&gt;'DD7A4.MELD'!G66),111,0)</f>
        <v>0</v>
      </c>
      <c r="CJ46" s="73">
        <f>+IF((G46&gt;'DD7A4.MELD'!H66),111,0)</f>
        <v>0</v>
      </c>
      <c r="CK46" s="73">
        <f>+IF((H46&gt;'DD7A4.MELD'!I66),111,0)</f>
        <v>0</v>
      </c>
      <c r="CL46" s="73">
        <f>+IF((I46&gt;'DD7A4.MELD'!J66),111,0)</f>
        <v>0</v>
      </c>
      <c r="CM46" s="73">
        <f>+IF((J46&gt;'DD7A4.MELD'!K66),111,0)</f>
        <v>0</v>
      </c>
      <c r="CN46" s="73">
        <f>+IF((K46&gt;'DD7A4.MELD'!L66),111,0)</f>
        <v>0</v>
      </c>
      <c r="CO46" s="73">
        <f>+IF((L46&gt;'DD7A4.MELD'!M66),111,0)</f>
        <v>0</v>
      </c>
      <c r="CP46" s="73">
        <f>+IF((M46&gt;'DD7A4.MELD'!N66),111,0)</f>
        <v>0</v>
      </c>
      <c r="CQ46" s="73">
        <f>+IF((N46&gt;'DD7A4.MELD'!O66),111,0)</f>
        <v>0</v>
      </c>
      <c r="CR46" s="73">
        <f>+IF((O46&gt;'DD7A4.MELD'!P66),111,0)</f>
        <v>0</v>
      </c>
      <c r="CS46" s="73">
        <f>+IF((P46&gt;'DD7A4.MELD'!Q66),111,0)</f>
        <v>0</v>
      </c>
      <c r="CT46" s="73">
        <f>+IF((Q46&gt;'DD7A4.MELD'!R66),111,0)</f>
        <v>0</v>
      </c>
      <c r="CU46" s="73">
        <f>+IF((R46&gt;'DD7A4.MELD'!S66),111,0)</f>
        <v>0</v>
      </c>
      <c r="CV46" s="73">
        <f>+IF((S46&gt;'DD7A4.MELD'!T66),111,0)</f>
        <v>0</v>
      </c>
      <c r="CW46" s="73">
        <f>+IF((T46&gt;'DD7A4.MELD'!U66),111,0)</f>
        <v>0</v>
      </c>
      <c r="CX46" s="73">
        <f>+IF((U46&gt;'DD7A4.MELD'!V66),111,0)</f>
        <v>0</v>
      </c>
      <c r="CY46" s="73">
        <f>+IF((V46&gt;'DD7A4.MELD'!W66),111,0)</f>
        <v>0</v>
      </c>
      <c r="CZ46" s="73" t="e">
        <f>+IF((W46&gt;'DD7A4.MELD'!#REF!),111,0)</f>
        <v>#REF!</v>
      </c>
      <c r="DA46" s="73" t="e">
        <f>+IF((X46&gt;'DD7A4.MELD'!#REF!),111,0)</f>
        <v>#REF!</v>
      </c>
      <c r="DB46" s="73">
        <f>+IF((Y46&gt;'DD7A4.MELD'!X66),111,0)</f>
        <v>0</v>
      </c>
      <c r="DC46" s="73">
        <f>+IF((Z46&gt;'DD7A4.MELD'!Y66),111,0)</f>
        <v>0</v>
      </c>
      <c r="DD46" s="73">
        <f>+IF((AA46&gt;'DD7A4.MELD'!Z66),111,0)</f>
        <v>0</v>
      </c>
      <c r="DE46" s="73">
        <f>+IF((AB46&gt;'DD7A4.MELD'!AA66),111,0)</f>
        <v>0</v>
      </c>
      <c r="DF46" s="73">
        <f>+IF((AC46&gt;'DD7A4.MELD'!AB66),111,0)</f>
        <v>0</v>
      </c>
      <c r="DG46" s="73">
        <f>+IF((AD46&gt;'DD7A4.MELD'!AC66),111,0)</f>
        <v>0</v>
      </c>
      <c r="DH46" s="73">
        <f>+IF((AE46&gt;'DD7A4.MELD'!AD66),111,0)</f>
        <v>0</v>
      </c>
      <c r="DI46" s="73">
        <f>+IF((AF46&gt;'DD7A4.MELD'!AE66),111,0)</f>
        <v>0</v>
      </c>
      <c r="DJ46" s="73">
        <f>+IF((AG46&gt;'DD7A4.MELD'!AF66),111,0)</f>
        <v>0</v>
      </c>
      <c r="DK46" s="73">
        <f>+IF((AH46&gt;'DD7A4.MELD'!AG66),111,0)</f>
        <v>0</v>
      </c>
      <c r="DL46" s="73">
        <f>+IF((AI46&gt;'DD7A4.MELD'!AH66),111,0)</f>
        <v>0</v>
      </c>
      <c r="DM46" s="73">
        <f>+IF((AJ46&gt;'DD7A4.MELD'!AI66),111,0)</f>
        <v>0</v>
      </c>
      <c r="DN46" s="73">
        <f>+IF((AK46&gt;'DD7A4.MELD'!AJ66),111,0)</f>
        <v>0</v>
      </c>
      <c r="DO46" s="73">
        <f>+IF((AL46&gt;'DD7A4.MELD'!AK66),111,0)</f>
        <v>0</v>
      </c>
      <c r="DP46" s="73">
        <f>+IF((AM46&gt;'DD7A4.MELD'!AL66),111,0)</f>
        <v>0</v>
      </c>
      <c r="DQ46" s="73">
        <f>+IF((AN46&gt;'DD7A4.MELD'!AM66),111,0)</f>
        <v>0</v>
      </c>
      <c r="DR46" s="73">
        <f>+IF((AO46&gt;'DD7A4.MELD'!AN66),111,0)</f>
        <v>0</v>
      </c>
    </row>
    <row r="47" spans="2:122" s="51" customFormat="1" ht="17.100000000000001" customHeight="1">
      <c r="B47" s="283"/>
      <c r="C47" s="285" t="s">
        <v>54</v>
      </c>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301"/>
      <c r="AP47" s="321"/>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50"/>
      <c r="CE47" s="74">
        <f>SUM(D47:AP47)-'E1'!Y47-'E2'!P47-'E2'!X47-'E2'!Z47*2</f>
        <v>0</v>
      </c>
      <c r="CG47" s="73">
        <f>+IF((D47&gt;'DD7A4.MELD'!D67),111,0)</f>
        <v>0</v>
      </c>
      <c r="CH47" s="73">
        <f>+IF((E47&gt;'DD7A4.MELD'!F67),111,0)</f>
        <v>0</v>
      </c>
      <c r="CI47" s="73">
        <f>+IF((F47&gt;'DD7A4.MELD'!G67),111,0)</f>
        <v>0</v>
      </c>
      <c r="CJ47" s="73">
        <f>+IF((G47&gt;'DD7A4.MELD'!H67),111,0)</f>
        <v>0</v>
      </c>
      <c r="CK47" s="73">
        <f>+IF((H47&gt;'DD7A4.MELD'!I67),111,0)</f>
        <v>0</v>
      </c>
      <c r="CL47" s="73">
        <f>+IF((I47&gt;'DD7A4.MELD'!J67),111,0)</f>
        <v>0</v>
      </c>
      <c r="CM47" s="73">
        <f>+IF((J47&gt;'DD7A4.MELD'!K67),111,0)</f>
        <v>0</v>
      </c>
      <c r="CN47" s="73">
        <f>+IF((K47&gt;'DD7A4.MELD'!L67),111,0)</f>
        <v>0</v>
      </c>
      <c r="CO47" s="73">
        <f>+IF((L47&gt;'DD7A4.MELD'!M67),111,0)</f>
        <v>0</v>
      </c>
      <c r="CP47" s="73">
        <f>+IF((M47&gt;'DD7A4.MELD'!N67),111,0)</f>
        <v>0</v>
      </c>
      <c r="CQ47" s="73">
        <f>+IF((N47&gt;'DD7A4.MELD'!O67),111,0)</f>
        <v>0</v>
      </c>
      <c r="CR47" s="73">
        <f>+IF((O47&gt;'DD7A4.MELD'!P67),111,0)</f>
        <v>0</v>
      </c>
      <c r="CS47" s="73">
        <f>+IF((P47&gt;'DD7A4.MELD'!Q67),111,0)</f>
        <v>0</v>
      </c>
      <c r="CT47" s="73">
        <f>+IF((Q47&gt;'DD7A4.MELD'!R67),111,0)</f>
        <v>0</v>
      </c>
      <c r="CU47" s="73">
        <f>+IF((R47&gt;'DD7A4.MELD'!S67),111,0)</f>
        <v>0</v>
      </c>
      <c r="CV47" s="73">
        <f>+IF((S47&gt;'DD7A4.MELD'!T67),111,0)</f>
        <v>0</v>
      </c>
      <c r="CW47" s="73">
        <f>+IF((T47&gt;'DD7A4.MELD'!U67),111,0)</f>
        <v>0</v>
      </c>
      <c r="CX47" s="73">
        <f>+IF((U47&gt;'DD7A4.MELD'!V67),111,0)</f>
        <v>0</v>
      </c>
      <c r="CY47" s="73">
        <f>+IF((V47&gt;'DD7A4.MELD'!W67),111,0)</f>
        <v>0</v>
      </c>
      <c r="CZ47" s="73" t="e">
        <f>+IF((W47&gt;'DD7A4.MELD'!#REF!),111,0)</f>
        <v>#REF!</v>
      </c>
      <c r="DA47" s="73" t="e">
        <f>+IF((X47&gt;'DD7A4.MELD'!#REF!),111,0)</f>
        <v>#REF!</v>
      </c>
      <c r="DB47" s="73">
        <f>+IF((Y47&gt;'DD7A4.MELD'!X67),111,0)</f>
        <v>0</v>
      </c>
      <c r="DC47" s="73">
        <f>+IF((Z47&gt;'DD7A4.MELD'!Y67),111,0)</f>
        <v>0</v>
      </c>
      <c r="DD47" s="73">
        <f>+IF((AA47&gt;'DD7A4.MELD'!Z67),111,0)</f>
        <v>0</v>
      </c>
      <c r="DE47" s="73">
        <f>+IF((AB47&gt;'DD7A4.MELD'!AA67),111,0)</f>
        <v>0</v>
      </c>
      <c r="DF47" s="73">
        <f>+IF((AC47&gt;'DD7A4.MELD'!AB67),111,0)</f>
        <v>0</v>
      </c>
      <c r="DG47" s="73">
        <f>+IF((AD47&gt;'DD7A4.MELD'!AC67),111,0)</f>
        <v>0</v>
      </c>
      <c r="DH47" s="73">
        <f>+IF((AE47&gt;'DD7A4.MELD'!AD67),111,0)</f>
        <v>0</v>
      </c>
      <c r="DI47" s="73">
        <f>+IF((AF47&gt;'DD7A4.MELD'!AE67),111,0)</f>
        <v>0</v>
      </c>
      <c r="DJ47" s="73">
        <f>+IF((AG47&gt;'DD7A4.MELD'!AF67),111,0)</f>
        <v>0</v>
      </c>
      <c r="DK47" s="73">
        <f>+IF((AH47&gt;'DD7A4.MELD'!AG67),111,0)</f>
        <v>0</v>
      </c>
      <c r="DL47" s="73">
        <f>+IF((AI47&gt;'DD7A4.MELD'!AH67),111,0)</f>
        <v>0</v>
      </c>
      <c r="DM47" s="73">
        <f>+IF((AJ47&gt;'DD7A4.MELD'!AI67),111,0)</f>
        <v>0</v>
      </c>
      <c r="DN47" s="73">
        <f>+IF((AK47&gt;'DD7A4.MELD'!AJ67),111,0)</f>
        <v>0</v>
      </c>
      <c r="DO47" s="73">
        <f>+IF((AL47&gt;'DD7A4.MELD'!AK67),111,0)</f>
        <v>0</v>
      </c>
      <c r="DP47" s="73">
        <f>+IF((AM47&gt;'DD7A4.MELD'!AL67),111,0)</f>
        <v>0</v>
      </c>
      <c r="DQ47" s="73">
        <f>+IF((AN47&gt;'DD7A4.MELD'!AM67),111,0)</f>
        <v>0</v>
      </c>
      <c r="DR47" s="73">
        <f>+IF((AO47&gt;'DD7A4.MELD'!AN67),111,0)</f>
        <v>0</v>
      </c>
    </row>
    <row r="48" spans="2:122" s="51" customFormat="1" ht="17.100000000000001" customHeight="1">
      <c r="B48" s="283"/>
      <c r="C48" s="278" t="s">
        <v>241</v>
      </c>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301"/>
      <c r="AP48" s="321"/>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50"/>
      <c r="CE48" s="74">
        <f>SUM(D48:AP48)-'E1'!Y48-'E2'!P48-'E2'!X48-'E2'!Z48*2</f>
        <v>0</v>
      </c>
      <c r="CG48" s="73">
        <f>+IF((D48&gt;'DD7A4.MELD'!D68),111,0)</f>
        <v>0</v>
      </c>
      <c r="CH48" s="73">
        <f>+IF((E48&gt;'DD7A4.MELD'!F68),111,0)</f>
        <v>0</v>
      </c>
      <c r="CI48" s="73">
        <f>+IF((F48&gt;'DD7A4.MELD'!G68),111,0)</f>
        <v>0</v>
      </c>
      <c r="CJ48" s="73">
        <f>+IF((G48&gt;'DD7A4.MELD'!H68),111,0)</f>
        <v>0</v>
      </c>
      <c r="CK48" s="73">
        <f>+IF((H48&gt;'DD7A4.MELD'!I68),111,0)</f>
        <v>0</v>
      </c>
      <c r="CL48" s="73">
        <f>+IF((I48&gt;'DD7A4.MELD'!J68),111,0)</f>
        <v>0</v>
      </c>
      <c r="CM48" s="73">
        <f>+IF((J48&gt;'DD7A4.MELD'!K68),111,0)</f>
        <v>0</v>
      </c>
      <c r="CN48" s="73">
        <f>+IF((K48&gt;'DD7A4.MELD'!L68),111,0)</f>
        <v>0</v>
      </c>
      <c r="CO48" s="73">
        <f>+IF((L48&gt;'DD7A4.MELD'!M68),111,0)</f>
        <v>0</v>
      </c>
      <c r="CP48" s="73">
        <f>+IF((M48&gt;'DD7A4.MELD'!N68),111,0)</f>
        <v>0</v>
      </c>
      <c r="CQ48" s="73">
        <f>+IF((N48&gt;'DD7A4.MELD'!O68),111,0)</f>
        <v>0</v>
      </c>
      <c r="CR48" s="73">
        <f>+IF((O48&gt;'DD7A4.MELD'!P68),111,0)</f>
        <v>0</v>
      </c>
      <c r="CS48" s="73">
        <f>+IF((P48&gt;'DD7A4.MELD'!Q68),111,0)</f>
        <v>0</v>
      </c>
      <c r="CT48" s="73">
        <f>+IF((Q48&gt;'DD7A4.MELD'!R68),111,0)</f>
        <v>0</v>
      </c>
      <c r="CU48" s="73">
        <f>+IF((R48&gt;'DD7A4.MELD'!S68),111,0)</f>
        <v>0</v>
      </c>
      <c r="CV48" s="73">
        <f>+IF((S48&gt;'DD7A4.MELD'!T68),111,0)</f>
        <v>0</v>
      </c>
      <c r="CW48" s="73">
        <f>+IF((T48&gt;'DD7A4.MELD'!U68),111,0)</f>
        <v>0</v>
      </c>
      <c r="CX48" s="73">
        <f>+IF((U48&gt;'DD7A4.MELD'!V68),111,0)</f>
        <v>0</v>
      </c>
      <c r="CY48" s="73">
        <f>+IF((V48&gt;'DD7A4.MELD'!W68),111,0)</f>
        <v>0</v>
      </c>
      <c r="CZ48" s="73" t="e">
        <f>+IF((W48&gt;'DD7A4.MELD'!#REF!),111,0)</f>
        <v>#REF!</v>
      </c>
      <c r="DA48" s="73" t="e">
        <f>+IF((X48&gt;'DD7A4.MELD'!#REF!),111,0)</f>
        <v>#REF!</v>
      </c>
      <c r="DB48" s="73">
        <f>+IF((Y48&gt;'DD7A4.MELD'!X68),111,0)</f>
        <v>0</v>
      </c>
      <c r="DC48" s="73">
        <f>+IF((Z48&gt;'DD7A4.MELD'!Y68),111,0)</f>
        <v>0</v>
      </c>
      <c r="DD48" s="73">
        <f>+IF((AA48&gt;'DD7A4.MELD'!Z68),111,0)</f>
        <v>0</v>
      </c>
      <c r="DE48" s="73">
        <f>+IF((AB48&gt;'DD7A4.MELD'!AA68),111,0)</f>
        <v>0</v>
      </c>
      <c r="DF48" s="73">
        <f>+IF((AC48&gt;'DD7A4.MELD'!AB68),111,0)</f>
        <v>0</v>
      </c>
      <c r="DG48" s="73">
        <f>+IF((AD48&gt;'DD7A4.MELD'!AC68),111,0)</f>
        <v>0</v>
      </c>
      <c r="DH48" s="73">
        <f>+IF((AE48&gt;'DD7A4.MELD'!AD68),111,0)</f>
        <v>0</v>
      </c>
      <c r="DI48" s="73">
        <f>+IF((AF48&gt;'DD7A4.MELD'!AE68),111,0)</f>
        <v>0</v>
      </c>
      <c r="DJ48" s="73">
        <f>+IF((AG48&gt;'DD7A4.MELD'!AF68),111,0)</f>
        <v>0</v>
      </c>
      <c r="DK48" s="73">
        <f>+IF((AH48&gt;'DD7A4.MELD'!AG68),111,0)</f>
        <v>0</v>
      </c>
      <c r="DL48" s="73">
        <f>+IF((AI48&gt;'DD7A4.MELD'!AH68),111,0)</f>
        <v>0</v>
      </c>
      <c r="DM48" s="73">
        <f>+IF((AJ48&gt;'DD7A4.MELD'!AI68),111,0)</f>
        <v>0</v>
      </c>
      <c r="DN48" s="73">
        <f>+IF((AK48&gt;'DD7A4.MELD'!AJ68),111,0)</f>
        <v>0</v>
      </c>
      <c r="DO48" s="73">
        <f>+IF((AL48&gt;'DD7A4.MELD'!AK68),111,0)</f>
        <v>0</v>
      </c>
      <c r="DP48" s="73">
        <f>+IF((AM48&gt;'DD7A4.MELD'!AL68),111,0)</f>
        <v>0</v>
      </c>
      <c r="DQ48" s="73">
        <f>+IF((AN48&gt;'DD7A4.MELD'!AM68),111,0)</f>
        <v>0</v>
      </c>
      <c r="DR48" s="73">
        <f>+IF((AO48&gt;'DD7A4.MELD'!AN68),111,0)</f>
        <v>0</v>
      </c>
    </row>
    <row r="49" spans="2:122" s="58" customFormat="1" ht="17.100000000000001" customHeight="1">
      <c r="B49" s="255"/>
      <c r="C49" s="91" t="s">
        <v>12</v>
      </c>
      <c r="D49" s="345"/>
      <c r="E49" s="345"/>
      <c r="F49" s="345"/>
      <c r="G49" s="345"/>
      <c r="H49" s="345"/>
      <c r="I49" s="345"/>
      <c r="J49" s="345"/>
      <c r="K49" s="345"/>
      <c r="L49" s="345"/>
      <c r="M49" s="345"/>
      <c r="N49" s="345"/>
      <c r="O49" s="345"/>
      <c r="P49" s="345"/>
      <c r="Q49" s="345"/>
      <c r="R49" s="345"/>
      <c r="S49" s="345"/>
      <c r="T49" s="345"/>
      <c r="U49" s="345"/>
      <c r="V49" s="345"/>
      <c r="W49" s="345"/>
      <c r="X49" s="345"/>
      <c r="Y49" s="345"/>
      <c r="Z49" s="345"/>
      <c r="AA49" s="345"/>
      <c r="AB49" s="345"/>
      <c r="AC49" s="345"/>
      <c r="AD49" s="345"/>
      <c r="AE49" s="345"/>
      <c r="AF49" s="345"/>
      <c r="AG49" s="345"/>
      <c r="AH49" s="345"/>
      <c r="AI49" s="345"/>
      <c r="AJ49" s="345"/>
      <c r="AK49" s="345"/>
      <c r="AL49" s="345"/>
      <c r="AM49" s="345"/>
      <c r="AN49" s="345"/>
      <c r="AO49" s="346"/>
      <c r="AP49" s="321"/>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256"/>
      <c r="CE49" s="72">
        <f>SUM(D49:AP49)-'E1'!Y49-'E2'!P49-'E2'!X49-'E2'!Z49*2</f>
        <v>0</v>
      </c>
      <c r="CG49" s="73">
        <f>+IF(OR((D49&gt;'DD7A4.MELD'!D69),(D49&lt;'DD7A4.MELD'!D70)),111,0)</f>
        <v>0</v>
      </c>
      <c r="CH49" s="74">
        <f>+IF(OR((E49&gt;'DD7A4.MELD'!F69),(E49&lt;'DD7A4.MELD'!F70)),111,0)</f>
        <v>0</v>
      </c>
      <c r="CI49" s="74">
        <f>+IF(OR((F49&gt;'DD7A4.MELD'!G69),(F49&lt;'DD7A4.MELD'!G70)),111,0)</f>
        <v>0</v>
      </c>
      <c r="CJ49" s="74">
        <f>+IF(OR((G49&gt;'DD7A4.MELD'!H69),(G49&lt;'DD7A4.MELD'!H70)),111,0)</f>
        <v>0</v>
      </c>
      <c r="CK49" s="74">
        <f>+IF(OR((H49&gt;'DD7A4.MELD'!I69),(H49&lt;'DD7A4.MELD'!I70)),111,0)</f>
        <v>0</v>
      </c>
      <c r="CL49" s="74">
        <f>+IF(OR((I49&gt;'DD7A4.MELD'!J69),(I49&lt;'DD7A4.MELD'!J70)),111,0)</f>
        <v>0</v>
      </c>
      <c r="CM49" s="74">
        <f>+IF(OR((J49&gt;'DD7A4.MELD'!K69),(J49&lt;'DD7A4.MELD'!K70)),111,0)</f>
        <v>0</v>
      </c>
      <c r="CN49" s="74">
        <f>+IF(OR((K49&gt;'DD7A4.MELD'!L69),(K49&lt;'DD7A4.MELD'!L70)),111,0)</f>
        <v>0</v>
      </c>
      <c r="CO49" s="74">
        <f>+IF(OR((L49&gt;'DD7A4.MELD'!M69),(L49&lt;'DD7A4.MELD'!M70)),111,0)</f>
        <v>0</v>
      </c>
      <c r="CP49" s="74">
        <f>+IF(OR((M49&gt;'DD7A4.MELD'!N69),(M49&lt;'DD7A4.MELD'!N70)),111,0)</f>
        <v>0</v>
      </c>
      <c r="CQ49" s="74">
        <f>+IF(OR((N49&gt;'DD7A4.MELD'!O69),(N49&lt;'DD7A4.MELD'!O70)),111,0)</f>
        <v>0</v>
      </c>
      <c r="CR49" s="74">
        <f>+IF(OR((O49&gt;'DD7A4.MELD'!P69),(O49&lt;'DD7A4.MELD'!P70)),111,0)</f>
        <v>0</v>
      </c>
      <c r="CS49" s="74">
        <f>+IF(OR((P49&gt;'DD7A4.MELD'!Q69),(P49&lt;'DD7A4.MELD'!Q70)),111,0)</f>
        <v>0</v>
      </c>
      <c r="CT49" s="74">
        <f>+IF(OR((Q49&gt;'DD7A4.MELD'!R69),(Q49&lt;'DD7A4.MELD'!R70)),111,0)</f>
        <v>0</v>
      </c>
      <c r="CU49" s="74">
        <f>+IF(OR((R49&gt;'DD7A4.MELD'!S69),(R49&lt;'DD7A4.MELD'!S70)),111,0)</f>
        <v>0</v>
      </c>
      <c r="CV49" s="74">
        <f>+IF(OR((S49&gt;'DD7A4.MELD'!T69),(S49&lt;'DD7A4.MELD'!T70)),111,0)</f>
        <v>0</v>
      </c>
      <c r="CW49" s="74">
        <f>+IF(OR((T49&gt;'DD7A4.MELD'!U69),(T49&lt;'DD7A4.MELD'!U70)),111,0)</f>
        <v>0</v>
      </c>
      <c r="CX49" s="74">
        <f>+IF(OR((U49&gt;'DD7A4.MELD'!V69),(U49&lt;'DD7A4.MELD'!V70)),111,0)</f>
        <v>0</v>
      </c>
      <c r="CY49" s="74">
        <f>+IF(OR((V49&gt;'DD7A4.MELD'!W69),(V49&lt;'DD7A4.MELD'!W70)),111,0)</f>
        <v>0</v>
      </c>
      <c r="CZ49" s="74" t="e">
        <f>+IF(OR((W49&gt;'DD7A4.MELD'!#REF!),(W49&lt;'DD7A4.MELD'!#REF!)),111,0)</f>
        <v>#REF!</v>
      </c>
      <c r="DA49" s="74" t="e">
        <f>+IF(OR((X49&gt;'DD7A4.MELD'!#REF!),(X49&lt;'DD7A4.MELD'!#REF!)),111,0)</f>
        <v>#REF!</v>
      </c>
      <c r="DB49" s="74">
        <f>+IF(OR((Y49&gt;'DD7A4.MELD'!X69),(Y49&lt;'DD7A4.MELD'!X70)),111,0)</f>
        <v>0</v>
      </c>
      <c r="DC49" s="74">
        <f>+IF(OR((Z49&gt;'DD7A4.MELD'!Y69),(Z49&lt;'DD7A4.MELD'!Y70)),111,0)</f>
        <v>0</v>
      </c>
      <c r="DD49" s="74">
        <f>+IF(OR((AA49&gt;'DD7A4.MELD'!Z69),(AA49&lt;'DD7A4.MELD'!Z70)),111,0)</f>
        <v>0</v>
      </c>
      <c r="DE49" s="74">
        <f>+IF(OR((AB49&gt;'DD7A4.MELD'!AA69),(AB49&lt;'DD7A4.MELD'!AA70)),111,0)</f>
        <v>0</v>
      </c>
      <c r="DF49" s="74">
        <f>+IF(OR((AC49&gt;'DD7A4.MELD'!AB69),(AC49&lt;'DD7A4.MELD'!AB70)),111,0)</f>
        <v>0</v>
      </c>
      <c r="DG49" s="74">
        <f>+IF(OR((AD49&gt;'DD7A4.MELD'!AC69),(AD49&lt;'DD7A4.MELD'!AC70)),111,0)</f>
        <v>0</v>
      </c>
      <c r="DH49" s="74">
        <f>+IF(OR((AE49&gt;'DD7A4.MELD'!AD69),(AE49&lt;'DD7A4.MELD'!AD70)),111,0)</f>
        <v>0</v>
      </c>
      <c r="DI49" s="74">
        <f>+IF(OR((AF49&gt;'DD7A4.MELD'!AE69),(AF49&lt;'DD7A4.MELD'!AE70)),111,0)</f>
        <v>0</v>
      </c>
      <c r="DJ49" s="74">
        <f>+IF(OR((AG49&gt;'DD7A4.MELD'!AF69),(AG49&lt;'DD7A4.MELD'!AF70)),111,0)</f>
        <v>0</v>
      </c>
      <c r="DK49" s="74">
        <f>+IF(OR((AH49&gt;'DD7A4.MELD'!AG69),(AH49&lt;'DD7A4.MELD'!AG70)),111,0)</f>
        <v>0</v>
      </c>
      <c r="DL49" s="74">
        <f>+IF(OR((AI49&gt;'DD7A4.MELD'!AH69),(AI49&lt;'DD7A4.MELD'!AH70)),111,0)</f>
        <v>0</v>
      </c>
      <c r="DM49" s="74">
        <f>+IF(OR((AJ49&gt;'DD7A4.MELD'!AI69),(AJ49&lt;'DD7A4.MELD'!AI70)),111,0)</f>
        <v>0</v>
      </c>
      <c r="DN49" s="74">
        <f>+IF(OR((AK49&gt;'DD7A4.MELD'!AJ69),(AK49&lt;'DD7A4.MELD'!AJ70)),111,0)</f>
        <v>0</v>
      </c>
      <c r="DO49" s="74">
        <f>+IF(OR((AL49&gt;'DD7A4.MELD'!AK69),(AL49&lt;'DD7A4.MELD'!AK70)),111,0)</f>
        <v>0</v>
      </c>
      <c r="DP49" s="74">
        <f>+IF(OR((AM49&gt;'DD7A4.MELD'!AL69),(AM49&lt;'DD7A4.MELD'!AL70)),111,0)</f>
        <v>0</v>
      </c>
      <c r="DQ49" s="74">
        <f>+IF(OR((AN49&gt;'DD7A4.MELD'!AM69),(AN49&lt;'DD7A4.MELD'!AM70)),111,0)</f>
        <v>0</v>
      </c>
      <c r="DR49" s="74">
        <f>+IF(OR((AO49&gt;'DD7A4.MELD'!AN69),(AO49&lt;'DD7A4.MELD'!AN70)),111,0)</f>
        <v>0</v>
      </c>
    </row>
    <row r="50" spans="2:122" s="56" customFormat="1" ht="20.100000000000001" customHeight="1">
      <c r="B50" s="250"/>
      <c r="C50" s="91" t="s">
        <v>57</v>
      </c>
      <c r="D50" s="295">
        <f t="shared" ref="D50:AO50" si="14">SUM(D41:D42,D49)</f>
        <v>0</v>
      </c>
      <c r="E50" s="295">
        <f t="shared" si="14"/>
        <v>0</v>
      </c>
      <c r="F50" s="295">
        <f t="shared" si="14"/>
        <v>0</v>
      </c>
      <c r="G50" s="295">
        <f t="shared" si="14"/>
        <v>0</v>
      </c>
      <c r="H50" s="295">
        <f t="shared" si="14"/>
        <v>0</v>
      </c>
      <c r="I50" s="295">
        <f t="shared" si="14"/>
        <v>0</v>
      </c>
      <c r="J50" s="295">
        <f t="shared" si="14"/>
        <v>0</v>
      </c>
      <c r="K50" s="295">
        <f t="shared" si="14"/>
        <v>0</v>
      </c>
      <c r="L50" s="295">
        <f t="shared" si="14"/>
        <v>0</v>
      </c>
      <c r="M50" s="295">
        <f t="shared" si="14"/>
        <v>0</v>
      </c>
      <c r="N50" s="295">
        <f t="shared" si="14"/>
        <v>0</v>
      </c>
      <c r="O50" s="295">
        <f t="shared" si="14"/>
        <v>0</v>
      </c>
      <c r="P50" s="295">
        <f t="shared" si="14"/>
        <v>0</v>
      </c>
      <c r="Q50" s="295">
        <f t="shared" si="14"/>
        <v>0</v>
      </c>
      <c r="R50" s="295">
        <f t="shared" si="14"/>
        <v>0</v>
      </c>
      <c r="S50" s="295">
        <f t="shared" si="14"/>
        <v>0</v>
      </c>
      <c r="T50" s="295">
        <f t="shared" si="14"/>
        <v>0</v>
      </c>
      <c r="U50" s="295">
        <f t="shared" si="14"/>
        <v>0</v>
      </c>
      <c r="V50" s="295">
        <f t="shared" si="14"/>
        <v>0</v>
      </c>
      <c r="W50" s="295">
        <f t="shared" si="14"/>
        <v>0</v>
      </c>
      <c r="X50" s="295">
        <f t="shared" si="14"/>
        <v>0</v>
      </c>
      <c r="Y50" s="295">
        <f t="shared" si="14"/>
        <v>0</v>
      </c>
      <c r="Z50" s="295">
        <f t="shared" si="14"/>
        <v>0</v>
      </c>
      <c r="AA50" s="295">
        <f t="shared" si="14"/>
        <v>0</v>
      </c>
      <c r="AB50" s="295">
        <f t="shared" si="14"/>
        <v>0</v>
      </c>
      <c r="AC50" s="295">
        <f t="shared" si="14"/>
        <v>0</v>
      </c>
      <c r="AD50" s="295">
        <f t="shared" si="14"/>
        <v>0</v>
      </c>
      <c r="AE50" s="295">
        <f t="shared" si="14"/>
        <v>0</v>
      </c>
      <c r="AF50" s="295">
        <f t="shared" si="14"/>
        <v>0</v>
      </c>
      <c r="AG50" s="295">
        <f t="shared" si="14"/>
        <v>0</v>
      </c>
      <c r="AH50" s="295">
        <f t="shared" si="14"/>
        <v>0</v>
      </c>
      <c r="AI50" s="295">
        <f t="shared" si="14"/>
        <v>0</v>
      </c>
      <c r="AJ50" s="295">
        <f t="shared" si="14"/>
        <v>0</v>
      </c>
      <c r="AK50" s="295">
        <f t="shared" si="14"/>
        <v>0</v>
      </c>
      <c r="AL50" s="295">
        <f t="shared" si="14"/>
        <v>0</v>
      </c>
      <c r="AM50" s="295">
        <f t="shared" si="14"/>
        <v>0</v>
      </c>
      <c r="AN50" s="295">
        <f t="shared" si="14"/>
        <v>0</v>
      </c>
      <c r="AO50" s="293">
        <f t="shared" si="14"/>
        <v>0</v>
      </c>
      <c r="AP50" s="320"/>
      <c r="AR50" s="74">
        <f>+D50-D41-D42-D49</f>
        <v>0</v>
      </c>
      <c r="AS50" s="74">
        <f t="shared" ref="AS50:CC50" si="15">+E50-E41-E42-E49</f>
        <v>0</v>
      </c>
      <c r="AT50" s="74">
        <f t="shared" si="15"/>
        <v>0</v>
      </c>
      <c r="AU50" s="74">
        <f t="shared" si="15"/>
        <v>0</v>
      </c>
      <c r="AV50" s="74">
        <f t="shared" si="15"/>
        <v>0</v>
      </c>
      <c r="AW50" s="74">
        <f t="shared" si="15"/>
        <v>0</v>
      </c>
      <c r="AX50" s="74">
        <f t="shared" si="15"/>
        <v>0</v>
      </c>
      <c r="AY50" s="74">
        <f t="shared" si="15"/>
        <v>0</v>
      </c>
      <c r="AZ50" s="74">
        <f t="shared" si="15"/>
        <v>0</v>
      </c>
      <c r="BA50" s="74">
        <f t="shared" si="15"/>
        <v>0</v>
      </c>
      <c r="BB50" s="74">
        <f t="shared" si="15"/>
        <v>0</v>
      </c>
      <c r="BC50" s="74">
        <f t="shared" si="15"/>
        <v>0</v>
      </c>
      <c r="BD50" s="74">
        <f t="shared" si="15"/>
        <v>0</v>
      </c>
      <c r="BE50" s="74">
        <f t="shared" si="15"/>
        <v>0</v>
      </c>
      <c r="BF50" s="74">
        <f t="shared" si="15"/>
        <v>0</v>
      </c>
      <c r="BG50" s="74">
        <f t="shared" si="15"/>
        <v>0</v>
      </c>
      <c r="BH50" s="74">
        <f t="shared" si="15"/>
        <v>0</v>
      </c>
      <c r="BI50" s="74">
        <f t="shared" si="15"/>
        <v>0</v>
      </c>
      <c r="BJ50" s="74">
        <f t="shared" si="15"/>
        <v>0</v>
      </c>
      <c r="BK50" s="74">
        <f t="shared" si="15"/>
        <v>0</v>
      </c>
      <c r="BL50" s="74">
        <f t="shared" si="15"/>
        <v>0</v>
      </c>
      <c r="BM50" s="74">
        <f t="shared" si="15"/>
        <v>0</v>
      </c>
      <c r="BN50" s="74">
        <f t="shared" si="15"/>
        <v>0</v>
      </c>
      <c r="BO50" s="74">
        <f t="shared" si="15"/>
        <v>0</v>
      </c>
      <c r="BP50" s="74">
        <f t="shared" si="15"/>
        <v>0</v>
      </c>
      <c r="BQ50" s="74">
        <f t="shared" si="15"/>
        <v>0</v>
      </c>
      <c r="BR50" s="74">
        <f t="shared" si="15"/>
        <v>0</v>
      </c>
      <c r="BS50" s="74">
        <f t="shared" si="15"/>
        <v>0</v>
      </c>
      <c r="BT50" s="74">
        <f t="shared" si="15"/>
        <v>0</v>
      </c>
      <c r="BU50" s="74">
        <f t="shared" si="15"/>
        <v>0</v>
      </c>
      <c r="BV50" s="74">
        <f t="shared" si="15"/>
        <v>0</v>
      </c>
      <c r="BW50" s="74">
        <f t="shared" si="15"/>
        <v>0</v>
      </c>
      <c r="BX50" s="74">
        <f t="shared" si="15"/>
        <v>0</v>
      </c>
      <c r="BY50" s="74">
        <f t="shared" si="15"/>
        <v>0</v>
      </c>
      <c r="BZ50" s="74">
        <f t="shared" si="15"/>
        <v>0</v>
      </c>
      <c r="CA50" s="74">
        <f t="shared" si="15"/>
        <v>0</v>
      </c>
      <c r="CB50" s="74">
        <f t="shared" si="15"/>
        <v>0</v>
      </c>
      <c r="CC50" s="74">
        <f t="shared" si="15"/>
        <v>0</v>
      </c>
      <c r="CD50" s="103"/>
      <c r="CE50" s="222">
        <f>SUM(D50:AP50)-'E1'!Y50-'E2'!P50-'E2'!X50-'E2'!Z50*2</f>
        <v>0</v>
      </c>
      <c r="CG50" s="73">
        <f>+IF((D50&gt;'DD7A4.MELD'!D72),111,0)</f>
        <v>0</v>
      </c>
      <c r="CH50" s="73">
        <f>+IF((E50&gt;'DD7A4.MELD'!F72),111,0)</f>
        <v>0</v>
      </c>
      <c r="CI50" s="73">
        <f>+IF((F50&gt;'DD7A4.MELD'!G72),111,0)</f>
        <v>0</v>
      </c>
      <c r="CJ50" s="73">
        <f>+IF((G50&gt;'DD7A4.MELD'!H72),111,0)</f>
        <v>0</v>
      </c>
      <c r="CK50" s="73">
        <f>+IF((H50&gt;'DD7A4.MELD'!I72),111,0)</f>
        <v>0</v>
      </c>
      <c r="CL50" s="73">
        <f>+IF((I50&gt;'DD7A4.MELD'!J72),111,0)</f>
        <v>0</v>
      </c>
      <c r="CM50" s="73">
        <f>+IF((J50&gt;'DD7A4.MELD'!K72),111,0)</f>
        <v>0</v>
      </c>
      <c r="CN50" s="73">
        <f>+IF((K50&gt;'DD7A4.MELD'!L72),111,0)</f>
        <v>0</v>
      </c>
      <c r="CO50" s="73">
        <f>+IF((L50&gt;'DD7A4.MELD'!M72),111,0)</f>
        <v>0</v>
      </c>
      <c r="CP50" s="73">
        <f>+IF((M50&gt;'DD7A4.MELD'!N72),111,0)</f>
        <v>0</v>
      </c>
      <c r="CQ50" s="73">
        <f>+IF((N50&gt;'DD7A4.MELD'!O72),111,0)</f>
        <v>0</v>
      </c>
      <c r="CR50" s="73">
        <f>+IF((O50&gt;'DD7A4.MELD'!P72),111,0)</f>
        <v>0</v>
      </c>
      <c r="CS50" s="73">
        <f>+IF((P50&gt;'DD7A4.MELD'!Q72),111,0)</f>
        <v>0</v>
      </c>
      <c r="CT50" s="73">
        <f>+IF((Q50&gt;'DD7A4.MELD'!R72),111,0)</f>
        <v>0</v>
      </c>
      <c r="CU50" s="73">
        <f>+IF((R50&gt;'DD7A4.MELD'!S72),111,0)</f>
        <v>0</v>
      </c>
      <c r="CV50" s="73">
        <f>+IF((S50&gt;'DD7A4.MELD'!T72),111,0)</f>
        <v>0</v>
      </c>
      <c r="CW50" s="73">
        <f>+IF((T50&gt;'DD7A4.MELD'!U72),111,0)</f>
        <v>0</v>
      </c>
      <c r="CX50" s="73">
        <f>+IF((U50&gt;'DD7A4.MELD'!V72),111,0)</f>
        <v>0</v>
      </c>
      <c r="CY50" s="73">
        <f>+IF((V50&gt;'DD7A4.MELD'!W72),111,0)</f>
        <v>0</v>
      </c>
      <c r="CZ50" s="73" t="e">
        <f>+IF((W50&gt;'DD7A4.MELD'!#REF!),111,0)</f>
        <v>#REF!</v>
      </c>
      <c r="DA50" s="73" t="e">
        <f>+IF((X50&gt;'DD7A4.MELD'!#REF!),111,0)</f>
        <v>#REF!</v>
      </c>
      <c r="DB50" s="73">
        <f>+IF((Y50&gt;'DD7A4.MELD'!X72),111,0)</f>
        <v>0</v>
      </c>
      <c r="DC50" s="73">
        <f>+IF((Z50&gt;'DD7A4.MELD'!Y72),111,0)</f>
        <v>0</v>
      </c>
      <c r="DD50" s="73">
        <f>+IF((AA50&gt;'DD7A4.MELD'!Z72),111,0)</f>
        <v>0</v>
      </c>
      <c r="DE50" s="73">
        <f>+IF((AB50&gt;'DD7A4.MELD'!AA72),111,0)</f>
        <v>0</v>
      </c>
      <c r="DF50" s="73">
        <f>+IF((AC50&gt;'DD7A4.MELD'!AB72),111,0)</f>
        <v>0</v>
      </c>
      <c r="DG50" s="73">
        <f>+IF((AD50&gt;'DD7A4.MELD'!AC72),111,0)</f>
        <v>0</v>
      </c>
      <c r="DH50" s="73">
        <f>+IF((AE50&gt;'DD7A4.MELD'!AD72),111,0)</f>
        <v>0</v>
      </c>
      <c r="DI50" s="73">
        <f>+IF((AF50&gt;'DD7A4.MELD'!AE72),111,0)</f>
        <v>0</v>
      </c>
      <c r="DJ50" s="73">
        <f>+IF((AG50&gt;'DD7A4.MELD'!AF72),111,0)</f>
        <v>0</v>
      </c>
      <c r="DK50" s="73">
        <f>+IF((AH50&gt;'DD7A4.MELD'!AG72),111,0)</f>
        <v>0</v>
      </c>
      <c r="DL50" s="73">
        <f>+IF((AI50&gt;'DD7A4.MELD'!AH72),111,0)</f>
        <v>0</v>
      </c>
      <c r="DM50" s="73">
        <f>+IF((AJ50&gt;'DD7A4.MELD'!AI72),111,0)</f>
        <v>0</v>
      </c>
      <c r="DN50" s="73">
        <f>+IF((AK50&gt;'DD7A4.MELD'!AJ72),111,0)</f>
        <v>0</v>
      </c>
      <c r="DO50" s="73">
        <f>+IF((AL50&gt;'DD7A4.MELD'!AK72),111,0)</f>
        <v>0</v>
      </c>
      <c r="DP50" s="73">
        <f>+IF((AM50&gt;'DD7A4.MELD'!AL72),111,0)</f>
        <v>0</v>
      </c>
      <c r="DQ50" s="73">
        <f>+IF((AN50&gt;'DD7A4.MELD'!AM72),111,0)</f>
        <v>0</v>
      </c>
      <c r="DR50" s="73">
        <f>+IF((AO50&gt;'DD7A4.MELD'!AN72),111,0)</f>
        <v>0</v>
      </c>
    </row>
    <row r="51" spans="2:122" s="82" customFormat="1" ht="17.100000000000001" customHeight="1">
      <c r="B51" s="279"/>
      <c r="C51" s="280" t="s">
        <v>249</v>
      </c>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308"/>
      <c r="AP51" s="322"/>
      <c r="AR51" s="80">
        <f>+IF((D51&gt;D50),111,0)</f>
        <v>0</v>
      </c>
      <c r="AS51" s="80">
        <f>+IF((E51&gt;E50),111,0)</f>
        <v>0</v>
      </c>
      <c r="AT51" s="80">
        <f t="shared" ref="AT51:CD51" si="16">+IF((F51&gt;F50),111,0)</f>
        <v>0</v>
      </c>
      <c r="AU51" s="80">
        <f t="shared" si="16"/>
        <v>0</v>
      </c>
      <c r="AV51" s="80">
        <f t="shared" si="16"/>
        <v>0</v>
      </c>
      <c r="AW51" s="80">
        <f t="shared" si="16"/>
        <v>0</v>
      </c>
      <c r="AX51" s="80">
        <f t="shared" si="16"/>
        <v>0</v>
      </c>
      <c r="AY51" s="80">
        <f t="shared" si="16"/>
        <v>0</v>
      </c>
      <c r="AZ51" s="80">
        <f t="shared" si="16"/>
        <v>0</v>
      </c>
      <c r="BA51" s="80">
        <f t="shared" si="16"/>
        <v>0</v>
      </c>
      <c r="BB51" s="80">
        <f t="shared" si="16"/>
        <v>0</v>
      </c>
      <c r="BC51" s="80">
        <f t="shared" si="16"/>
        <v>0</v>
      </c>
      <c r="BD51" s="80">
        <f t="shared" si="16"/>
        <v>0</v>
      </c>
      <c r="BE51" s="80">
        <f t="shared" si="16"/>
        <v>0</v>
      </c>
      <c r="BF51" s="80">
        <f t="shared" si="16"/>
        <v>0</v>
      </c>
      <c r="BG51" s="80">
        <f t="shared" si="16"/>
        <v>0</v>
      </c>
      <c r="BH51" s="80">
        <f t="shared" si="16"/>
        <v>0</v>
      </c>
      <c r="BI51" s="80">
        <f t="shared" si="16"/>
        <v>0</v>
      </c>
      <c r="BJ51" s="80">
        <f t="shared" si="16"/>
        <v>0</v>
      </c>
      <c r="BK51" s="80">
        <f t="shared" si="16"/>
        <v>0</v>
      </c>
      <c r="BL51" s="80">
        <f t="shared" si="16"/>
        <v>0</v>
      </c>
      <c r="BM51" s="80">
        <f t="shared" si="16"/>
        <v>0</v>
      </c>
      <c r="BN51" s="80">
        <f t="shared" si="16"/>
        <v>0</v>
      </c>
      <c r="BO51" s="80">
        <f t="shared" si="16"/>
        <v>0</v>
      </c>
      <c r="BP51" s="80">
        <f t="shared" si="16"/>
        <v>0</v>
      </c>
      <c r="BQ51" s="80">
        <f t="shared" si="16"/>
        <v>0</v>
      </c>
      <c r="BR51" s="80">
        <f t="shared" si="16"/>
        <v>0</v>
      </c>
      <c r="BS51" s="80">
        <f t="shared" si="16"/>
        <v>0</v>
      </c>
      <c r="BT51" s="80">
        <f t="shared" si="16"/>
        <v>0</v>
      </c>
      <c r="BU51" s="80">
        <f t="shared" si="16"/>
        <v>0</v>
      </c>
      <c r="BV51" s="80">
        <f t="shared" si="16"/>
        <v>0</v>
      </c>
      <c r="BW51" s="80">
        <f t="shared" si="16"/>
        <v>0</v>
      </c>
      <c r="BX51" s="80">
        <f t="shared" si="16"/>
        <v>0</v>
      </c>
      <c r="BY51" s="80">
        <f t="shared" si="16"/>
        <v>0</v>
      </c>
      <c r="BZ51" s="80">
        <f t="shared" si="16"/>
        <v>0</v>
      </c>
      <c r="CA51" s="80">
        <f t="shared" si="16"/>
        <v>0</v>
      </c>
      <c r="CB51" s="80">
        <f t="shared" si="16"/>
        <v>0</v>
      </c>
      <c r="CC51" s="80">
        <f t="shared" si="16"/>
        <v>0</v>
      </c>
      <c r="CD51" s="268">
        <f t="shared" si="16"/>
        <v>0</v>
      </c>
      <c r="CE51" s="80">
        <f>SUM(D51:AP51)-'E1'!Y51-'E2'!P51-'E2'!X51-'E2'!Z51*2</f>
        <v>0</v>
      </c>
      <c r="CG51" s="80">
        <f>+IF((D51&gt;'DD7A4.MELD'!D73),111,0)</f>
        <v>0</v>
      </c>
      <c r="CH51" s="80">
        <f>+IF((E51&gt;'DD7A4.MELD'!F73),111,0)</f>
        <v>0</v>
      </c>
      <c r="CI51" s="80">
        <f>+IF((F51&gt;'DD7A4.MELD'!G73),111,0)</f>
        <v>0</v>
      </c>
      <c r="CJ51" s="80">
        <f>+IF((G51&gt;'DD7A4.MELD'!H73),111,0)</f>
        <v>0</v>
      </c>
      <c r="CK51" s="80">
        <f>+IF((H51&gt;'DD7A4.MELD'!I73),111,0)</f>
        <v>0</v>
      </c>
      <c r="CL51" s="80">
        <f>+IF((I51&gt;'DD7A4.MELD'!J73),111,0)</f>
        <v>0</v>
      </c>
      <c r="CM51" s="80">
        <f>+IF((J51&gt;'DD7A4.MELD'!K73),111,0)</f>
        <v>0</v>
      </c>
      <c r="CN51" s="80">
        <f>+IF((K51&gt;'DD7A4.MELD'!L73),111,0)</f>
        <v>0</v>
      </c>
      <c r="CO51" s="80">
        <f>+IF((L51&gt;'DD7A4.MELD'!M73),111,0)</f>
        <v>0</v>
      </c>
      <c r="CP51" s="80">
        <f>+IF((M51&gt;'DD7A4.MELD'!N73),111,0)</f>
        <v>0</v>
      </c>
      <c r="CQ51" s="80">
        <f>+IF((N51&gt;'DD7A4.MELD'!O73),111,0)</f>
        <v>0</v>
      </c>
      <c r="CR51" s="80">
        <f>+IF((O51&gt;'DD7A4.MELD'!P73),111,0)</f>
        <v>0</v>
      </c>
      <c r="CS51" s="80">
        <f>+IF((P51&gt;'DD7A4.MELD'!Q73),111,0)</f>
        <v>0</v>
      </c>
      <c r="CT51" s="80">
        <f>+IF((Q51&gt;'DD7A4.MELD'!R73),111,0)</f>
        <v>0</v>
      </c>
      <c r="CU51" s="80">
        <f>+IF((R51&gt;'DD7A4.MELD'!S73),111,0)</f>
        <v>0</v>
      </c>
      <c r="CV51" s="80">
        <f>+IF((S51&gt;'DD7A4.MELD'!T73),111,0)</f>
        <v>0</v>
      </c>
      <c r="CW51" s="80">
        <f>+IF((T51&gt;'DD7A4.MELD'!U73),111,0)</f>
        <v>0</v>
      </c>
      <c r="CX51" s="80">
        <f>+IF((U51&gt;'DD7A4.MELD'!V73),111,0)</f>
        <v>0</v>
      </c>
      <c r="CY51" s="80">
        <f>+IF((V51&gt;'DD7A4.MELD'!W73),111,0)</f>
        <v>0</v>
      </c>
      <c r="CZ51" s="80" t="e">
        <f>+IF((W51&gt;'DD7A4.MELD'!#REF!),111,0)</f>
        <v>#REF!</v>
      </c>
      <c r="DA51" s="80" t="e">
        <f>+IF((X51&gt;'DD7A4.MELD'!#REF!),111,0)</f>
        <v>#REF!</v>
      </c>
      <c r="DB51" s="80">
        <f>+IF((Y51&gt;'DD7A4.MELD'!X73),111,0)</f>
        <v>0</v>
      </c>
      <c r="DC51" s="80">
        <f>+IF((Z51&gt;'DD7A4.MELD'!Y73),111,0)</f>
        <v>0</v>
      </c>
      <c r="DD51" s="80">
        <f>+IF((AA51&gt;'DD7A4.MELD'!Z73),111,0)</f>
        <v>0</v>
      </c>
      <c r="DE51" s="80">
        <f>+IF((AB51&gt;'DD7A4.MELD'!AA73),111,0)</f>
        <v>0</v>
      </c>
      <c r="DF51" s="80">
        <f>+IF((AC51&gt;'DD7A4.MELD'!AB73),111,0)</f>
        <v>0</v>
      </c>
      <c r="DG51" s="80">
        <f>+IF((AD51&gt;'DD7A4.MELD'!AC73),111,0)</f>
        <v>0</v>
      </c>
      <c r="DH51" s="80">
        <f>+IF((AE51&gt;'DD7A4.MELD'!AD73),111,0)</f>
        <v>0</v>
      </c>
      <c r="DI51" s="80">
        <f>+IF((AF51&gt;'DD7A4.MELD'!AE73),111,0)</f>
        <v>0</v>
      </c>
      <c r="DJ51" s="80">
        <f>+IF((AG51&gt;'DD7A4.MELD'!AF73),111,0)</f>
        <v>0</v>
      </c>
      <c r="DK51" s="80">
        <f>+IF((AH51&gt;'DD7A4.MELD'!AG73),111,0)</f>
        <v>0</v>
      </c>
      <c r="DL51" s="80">
        <f>+IF((AI51&gt;'DD7A4.MELD'!AH73),111,0)</f>
        <v>0</v>
      </c>
      <c r="DM51" s="80">
        <f>+IF((AJ51&gt;'DD7A4.MELD'!AI73),111,0)</f>
        <v>0</v>
      </c>
      <c r="DN51" s="80">
        <f>+IF((AK51&gt;'DD7A4.MELD'!AJ73),111,0)</f>
        <v>0</v>
      </c>
      <c r="DO51" s="80">
        <f>+IF((AL51&gt;'DD7A4.MELD'!AK73),111,0)</f>
        <v>0</v>
      </c>
      <c r="DP51" s="80">
        <f>+IF((AM51&gt;'DD7A4.MELD'!AL73),111,0)</f>
        <v>0</v>
      </c>
      <c r="DQ51" s="80">
        <f>+IF((AN51&gt;'DD7A4.MELD'!AM73),111,0)</f>
        <v>0</v>
      </c>
      <c r="DR51" s="80">
        <f>+IF((AO51&gt;'DD7A4.MELD'!AN73),111,0)</f>
        <v>0</v>
      </c>
    </row>
    <row r="52" spans="2:122" s="82" customFormat="1" ht="17.100000000000001" customHeight="1">
      <c r="B52" s="279"/>
      <c r="C52" s="282" t="s">
        <v>250</v>
      </c>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308"/>
      <c r="AP52" s="322"/>
      <c r="AR52" s="80">
        <f>+IF((D52&gt;D50),111,0)</f>
        <v>0</v>
      </c>
      <c r="AS52" s="80">
        <f>+IF((E52&gt;E50),111,0)</f>
        <v>0</v>
      </c>
      <c r="AT52" s="80">
        <f t="shared" ref="AT52:CD52" si="17">+IF((F52&gt;F50),111,0)</f>
        <v>0</v>
      </c>
      <c r="AU52" s="80">
        <f t="shared" si="17"/>
        <v>0</v>
      </c>
      <c r="AV52" s="80">
        <f t="shared" si="17"/>
        <v>0</v>
      </c>
      <c r="AW52" s="80">
        <f t="shared" si="17"/>
        <v>0</v>
      </c>
      <c r="AX52" s="80">
        <f t="shared" si="17"/>
        <v>0</v>
      </c>
      <c r="AY52" s="80">
        <f t="shared" si="17"/>
        <v>0</v>
      </c>
      <c r="AZ52" s="80">
        <f t="shared" si="17"/>
        <v>0</v>
      </c>
      <c r="BA52" s="80">
        <f t="shared" si="17"/>
        <v>0</v>
      </c>
      <c r="BB52" s="80">
        <f t="shared" si="17"/>
        <v>0</v>
      </c>
      <c r="BC52" s="80">
        <f t="shared" si="17"/>
        <v>0</v>
      </c>
      <c r="BD52" s="80">
        <f t="shared" si="17"/>
        <v>0</v>
      </c>
      <c r="BE52" s="80">
        <f t="shared" si="17"/>
        <v>0</v>
      </c>
      <c r="BF52" s="80">
        <f t="shared" si="17"/>
        <v>0</v>
      </c>
      <c r="BG52" s="80">
        <f t="shared" si="17"/>
        <v>0</v>
      </c>
      <c r="BH52" s="80">
        <f t="shared" si="17"/>
        <v>0</v>
      </c>
      <c r="BI52" s="80">
        <f t="shared" si="17"/>
        <v>0</v>
      </c>
      <c r="BJ52" s="80">
        <f t="shared" si="17"/>
        <v>0</v>
      </c>
      <c r="BK52" s="80">
        <f t="shared" si="17"/>
        <v>0</v>
      </c>
      <c r="BL52" s="80">
        <f t="shared" si="17"/>
        <v>0</v>
      </c>
      <c r="BM52" s="80">
        <f t="shared" si="17"/>
        <v>0</v>
      </c>
      <c r="BN52" s="80">
        <f t="shared" si="17"/>
        <v>0</v>
      </c>
      <c r="BO52" s="80">
        <f t="shared" si="17"/>
        <v>0</v>
      </c>
      <c r="BP52" s="80">
        <f t="shared" si="17"/>
        <v>0</v>
      </c>
      <c r="BQ52" s="80">
        <f t="shared" si="17"/>
        <v>0</v>
      </c>
      <c r="BR52" s="80">
        <f t="shared" si="17"/>
        <v>0</v>
      </c>
      <c r="BS52" s="80">
        <f t="shared" si="17"/>
        <v>0</v>
      </c>
      <c r="BT52" s="80">
        <f t="shared" si="17"/>
        <v>0</v>
      </c>
      <c r="BU52" s="80">
        <f t="shared" si="17"/>
        <v>0</v>
      </c>
      <c r="BV52" s="80">
        <f t="shared" si="17"/>
        <v>0</v>
      </c>
      <c r="BW52" s="80">
        <f t="shared" si="17"/>
        <v>0</v>
      </c>
      <c r="BX52" s="80">
        <f t="shared" si="17"/>
        <v>0</v>
      </c>
      <c r="BY52" s="80">
        <f t="shared" si="17"/>
        <v>0</v>
      </c>
      <c r="BZ52" s="80">
        <f t="shared" si="17"/>
        <v>0</v>
      </c>
      <c r="CA52" s="80">
        <f t="shared" si="17"/>
        <v>0</v>
      </c>
      <c r="CB52" s="80">
        <f t="shared" si="17"/>
        <v>0</v>
      </c>
      <c r="CC52" s="80">
        <f t="shared" si="17"/>
        <v>0</v>
      </c>
      <c r="CD52" s="268">
        <f t="shared" si="17"/>
        <v>0</v>
      </c>
      <c r="CE52" s="80">
        <f>SUM(D52:AP52)-'E1'!Y52-'E2'!P52-'E2'!X52-'E2'!Z52*2</f>
        <v>0</v>
      </c>
      <c r="CG52" s="80">
        <f>+IF((D52&gt;'DD7A4.MELD'!D74),111,0)</f>
        <v>0</v>
      </c>
      <c r="CH52" s="80">
        <f>+IF((E52&gt;'DD7A4.MELD'!F74),111,0)</f>
        <v>0</v>
      </c>
      <c r="CI52" s="80">
        <f>+IF((F52&gt;'DD7A4.MELD'!G74),111,0)</f>
        <v>0</v>
      </c>
      <c r="CJ52" s="80">
        <f>+IF((G52&gt;'DD7A4.MELD'!H74),111,0)</f>
        <v>0</v>
      </c>
      <c r="CK52" s="80">
        <f>+IF((H52&gt;'DD7A4.MELD'!I74),111,0)</f>
        <v>0</v>
      </c>
      <c r="CL52" s="80">
        <f>+IF((I52&gt;'DD7A4.MELD'!J74),111,0)</f>
        <v>0</v>
      </c>
      <c r="CM52" s="80">
        <f>+IF((J52&gt;'DD7A4.MELD'!K74),111,0)</f>
        <v>0</v>
      </c>
      <c r="CN52" s="80">
        <f>+IF((K52&gt;'DD7A4.MELD'!L74),111,0)</f>
        <v>0</v>
      </c>
      <c r="CO52" s="80">
        <f>+IF((L52&gt;'DD7A4.MELD'!M74),111,0)</f>
        <v>0</v>
      </c>
      <c r="CP52" s="80">
        <f>+IF((M52&gt;'DD7A4.MELD'!N74),111,0)</f>
        <v>0</v>
      </c>
      <c r="CQ52" s="80">
        <f>+IF((N52&gt;'DD7A4.MELD'!O74),111,0)</f>
        <v>0</v>
      </c>
      <c r="CR52" s="80">
        <f>+IF((O52&gt;'DD7A4.MELD'!P74),111,0)</f>
        <v>0</v>
      </c>
      <c r="CS52" s="80">
        <f>+IF((P52&gt;'DD7A4.MELD'!Q74),111,0)</f>
        <v>0</v>
      </c>
      <c r="CT52" s="80">
        <f>+IF((Q52&gt;'DD7A4.MELD'!R74),111,0)</f>
        <v>0</v>
      </c>
      <c r="CU52" s="80">
        <f>+IF((R52&gt;'DD7A4.MELD'!S74),111,0)</f>
        <v>0</v>
      </c>
      <c r="CV52" s="80">
        <f>+IF((S52&gt;'DD7A4.MELD'!T74),111,0)</f>
        <v>0</v>
      </c>
      <c r="CW52" s="80">
        <f>+IF((T52&gt;'DD7A4.MELD'!U74),111,0)</f>
        <v>0</v>
      </c>
      <c r="CX52" s="80">
        <f>+IF((U52&gt;'DD7A4.MELD'!V74),111,0)</f>
        <v>0</v>
      </c>
      <c r="CY52" s="80">
        <f>+IF((V52&gt;'DD7A4.MELD'!W74),111,0)</f>
        <v>0</v>
      </c>
      <c r="CZ52" s="80" t="e">
        <f>+IF((W52&gt;'DD7A4.MELD'!#REF!),111,0)</f>
        <v>#REF!</v>
      </c>
      <c r="DA52" s="80" t="e">
        <f>+IF((X52&gt;'DD7A4.MELD'!#REF!),111,0)</f>
        <v>#REF!</v>
      </c>
      <c r="DB52" s="80">
        <f>+IF((Y52&gt;'DD7A4.MELD'!X74),111,0)</f>
        <v>0</v>
      </c>
      <c r="DC52" s="80">
        <f>+IF((Z52&gt;'DD7A4.MELD'!Y74),111,0)</f>
        <v>0</v>
      </c>
      <c r="DD52" s="80">
        <f>+IF((AA52&gt;'DD7A4.MELD'!Z74),111,0)</f>
        <v>0</v>
      </c>
      <c r="DE52" s="80">
        <f>+IF((AB52&gt;'DD7A4.MELD'!AA74),111,0)</f>
        <v>0</v>
      </c>
      <c r="DF52" s="80">
        <f>+IF((AC52&gt;'DD7A4.MELD'!AB74),111,0)</f>
        <v>0</v>
      </c>
      <c r="DG52" s="80">
        <f>+IF((AD52&gt;'DD7A4.MELD'!AC74),111,0)</f>
        <v>0</v>
      </c>
      <c r="DH52" s="80">
        <f>+IF((AE52&gt;'DD7A4.MELD'!AD74),111,0)</f>
        <v>0</v>
      </c>
      <c r="DI52" s="80">
        <f>+IF((AF52&gt;'DD7A4.MELD'!AE74),111,0)</f>
        <v>0</v>
      </c>
      <c r="DJ52" s="80">
        <f>+IF((AG52&gt;'DD7A4.MELD'!AF74),111,0)</f>
        <v>0</v>
      </c>
      <c r="DK52" s="80">
        <f>+IF((AH52&gt;'DD7A4.MELD'!AG74),111,0)</f>
        <v>0</v>
      </c>
      <c r="DL52" s="80">
        <f>+IF((AI52&gt;'DD7A4.MELD'!AH74),111,0)</f>
        <v>0</v>
      </c>
      <c r="DM52" s="80">
        <f>+IF((AJ52&gt;'DD7A4.MELD'!AI74),111,0)</f>
        <v>0</v>
      </c>
      <c r="DN52" s="80">
        <f>+IF((AK52&gt;'DD7A4.MELD'!AJ74),111,0)</f>
        <v>0</v>
      </c>
      <c r="DO52" s="80">
        <f>+IF((AL52&gt;'DD7A4.MELD'!AK74),111,0)</f>
        <v>0</v>
      </c>
      <c r="DP52" s="80">
        <f>+IF((AM52&gt;'DD7A4.MELD'!AL74),111,0)</f>
        <v>0</v>
      </c>
      <c r="DQ52" s="80">
        <f>+IF((AN52&gt;'DD7A4.MELD'!AM74),111,0)</f>
        <v>0</v>
      </c>
      <c r="DR52" s="80">
        <f>+IF((AO52&gt;'DD7A4.MELD'!AN74),111,0)</f>
        <v>0</v>
      </c>
    </row>
    <row r="53" spans="2:122" s="51" customFormat="1" ht="20.100000000000001" customHeight="1">
      <c r="B53" s="255"/>
      <c r="C53" s="146" t="s">
        <v>70</v>
      </c>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50"/>
      <c r="AP53" s="321"/>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257"/>
      <c r="CE53" s="72"/>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row>
    <row r="54" spans="2:122" s="51" customFormat="1" ht="17.100000000000001" customHeight="1">
      <c r="B54" s="255"/>
      <c r="C54" s="60" t="s">
        <v>72</v>
      </c>
      <c r="D54" s="345"/>
      <c r="E54" s="345"/>
      <c r="F54" s="345"/>
      <c r="G54" s="345"/>
      <c r="H54" s="345"/>
      <c r="I54" s="345"/>
      <c r="J54" s="345"/>
      <c r="K54" s="345"/>
      <c r="L54" s="345"/>
      <c r="M54" s="345"/>
      <c r="N54" s="345"/>
      <c r="O54" s="345"/>
      <c r="P54" s="345"/>
      <c r="Q54" s="345"/>
      <c r="R54" s="345"/>
      <c r="S54" s="345"/>
      <c r="T54" s="345"/>
      <c r="U54" s="345"/>
      <c r="V54" s="345"/>
      <c r="W54" s="345"/>
      <c r="X54" s="345"/>
      <c r="Y54" s="345"/>
      <c r="Z54" s="345"/>
      <c r="AA54" s="345"/>
      <c r="AB54" s="345"/>
      <c r="AC54" s="345"/>
      <c r="AD54" s="345"/>
      <c r="AE54" s="345"/>
      <c r="AF54" s="345"/>
      <c r="AG54" s="345"/>
      <c r="AH54" s="345"/>
      <c r="AI54" s="345"/>
      <c r="AJ54" s="345"/>
      <c r="AK54" s="345"/>
      <c r="AL54" s="345"/>
      <c r="AM54" s="345"/>
      <c r="AN54" s="345"/>
      <c r="AO54" s="346"/>
      <c r="AP54" s="321"/>
      <c r="AR54" s="73">
        <f>+D50-SUM(D54:D56)</f>
        <v>0</v>
      </c>
      <c r="AS54" s="73">
        <f t="shared" ref="AS54:CC54" si="18">+E50-SUM(E54:E56)</f>
        <v>0</v>
      </c>
      <c r="AT54" s="73">
        <f t="shared" si="18"/>
        <v>0</v>
      </c>
      <c r="AU54" s="73">
        <f t="shared" si="18"/>
        <v>0</v>
      </c>
      <c r="AV54" s="73">
        <f t="shared" si="18"/>
        <v>0</v>
      </c>
      <c r="AW54" s="73">
        <f t="shared" si="18"/>
        <v>0</v>
      </c>
      <c r="AX54" s="73">
        <f t="shared" si="18"/>
        <v>0</v>
      </c>
      <c r="AY54" s="73">
        <f t="shared" si="18"/>
        <v>0</v>
      </c>
      <c r="AZ54" s="73">
        <f t="shared" si="18"/>
        <v>0</v>
      </c>
      <c r="BA54" s="73">
        <f t="shared" si="18"/>
        <v>0</v>
      </c>
      <c r="BB54" s="73">
        <f t="shared" si="18"/>
        <v>0</v>
      </c>
      <c r="BC54" s="73">
        <f t="shared" si="18"/>
        <v>0</v>
      </c>
      <c r="BD54" s="73">
        <f t="shared" si="18"/>
        <v>0</v>
      </c>
      <c r="BE54" s="73">
        <f t="shared" si="18"/>
        <v>0</v>
      </c>
      <c r="BF54" s="73">
        <f t="shared" si="18"/>
        <v>0</v>
      </c>
      <c r="BG54" s="73">
        <f t="shared" si="18"/>
        <v>0</v>
      </c>
      <c r="BH54" s="73">
        <f t="shared" si="18"/>
        <v>0</v>
      </c>
      <c r="BI54" s="73">
        <f t="shared" si="18"/>
        <v>0</v>
      </c>
      <c r="BJ54" s="73">
        <f t="shared" si="18"/>
        <v>0</v>
      </c>
      <c r="BK54" s="73">
        <f t="shared" si="18"/>
        <v>0</v>
      </c>
      <c r="BL54" s="73">
        <f t="shared" si="18"/>
        <v>0</v>
      </c>
      <c r="BM54" s="73">
        <f t="shared" si="18"/>
        <v>0</v>
      </c>
      <c r="BN54" s="73">
        <f t="shared" si="18"/>
        <v>0</v>
      </c>
      <c r="BO54" s="73">
        <f t="shared" si="18"/>
        <v>0</v>
      </c>
      <c r="BP54" s="73">
        <f t="shared" si="18"/>
        <v>0</v>
      </c>
      <c r="BQ54" s="73">
        <f t="shared" si="18"/>
        <v>0</v>
      </c>
      <c r="BR54" s="73">
        <f t="shared" si="18"/>
        <v>0</v>
      </c>
      <c r="BS54" s="73">
        <f t="shared" si="18"/>
        <v>0</v>
      </c>
      <c r="BT54" s="73">
        <f t="shared" si="18"/>
        <v>0</v>
      </c>
      <c r="BU54" s="73">
        <f t="shared" si="18"/>
        <v>0</v>
      </c>
      <c r="BV54" s="73">
        <f t="shared" si="18"/>
        <v>0</v>
      </c>
      <c r="BW54" s="73">
        <f t="shared" si="18"/>
        <v>0</v>
      </c>
      <c r="BX54" s="73">
        <f t="shared" si="18"/>
        <v>0</v>
      </c>
      <c r="BY54" s="73">
        <f t="shared" si="18"/>
        <v>0</v>
      </c>
      <c r="BZ54" s="73">
        <f t="shared" si="18"/>
        <v>0</v>
      </c>
      <c r="CA54" s="73">
        <f t="shared" si="18"/>
        <v>0</v>
      </c>
      <c r="CB54" s="73">
        <f t="shared" si="18"/>
        <v>0</v>
      </c>
      <c r="CC54" s="73">
        <f t="shared" si="18"/>
        <v>0</v>
      </c>
      <c r="CD54" s="257"/>
      <c r="CE54" s="72">
        <f>SUM(D54:AP54)-'E1'!Y54-'E2'!P54-'E2'!X54-'E2'!Z54*2</f>
        <v>0</v>
      </c>
      <c r="CG54" s="73">
        <f>+IF((D54&gt;'DD7A4.MELD'!D76),111,0)</f>
        <v>0</v>
      </c>
      <c r="CH54" s="73">
        <f>+IF((E54&gt;'DD7A4.MELD'!F76),111,0)</f>
        <v>0</v>
      </c>
      <c r="CI54" s="73">
        <f>+IF((F54&gt;'DD7A4.MELD'!G76),111,0)</f>
        <v>0</v>
      </c>
      <c r="CJ54" s="73">
        <f>+IF((G54&gt;'DD7A4.MELD'!H76),111,0)</f>
        <v>0</v>
      </c>
      <c r="CK54" s="73">
        <f>+IF((H54&gt;'DD7A4.MELD'!I76),111,0)</f>
        <v>0</v>
      </c>
      <c r="CL54" s="73">
        <f>+IF((I54&gt;'DD7A4.MELD'!J76),111,0)</f>
        <v>0</v>
      </c>
      <c r="CM54" s="73">
        <f>+IF((J54&gt;'DD7A4.MELD'!K76),111,0)</f>
        <v>0</v>
      </c>
      <c r="CN54" s="73">
        <f>+IF((K54&gt;'DD7A4.MELD'!L76),111,0)</f>
        <v>0</v>
      </c>
      <c r="CO54" s="73">
        <f>+IF((L54&gt;'DD7A4.MELD'!M76),111,0)</f>
        <v>0</v>
      </c>
      <c r="CP54" s="73">
        <f>+IF((M54&gt;'DD7A4.MELD'!N76),111,0)</f>
        <v>0</v>
      </c>
      <c r="CQ54" s="73">
        <f>+IF((N54&gt;'DD7A4.MELD'!O76),111,0)</f>
        <v>0</v>
      </c>
      <c r="CR54" s="73">
        <f>+IF((O54&gt;'DD7A4.MELD'!P76),111,0)</f>
        <v>0</v>
      </c>
      <c r="CS54" s="73">
        <f>+IF((P54&gt;'DD7A4.MELD'!Q76),111,0)</f>
        <v>0</v>
      </c>
      <c r="CT54" s="73">
        <f>+IF((Q54&gt;'DD7A4.MELD'!R76),111,0)</f>
        <v>0</v>
      </c>
      <c r="CU54" s="73">
        <f>+IF((R54&gt;'DD7A4.MELD'!S76),111,0)</f>
        <v>0</v>
      </c>
      <c r="CV54" s="73">
        <f>+IF((S54&gt;'DD7A4.MELD'!T76),111,0)</f>
        <v>0</v>
      </c>
      <c r="CW54" s="73">
        <f>+IF((T54&gt;'DD7A4.MELD'!U76),111,0)</f>
        <v>0</v>
      </c>
      <c r="CX54" s="73">
        <f>+IF((U54&gt;'DD7A4.MELD'!V76),111,0)</f>
        <v>0</v>
      </c>
      <c r="CY54" s="73">
        <f>+IF((V54&gt;'DD7A4.MELD'!W76),111,0)</f>
        <v>0</v>
      </c>
      <c r="CZ54" s="73" t="e">
        <f>+IF((W54&gt;'DD7A4.MELD'!#REF!),111,0)</f>
        <v>#REF!</v>
      </c>
      <c r="DA54" s="73" t="e">
        <f>+IF((X54&gt;'DD7A4.MELD'!#REF!),111,0)</f>
        <v>#REF!</v>
      </c>
      <c r="DB54" s="73">
        <f>+IF((Y54&gt;'DD7A4.MELD'!X76),111,0)</f>
        <v>0</v>
      </c>
      <c r="DC54" s="73">
        <f>+IF((Z54&gt;'DD7A4.MELD'!Y76),111,0)</f>
        <v>0</v>
      </c>
      <c r="DD54" s="73">
        <f>+IF((AA54&gt;'DD7A4.MELD'!Z76),111,0)</f>
        <v>0</v>
      </c>
      <c r="DE54" s="73">
        <f>+IF((AB54&gt;'DD7A4.MELD'!AA76),111,0)</f>
        <v>0</v>
      </c>
      <c r="DF54" s="73">
        <f>+IF((AC54&gt;'DD7A4.MELD'!AB76),111,0)</f>
        <v>0</v>
      </c>
      <c r="DG54" s="73">
        <f>+IF((AD54&gt;'DD7A4.MELD'!AC76),111,0)</f>
        <v>0</v>
      </c>
      <c r="DH54" s="73">
        <f>+IF((AE54&gt;'DD7A4.MELD'!AD76),111,0)</f>
        <v>0</v>
      </c>
      <c r="DI54" s="73">
        <f>+IF((AF54&gt;'DD7A4.MELD'!AE76),111,0)</f>
        <v>0</v>
      </c>
      <c r="DJ54" s="73">
        <f>+IF((AG54&gt;'DD7A4.MELD'!AF76),111,0)</f>
        <v>0</v>
      </c>
      <c r="DK54" s="73">
        <f>+IF((AH54&gt;'DD7A4.MELD'!AG76),111,0)</f>
        <v>0</v>
      </c>
      <c r="DL54" s="73">
        <f>+IF((AI54&gt;'DD7A4.MELD'!AH76),111,0)</f>
        <v>0</v>
      </c>
      <c r="DM54" s="73">
        <f>+IF((AJ54&gt;'DD7A4.MELD'!AI76),111,0)</f>
        <v>0</v>
      </c>
      <c r="DN54" s="73">
        <f>+IF((AK54&gt;'DD7A4.MELD'!AJ76),111,0)</f>
        <v>0</v>
      </c>
      <c r="DO54" s="73">
        <f>+IF((AL54&gt;'DD7A4.MELD'!AK76),111,0)</f>
        <v>0</v>
      </c>
      <c r="DP54" s="73">
        <f>+IF((AM54&gt;'DD7A4.MELD'!AL76),111,0)</f>
        <v>0</v>
      </c>
      <c r="DQ54" s="73">
        <f>+IF((AN54&gt;'DD7A4.MELD'!AM76),111,0)</f>
        <v>0</v>
      </c>
      <c r="DR54" s="73">
        <f>+IF((AO54&gt;'DD7A4.MELD'!AN76),111,0)</f>
        <v>0</v>
      </c>
    </row>
    <row r="55" spans="2:122" s="51" customFormat="1" ht="17.100000000000001" customHeight="1">
      <c r="B55" s="255"/>
      <c r="C55" s="60" t="s">
        <v>73</v>
      </c>
      <c r="D55" s="345"/>
      <c r="E55" s="345"/>
      <c r="F55" s="345"/>
      <c r="G55" s="345"/>
      <c r="H55" s="345"/>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5"/>
      <c r="AI55" s="345"/>
      <c r="AJ55" s="345"/>
      <c r="AK55" s="345"/>
      <c r="AL55" s="345"/>
      <c r="AM55" s="345"/>
      <c r="AN55" s="345"/>
      <c r="AO55" s="346"/>
      <c r="AP55" s="321"/>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257"/>
      <c r="CE55" s="72">
        <f>SUM(D55:AP55)-'E1'!Y55-'E2'!P55-'E2'!X55-'E2'!Z55*2</f>
        <v>0</v>
      </c>
      <c r="CG55" s="73">
        <f>+IF((D55&gt;'DD7A4.MELD'!D79),111,0)</f>
        <v>0</v>
      </c>
      <c r="CH55" s="73">
        <f>+IF((E55&gt;'DD7A4.MELD'!F79),111,0)</f>
        <v>0</v>
      </c>
      <c r="CI55" s="73">
        <f>+IF((F55&gt;'DD7A4.MELD'!G79),111,0)</f>
        <v>0</v>
      </c>
      <c r="CJ55" s="73">
        <f>+IF((G55&gt;'DD7A4.MELD'!H79),111,0)</f>
        <v>0</v>
      </c>
      <c r="CK55" s="73">
        <f>+IF((H55&gt;'DD7A4.MELD'!I79),111,0)</f>
        <v>0</v>
      </c>
      <c r="CL55" s="73">
        <f>+IF((I55&gt;'DD7A4.MELD'!J79),111,0)</f>
        <v>0</v>
      </c>
      <c r="CM55" s="73">
        <f>+IF((J55&gt;'DD7A4.MELD'!K79),111,0)</f>
        <v>0</v>
      </c>
      <c r="CN55" s="73">
        <f>+IF((K55&gt;'DD7A4.MELD'!L79),111,0)</f>
        <v>0</v>
      </c>
      <c r="CO55" s="73">
        <f>+IF((L55&gt;'DD7A4.MELD'!M79),111,0)</f>
        <v>0</v>
      </c>
      <c r="CP55" s="73">
        <f>+IF((M55&gt;'DD7A4.MELD'!N79),111,0)</f>
        <v>0</v>
      </c>
      <c r="CQ55" s="73">
        <f>+IF((N55&gt;'DD7A4.MELD'!O79),111,0)</f>
        <v>0</v>
      </c>
      <c r="CR55" s="73">
        <f>+IF((O55&gt;'DD7A4.MELD'!P79),111,0)</f>
        <v>0</v>
      </c>
      <c r="CS55" s="73">
        <f>+IF((P55&gt;'DD7A4.MELD'!Q79),111,0)</f>
        <v>0</v>
      </c>
      <c r="CT55" s="73">
        <f>+IF((Q55&gt;'DD7A4.MELD'!R79),111,0)</f>
        <v>0</v>
      </c>
      <c r="CU55" s="73">
        <f>+IF((R55&gt;'DD7A4.MELD'!S79),111,0)</f>
        <v>0</v>
      </c>
      <c r="CV55" s="73">
        <f>+IF((S55&gt;'DD7A4.MELD'!T79),111,0)</f>
        <v>0</v>
      </c>
      <c r="CW55" s="73">
        <f>+IF((T55&gt;'DD7A4.MELD'!U79),111,0)</f>
        <v>0</v>
      </c>
      <c r="CX55" s="73">
        <f>+IF((U55&gt;'DD7A4.MELD'!V79),111,0)</f>
        <v>0</v>
      </c>
      <c r="CY55" s="73">
        <f>+IF((V55&gt;'DD7A4.MELD'!W79),111,0)</f>
        <v>0</v>
      </c>
      <c r="CZ55" s="73" t="e">
        <f>+IF((W55&gt;'DD7A4.MELD'!#REF!),111,0)</f>
        <v>#REF!</v>
      </c>
      <c r="DA55" s="73" t="e">
        <f>+IF((X55&gt;'DD7A4.MELD'!#REF!),111,0)</f>
        <v>#REF!</v>
      </c>
      <c r="DB55" s="73">
        <f>+IF((Y55&gt;'DD7A4.MELD'!X79),111,0)</f>
        <v>0</v>
      </c>
      <c r="DC55" s="73">
        <f>+IF((Z55&gt;'DD7A4.MELD'!Y79),111,0)</f>
        <v>0</v>
      </c>
      <c r="DD55" s="73">
        <f>+IF((AA55&gt;'DD7A4.MELD'!Z79),111,0)</f>
        <v>0</v>
      </c>
      <c r="DE55" s="73">
        <f>+IF((AB55&gt;'DD7A4.MELD'!AA79),111,0)</f>
        <v>0</v>
      </c>
      <c r="DF55" s="73">
        <f>+IF((AC55&gt;'DD7A4.MELD'!AB79),111,0)</f>
        <v>0</v>
      </c>
      <c r="DG55" s="73">
        <f>+IF((AD55&gt;'DD7A4.MELD'!AC79),111,0)</f>
        <v>0</v>
      </c>
      <c r="DH55" s="73">
        <f>+IF((AE55&gt;'DD7A4.MELD'!AD79),111,0)</f>
        <v>0</v>
      </c>
      <c r="DI55" s="73">
        <f>+IF((AF55&gt;'DD7A4.MELD'!AE79),111,0)</f>
        <v>0</v>
      </c>
      <c r="DJ55" s="73">
        <f>+IF((AG55&gt;'DD7A4.MELD'!AF79),111,0)</f>
        <v>0</v>
      </c>
      <c r="DK55" s="73">
        <f>+IF((AH55&gt;'DD7A4.MELD'!AG79),111,0)</f>
        <v>0</v>
      </c>
      <c r="DL55" s="73">
        <f>+IF((AI55&gt;'DD7A4.MELD'!AH79),111,0)</f>
        <v>0</v>
      </c>
      <c r="DM55" s="73">
        <f>+IF((AJ55&gt;'DD7A4.MELD'!AI79),111,0)</f>
        <v>0</v>
      </c>
      <c r="DN55" s="73">
        <f>+IF((AK55&gt;'DD7A4.MELD'!AJ79),111,0)</f>
        <v>0</v>
      </c>
      <c r="DO55" s="73">
        <f>+IF((AL55&gt;'DD7A4.MELD'!AK79),111,0)</f>
        <v>0</v>
      </c>
      <c r="DP55" s="73">
        <f>+IF((AM55&gt;'DD7A4.MELD'!AL79),111,0)</f>
        <v>0</v>
      </c>
      <c r="DQ55" s="73">
        <f>+IF((AN55&gt;'DD7A4.MELD'!AM79),111,0)</f>
        <v>0</v>
      </c>
      <c r="DR55" s="73">
        <f>+IF((AO55&gt;'DD7A4.MELD'!AN79),111,0)</f>
        <v>0</v>
      </c>
    </row>
    <row r="56" spans="2:122" s="51" customFormat="1" ht="17.100000000000001" customHeight="1">
      <c r="B56" s="255"/>
      <c r="C56" s="60" t="s">
        <v>74</v>
      </c>
      <c r="D56" s="345"/>
      <c r="E56" s="345"/>
      <c r="F56" s="345"/>
      <c r="G56" s="345"/>
      <c r="H56" s="345"/>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5"/>
      <c r="AF56" s="345"/>
      <c r="AG56" s="345"/>
      <c r="AH56" s="345"/>
      <c r="AI56" s="345"/>
      <c r="AJ56" s="345"/>
      <c r="AK56" s="345"/>
      <c r="AL56" s="345"/>
      <c r="AM56" s="345"/>
      <c r="AN56" s="345"/>
      <c r="AO56" s="346"/>
      <c r="AP56" s="321"/>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257"/>
      <c r="CE56" s="72">
        <f>SUM(D56:AP56)-'E1'!Y56-'E2'!P56-'E2'!X56-'E2'!Z56*2</f>
        <v>0</v>
      </c>
      <c r="CG56" s="73">
        <f>+IF((D56&gt;'DD7A4.MELD'!D81),111,0)</f>
        <v>0</v>
      </c>
      <c r="CH56" s="73">
        <f>+IF((E56&gt;'DD7A4.MELD'!F81),111,0)</f>
        <v>0</v>
      </c>
      <c r="CI56" s="73">
        <f>+IF((F56&gt;'DD7A4.MELD'!G81),111,0)</f>
        <v>0</v>
      </c>
      <c r="CJ56" s="73">
        <f>+IF((G56&gt;'DD7A4.MELD'!H81),111,0)</f>
        <v>0</v>
      </c>
      <c r="CK56" s="73">
        <f>+IF((H56&gt;'DD7A4.MELD'!I81),111,0)</f>
        <v>0</v>
      </c>
      <c r="CL56" s="73">
        <f>+IF((I56&gt;'DD7A4.MELD'!J81),111,0)</f>
        <v>0</v>
      </c>
      <c r="CM56" s="73">
        <f>+IF((J56&gt;'DD7A4.MELD'!K81),111,0)</f>
        <v>0</v>
      </c>
      <c r="CN56" s="73">
        <f>+IF((K56&gt;'DD7A4.MELD'!L81),111,0)</f>
        <v>0</v>
      </c>
      <c r="CO56" s="73">
        <f>+IF((L56&gt;'DD7A4.MELD'!M81),111,0)</f>
        <v>0</v>
      </c>
      <c r="CP56" s="73">
        <f>+IF((M56&gt;'DD7A4.MELD'!N81),111,0)</f>
        <v>0</v>
      </c>
      <c r="CQ56" s="73">
        <f>+IF((N56&gt;'DD7A4.MELD'!O81),111,0)</f>
        <v>0</v>
      </c>
      <c r="CR56" s="73">
        <f>+IF((O56&gt;'DD7A4.MELD'!P81),111,0)</f>
        <v>0</v>
      </c>
      <c r="CS56" s="73">
        <f>+IF((P56&gt;'DD7A4.MELD'!Q81),111,0)</f>
        <v>0</v>
      </c>
      <c r="CT56" s="73">
        <f>+IF((Q56&gt;'DD7A4.MELD'!R81),111,0)</f>
        <v>0</v>
      </c>
      <c r="CU56" s="73">
        <f>+IF((R56&gt;'DD7A4.MELD'!S81),111,0)</f>
        <v>0</v>
      </c>
      <c r="CV56" s="73">
        <f>+IF((S56&gt;'DD7A4.MELD'!T81),111,0)</f>
        <v>0</v>
      </c>
      <c r="CW56" s="73">
        <f>+IF((T56&gt;'DD7A4.MELD'!U81),111,0)</f>
        <v>0</v>
      </c>
      <c r="CX56" s="73">
        <f>+IF((U56&gt;'DD7A4.MELD'!V81),111,0)</f>
        <v>0</v>
      </c>
      <c r="CY56" s="73">
        <f>+IF((V56&gt;'DD7A4.MELD'!W81),111,0)</f>
        <v>0</v>
      </c>
      <c r="CZ56" s="73" t="e">
        <f>+IF((W56&gt;'DD7A4.MELD'!#REF!),111,0)</f>
        <v>#REF!</v>
      </c>
      <c r="DA56" s="73" t="e">
        <f>+IF((X56&gt;'DD7A4.MELD'!#REF!),111,0)</f>
        <v>#REF!</v>
      </c>
      <c r="DB56" s="73">
        <f>+IF((Y56&gt;'DD7A4.MELD'!X81),111,0)</f>
        <v>0</v>
      </c>
      <c r="DC56" s="73">
        <f>+IF((Z56&gt;'DD7A4.MELD'!Y81),111,0)</f>
        <v>0</v>
      </c>
      <c r="DD56" s="73">
        <f>+IF((AA56&gt;'DD7A4.MELD'!Z81),111,0)</f>
        <v>0</v>
      </c>
      <c r="DE56" s="73">
        <f>+IF((AB56&gt;'DD7A4.MELD'!AA81),111,0)</f>
        <v>0</v>
      </c>
      <c r="DF56" s="73">
        <f>+IF((AC56&gt;'DD7A4.MELD'!AB81),111,0)</f>
        <v>0</v>
      </c>
      <c r="DG56" s="73">
        <f>+IF((AD56&gt;'DD7A4.MELD'!AC81),111,0)</f>
        <v>0</v>
      </c>
      <c r="DH56" s="73">
        <f>+IF((AE56&gt;'DD7A4.MELD'!AD81),111,0)</f>
        <v>0</v>
      </c>
      <c r="DI56" s="73">
        <f>+IF((AF56&gt;'DD7A4.MELD'!AE81),111,0)</f>
        <v>0</v>
      </c>
      <c r="DJ56" s="73">
        <f>+IF((AG56&gt;'DD7A4.MELD'!AF81),111,0)</f>
        <v>0</v>
      </c>
      <c r="DK56" s="73">
        <f>+IF((AH56&gt;'DD7A4.MELD'!AG81),111,0)</f>
        <v>0</v>
      </c>
      <c r="DL56" s="73">
        <f>+IF((AI56&gt;'DD7A4.MELD'!AH81),111,0)</f>
        <v>0</v>
      </c>
      <c r="DM56" s="73">
        <f>+IF((AJ56&gt;'DD7A4.MELD'!AI81),111,0)</f>
        <v>0</v>
      </c>
      <c r="DN56" s="73">
        <f>+IF((AK56&gt;'DD7A4.MELD'!AJ81),111,0)</f>
        <v>0</v>
      </c>
      <c r="DO56" s="73">
        <f>+IF((AL56&gt;'DD7A4.MELD'!AK81),111,0)</f>
        <v>0</v>
      </c>
      <c r="DP56" s="73">
        <f>+IF((AM56&gt;'DD7A4.MELD'!AL81),111,0)</f>
        <v>0</v>
      </c>
      <c r="DQ56" s="73">
        <f>+IF((AN56&gt;'DD7A4.MELD'!AM81),111,0)</f>
        <v>0</v>
      </c>
      <c r="DR56" s="73">
        <f>+IF((AO56&gt;'DD7A4.MELD'!AN81),111,0)</f>
        <v>0</v>
      </c>
    </row>
    <row r="57" spans="2:122" s="58" customFormat="1" ht="30" customHeight="1">
      <c r="B57" s="258"/>
      <c r="C57" s="62" t="s">
        <v>208</v>
      </c>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50"/>
      <c r="AP57" s="321"/>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257"/>
      <c r="CE57" s="72"/>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row>
    <row r="58" spans="2:122" s="51" customFormat="1" ht="17.100000000000001" customHeight="1">
      <c r="B58" s="255"/>
      <c r="C58" s="58" t="s">
        <v>10</v>
      </c>
      <c r="D58" s="345"/>
      <c r="E58" s="345"/>
      <c r="F58" s="345"/>
      <c r="G58" s="345"/>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c r="AG58" s="345"/>
      <c r="AH58" s="345"/>
      <c r="AI58" s="345"/>
      <c r="AJ58" s="345"/>
      <c r="AK58" s="345"/>
      <c r="AL58" s="345"/>
      <c r="AM58" s="345"/>
      <c r="AN58" s="345"/>
      <c r="AO58" s="346"/>
      <c r="AP58" s="321"/>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256"/>
      <c r="CE58" s="72">
        <f>SUM(D58:AP58)-'E1'!Y58-'E2'!P58-'E2'!X58-'E2'!Z58*2</f>
        <v>0</v>
      </c>
      <c r="CG58" s="73">
        <f>+IF(OR((D58&gt;'DD7A4.MELD'!D83),(D58&lt;'DD7A4.MELD'!D84)),111,0)</f>
        <v>0</v>
      </c>
      <c r="CH58" s="73">
        <f>+IF(OR((E58&gt;'DD7A4.MELD'!F83),(E58&lt;'DD7A4.MELD'!F84)),111,0)</f>
        <v>0</v>
      </c>
      <c r="CI58" s="73">
        <f>+IF(OR((F58&gt;'DD7A4.MELD'!G83),(F58&lt;'DD7A4.MELD'!G84)),111,0)</f>
        <v>0</v>
      </c>
      <c r="CJ58" s="73">
        <f>+IF(OR((G58&gt;'DD7A4.MELD'!H83),(G58&lt;'DD7A4.MELD'!H84)),111,0)</f>
        <v>0</v>
      </c>
      <c r="CK58" s="73">
        <f>+IF(OR((H58&gt;'DD7A4.MELD'!I83),(H58&lt;'DD7A4.MELD'!I84)),111,0)</f>
        <v>0</v>
      </c>
      <c r="CL58" s="73">
        <f>+IF(OR((I58&gt;'DD7A4.MELD'!J83),(I58&lt;'DD7A4.MELD'!J84)),111,0)</f>
        <v>0</v>
      </c>
      <c r="CM58" s="73">
        <f>+IF(OR((J58&gt;'DD7A4.MELD'!K83),(J58&lt;'DD7A4.MELD'!K84)),111,0)</f>
        <v>0</v>
      </c>
      <c r="CN58" s="73">
        <f>+IF(OR((K58&gt;'DD7A4.MELD'!L83),(K58&lt;'DD7A4.MELD'!L84)),111,0)</f>
        <v>0</v>
      </c>
      <c r="CO58" s="73">
        <f>+IF(OR((L58&gt;'DD7A4.MELD'!M83),(L58&lt;'DD7A4.MELD'!M84)),111,0)</f>
        <v>0</v>
      </c>
      <c r="CP58" s="73">
        <f>+IF(OR((M58&gt;'DD7A4.MELD'!N83),(M58&lt;'DD7A4.MELD'!N84)),111,0)</f>
        <v>0</v>
      </c>
      <c r="CQ58" s="73">
        <f>+IF(OR((N58&gt;'DD7A4.MELD'!O83),(N58&lt;'DD7A4.MELD'!O84)),111,0)</f>
        <v>0</v>
      </c>
      <c r="CR58" s="73">
        <f>+IF(OR((O58&gt;'DD7A4.MELD'!P83),(O58&lt;'DD7A4.MELD'!P84)),111,0)</f>
        <v>0</v>
      </c>
      <c r="CS58" s="73">
        <f>+IF(OR((P58&gt;'DD7A4.MELD'!Q83),(P58&lt;'DD7A4.MELD'!Q84)),111,0)</f>
        <v>0</v>
      </c>
      <c r="CT58" s="73">
        <f>+IF(OR((Q58&gt;'DD7A4.MELD'!R83),(Q58&lt;'DD7A4.MELD'!R84)),111,0)</f>
        <v>0</v>
      </c>
      <c r="CU58" s="73">
        <f>+IF(OR((R58&gt;'DD7A4.MELD'!S83),(R58&lt;'DD7A4.MELD'!S84)),111,0)</f>
        <v>0</v>
      </c>
      <c r="CV58" s="73">
        <f>+IF(OR((S58&gt;'DD7A4.MELD'!T83),(S58&lt;'DD7A4.MELD'!T84)),111,0)</f>
        <v>0</v>
      </c>
      <c r="CW58" s="73">
        <f>+IF(OR((T58&gt;'DD7A4.MELD'!U83),(T58&lt;'DD7A4.MELD'!U84)),111,0)</f>
        <v>0</v>
      </c>
      <c r="CX58" s="73">
        <f>+IF(OR((U58&gt;'DD7A4.MELD'!V83),(U58&lt;'DD7A4.MELD'!V84)),111,0)</f>
        <v>0</v>
      </c>
      <c r="CY58" s="73">
        <f>+IF(OR((V58&gt;'DD7A4.MELD'!W83),(V58&lt;'DD7A4.MELD'!W84)),111,0)</f>
        <v>0</v>
      </c>
      <c r="CZ58" s="73" t="e">
        <f>+IF(OR((W58&gt;'DD7A4.MELD'!#REF!),(W58&lt;'DD7A4.MELD'!#REF!)),111,0)</f>
        <v>#REF!</v>
      </c>
      <c r="DA58" s="73" t="e">
        <f>+IF(OR((X58&gt;'DD7A4.MELD'!#REF!),(X58&lt;'DD7A4.MELD'!#REF!)),111,0)</f>
        <v>#REF!</v>
      </c>
      <c r="DB58" s="73">
        <f>+IF(OR((Y58&gt;'DD7A4.MELD'!X83),(Y58&lt;'DD7A4.MELD'!X84)),111,0)</f>
        <v>0</v>
      </c>
      <c r="DC58" s="73">
        <f>+IF(OR((Z58&gt;'DD7A4.MELD'!Y83),(Z58&lt;'DD7A4.MELD'!Y84)),111,0)</f>
        <v>0</v>
      </c>
      <c r="DD58" s="73">
        <f>+IF(OR((AA58&gt;'DD7A4.MELD'!Z83),(AA58&lt;'DD7A4.MELD'!Z84)),111,0)</f>
        <v>0</v>
      </c>
      <c r="DE58" s="73">
        <f>+IF(OR((AB58&gt;'DD7A4.MELD'!AA83),(AB58&lt;'DD7A4.MELD'!AA84)),111,0)</f>
        <v>0</v>
      </c>
      <c r="DF58" s="73">
        <f>+IF(OR((AC58&gt;'DD7A4.MELD'!AB83),(AC58&lt;'DD7A4.MELD'!AB84)),111,0)</f>
        <v>0</v>
      </c>
      <c r="DG58" s="73">
        <f>+IF(OR((AD58&gt;'DD7A4.MELD'!AC83),(AD58&lt;'DD7A4.MELD'!AC84)),111,0)</f>
        <v>0</v>
      </c>
      <c r="DH58" s="73">
        <f>+IF(OR((AE58&gt;'DD7A4.MELD'!AD83),(AE58&lt;'DD7A4.MELD'!AD84)),111,0)</f>
        <v>0</v>
      </c>
      <c r="DI58" s="73">
        <f>+IF(OR((AF58&gt;'DD7A4.MELD'!AE83),(AF58&lt;'DD7A4.MELD'!AE84)),111,0)</f>
        <v>0</v>
      </c>
      <c r="DJ58" s="73">
        <f>+IF(OR((AG58&gt;'DD7A4.MELD'!AF83),(AG58&lt;'DD7A4.MELD'!AF84)),111,0)</f>
        <v>0</v>
      </c>
      <c r="DK58" s="73">
        <f>+IF(OR((AH58&gt;'DD7A4.MELD'!AG83),(AH58&lt;'DD7A4.MELD'!AG84)),111,0)</f>
        <v>0</v>
      </c>
      <c r="DL58" s="73">
        <f>+IF(OR((AI58&gt;'DD7A4.MELD'!AH83),(AI58&lt;'DD7A4.MELD'!AH84)),111,0)</f>
        <v>0</v>
      </c>
      <c r="DM58" s="73">
        <f>+IF(OR((AJ58&gt;'DD7A4.MELD'!AI83),(AJ58&lt;'DD7A4.MELD'!AI84)),111,0)</f>
        <v>0</v>
      </c>
      <c r="DN58" s="73">
        <f>+IF(OR((AK58&gt;'DD7A4.MELD'!AJ83),(AK58&lt;'DD7A4.MELD'!AJ84)),111,0)</f>
        <v>0</v>
      </c>
      <c r="DO58" s="73">
        <f>+IF(OR((AL58&gt;'DD7A4.MELD'!AK83),(AL58&lt;'DD7A4.MELD'!AK84)),111,0)</f>
        <v>0</v>
      </c>
      <c r="DP58" s="73">
        <f>+IF(OR((AM58&gt;'DD7A4.MELD'!AL83),(AM58&lt;'DD7A4.MELD'!AL84)),111,0)</f>
        <v>0</v>
      </c>
      <c r="DQ58" s="73">
        <f>+IF(OR((AN58&gt;'DD7A4.MELD'!AM83),(AN58&lt;'DD7A4.MELD'!AM84)),111,0)</f>
        <v>0</v>
      </c>
      <c r="DR58" s="73">
        <f>+IF(OR((AO58&gt;'DD7A4.MELD'!AN83),(AO58&lt;'DD7A4.MELD'!AN84)),111,0)</f>
        <v>0</v>
      </c>
    </row>
    <row r="59" spans="2:122" s="51" customFormat="1" ht="17.100000000000001" customHeight="1">
      <c r="B59" s="255"/>
      <c r="C59" s="58" t="s">
        <v>11</v>
      </c>
      <c r="D59" s="345"/>
      <c r="E59" s="345"/>
      <c r="F59" s="345"/>
      <c r="G59" s="345"/>
      <c r="H59" s="345"/>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5"/>
      <c r="AG59" s="345"/>
      <c r="AH59" s="345"/>
      <c r="AI59" s="345"/>
      <c r="AJ59" s="345"/>
      <c r="AK59" s="345"/>
      <c r="AL59" s="345"/>
      <c r="AM59" s="345"/>
      <c r="AN59" s="345"/>
      <c r="AO59" s="346"/>
      <c r="AP59" s="321"/>
      <c r="AR59" s="73">
        <f t="shared" ref="AR59:CC59" si="19">+D59-SUM(D60:D65)</f>
        <v>0</v>
      </c>
      <c r="AS59" s="73">
        <f t="shared" si="19"/>
        <v>0</v>
      </c>
      <c r="AT59" s="73">
        <f t="shared" si="19"/>
        <v>0</v>
      </c>
      <c r="AU59" s="73">
        <f t="shared" si="19"/>
        <v>0</v>
      </c>
      <c r="AV59" s="73">
        <f t="shared" si="19"/>
        <v>0</v>
      </c>
      <c r="AW59" s="73">
        <f t="shared" si="19"/>
        <v>0</v>
      </c>
      <c r="AX59" s="73">
        <f t="shared" si="19"/>
        <v>0</v>
      </c>
      <c r="AY59" s="73">
        <f t="shared" si="19"/>
        <v>0</v>
      </c>
      <c r="AZ59" s="73">
        <f t="shared" si="19"/>
        <v>0</v>
      </c>
      <c r="BA59" s="73">
        <f t="shared" si="19"/>
        <v>0</v>
      </c>
      <c r="BB59" s="73">
        <f t="shared" si="19"/>
        <v>0</v>
      </c>
      <c r="BC59" s="73">
        <f t="shared" si="19"/>
        <v>0</v>
      </c>
      <c r="BD59" s="73">
        <f t="shared" si="19"/>
        <v>0</v>
      </c>
      <c r="BE59" s="73">
        <f t="shared" si="19"/>
        <v>0</v>
      </c>
      <c r="BF59" s="73">
        <f t="shared" si="19"/>
        <v>0</v>
      </c>
      <c r="BG59" s="73">
        <f t="shared" si="19"/>
        <v>0</v>
      </c>
      <c r="BH59" s="73">
        <f t="shared" si="19"/>
        <v>0</v>
      </c>
      <c r="BI59" s="73">
        <f t="shared" si="19"/>
        <v>0</v>
      </c>
      <c r="BJ59" s="73">
        <f t="shared" si="19"/>
        <v>0</v>
      </c>
      <c r="BK59" s="73">
        <f t="shared" si="19"/>
        <v>0</v>
      </c>
      <c r="BL59" s="73">
        <f t="shared" si="19"/>
        <v>0</v>
      </c>
      <c r="BM59" s="73">
        <f t="shared" si="19"/>
        <v>0</v>
      </c>
      <c r="BN59" s="73">
        <f t="shared" si="19"/>
        <v>0</v>
      </c>
      <c r="BO59" s="73">
        <f t="shared" si="19"/>
        <v>0</v>
      </c>
      <c r="BP59" s="73">
        <f t="shared" si="19"/>
        <v>0</v>
      </c>
      <c r="BQ59" s="73">
        <f t="shared" si="19"/>
        <v>0</v>
      </c>
      <c r="BR59" s="73">
        <f t="shared" si="19"/>
        <v>0</v>
      </c>
      <c r="BS59" s="73">
        <f t="shared" si="19"/>
        <v>0</v>
      </c>
      <c r="BT59" s="73">
        <f t="shared" si="19"/>
        <v>0</v>
      </c>
      <c r="BU59" s="73">
        <f t="shared" si="19"/>
        <v>0</v>
      </c>
      <c r="BV59" s="73">
        <f t="shared" si="19"/>
        <v>0</v>
      </c>
      <c r="BW59" s="73">
        <f t="shared" si="19"/>
        <v>0</v>
      </c>
      <c r="BX59" s="73">
        <f t="shared" si="19"/>
        <v>0</v>
      </c>
      <c r="BY59" s="73">
        <f t="shared" si="19"/>
        <v>0</v>
      </c>
      <c r="BZ59" s="73">
        <f t="shared" si="19"/>
        <v>0</v>
      </c>
      <c r="CA59" s="73">
        <f t="shared" si="19"/>
        <v>0</v>
      </c>
      <c r="CB59" s="73">
        <f t="shared" si="19"/>
        <v>0</v>
      </c>
      <c r="CC59" s="73">
        <f t="shared" si="19"/>
        <v>0</v>
      </c>
      <c r="CD59" s="256"/>
      <c r="CE59" s="72">
        <f>SUM(D59:AP59)-'E1'!Y59-'E2'!P59-'E2'!X59-'E2'!Z59*2</f>
        <v>0</v>
      </c>
      <c r="CG59" s="73">
        <f>+IF(OR((D59&gt;'DD7A4.MELD'!D86),(D59&lt;'DD7A4.MELD'!D87)),111,0)</f>
        <v>0</v>
      </c>
      <c r="CH59" s="73">
        <f>+IF(OR((E59&gt;'DD7A4.MELD'!F86),(E59&lt;'DD7A4.MELD'!F87)),111,0)</f>
        <v>0</v>
      </c>
      <c r="CI59" s="73">
        <f>+IF(OR((F59&gt;'DD7A4.MELD'!G86),(F59&lt;'DD7A4.MELD'!G87)),111,0)</f>
        <v>0</v>
      </c>
      <c r="CJ59" s="73">
        <f>+IF(OR((G59&gt;'DD7A4.MELD'!H86),(G59&lt;'DD7A4.MELD'!H87)),111,0)</f>
        <v>0</v>
      </c>
      <c r="CK59" s="73">
        <f>+IF(OR((H59&gt;'DD7A4.MELD'!I86),(H59&lt;'DD7A4.MELD'!I87)),111,0)</f>
        <v>0</v>
      </c>
      <c r="CL59" s="73">
        <f>+IF(OR((I59&gt;'DD7A4.MELD'!J86),(I59&lt;'DD7A4.MELD'!J87)),111,0)</f>
        <v>0</v>
      </c>
      <c r="CM59" s="73">
        <f>+IF(OR((J59&gt;'DD7A4.MELD'!K86),(J59&lt;'DD7A4.MELD'!K87)),111,0)</f>
        <v>0</v>
      </c>
      <c r="CN59" s="73">
        <f>+IF(OR((K59&gt;'DD7A4.MELD'!L86),(K59&lt;'DD7A4.MELD'!L87)),111,0)</f>
        <v>0</v>
      </c>
      <c r="CO59" s="73">
        <f>+IF(OR((L59&gt;'DD7A4.MELD'!M86),(L59&lt;'DD7A4.MELD'!M87)),111,0)</f>
        <v>0</v>
      </c>
      <c r="CP59" s="73">
        <f>+IF(OR((M59&gt;'DD7A4.MELD'!N86),(M59&lt;'DD7A4.MELD'!N87)),111,0)</f>
        <v>0</v>
      </c>
      <c r="CQ59" s="73">
        <f>+IF(OR((N59&gt;'DD7A4.MELD'!O86),(N59&lt;'DD7A4.MELD'!O87)),111,0)</f>
        <v>0</v>
      </c>
      <c r="CR59" s="73">
        <f>+IF(OR((O59&gt;'DD7A4.MELD'!P86),(O59&lt;'DD7A4.MELD'!P87)),111,0)</f>
        <v>0</v>
      </c>
      <c r="CS59" s="73">
        <f>+IF(OR((P59&gt;'DD7A4.MELD'!Q86),(P59&lt;'DD7A4.MELD'!Q87)),111,0)</f>
        <v>0</v>
      </c>
      <c r="CT59" s="73">
        <f>+IF(OR((Q59&gt;'DD7A4.MELD'!R86),(Q59&lt;'DD7A4.MELD'!R87)),111,0)</f>
        <v>0</v>
      </c>
      <c r="CU59" s="73">
        <f>+IF(OR((R59&gt;'DD7A4.MELD'!S86),(R59&lt;'DD7A4.MELD'!S87)),111,0)</f>
        <v>0</v>
      </c>
      <c r="CV59" s="73">
        <f>+IF(OR((S59&gt;'DD7A4.MELD'!T86),(S59&lt;'DD7A4.MELD'!T87)),111,0)</f>
        <v>0</v>
      </c>
      <c r="CW59" s="73">
        <f>+IF(OR((T59&gt;'DD7A4.MELD'!U86),(T59&lt;'DD7A4.MELD'!U87)),111,0)</f>
        <v>0</v>
      </c>
      <c r="CX59" s="73">
        <f>+IF(OR((U59&gt;'DD7A4.MELD'!V86),(U59&lt;'DD7A4.MELD'!V87)),111,0)</f>
        <v>0</v>
      </c>
      <c r="CY59" s="73">
        <f>+IF(OR((V59&gt;'DD7A4.MELD'!W86),(V59&lt;'DD7A4.MELD'!W87)),111,0)</f>
        <v>0</v>
      </c>
      <c r="CZ59" s="73" t="e">
        <f>+IF(OR((W59&gt;'DD7A4.MELD'!#REF!),(W59&lt;'DD7A4.MELD'!#REF!)),111,0)</f>
        <v>#REF!</v>
      </c>
      <c r="DA59" s="73" t="e">
        <f>+IF(OR((X59&gt;'DD7A4.MELD'!#REF!),(X59&lt;'DD7A4.MELD'!#REF!)),111,0)</f>
        <v>#REF!</v>
      </c>
      <c r="DB59" s="73">
        <f>+IF(OR((Y59&gt;'DD7A4.MELD'!X86),(Y59&lt;'DD7A4.MELD'!X87)),111,0)</f>
        <v>0</v>
      </c>
      <c r="DC59" s="73">
        <f>+IF(OR((Z59&gt;'DD7A4.MELD'!Y86),(Z59&lt;'DD7A4.MELD'!Y87)),111,0)</f>
        <v>0</v>
      </c>
      <c r="DD59" s="73">
        <f>+IF(OR((AA59&gt;'DD7A4.MELD'!Z86),(AA59&lt;'DD7A4.MELD'!Z87)),111,0)</f>
        <v>0</v>
      </c>
      <c r="DE59" s="73">
        <f>+IF(OR((AB59&gt;'DD7A4.MELD'!AA86),(AB59&lt;'DD7A4.MELD'!AA87)),111,0)</f>
        <v>0</v>
      </c>
      <c r="DF59" s="73">
        <f>+IF(OR((AC59&gt;'DD7A4.MELD'!AB86),(AC59&lt;'DD7A4.MELD'!AB87)),111,0)</f>
        <v>0</v>
      </c>
      <c r="DG59" s="73">
        <f>+IF(OR((AD59&gt;'DD7A4.MELD'!AC86),(AD59&lt;'DD7A4.MELD'!AC87)),111,0)</f>
        <v>0</v>
      </c>
      <c r="DH59" s="73">
        <f>+IF(OR((AE59&gt;'DD7A4.MELD'!AD86),(AE59&lt;'DD7A4.MELD'!AD87)),111,0)</f>
        <v>0</v>
      </c>
      <c r="DI59" s="73">
        <f>+IF(OR((AF59&gt;'DD7A4.MELD'!AE86),(AF59&lt;'DD7A4.MELD'!AE87)),111,0)</f>
        <v>0</v>
      </c>
      <c r="DJ59" s="73">
        <f>+IF(OR((AG59&gt;'DD7A4.MELD'!AF86),(AG59&lt;'DD7A4.MELD'!AF87)),111,0)</f>
        <v>0</v>
      </c>
      <c r="DK59" s="73">
        <f>+IF(OR((AH59&gt;'DD7A4.MELD'!AG86),(AH59&lt;'DD7A4.MELD'!AG87)),111,0)</f>
        <v>0</v>
      </c>
      <c r="DL59" s="73">
        <f>+IF(OR((AI59&gt;'DD7A4.MELD'!AH86),(AI59&lt;'DD7A4.MELD'!AH87)),111,0)</f>
        <v>0</v>
      </c>
      <c r="DM59" s="73">
        <f>+IF(OR((AJ59&gt;'DD7A4.MELD'!AI86),(AJ59&lt;'DD7A4.MELD'!AI87)),111,0)</f>
        <v>0</v>
      </c>
      <c r="DN59" s="73">
        <f>+IF(OR((AK59&gt;'DD7A4.MELD'!AJ86),(AK59&lt;'DD7A4.MELD'!AJ87)),111,0)</f>
        <v>0</v>
      </c>
      <c r="DO59" s="73">
        <f>+IF(OR((AL59&gt;'DD7A4.MELD'!AK86),(AL59&lt;'DD7A4.MELD'!AK87)),111,0)</f>
        <v>0</v>
      </c>
      <c r="DP59" s="73">
        <f>+IF(OR((AM59&gt;'DD7A4.MELD'!AL86),(AM59&lt;'DD7A4.MELD'!AL87)),111,0)</f>
        <v>0</v>
      </c>
      <c r="DQ59" s="73">
        <f>+IF(OR((AN59&gt;'DD7A4.MELD'!AM86),(AN59&lt;'DD7A4.MELD'!AM87)),111,0)</f>
        <v>0</v>
      </c>
      <c r="DR59" s="73">
        <f>+IF(OR((AO59&gt;'DD7A4.MELD'!AN86),(AO59&lt;'DD7A4.MELD'!AN87)),111,0)</f>
        <v>0</v>
      </c>
    </row>
    <row r="60" spans="2:122" s="56" customFormat="1" ht="17.100000000000001" customHeight="1">
      <c r="B60" s="276"/>
      <c r="C60" s="277" t="s">
        <v>190</v>
      </c>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309"/>
      <c r="AP60" s="320"/>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55"/>
      <c r="CE60" s="74">
        <f>SUM(D60:AP60)-'E1'!Y60-'E2'!P60-'E2'!X60-'E2'!Z60*2</f>
        <v>0</v>
      </c>
      <c r="CG60" s="74">
        <f>+IF((D60&gt;'DD7A4.MELD'!D89),111,0)</f>
        <v>0</v>
      </c>
      <c r="CH60" s="74">
        <f>+IF((E60&gt;'DD7A4.MELD'!F89),111,0)</f>
        <v>0</v>
      </c>
      <c r="CI60" s="74">
        <f>+IF((F60&gt;'DD7A4.MELD'!G89),111,0)</f>
        <v>0</v>
      </c>
      <c r="CJ60" s="74">
        <f>+IF((G60&gt;'DD7A4.MELD'!H89),111,0)</f>
        <v>0</v>
      </c>
      <c r="CK60" s="74">
        <f>+IF((H60&gt;'DD7A4.MELD'!I89),111,0)</f>
        <v>0</v>
      </c>
      <c r="CL60" s="74">
        <f>+IF((I60&gt;'DD7A4.MELD'!J89),111,0)</f>
        <v>0</v>
      </c>
      <c r="CM60" s="74">
        <f>+IF((J60&gt;'DD7A4.MELD'!K89),111,0)</f>
        <v>0</v>
      </c>
      <c r="CN60" s="74">
        <f>+IF((K60&gt;'DD7A4.MELD'!L89),111,0)</f>
        <v>0</v>
      </c>
      <c r="CO60" s="74">
        <f>+IF((L60&gt;'DD7A4.MELD'!M89),111,0)</f>
        <v>0</v>
      </c>
      <c r="CP60" s="74">
        <f>+IF((M60&gt;'DD7A4.MELD'!N89),111,0)</f>
        <v>0</v>
      </c>
      <c r="CQ60" s="74">
        <f>+IF((N60&gt;'DD7A4.MELD'!O89),111,0)</f>
        <v>0</v>
      </c>
      <c r="CR60" s="74">
        <f>+IF((O60&gt;'DD7A4.MELD'!P89),111,0)</f>
        <v>0</v>
      </c>
      <c r="CS60" s="74">
        <f>+IF((P60&gt;'DD7A4.MELD'!Q89),111,0)</f>
        <v>0</v>
      </c>
      <c r="CT60" s="74">
        <f>+IF((Q60&gt;'DD7A4.MELD'!R89),111,0)</f>
        <v>0</v>
      </c>
      <c r="CU60" s="74">
        <f>+IF((R60&gt;'DD7A4.MELD'!S89),111,0)</f>
        <v>0</v>
      </c>
      <c r="CV60" s="74">
        <f>+IF((S60&gt;'DD7A4.MELD'!T89),111,0)</f>
        <v>0</v>
      </c>
      <c r="CW60" s="74">
        <f>+IF((T60&gt;'DD7A4.MELD'!U89),111,0)</f>
        <v>0</v>
      </c>
      <c r="CX60" s="74">
        <f>+IF((U60&gt;'DD7A4.MELD'!V89),111,0)</f>
        <v>0</v>
      </c>
      <c r="CY60" s="74">
        <f>+IF((V60&gt;'DD7A4.MELD'!W89),111,0)</f>
        <v>0</v>
      </c>
      <c r="CZ60" s="74" t="e">
        <f>+IF((W60&gt;'DD7A4.MELD'!#REF!),111,0)</f>
        <v>#REF!</v>
      </c>
      <c r="DA60" s="74" t="e">
        <f>+IF((X60&gt;'DD7A4.MELD'!#REF!),111,0)</f>
        <v>#REF!</v>
      </c>
      <c r="DB60" s="74">
        <f>+IF((Y60&gt;'DD7A4.MELD'!X89),111,0)</f>
        <v>0</v>
      </c>
      <c r="DC60" s="74">
        <f>+IF((Z60&gt;'DD7A4.MELD'!Y89),111,0)</f>
        <v>0</v>
      </c>
      <c r="DD60" s="74">
        <f>+IF((AA60&gt;'DD7A4.MELD'!Z89),111,0)</f>
        <v>0</v>
      </c>
      <c r="DE60" s="74">
        <f>+IF((AB60&gt;'DD7A4.MELD'!AA89),111,0)</f>
        <v>0</v>
      </c>
      <c r="DF60" s="74">
        <f>+IF((AC60&gt;'DD7A4.MELD'!AB89),111,0)</f>
        <v>0</v>
      </c>
      <c r="DG60" s="74">
        <f>+IF((AD60&gt;'DD7A4.MELD'!AC89),111,0)</f>
        <v>0</v>
      </c>
      <c r="DH60" s="74">
        <f>+IF((AE60&gt;'DD7A4.MELD'!AD89),111,0)</f>
        <v>0</v>
      </c>
      <c r="DI60" s="74">
        <f>+IF((AF60&gt;'DD7A4.MELD'!AE89),111,0)</f>
        <v>0</v>
      </c>
      <c r="DJ60" s="74">
        <f>+IF((AG60&gt;'DD7A4.MELD'!AF89),111,0)</f>
        <v>0</v>
      </c>
      <c r="DK60" s="74">
        <f>+IF((AH60&gt;'DD7A4.MELD'!AG89),111,0)</f>
        <v>0</v>
      </c>
      <c r="DL60" s="74">
        <f>+IF((AI60&gt;'DD7A4.MELD'!AH89),111,0)</f>
        <v>0</v>
      </c>
      <c r="DM60" s="74">
        <f>+IF((AJ60&gt;'DD7A4.MELD'!AI89),111,0)</f>
        <v>0</v>
      </c>
      <c r="DN60" s="74">
        <f>+IF((AK60&gt;'DD7A4.MELD'!AJ89),111,0)</f>
        <v>0</v>
      </c>
      <c r="DO60" s="74">
        <f>+IF((AL60&gt;'DD7A4.MELD'!AK89),111,0)</f>
        <v>0</v>
      </c>
      <c r="DP60" s="74">
        <f>+IF((AM60&gt;'DD7A4.MELD'!AL89),111,0)</f>
        <v>0</v>
      </c>
      <c r="DQ60" s="74">
        <f>+IF((AN60&gt;'DD7A4.MELD'!AM89),111,0)</f>
        <v>0</v>
      </c>
      <c r="DR60" s="74">
        <f>+IF((AO60&gt;'DD7A4.MELD'!AN89),111,0)</f>
        <v>0</v>
      </c>
    </row>
    <row r="61" spans="2:122" s="51" customFormat="1" ht="17.100000000000001" customHeight="1">
      <c r="B61" s="283"/>
      <c r="C61" s="284" t="s">
        <v>81</v>
      </c>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90"/>
      <c r="AK61" s="290"/>
      <c r="AL61" s="290"/>
      <c r="AM61" s="290"/>
      <c r="AN61" s="290"/>
      <c r="AO61" s="301"/>
      <c r="AP61" s="321"/>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50"/>
      <c r="CE61" s="74">
        <f>SUM(D61:AP61)-'E1'!Y61-'E2'!P61-'E2'!X61-'E2'!Z61*2</f>
        <v>0</v>
      </c>
      <c r="CG61" s="73">
        <f>+IF((D61&gt;'DD7A4.MELD'!D90),111,0)</f>
        <v>0</v>
      </c>
      <c r="CH61" s="73">
        <f>+IF((E61&gt;'DD7A4.MELD'!F90),111,0)</f>
        <v>0</v>
      </c>
      <c r="CI61" s="73">
        <f>+IF((F61&gt;'DD7A4.MELD'!G90),111,0)</f>
        <v>0</v>
      </c>
      <c r="CJ61" s="73">
        <f>+IF((G61&gt;'DD7A4.MELD'!H90),111,0)</f>
        <v>0</v>
      </c>
      <c r="CK61" s="73">
        <f>+IF((H61&gt;'DD7A4.MELD'!I90),111,0)</f>
        <v>0</v>
      </c>
      <c r="CL61" s="73">
        <f>+IF((I61&gt;'DD7A4.MELD'!J90),111,0)</f>
        <v>0</v>
      </c>
      <c r="CM61" s="73">
        <f>+IF((J61&gt;'DD7A4.MELD'!K90),111,0)</f>
        <v>0</v>
      </c>
      <c r="CN61" s="73">
        <f>+IF((K61&gt;'DD7A4.MELD'!L90),111,0)</f>
        <v>0</v>
      </c>
      <c r="CO61" s="73">
        <f>+IF((L61&gt;'DD7A4.MELD'!M90),111,0)</f>
        <v>0</v>
      </c>
      <c r="CP61" s="73">
        <f>+IF((M61&gt;'DD7A4.MELD'!N90),111,0)</f>
        <v>0</v>
      </c>
      <c r="CQ61" s="73">
        <f>+IF((N61&gt;'DD7A4.MELD'!O90),111,0)</f>
        <v>0</v>
      </c>
      <c r="CR61" s="73">
        <f>+IF((O61&gt;'DD7A4.MELD'!P90),111,0)</f>
        <v>0</v>
      </c>
      <c r="CS61" s="73">
        <f>+IF((P61&gt;'DD7A4.MELD'!Q90),111,0)</f>
        <v>0</v>
      </c>
      <c r="CT61" s="73">
        <f>+IF((Q61&gt;'DD7A4.MELD'!R90),111,0)</f>
        <v>0</v>
      </c>
      <c r="CU61" s="73">
        <f>+IF((R61&gt;'DD7A4.MELD'!S90),111,0)</f>
        <v>0</v>
      </c>
      <c r="CV61" s="73">
        <f>+IF((S61&gt;'DD7A4.MELD'!T90),111,0)</f>
        <v>0</v>
      </c>
      <c r="CW61" s="73">
        <f>+IF((T61&gt;'DD7A4.MELD'!U90),111,0)</f>
        <v>0</v>
      </c>
      <c r="CX61" s="73">
        <f>+IF((U61&gt;'DD7A4.MELD'!V90),111,0)</f>
        <v>0</v>
      </c>
      <c r="CY61" s="73">
        <f>+IF((V61&gt;'DD7A4.MELD'!W90),111,0)</f>
        <v>0</v>
      </c>
      <c r="CZ61" s="73" t="e">
        <f>+IF((W61&gt;'DD7A4.MELD'!#REF!),111,0)</f>
        <v>#REF!</v>
      </c>
      <c r="DA61" s="73" t="e">
        <f>+IF((X61&gt;'DD7A4.MELD'!#REF!),111,0)</f>
        <v>#REF!</v>
      </c>
      <c r="DB61" s="73">
        <f>+IF((Y61&gt;'DD7A4.MELD'!X90),111,0)</f>
        <v>0</v>
      </c>
      <c r="DC61" s="73">
        <f>+IF((Z61&gt;'DD7A4.MELD'!Y90),111,0)</f>
        <v>0</v>
      </c>
      <c r="DD61" s="73">
        <f>+IF((AA61&gt;'DD7A4.MELD'!Z90),111,0)</f>
        <v>0</v>
      </c>
      <c r="DE61" s="73">
        <f>+IF((AB61&gt;'DD7A4.MELD'!AA90),111,0)</f>
        <v>0</v>
      </c>
      <c r="DF61" s="73">
        <f>+IF((AC61&gt;'DD7A4.MELD'!AB90),111,0)</f>
        <v>0</v>
      </c>
      <c r="DG61" s="73">
        <f>+IF((AD61&gt;'DD7A4.MELD'!AC90),111,0)</f>
        <v>0</v>
      </c>
      <c r="DH61" s="73">
        <f>+IF((AE61&gt;'DD7A4.MELD'!AD90),111,0)</f>
        <v>0</v>
      </c>
      <c r="DI61" s="73">
        <f>+IF((AF61&gt;'DD7A4.MELD'!AE90),111,0)</f>
        <v>0</v>
      </c>
      <c r="DJ61" s="73">
        <f>+IF((AG61&gt;'DD7A4.MELD'!AF90),111,0)</f>
        <v>0</v>
      </c>
      <c r="DK61" s="73">
        <f>+IF((AH61&gt;'DD7A4.MELD'!AG90),111,0)</f>
        <v>0</v>
      </c>
      <c r="DL61" s="73">
        <f>+IF((AI61&gt;'DD7A4.MELD'!AH90),111,0)</f>
        <v>0</v>
      </c>
      <c r="DM61" s="73">
        <f>+IF((AJ61&gt;'DD7A4.MELD'!AI90),111,0)</f>
        <v>0</v>
      </c>
      <c r="DN61" s="73">
        <f>+IF((AK61&gt;'DD7A4.MELD'!AJ90),111,0)</f>
        <v>0</v>
      </c>
      <c r="DO61" s="73">
        <f>+IF((AL61&gt;'DD7A4.MELD'!AK90),111,0)</f>
        <v>0</v>
      </c>
      <c r="DP61" s="73">
        <f>+IF((AM61&gt;'DD7A4.MELD'!AL90),111,0)</f>
        <v>0</v>
      </c>
      <c r="DQ61" s="73">
        <f>+IF((AN61&gt;'DD7A4.MELD'!AM90),111,0)</f>
        <v>0</v>
      </c>
      <c r="DR61" s="73">
        <f>+IF((AO61&gt;'DD7A4.MELD'!AN90),111,0)</f>
        <v>0</v>
      </c>
    </row>
    <row r="62" spans="2:122" s="51" customFormat="1" ht="17.100000000000001" customHeight="1">
      <c r="B62" s="283"/>
      <c r="C62" s="284" t="s">
        <v>282</v>
      </c>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90"/>
      <c r="AK62" s="290"/>
      <c r="AL62" s="290"/>
      <c r="AM62" s="290"/>
      <c r="AN62" s="290"/>
      <c r="AO62" s="301"/>
      <c r="AP62" s="321"/>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50"/>
      <c r="CE62" s="74">
        <f>SUM(D62:AP62)-'E1'!Y62-'E2'!P62-'E2'!X62-'E2'!Z62*2</f>
        <v>0</v>
      </c>
      <c r="CG62" s="73">
        <f>+IF((D62&gt;'DD7A4.MELD'!D91),111,0)</f>
        <v>0</v>
      </c>
      <c r="CH62" s="73">
        <f>+IF((E62&gt;'DD7A4.MELD'!F91),111,0)</f>
        <v>0</v>
      </c>
      <c r="CI62" s="73">
        <f>+IF((F62&gt;'DD7A4.MELD'!G91),111,0)</f>
        <v>0</v>
      </c>
      <c r="CJ62" s="73">
        <f>+IF((G62&gt;'DD7A4.MELD'!H91),111,0)</f>
        <v>0</v>
      </c>
      <c r="CK62" s="73">
        <f>+IF((H62&gt;'DD7A4.MELD'!I91),111,0)</f>
        <v>0</v>
      </c>
      <c r="CL62" s="73">
        <f>+IF((I62&gt;'DD7A4.MELD'!J91),111,0)</f>
        <v>0</v>
      </c>
      <c r="CM62" s="73">
        <f>+IF((J62&gt;'DD7A4.MELD'!K91),111,0)</f>
        <v>0</v>
      </c>
      <c r="CN62" s="73">
        <f>+IF((K62&gt;'DD7A4.MELD'!L91),111,0)</f>
        <v>0</v>
      </c>
      <c r="CO62" s="73">
        <f>+IF((L62&gt;'DD7A4.MELD'!M91),111,0)</f>
        <v>0</v>
      </c>
      <c r="CP62" s="73">
        <f>+IF((M62&gt;'DD7A4.MELD'!N91),111,0)</f>
        <v>0</v>
      </c>
      <c r="CQ62" s="73">
        <f>+IF((N62&gt;'DD7A4.MELD'!O91),111,0)</f>
        <v>0</v>
      </c>
      <c r="CR62" s="73">
        <f>+IF((O62&gt;'DD7A4.MELD'!P91),111,0)</f>
        <v>0</v>
      </c>
      <c r="CS62" s="73">
        <f>+IF((P62&gt;'DD7A4.MELD'!Q91),111,0)</f>
        <v>0</v>
      </c>
      <c r="CT62" s="73">
        <f>+IF((Q62&gt;'DD7A4.MELD'!R91),111,0)</f>
        <v>0</v>
      </c>
      <c r="CU62" s="73">
        <f>+IF((R62&gt;'DD7A4.MELD'!S91),111,0)</f>
        <v>0</v>
      </c>
      <c r="CV62" s="73">
        <f>+IF((S62&gt;'DD7A4.MELD'!T91),111,0)</f>
        <v>0</v>
      </c>
      <c r="CW62" s="73">
        <f>+IF((T62&gt;'DD7A4.MELD'!U91),111,0)</f>
        <v>0</v>
      </c>
      <c r="CX62" s="73">
        <f>+IF((U62&gt;'DD7A4.MELD'!V91),111,0)</f>
        <v>0</v>
      </c>
      <c r="CY62" s="73">
        <f>+IF((V62&gt;'DD7A4.MELD'!W91),111,0)</f>
        <v>0</v>
      </c>
      <c r="CZ62" s="73" t="e">
        <f>+IF((W62&gt;'DD7A4.MELD'!#REF!),111,0)</f>
        <v>#REF!</v>
      </c>
      <c r="DA62" s="73" t="e">
        <f>+IF((X62&gt;'DD7A4.MELD'!#REF!),111,0)</f>
        <v>#REF!</v>
      </c>
      <c r="DB62" s="73">
        <f>+IF((Y62&gt;'DD7A4.MELD'!X91),111,0)</f>
        <v>0</v>
      </c>
      <c r="DC62" s="73">
        <f>+IF((Z62&gt;'DD7A4.MELD'!Y91),111,0)</f>
        <v>0</v>
      </c>
      <c r="DD62" s="73">
        <f>+IF((AA62&gt;'DD7A4.MELD'!Z91),111,0)</f>
        <v>0</v>
      </c>
      <c r="DE62" s="73">
        <f>+IF((AB62&gt;'DD7A4.MELD'!AA91),111,0)</f>
        <v>0</v>
      </c>
      <c r="DF62" s="73">
        <f>+IF((AC62&gt;'DD7A4.MELD'!AB91),111,0)</f>
        <v>0</v>
      </c>
      <c r="DG62" s="73">
        <f>+IF((AD62&gt;'DD7A4.MELD'!AC91),111,0)</f>
        <v>0</v>
      </c>
      <c r="DH62" s="73">
        <f>+IF((AE62&gt;'DD7A4.MELD'!AD91),111,0)</f>
        <v>0</v>
      </c>
      <c r="DI62" s="73">
        <f>+IF((AF62&gt;'DD7A4.MELD'!AE91),111,0)</f>
        <v>0</v>
      </c>
      <c r="DJ62" s="73">
        <f>+IF((AG62&gt;'DD7A4.MELD'!AF91),111,0)</f>
        <v>0</v>
      </c>
      <c r="DK62" s="73">
        <f>+IF((AH62&gt;'DD7A4.MELD'!AG91),111,0)</f>
        <v>0</v>
      </c>
      <c r="DL62" s="73">
        <f>+IF((AI62&gt;'DD7A4.MELD'!AH91),111,0)</f>
        <v>0</v>
      </c>
      <c r="DM62" s="73">
        <f>+IF((AJ62&gt;'DD7A4.MELD'!AI91),111,0)</f>
        <v>0</v>
      </c>
      <c r="DN62" s="73">
        <f>+IF((AK62&gt;'DD7A4.MELD'!AJ91),111,0)</f>
        <v>0</v>
      </c>
      <c r="DO62" s="73">
        <f>+IF((AL62&gt;'DD7A4.MELD'!AK91),111,0)</f>
        <v>0</v>
      </c>
      <c r="DP62" s="73">
        <f>+IF((AM62&gt;'DD7A4.MELD'!AL91),111,0)</f>
        <v>0</v>
      </c>
      <c r="DQ62" s="73">
        <f>+IF((AN62&gt;'DD7A4.MELD'!AM91),111,0)</f>
        <v>0</v>
      </c>
      <c r="DR62" s="73">
        <f>+IF((AO62&gt;'DD7A4.MELD'!AN91),111,0)</f>
        <v>0</v>
      </c>
    </row>
    <row r="63" spans="2:122" s="51" customFormat="1" ht="17.100000000000001" customHeight="1">
      <c r="B63" s="283"/>
      <c r="C63" s="284" t="s">
        <v>191</v>
      </c>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90"/>
      <c r="AK63" s="290"/>
      <c r="AL63" s="290"/>
      <c r="AM63" s="290"/>
      <c r="AN63" s="290"/>
      <c r="AO63" s="301"/>
      <c r="AP63" s="321"/>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50"/>
      <c r="CE63" s="74">
        <f>SUM(D63:AP63)-'E1'!Y63-'E2'!P63-'E2'!X63-'E2'!Z63*2</f>
        <v>0</v>
      </c>
      <c r="CG63" s="73">
        <f>+IF((D63&gt;'DD7A4.MELD'!D92),111,0)</f>
        <v>0</v>
      </c>
      <c r="CH63" s="73">
        <f>+IF((E63&gt;'DD7A4.MELD'!F92),111,0)</f>
        <v>0</v>
      </c>
      <c r="CI63" s="73">
        <f>+IF((F63&gt;'DD7A4.MELD'!G92),111,0)</f>
        <v>0</v>
      </c>
      <c r="CJ63" s="73">
        <f>+IF((G63&gt;'DD7A4.MELD'!H92),111,0)</f>
        <v>0</v>
      </c>
      <c r="CK63" s="73">
        <f>+IF((H63&gt;'DD7A4.MELD'!I92),111,0)</f>
        <v>0</v>
      </c>
      <c r="CL63" s="73">
        <f>+IF((I63&gt;'DD7A4.MELD'!J92),111,0)</f>
        <v>0</v>
      </c>
      <c r="CM63" s="73">
        <f>+IF((J63&gt;'DD7A4.MELD'!K92),111,0)</f>
        <v>0</v>
      </c>
      <c r="CN63" s="73">
        <f>+IF((K63&gt;'DD7A4.MELD'!L92),111,0)</f>
        <v>0</v>
      </c>
      <c r="CO63" s="73">
        <f>+IF((L63&gt;'DD7A4.MELD'!M92),111,0)</f>
        <v>0</v>
      </c>
      <c r="CP63" s="73">
        <f>+IF((M63&gt;'DD7A4.MELD'!N92),111,0)</f>
        <v>0</v>
      </c>
      <c r="CQ63" s="73">
        <f>+IF((N63&gt;'DD7A4.MELD'!O92),111,0)</f>
        <v>0</v>
      </c>
      <c r="CR63" s="73">
        <f>+IF((O63&gt;'DD7A4.MELD'!P92),111,0)</f>
        <v>0</v>
      </c>
      <c r="CS63" s="73">
        <f>+IF((P63&gt;'DD7A4.MELD'!Q92),111,0)</f>
        <v>0</v>
      </c>
      <c r="CT63" s="73">
        <f>+IF((Q63&gt;'DD7A4.MELD'!R92),111,0)</f>
        <v>0</v>
      </c>
      <c r="CU63" s="73">
        <f>+IF((R63&gt;'DD7A4.MELD'!S92),111,0)</f>
        <v>0</v>
      </c>
      <c r="CV63" s="73">
        <f>+IF((S63&gt;'DD7A4.MELD'!T92),111,0)</f>
        <v>0</v>
      </c>
      <c r="CW63" s="73">
        <f>+IF((T63&gt;'DD7A4.MELD'!U92),111,0)</f>
        <v>0</v>
      </c>
      <c r="CX63" s="73">
        <f>+IF((U63&gt;'DD7A4.MELD'!V92),111,0)</f>
        <v>0</v>
      </c>
      <c r="CY63" s="73">
        <f>+IF((V63&gt;'DD7A4.MELD'!W92),111,0)</f>
        <v>0</v>
      </c>
      <c r="CZ63" s="73" t="e">
        <f>+IF((W63&gt;'DD7A4.MELD'!#REF!),111,0)</f>
        <v>#REF!</v>
      </c>
      <c r="DA63" s="73" t="e">
        <f>+IF((X63&gt;'DD7A4.MELD'!#REF!),111,0)</f>
        <v>#REF!</v>
      </c>
      <c r="DB63" s="73">
        <f>+IF((Y63&gt;'DD7A4.MELD'!X92),111,0)</f>
        <v>0</v>
      </c>
      <c r="DC63" s="73">
        <f>+IF((Z63&gt;'DD7A4.MELD'!Y92),111,0)</f>
        <v>0</v>
      </c>
      <c r="DD63" s="73">
        <f>+IF((AA63&gt;'DD7A4.MELD'!Z92),111,0)</f>
        <v>0</v>
      </c>
      <c r="DE63" s="73">
        <f>+IF((AB63&gt;'DD7A4.MELD'!AA92),111,0)</f>
        <v>0</v>
      </c>
      <c r="DF63" s="73">
        <f>+IF((AC63&gt;'DD7A4.MELD'!AB92),111,0)</f>
        <v>0</v>
      </c>
      <c r="DG63" s="73">
        <f>+IF((AD63&gt;'DD7A4.MELD'!AC92),111,0)</f>
        <v>0</v>
      </c>
      <c r="DH63" s="73">
        <f>+IF((AE63&gt;'DD7A4.MELD'!AD92),111,0)</f>
        <v>0</v>
      </c>
      <c r="DI63" s="73">
        <f>+IF((AF63&gt;'DD7A4.MELD'!AE92),111,0)</f>
        <v>0</v>
      </c>
      <c r="DJ63" s="73">
        <f>+IF((AG63&gt;'DD7A4.MELD'!AF92),111,0)</f>
        <v>0</v>
      </c>
      <c r="DK63" s="73">
        <f>+IF((AH63&gt;'DD7A4.MELD'!AG92),111,0)</f>
        <v>0</v>
      </c>
      <c r="DL63" s="73">
        <f>+IF((AI63&gt;'DD7A4.MELD'!AH92),111,0)</f>
        <v>0</v>
      </c>
      <c r="DM63" s="73">
        <f>+IF((AJ63&gt;'DD7A4.MELD'!AI92),111,0)</f>
        <v>0</v>
      </c>
      <c r="DN63" s="73">
        <f>+IF((AK63&gt;'DD7A4.MELD'!AJ92),111,0)</f>
        <v>0</v>
      </c>
      <c r="DO63" s="73">
        <f>+IF((AL63&gt;'DD7A4.MELD'!AK92),111,0)</f>
        <v>0</v>
      </c>
      <c r="DP63" s="73">
        <f>+IF((AM63&gt;'DD7A4.MELD'!AL92),111,0)</f>
        <v>0</v>
      </c>
      <c r="DQ63" s="73">
        <f>+IF((AN63&gt;'DD7A4.MELD'!AM92),111,0)</f>
        <v>0</v>
      </c>
      <c r="DR63" s="73">
        <f>+IF((AO63&gt;'DD7A4.MELD'!AN92),111,0)</f>
        <v>0</v>
      </c>
    </row>
    <row r="64" spans="2:122" s="51" customFormat="1" ht="17.100000000000001" customHeight="1">
      <c r="B64" s="283"/>
      <c r="C64" s="285" t="s">
        <v>54</v>
      </c>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290"/>
      <c r="AJ64" s="290"/>
      <c r="AK64" s="290"/>
      <c r="AL64" s="290"/>
      <c r="AM64" s="290"/>
      <c r="AN64" s="290"/>
      <c r="AO64" s="301"/>
      <c r="AP64" s="321"/>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50"/>
      <c r="CE64" s="74">
        <f>SUM(D64:AP64)-'E1'!Y64-'E2'!P64-'E2'!X64-'E2'!Z64*2</f>
        <v>0</v>
      </c>
      <c r="CG64" s="73">
        <f>+IF((D64&gt;'DD7A4.MELD'!D93),111,0)</f>
        <v>0</v>
      </c>
      <c r="CH64" s="73">
        <f>+IF((E64&gt;'DD7A4.MELD'!F93),111,0)</f>
        <v>0</v>
      </c>
      <c r="CI64" s="73">
        <f>+IF((F64&gt;'DD7A4.MELD'!G93),111,0)</f>
        <v>0</v>
      </c>
      <c r="CJ64" s="73">
        <f>+IF((G64&gt;'DD7A4.MELD'!H93),111,0)</f>
        <v>0</v>
      </c>
      <c r="CK64" s="73">
        <f>+IF((H64&gt;'DD7A4.MELD'!I93),111,0)</f>
        <v>0</v>
      </c>
      <c r="CL64" s="73">
        <f>+IF((I64&gt;'DD7A4.MELD'!J93),111,0)</f>
        <v>0</v>
      </c>
      <c r="CM64" s="73">
        <f>+IF((J64&gt;'DD7A4.MELD'!K93),111,0)</f>
        <v>0</v>
      </c>
      <c r="CN64" s="73">
        <f>+IF((K64&gt;'DD7A4.MELD'!L93),111,0)</f>
        <v>0</v>
      </c>
      <c r="CO64" s="73">
        <f>+IF((L64&gt;'DD7A4.MELD'!M93),111,0)</f>
        <v>0</v>
      </c>
      <c r="CP64" s="73">
        <f>+IF((M64&gt;'DD7A4.MELD'!N93),111,0)</f>
        <v>0</v>
      </c>
      <c r="CQ64" s="73">
        <f>+IF((N64&gt;'DD7A4.MELD'!O93),111,0)</f>
        <v>0</v>
      </c>
      <c r="CR64" s="73">
        <f>+IF((O64&gt;'DD7A4.MELD'!P93),111,0)</f>
        <v>0</v>
      </c>
      <c r="CS64" s="73">
        <f>+IF((P64&gt;'DD7A4.MELD'!Q93),111,0)</f>
        <v>0</v>
      </c>
      <c r="CT64" s="73">
        <f>+IF((Q64&gt;'DD7A4.MELD'!R93),111,0)</f>
        <v>0</v>
      </c>
      <c r="CU64" s="73">
        <f>+IF((R64&gt;'DD7A4.MELD'!S93),111,0)</f>
        <v>0</v>
      </c>
      <c r="CV64" s="73">
        <f>+IF((S64&gt;'DD7A4.MELD'!T93),111,0)</f>
        <v>0</v>
      </c>
      <c r="CW64" s="73">
        <f>+IF((T64&gt;'DD7A4.MELD'!U93),111,0)</f>
        <v>0</v>
      </c>
      <c r="CX64" s="73">
        <f>+IF((U64&gt;'DD7A4.MELD'!V93),111,0)</f>
        <v>0</v>
      </c>
      <c r="CY64" s="73">
        <f>+IF((V64&gt;'DD7A4.MELD'!W93),111,0)</f>
        <v>0</v>
      </c>
      <c r="CZ64" s="73" t="e">
        <f>+IF((W64&gt;'DD7A4.MELD'!#REF!),111,0)</f>
        <v>#REF!</v>
      </c>
      <c r="DA64" s="73" t="e">
        <f>+IF((X64&gt;'DD7A4.MELD'!#REF!),111,0)</f>
        <v>#REF!</v>
      </c>
      <c r="DB64" s="73">
        <f>+IF((Y64&gt;'DD7A4.MELD'!X93),111,0)</f>
        <v>0</v>
      </c>
      <c r="DC64" s="73">
        <f>+IF((Z64&gt;'DD7A4.MELD'!Y93),111,0)</f>
        <v>0</v>
      </c>
      <c r="DD64" s="73">
        <f>+IF((AA64&gt;'DD7A4.MELD'!Z93),111,0)</f>
        <v>0</v>
      </c>
      <c r="DE64" s="73">
        <f>+IF((AB64&gt;'DD7A4.MELD'!AA93),111,0)</f>
        <v>0</v>
      </c>
      <c r="DF64" s="73">
        <f>+IF((AC64&gt;'DD7A4.MELD'!AB93),111,0)</f>
        <v>0</v>
      </c>
      <c r="DG64" s="73">
        <f>+IF((AD64&gt;'DD7A4.MELD'!AC93),111,0)</f>
        <v>0</v>
      </c>
      <c r="DH64" s="73">
        <f>+IF((AE64&gt;'DD7A4.MELD'!AD93),111,0)</f>
        <v>0</v>
      </c>
      <c r="DI64" s="73">
        <f>+IF((AF64&gt;'DD7A4.MELD'!AE93),111,0)</f>
        <v>0</v>
      </c>
      <c r="DJ64" s="73">
        <f>+IF((AG64&gt;'DD7A4.MELD'!AF93),111,0)</f>
        <v>0</v>
      </c>
      <c r="DK64" s="73">
        <f>+IF((AH64&gt;'DD7A4.MELD'!AG93),111,0)</f>
        <v>0</v>
      </c>
      <c r="DL64" s="73">
        <f>+IF((AI64&gt;'DD7A4.MELD'!AH93),111,0)</f>
        <v>0</v>
      </c>
      <c r="DM64" s="73">
        <f>+IF((AJ64&gt;'DD7A4.MELD'!AI93),111,0)</f>
        <v>0</v>
      </c>
      <c r="DN64" s="73">
        <f>+IF((AK64&gt;'DD7A4.MELD'!AJ93),111,0)</f>
        <v>0</v>
      </c>
      <c r="DO64" s="73">
        <f>+IF((AL64&gt;'DD7A4.MELD'!AK93),111,0)</f>
        <v>0</v>
      </c>
      <c r="DP64" s="73">
        <f>+IF((AM64&gt;'DD7A4.MELD'!AL93),111,0)</f>
        <v>0</v>
      </c>
      <c r="DQ64" s="73">
        <f>+IF((AN64&gt;'DD7A4.MELD'!AM93),111,0)</f>
        <v>0</v>
      </c>
      <c r="DR64" s="73">
        <f>+IF((AO64&gt;'DD7A4.MELD'!AN93),111,0)</f>
        <v>0</v>
      </c>
    </row>
    <row r="65" spans="2:122" s="51" customFormat="1" ht="17.100000000000001" customHeight="1">
      <c r="B65" s="283"/>
      <c r="C65" s="278" t="s">
        <v>241</v>
      </c>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90"/>
      <c r="AK65" s="290"/>
      <c r="AL65" s="290"/>
      <c r="AM65" s="290"/>
      <c r="AN65" s="290"/>
      <c r="AO65" s="301"/>
      <c r="AP65" s="321"/>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50"/>
      <c r="CE65" s="74">
        <f>SUM(D65:AP65)-'E1'!Y65-'E2'!P65-'E2'!X65-'E2'!Z65*2</f>
        <v>0</v>
      </c>
      <c r="CG65" s="73">
        <f>+IF((D65&gt;'DD7A4.MELD'!D94),111,0)</f>
        <v>0</v>
      </c>
      <c r="CH65" s="73">
        <f>+IF((E65&gt;'DD7A4.MELD'!F94),111,0)</f>
        <v>0</v>
      </c>
      <c r="CI65" s="73">
        <f>+IF((F65&gt;'DD7A4.MELD'!G94),111,0)</f>
        <v>0</v>
      </c>
      <c r="CJ65" s="73">
        <f>+IF((G65&gt;'DD7A4.MELD'!H94),111,0)</f>
        <v>0</v>
      </c>
      <c r="CK65" s="73">
        <f>+IF((H65&gt;'DD7A4.MELD'!I94),111,0)</f>
        <v>0</v>
      </c>
      <c r="CL65" s="73">
        <f>+IF((I65&gt;'DD7A4.MELD'!J94),111,0)</f>
        <v>0</v>
      </c>
      <c r="CM65" s="73">
        <f>+IF((J65&gt;'DD7A4.MELD'!K94),111,0)</f>
        <v>0</v>
      </c>
      <c r="CN65" s="73">
        <f>+IF((K65&gt;'DD7A4.MELD'!L94),111,0)</f>
        <v>0</v>
      </c>
      <c r="CO65" s="73">
        <f>+IF((L65&gt;'DD7A4.MELD'!M94),111,0)</f>
        <v>0</v>
      </c>
      <c r="CP65" s="73">
        <f>+IF((M65&gt;'DD7A4.MELD'!N94),111,0)</f>
        <v>0</v>
      </c>
      <c r="CQ65" s="73">
        <f>+IF((N65&gt;'DD7A4.MELD'!O94),111,0)</f>
        <v>0</v>
      </c>
      <c r="CR65" s="73">
        <f>+IF((O65&gt;'DD7A4.MELD'!P94),111,0)</f>
        <v>0</v>
      </c>
      <c r="CS65" s="73">
        <f>+IF((P65&gt;'DD7A4.MELD'!Q94),111,0)</f>
        <v>0</v>
      </c>
      <c r="CT65" s="73">
        <f>+IF((Q65&gt;'DD7A4.MELD'!R94),111,0)</f>
        <v>0</v>
      </c>
      <c r="CU65" s="73">
        <f>+IF((R65&gt;'DD7A4.MELD'!S94),111,0)</f>
        <v>0</v>
      </c>
      <c r="CV65" s="73">
        <f>+IF((S65&gt;'DD7A4.MELD'!T94),111,0)</f>
        <v>0</v>
      </c>
      <c r="CW65" s="73">
        <f>+IF((T65&gt;'DD7A4.MELD'!U94),111,0)</f>
        <v>0</v>
      </c>
      <c r="CX65" s="73">
        <f>+IF((U65&gt;'DD7A4.MELD'!V94),111,0)</f>
        <v>0</v>
      </c>
      <c r="CY65" s="73">
        <f>+IF((V65&gt;'DD7A4.MELD'!W94),111,0)</f>
        <v>0</v>
      </c>
      <c r="CZ65" s="73" t="e">
        <f>+IF((W65&gt;'DD7A4.MELD'!#REF!),111,0)</f>
        <v>#REF!</v>
      </c>
      <c r="DA65" s="73" t="e">
        <f>+IF((X65&gt;'DD7A4.MELD'!#REF!),111,0)</f>
        <v>#REF!</v>
      </c>
      <c r="DB65" s="73">
        <f>+IF((Y65&gt;'DD7A4.MELD'!X94),111,0)</f>
        <v>0</v>
      </c>
      <c r="DC65" s="73">
        <f>+IF((Z65&gt;'DD7A4.MELD'!Y94),111,0)</f>
        <v>0</v>
      </c>
      <c r="DD65" s="73">
        <f>+IF((AA65&gt;'DD7A4.MELD'!Z94),111,0)</f>
        <v>0</v>
      </c>
      <c r="DE65" s="73">
        <f>+IF((AB65&gt;'DD7A4.MELD'!AA94),111,0)</f>
        <v>0</v>
      </c>
      <c r="DF65" s="73">
        <f>+IF((AC65&gt;'DD7A4.MELD'!AB94),111,0)</f>
        <v>0</v>
      </c>
      <c r="DG65" s="73">
        <f>+IF((AD65&gt;'DD7A4.MELD'!AC94),111,0)</f>
        <v>0</v>
      </c>
      <c r="DH65" s="73">
        <f>+IF((AE65&gt;'DD7A4.MELD'!AD94),111,0)</f>
        <v>0</v>
      </c>
      <c r="DI65" s="73">
        <f>+IF((AF65&gt;'DD7A4.MELD'!AE94),111,0)</f>
        <v>0</v>
      </c>
      <c r="DJ65" s="73">
        <f>+IF((AG65&gt;'DD7A4.MELD'!AF94),111,0)</f>
        <v>0</v>
      </c>
      <c r="DK65" s="73">
        <f>+IF((AH65&gt;'DD7A4.MELD'!AG94),111,0)</f>
        <v>0</v>
      </c>
      <c r="DL65" s="73">
        <f>+IF((AI65&gt;'DD7A4.MELD'!AH94),111,0)</f>
        <v>0</v>
      </c>
      <c r="DM65" s="73">
        <f>+IF((AJ65&gt;'DD7A4.MELD'!AI94),111,0)</f>
        <v>0</v>
      </c>
      <c r="DN65" s="73">
        <f>+IF((AK65&gt;'DD7A4.MELD'!AJ94),111,0)</f>
        <v>0</v>
      </c>
      <c r="DO65" s="73">
        <f>+IF((AL65&gt;'DD7A4.MELD'!AK94),111,0)</f>
        <v>0</v>
      </c>
      <c r="DP65" s="73">
        <f>+IF((AM65&gt;'DD7A4.MELD'!AL94),111,0)</f>
        <v>0</v>
      </c>
      <c r="DQ65" s="73">
        <f>+IF((AN65&gt;'DD7A4.MELD'!AM94),111,0)</f>
        <v>0</v>
      </c>
      <c r="DR65" s="73">
        <f>+IF((AO65&gt;'DD7A4.MELD'!AN94),111,0)</f>
        <v>0</v>
      </c>
    </row>
    <row r="66" spans="2:122" s="58" customFormat="1" ht="17.100000000000001" customHeight="1">
      <c r="B66" s="255"/>
      <c r="C66" s="91" t="s">
        <v>12</v>
      </c>
      <c r="D66" s="345"/>
      <c r="E66" s="345"/>
      <c r="F66" s="345"/>
      <c r="G66" s="345"/>
      <c r="H66" s="345"/>
      <c r="I66" s="345"/>
      <c r="J66" s="345"/>
      <c r="K66" s="345"/>
      <c r="L66" s="345"/>
      <c r="M66" s="345"/>
      <c r="N66" s="345"/>
      <c r="O66" s="345"/>
      <c r="P66" s="345"/>
      <c r="Q66" s="345"/>
      <c r="R66" s="345"/>
      <c r="S66" s="345"/>
      <c r="T66" s="345"/>
      <c r="U66" s="345"/>
      <c r="V66" s="345"/>
      <c r="W66" s="345"/>
      <c r="X66" s="345"/>
      <c r="Y66" s="345"/>
      <c r="Z66" s="345"/>
      <c r="AA66" s="345"/>
      <c r="AB66" s="345"/>
      <c r="AC66" s="345"/>
      <c r="AD66" s="345"/>
      <c r="AE66" s="345"/>
      <c r="AF66" s="345"/>
      <c r="AG66" s="345"/>
      <c r="AH66" s="345"/>
      <c r="AI66" s="345"/>
      <c r="AJ66" s="345"/>
      <c r="AK66" s="345"/>
      <c r="AL66" s="345"/>
      <c r="AM66" s="345"/>
      <c r="AN66" s="345"/>
      <c r="AO66" s="346"/>
      <c r="AP66" s="321"/>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256"/>
      <c r="CE66" s="72">
        <f>SUM(D66:AP66)-'E1'!Y66-'E2'!P66-'E2'!X66-'E2'!Z66*2</f>
        <v>0</v>
      </c>
      <c r="CG66" s="73">
        <f>+IF(OR((D66&gt;'DD7A4.MELD'!D95),(D66&lt;'DD7A4.MELD'!D96)),111,0)</f>
        <v>0</v>
      </c>
      <c r="CH66" s="74">
        <f>+IF(OR((E66&gt;'DD7A4.MELD'!F95),(E66&lt;'DD7A4.MELD'!F96)),111,0)</f>
        <v>0</v>
      </c>
      <c r="CI66" s="74">
        <f>+IF(OR((F66&gt;'DD7A4.MELD'!G95),(F66&lt;'DD7A4.MELD'!G96)),111,0)</f>
        <v>0</v>
      </c>
      <c r="CJ66" s="74">
        <f>+IF(OR((G66&gt;'DD7A4.MELD'!H95),(G66&lt;'DD7A4.MELD'!H96)),111,0)</f>
        <v>0</v>
      </c>
      <c r="CK66" s="74">
        <f>+IF(OR((H66&gt;'DD7A4.MELD'!I95),(H66&lt;'DD7A4.MELD'!I96)),111,0)</f>
        <v>0</v>
      </c>
      <c r="CL66" s="74">
        <f>+IF(OR((I66&gt;'DD7A4.MELD'!J95),(I66&lt;'DD7A4.MELD'!J96)),111,0)</f>
        <v>0</v>
      </c>
      <c r="CM66" s="74">
        <f>+IF(OR((J66&gt;'DD7A4.MELD'!K95),(J66&lt;'DD7A4.MELD'!K96)),111,0)</f>
        <v>0</v>
      </c>
      <c r="CN66" s="74">
        <f>+IF(OR((K66&gt;'DD7A4.MELD'!L95),(K66&lt;'DD7A4.MELD'!L96)),111,0)</f>
        <v>0</v>
      </c>
      <c r="CO66" s="74">
        <f>+IF(OR((L66&gt;'DD7A4.MELD'!M95),(L66&lt;'DD7A4.MELD'!M96)),111,0)</f>
        <v>0</v>
      </c>
      <c r="CP66" s="74">
        <f>+IF(OR((M66&gt;'DD7A4.MELD'!N95),(M66&lt;'DD7A4.MELD'!N96)),111,0)</f>
        <v>0</v>
      </c>
      <c r="CQ66" s="74">
        <f>+IF(OR((N66&gt;'DD7A4.MELD'!O95),(N66&lt;'DD7A4.MELD'!O96)),111,0)</f>
        <v>0</v>
      </c>
      <c r="CR66" s="74">
        <f>+IF(OR((O66&gt;'DD7A4.MELD'!P95),(O66&lt;'DD7A4.MELD'!P96)),111,0)</f>
        <v>0</v>
      </c>
      <c r="CS66" s="74">
        <f>+IF(OR((P66&gt;'DD7A4.MELD'!Q95),(P66&lt;'DD7A4.MELD'!Q96)),111,0)</f>
        <v>0</v>
      </c>
      <c r="CT66" s="74">
        <f>+IF(OR((Q66&gt;'DD7A4.MELD'!R95),(Q66&lt;'DD7A4.MELD'!R96)),111,0)</f>
        <v>0</v>
      </c>
      <c r="CU66" s="74">
        <f>+IF(OR((R66&gt;'DD7A4.MELD'!S95),(R66&lt;'DD7A4.MELD'!S96)),111,0)</f>
        <v>0</v>
      </c>
      <c r="CV66" s="74">
        <f>+IF(OR((S66&gt;'DD7A4.MELD'!T95),(S66&lt;'DD7A4.MELD'!T96)),111,0)</f>
        <v>0</v>
      </c>
      <c r="CW66" s="74">
        <f>+IF(OR((T66&gt;'DD7A4.MELD'!U95),(T66&lt;'DD7A4.MELD'!U96)),111,0)</f>
        <v>0</v>
      </c>
      <c r="CX66" s="74">
        <f>+IF(OR((U66&gt;'DD7A4.MELD'!V95),(U66&lt;'DD7A4.MELD'!V96)),111,0)</f>
        <v>0</v>
      </c>
      <c r="CY66" s="74">
        <f>+IF(OR((V66&gt;'DD7A4.MELD'!W95),(V66&lt;'DD7A4.MELD'!W96)),111,0)</f>
        <v>0</v>
      </c>
      <c r="CZ66" s="74" t="e">
        <f>+IF(OR((W66&gt;'DD7A4.MELD'!#REF!),(W66&lt;'DD7A4.MELD'!#REF!)),111,0)</f>
        <v>#REF!</v>
      </c>
      <c r="DA66" s="74" t="e">
        <f>+IF(OR((X66&gt;'DD7A4.MELD'!#REF!),(X66&lt;'DD7A4.MELD'!#REF!)),111,0)</f>
        <v>#REF!</v>
      </c>
      <c r="DB66" s="74">
        <f>+IF(OR((Y66&gt;'DD7A4.MELD'!X95),(Y66&lt;'DD7A4.MELD'!X96)),111,0)</f>
        <v>0</v>
      </c>
      <c r="DC66" s="74">
        <f>+IF(OR((Z66&gt;'DD7A4.MELD'!Y95),(Z66&lt;'DD7A4.MELD'!Y96)),111,0)</f>
        <v>0</v>
      </c>
      <c r="DD66" s="74">
        <f>+IF(OR((AA66&gt;'DD7A4.MELD'!Z95),(AA66&lt;'DD7A4.MELD'!Z96)),111,0)</f>
        <v>0</v>
      </c>
      <c r="DE66" s="74">
        <f>+IF(OR((AB66&gt;'DD7A4.MELD'!AA95),(AB66&lt;'DD7A4.MELD'!AA96)),111,0)</f>
        <v>0</v>
      </c>
      <c r="DF66" s="74">
        <f>+IF(OR((AC66&gt;'DD7A4.MELD'!AB95),(AC66&lt;'DD7A4.MELD'!AB96)),111,0)</f>
        <v>0</v>
      </c>
      <c r="DG66" s="74">
        <f>+IF(OR((AD66&gt;'DD7A4.MELD'!AC95),(AD66&lt;'DD7A4.MELD'!AC96)),111,0)</f>
        <v>0</v>
      </c>
      <c r="DH66" s="74">
        <f>+IF(OR((AE66&gt;'DD7A4.MELD'!AD95),(AE66&lt;'DD7A4.MELD'!AD96)),111,0)</f>
        <v>0</v>
      </c>
      <c r="DI66" s="74">
        <f>+IF(OR((AF66&gt;'DD7A4.MELD'!AE95),(AF66&lt;'DD7A4.MELD'!AE96)),111,0)</f>
        <v>0</v>
      </c>
      <c r="DJ66" s="74">
        <f>+IF(OR((AG66&gt;'DD7A4.MELD'!AF95),(AG66&lt;'DD7A4.MELD'!AF96)),111,0)</f>
        <v>0</v>
      </c>
      <c r="DK66" s="74">
        <f>+IF(OR((AH66&gt;'DD7A4.MELD'!AG95),(AH66&lt;'DD7A4.MELD'!AG96)),111,0)</f>
        <v>0</v>
      </c>
      <c r="DL66" s="74">
        <f>+IF(OR((AI66&gt;'DD7A4.MELD'!AH95),(AI66&lt;'DD7A4.MELD'!AH96)),111,0)</f>
        <v>0</v>
      </c>
      <c r="DM66" s="74">
        <f>+IF(OR((AJ66&gt;'DD7A4.MELD'!AI95),(AJ66&lt;'DD7A4.MELD'!AI96)),111,0)</f>
        <v>0</v>
      </c>
      <c r="DN66" s="74">
        <f>+IF(OR((AK66&gt;'DD7A4.MELD'!AJ95),(AK66&lt;'DD7A4.MELD'!AJ96)),111,0)</f>
        <v>0</v>
      </c>
      <c r="DO66" s="74">
        <f>+IF(OR((AL66&gt;'DD7A4.MELD'!AK95),(AL66&lt;'DD7A4.MELD'!AK96)),111,0)</f>
        <v>0</v>
      </c>
      <c r="DP66" s="74">
        <f>+IF(OR((AM66&gt;'DD7A4.MELD'!AL95),(AM66&lt;'DD7A4.MELD'!AL96)),111,0)</f>
        <v>0</v>
      </c>
      <c r="DQ66" s="74">
        <f>+IF(OR((AN66&gt;'DD7A4.MELD'!AM95),(AN66&lt;'DD7A4.MELD'!AM96)),111,0)</f>
        <v>0</v>
      </c>
      <c r="DR66" s="74">
        <f>+IF(OR((AO66&gt;'DD7A4.MELD'!AN95),(AO66&lt;'DD7A4.MELD'!AN96)),111,0)</f>
        <v>0</v>
      </c>
    </row>
    <row r="67" spans="2:122" s="56" customFormat="1" ht="20.100000000000001" customHeight="1">
      <c r="B67" s="250"/>
      <c r="C67" s="91" t="s">
        <v>44</v>
      </c>
      <c r="D67" s="295">
        <f t="shared" ref="D67:AO67" si="20">SUM(D58:D59,D66)</f>
        <v>0</v>
      </c>
      <c r="E67" s="295">
        <f t="shared" si="20"/>
        <v>0</v>
      </c>
      <c r="F67" s="295">
        <f t="shared" si="20"/>
        <v>0</v>
      </c>
      <c r="G67" s="295">
        <f t="shared" si="20"/>
        <v>0</v>
      </c>
      <c r="H67" s="295">
        <f t="shared" si="20"/>
        <v>0</v>
      </c>
      <c r="I67" s="295">
        <f t="shared" si="20"/>
        <v>0</v>
      </c>
      <c r="J67" s="295">
        <f t="shared" si="20"/>
        <v>0</v>
      </c>
      <c r="K67" s="295">
        <f t="shared" si="20"/>
        <v>0</v>
      </c>
      <c r="L67" s="295">
        <f t="shared" si="20"/>
        <v>0</v>
      </c>
      <c r="M67" s="295">
        <f t="shared" si="20"/>
        <v>0</v>
      </c>
      <c r="N67" s="295">
        <f t="shared" si="20"/>
        <v>0</v>
      </c>
      <c r="O67" s="295">
        <f t="shared" si="20"/>
        <v>0</v>
      </c>
      <c r="P67" s="295">
        <f t="shared" si="20"/>
        <v>0</v>
      </c>
      <c r="Q67" s="295">
        <f t="shared" si="20"/>
        <v>0</v>
      </c>
      <c r="R67" s="295">
        <f t="shared" si="20"/>
        <v>0</v>
      </c>
      <c r="S67" s="295">
        <f t="shared" si="20"/>
        <v>0</v>
      </c>
      <c r="T67" s="295">
        <f t="shared" si="20"/>
        <v>0</v>
      </c>
      <c r="U67" s="295">
        <f t="shared" si="20"/>
        <v>0</v>
      </c>
      <c r="V67" s="295">
        <f t="shared" si="20"/>
        <v>0</v>
      </c>
      <c r="W67" s="295">
        <f t="shared" si="20"/>
        <v>0</v>
      </c>
      <c r="X67" s="295">
        <f t="shared" si="20"/>
        <v>0</v>
      </c>
      <c r="Y67" s="295">
        <f t="shared" si="20"/>
        <v>0</v>
      </c>
      <c r="Z67" s="295">
        <f t="shared" si="20"/>
        <v>0</v>
      </c>
      <c r="AA67" s="295">
        <f t="shared" si="20"/>
        <v>0</v>
      </c>
      <c r="AB67" s="295">
        <f t="shared" si="20"/>
        <v>0</v>
      </c>
      <c r="AC67" s="295">
        <f t="shared" si="20"/>
        <v>0</v>
      </c>
      <c r="AD67" s="295">
        <f t="shared" si="20"/>
        <v>0</v>
      </c>
      <c r="AE67" s="295">
        <f t="shared" si="20"/>
        <v>0</v>
      </c>
      <c r="AF67" s="295">
        <f t="shared" si="20"/>
        <v>0</v>
      </c>
      <c r="AG67" s="295">
        <f t="shared" si="20"/>
        <v>0</v>
      </c>
      <c r="AH67" s="295">
        <f t="shared" si="20"/>
        <v>0</v>
      </c>
      <c r="AI67" s="295">
        <f t="shared" si="20"/>
        <v>0</v>
      </c>
      <c r="AJ67" s="295">
        <f t="shared" si="20"/>
        <v>0</v>
      </c>
      <c r="AK67" s="295">
        <f t="shared" si="20"/>
        <v>0</v>
      </c>
      <c r="AL67" s="295">
        <f t="shared" si="20"/>
        <v>0</v>
      </c>
      <c r="AM67" s="295">
        <f t="shared" si="20"/>
        <v>0</v>
      </c>
      <c r="AN67" s="295">
        <f t="shared" si="20"/>
        <v>0</v>
      </c>
      <c r="AO67" s="293">
        <f t="shared" si="20"/>
        <v>0</v>
      </c>
      <c r="AP67" s="320"/>
      <c r="AR67" s="74">
        <f>+D67-D58-D59-D66</f>
        <v>0</v>
      </c>
      <c r="AS67" s="74">
        <f t="shared" ref="AS67:CC67" si="21">+E67-E58-E59-E66</f>
        <v>0</v>
      </c>
      <c r="AT67" s="74">
        <f t="shared" si="21"/>
        <v>0</v>
      </c>
      <c r="AU67" s="74">
        <f t="shared" si="21"/>
        <v>0</v>
      </c>
      <c r="AV67" s="74">
        <f t="shared" si="21"/>
        <v>0</v>
      </c>
      <c r="AW67" s="74">
        <f t="shared" si="21"/>
        <v>0</v>
      </c>
      <c r="AX67" s="74">
        <f t="shared" si="21"/>
        <v>0</v>
      </c>
      <c r="AY67" s="74">
        <f t="shared" si="21"/>
        <v>0</v>
      </c>
      <c r="AZ67" s="74">
        <f t="shared" si="21"/>
        <v>0</v>
      </c>
      <c r="BA67" s="74">
        <f t="shared" si="21"/>
        <v>0</v>
      </c>
      <c r="BB67" s="74">
        <f t="shared" si="21"/>
        <v>0</v>
      </c>
      <c r="BC67" s="74">
        <f t="shared" si="21"/>
        <v>0</v>
      </c>
      <c r="BD67" s="74">
        <f t="shared" si="21"/>
        <v>0</v>
      </c>
      <c r="BE67" s="74">
        <f t="shared" si="21"/>
        <v>0</v>
      </c>
      <c r="BF67" s="74">
        <f t="shared" si="21"/>
        <v>0</v>
      </c>
      <c r="BG67" s="74">
        <f t="shared" si="21"/>
        <v>0</v>
      </c>
      <c r="BH67" s="74">
        <f t="shared" si="21"/>
        <v>0</v>
      </c>
      <c r="BI67" s="74">
        <f t="shared" si="21"/>
        <v>0</v>
      </c>
      <c r="BJ67" s="74">
        <f t="shared" si="21"/>
        <v>0</v>
      </c>
      <c r="BK67" s="74">
        <f t="shared" si="21"/>
        <v>0</v>
      </c>
      <c r="BL67" s="74">
        <f t="shared" si="21"/>
        <v>0</v>
      </c>
      <c r="BM67" s="74">
        <f t="shared" si="21"/>
        <v>0</v>
      </c>
      <c r="BN67" s="74">
        <f t="shared" si="21"/>
        <v>0</v>
      </c>
      <c r="BO67" s="74">
        <f t="shared" si="21"/>
        <v>0</v>
      </c>
      <c r="BP67" s="74">
        <f t="shared" si="21"/>
        <v>0</v>
      </c>
      <c r="BQ67" s="74">
        <f t="shared" si="21"/>
        <v>0</v>
      </c>
      <c r="BR67" s="74">
        <f t="shared" si="21"/>
        <v>0</v>
      </c>
      <c r="BS67" s="74">
        <f t="shared" si="21"/>
        <v>0</v>
      </c>
      <c r="BT67" s="74">
        <f t="shared" si="21"/>
        <v>0</v>
      </c>
      <c r="BU67" s="74">
        <f t="shared" si="21"/>
        <v>0</v>
      </c>
      <c r="BV67" s="74">
        <f t="shared" si="21"/>
        <v>0</v>
      </c>
      <c r="BW67" s="74">
        <f t="shared" si="21"/>
        <v>0</v>
      </c>
      <c r="BX67" s="74">
        <f t="shared" si="21"/>
        <v>0</v>
      </c>
      <c r="BY67" s="74">
        <f t="shared" si="21"/>
        <v>0</v>
      </c>
      <c r="BZ67" s="74">
        <f t="shared" si="21"/>
        <v>0</v>
      </c>
      <c r="CA67" s="74">
        <f t="shared" si="21"/>
        <v>0</v>
      </c>
      <c r="CB67" s="74">
        <f t="shared" si="21"/>
        <v>0</v>
      </c>
      <c r="CC67" s="74">
        <f t="shared" si="21"/>
        <v>0</v>
      </c>
      <c r="CD67" s="103"/>
      <c r="CE67" s="222">
        <f>SUM(D67:AP67)-'E1'!Y67-'E2'!P67-'E2'!X67-'E2'!Z67*2</f>
        <v>0</v>
      </c>
      <c r="CG67" s="73">
        <f>+IF((D67&gt;'DD7A4.MELD'!D98),111,0)</f>
        <v>0</v>
      </c>
      <c r="CH67" s="73">
        <f>+IF((E67&gt;'DD7A4.MELD'!F98),111,0)</f>
        <v>0</v>
      </c>
      <c r="CI67" s="73">
        <f>+IF((F67&gt;'DD7A4.MELD'!G98),111,0)</f>
        <v>0</v>
      </c>
      <c r="CJ67" s="73">
        <f>+IF((G67&gt;'DD7A4.MELD'!H98),111,0)</f>
        <v>0</v>
      </c>
      <c r="CK67" s="73">
        <f>+IF((H67&gt;'DD7A4.MELD'!I98),111,0)</f>
        <v>0</v>
      </c>
      <c r="CL67" s="73">
        <f>+IF((I67&gt;'DD7A4.MELD'!J98),111,0)</f>
        <v>0</v>
      </c>
      <c r="CM67" s="73">
        <f>+IF((J67&gt;'DD7A4.MELD'!K98),111,0)</f>
        <v>0</v>
      </c>
      <c r="CN67" s="73">
        <f>+IF((K67&gt;'DD7A4.MELD'!L98),111,0)</f>
        <v>0</v>
      </c>
      <c r="CO67" s="73">
        <f>+IF((L67&gt;'DD7A4.MELD'!M98),111,0)</f>
        <v>0</v>
      </c>
      <c r="CP67" s="73">
        <f>+IF((M67&gt;'DD7A4.MELD'!N98),111,0)</f>
        <v>0</v>
      </c>
      <c r="CQ67" s="73">
        <f>+IF((N67&gt;'DD7A4.MELD'!O98),111,0)</f>
        <v>0</v>
      </c>
      <c r="CR67" s="73">
        <f>+IF((O67&gt;'DD7A4.MELD'!P98),111,0)</f>
        <v>0</v>
      </c>
      <c r="CS67" s="73">
        <f>+IF((P67&gt;'DD7A4.MELD'!Q98),111,0)</f>
        <v>0</v>
      </c>
      <c r="CT67" s="73">
        <f>+IF((Q67&gt;'DD7A4.MELD'!R98),111,0)</f>
        <v>0</v>
      </c>
      <c r="CU67" s="73">
        <f>+IF((R67&gt;'DD7A4.MELD'!S98),111,0)</f>
        <v>0</v>
      </c>
      <c r="CV67" s="73">
        <f>+IF((S67&gt;'DD7A4.MELD'!T98),111,0)</f>
        <v>0</v>
      </c>
      <c r="CW67" s="73">
        <f>+IF((T67&gt;'DD7A4.MELD'!U98),111,0)</f>
        <v>0</v>
      </c>
      <c r="CX67" s="73">
        <f>+IF((U67&gt;'DD7A4.MELD'!V98),111,0)</f>
        <v>0</v>
      </c>
      <c r="CY67" s="73">
        <f>+IF((V67&gt;'DD7A4.MELD'!W98),111,0)</f>
        <v>0</v>
      </c>
      <c r="CZ67" s="73" t="e">
        <f>+IF((W67&gt;'DD7A4.MELD'!#REF!),111,0)</f>
        <v>#REF!</v>
      </c>
      <c r="DA67" s="73" t="e">
        <f>+IF((X67&gt;'DD7A4.MELD'!#REF!),111,0)</f>
        <v>#REF!</v>
      </c>
      <c r="DB67" s="73">
        <f>+IF((Y67&gt;'DD7A4.MELD'!X98),111,0)</f>
        <v>0</v>
      </c>
      <c r="DC67" s="73">
        <f>+IF((Z67&gt;'DD7A4.MELD'!Y98),111,0)</f>
        <v>0</v>
      </c>
      <c r="DD67" s="73">
        <f>+IF((AA67&gt;'DD7A4.MELD'!Z98),111,0)</f>
        <v>0</v>
      </c>
      <c r="DE67" s="73">
        <f>+IF((AB67&gt;'DD7A4.MELD'!AA98),111,0)</f>
        <v>0</v>
      </c>
      <c r="DF67" s="73">
        <f>+IF((AC67&gt;'DD7A4.MELD'!AB98),111,0)</f>
        <v>0</v>
      </c>
      <c r="DG67" s="73">
        <f>+IF((AD67&gt;'DD7A4.MELD'!AC98),111,0)</f>
        <v>0</v>
      </c>
      <c r="DH67" s="73">
        <f>+IF((AE67&gt;'DD7A4.MELD'!AD98),111,0)</f>
        <v>0</v>
      </c>
      <c r="DI67" s="73">
        <f>+IF((AF67&gt;'DD7A4.MELD'!AE98),111,0)</f>
        <v>0</v>
      </c>
      <c r="DJ67" s="73">
        <f>+IF((AG67&gt;'DD7A4.MELD'!AF98),111,0)</f>
        <v>0</v>
      </c>
      <c r="DK67" s="73">
        <f>+IF((AH67&gt;'DD7A4.MELD'!AG98),111,0)</f>
        <v>0</v>
      </c>
      <c r="DL67" s="73">
        <f>+IF((AI67&gt;'DD7A4.MELD'!AH98),111,0)</f>
        <v>0</v>
      </c>
      <c r="DM67" s="73">
        <f>+IF((AJ67&gt;'DD7A4.MELD'!AI98),111,0)</f>
        <v>0</v>
      </c>
      <c r="DN67" s="73">
        <f>+IF((AK67&gt;'DD7A4.MELD'!AJ98),111,0)</f>
        <v>0</v>
      </c>
      <c r="DO67" s="73">
        <f>+IF((AL67&gt;'DD7A4.MELD'!AK98),111,0)</f>
        <v>0</v>
      </c>
      <c r="DP67" s="73">
        <f>+IF((AM67&gt;'DD7A4.MELD'!AL98),111,0)</f>
        <v>0</v>
      </c>
      <c r="DQ67" s="73">
        <f>+IF((AN67&gt;'DD7A4.MELD'!AM98),111,0)</f>
        <v>0</v>
      </c>
      <c r="DR67" s="73">
        <f>+IF((AO67&gt;'DD7A4.MELD'!AN98),111,0)</f>
        <v>0</v>
      </c>
    </row>
    <row r="68" spans="2:122" s="82" customFormat="1" ht="17.100000000000001" customHeight="1">
      <c r="B68" s="279"/>
      <c r="C68" s="280" t="s">
        <v>249</v>
      </c>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6"/>
      <c r="AG68" s="296"/>
      <c r="AH68" s="296"/>
      <c r="AI68" s="296"/>
      <c r="AJ68" s="296"/>
      <c r="AK68" s="296"/>
      <c r="AL68" s="296"/>
      <c r="AM68" s="296"/>
      <c r="AN68" s="296"/>
      <c r="AO68" s="308"/>
      <c r="AP68" s="322"/>
      <c r="AR68" s="80">
        <f>+IF((D68&gt;D67),111,0)</f>
        <v>0</v>
      </c>
      <c r="AS68" s="80">
        <f>+IF((E68&gt;E67),111,0)</f>
        <v>0</v>
      </c>
      <c r="AT68" s="80">
        <f t="shared" ref="AT68:CD68" si="22">+IF((F68&gt;F67),111,0)</f>
        <v>0</v>
      </c>
      <c r="AU68" s="80">
        <f t="shared" si="22"/>
        <v>0</v>
      </c>
      <c r="AV68" s="80">
        <f t="shared" si="22"/>
        <v>0</v>
      </c>
      <c r="AW68" s="80">
        <f t="shared" si="22"/>
        <v>0</v>
      </c>
      <c r="AX68" s="80">
        <f t="shared" si="22"/>
        <v>0</v>
      </c>
      <c r="AY68" s="80">
        <f t="shared" si="22"/>
        <v>0</v>
      </c>
      <c r="AZ68" s="80">
        <f t="shared" si="22"/>
        <v>0</v>
      </c>
      <c r="BA68" s="80">
        <f t="shared" si="22"/>
        <v>0</v>
      </c>
      <c r="BB68" s="80">
        <f t="shared" si="22"/>
        <v>0</v>
      </c>
      <c r="BC68" s="80">
        <f t="shared" si="22"/>
        <v>0</v>
      </c>
      <c r="BD68" s="80">
        <f t="shared" si="22"/>
        <v>0</v>
      </c>
      <c r="BE68" s="80">
        <f t="shared" si="22"/>
        <v>0</v>
      </c>
      <c r="BF68" s="80">
        <f t="shared" si="22"/>
        <v>0</v>
      </c>
      <c r="BG68" s="80">
        <f t="shared" si="22"/>
        <v>0</v>
      </c>
      <c r="BH68" s="80">
        <f t="shared" si="22"/>
        <v>0</v>
      </c>
      <c r="BI68" s="80">
        <f t="shared" si="22"/>
        <v>0</v>
      </c>
      <c r="BJ68" s="80">
        <f t="shared" si="22"/>
        <v>0</v>
      </c>
      <c r="BK68" s="80">
        <f t="shared" si="22"/>
        <v>0</v>
      </c>
      <c r="BL68" s="80">
        <f t="shared" si="22"/>
        <v>0</v>
      </c>
      <c r="BM68" s="80">
        <f t="shared" si="22"/>
        <v>0</v>
      </c>
      <c r="BN68" s="80">
        <f t="shared" si="22"/>
        <v>0</v>
      </c>
      <c r="BO68" s="80">
        <f t="shared" si="22"/>
        <v>0</v>
      </c>
      <c r="BP68" s="80">
        <f t="shared" si="22"/>
        <v>0</v>
      </c>
      <c r="BQ68" s="80">
        <f t="shared" si="22"/>
        <v>0</v>
      </c>
      <c r="BR68" s="80">
        <f t="shared" si="22"/>
        <v>0</v>
      </c>
      <c r="BS68" s="80">
        <f t="shared" si="22"/>
        <v>0</v>
      </c>
      <c r="BT68" s="80">
        <f t="shared" si="22"/>
        <v>0</v>
      </c>
      <c r="BU68" s="80">
        <f t="shared" si="22"/>
        <v>0</v>
      </c>
      <c r="BV68" s="80">
        <f t="shared" si="22"/>
        <v>0</v>
      </c>
      <c r="BW68" s="80">
        <f t="shared" si="22"/>
        <v>0</v>
      </c>
      <c r="BX68" s="80">
        <f t="shared" si="22"/>
        <v>0</v>
      </c>
      <c r="BY68" s="80">
        <f t="shared" si="22"/>
        <v>0</v>
      </c>
      <c r="BZ68" s="80">
        <f t="shared" si="22"/>
        <v>0</v>
      </c>
      <c r="CA68" s="80">
        <f t="shared" si="22"/>
        <v>0</v>
      </c>
      <c r="CB68" s="80">
        <f t="shared" si="22"/>
        <v>0</v>
      </c>
      <c r="CC68" s="80">
        <f t="shared" si="22"/>
        <v>0</v>
      </c>
      <c r="CD68" s="268">
        <f t="shared" si="22"/>
        <v>0</v>
      </c>
      <c r="CE68" s="80">
        <f>SUM(D68:AP68)-'E1'!Y68-'E2'!P68-'E2'!X68-'E2'!Z68*2</f>
        <v>0</v>
      </c>
      <c r="CG68" s="80">
        <f>+IF((D68&gt;'DD7A4.MELD'!D99),111,0)</f>
        <v>0</v>
      </c>
      <c r="CH68" s="80">
        <f>+IF((E68&gt;'DD7A4.MELD'!F99),111,0)</f>
        <v>0</v>
      </c>
      <c r="CI68" s="80">
        <f>+IF((F68&gt;'DD7A4.MELD'!G99),111,0)</f>
        <v>0</v>
      </c>
      <c r="CJ68" s="80">
        <f>+IF((G68&gt;'DD7A4.MELD'!H99),111,0)</f>
        <v>0</v>
      </c>
      <c r="CK68" s="80">
        <f>+IF((H68&gt;'DD7A4.MELD'!I99),111,0)</f>
        <v>0</v>
      </c>
      <c r="CL68" s="80">
        <f>+IF((I68&gt;'DD7A4.MELD'!J99),111,0)</f>
        <v>0</v>
      </c>
      <c r="CM68" s="80">
        <f>+IF((J68&gt;'DD7A4.MELD'!K99),111,0)</f>
        <v>0</v>
      </c>
      <c r="CN68" s="80">
        <f>+IF((K68&gt;'DD7A4.MELD'!L99),111,0)</f>
        <v>0</v>
      </c>
      <c r="CO68" s="80">
        <f>+IF((L68&gt;'DD7A4.MELD'!M99),111,0)</f>
        <v>0</v>
      </c>
      <c r="CP68" s="80">
        <f>+IF((M68&gt;'DD7A4.MELD'!N99),111,0)</f>
        <v>0</v>
      </c>
      <c r="CQ68" s="80">
        <f>+IF((N68&gt;'DD7A4.MELD'!O99),111,0)</f>
        <v>0</v>
      </c>
      <c r="CR68" s="80">
        <f>+IF((O68&gt;'DD7A4.MELD'!P99),111,0)</f>
        <v>0</v>
      </c>
      <c r="CS68" s="80">
        <f>+IF((P68&gt;'DD7A4.MELD'!Q99),111,0)</f>
        <v>0</v>
      </c>
      <c r="CT68" s="80">
        <f>+IF((Q68&gt;'DD7A4.MELD'!R99),111,0)</f>
        <v>0</v>
      </c>
      <c r="CU68" s="80">
        <f>+IF((R68&gt;'DD7A4.MELD'!S99),111,0)</f>
        <v>0</v>
      </c>
      <c r="CV68" s="80">
        <f>+IF((S68&gt;'DD7A4.MELD'!T99),111,0)</f>
        <v>0</v>
      </c>
      <c r="CW68" s="80">
        <f>+IF((T68&gt;'DD7A4.MELD'!U99),111,0)</f>
        <v>0</v>
      </c>
      <c r="CX68" s="80">
        <f>+IF((U68&gt;'DD7A4.MELD'!V99),111,0)</f>
        <v>0</v>
      </c>
      <c r="CY68" s="80">
        <f>+IF((V68&gt;'DD7A4.MELD'!W99),111,0)</f>
        <v>0</v>
      </c>
      <c r="CZ68" s="80" t="e">
        <f>+IF((W68&gt;'DD7A4.MELD'!#REF!),111,0)</f>
        <v>#REF!</v>
      </c>
      <c r="DA68" s="80" t="e">
        <f>+IF((X68&gt;'DD7A4.MELD'!#REF!),111,0)</f>
        <v>#REF!</v>
      </c>
      <c r="DB68" s="80">
        <f>+IF((Y68&gt;'DD7A4.MELD'!X99),111,0)</f>
        <v>0</v>
      </c>
      <c r="DC68" s="80">
        <f>+IF((Z68&gt;'DD7A4.MELD'!Y99),111,0)</f>
        <v>0</v>
      </c>
      <c r="DD68" s="80">
        <f>+IF((AA68&gt;'DD7A4.MELD'!Z99),111,0)</f>
        <v>0</v>
      </c>
      <c r="DE68" s="80">
        <f>+IF((AB68&gt;'DD7A4.MELD'!AA99),111,0)</f>
        <v>0</v>
      </c>
      <c r="DF68" s="80">
        <f>+IF((AC68&gt;'DD7A4.MELD'!AB99),111,0)</f>
        <v>0</v>
      </c>
      <c r="DG68" s="80">
        <f>+IF((AD68&gt;'DD7A4.MELD'!AC99),111,0)</f>
        <v>0</v>
      </c>
      <c r="DH68" s="80">
        <f>+IF((AE68&gt;'DD7A4.MELD'!AD99),111,0)</f>
        <v>0</v>
      </c>
      <c r="DI68" s="80">
        <f>+IF((AF68&gt;'DD7A4.MELD'!AE99),111,0)</f>
        <v>0</v>
      </c>
      <c r="DJ68" s="80">
        <f>+IF((AG68&gt;'DD7A4.MELD'!AF99),111,0)</f>
        <v>0</v>
      </c>
      <c r="DK68" s="80">
        <f>+IF((AH68&gt;'DD7A4.MELD'!AG99),111,0)</f>
        <v>0</v>
      </c>
      <c r="DL68" s="80">
        <f>+IF((AI68&gt;'DD7A4.MELD'!AH99),111,0)</f>
        <v>0</v>
      </c>
      <c r="DM68" s="80">
        <f>+IF((AJ68&gt;'DD7A4.MELD'!AI99),111,0)</f>
        <v>0</v>
      </c>
      <c r="DN68" s="80">
        <f>+IF((AK68&gt;'DD7A4.MELD'!AJ99),111,0)</f>
        <v>0</v>
      </c>
      <c r="DO68" s="80">
        <f>+IF((AL68&gt;'DD7A4.MELD'!AK99),111,0)</f>
        <v>0</v>
      </c>
      <c r="DP68" s="80">
        <f>+IF((AM68&gt;'DD7A4.MELD'!AL99),111,0)</f>
        <v>0</v>
      </c>
      <c r="DQ68" s="80">
        <f>+IF((AN68&gt;'DD7A4.MELD'!AM99),111,0)</f>
        <v>0</v>
      </c>
      <c r="DR68" s="80">
        <f>+IF((AO68&gt;'DD7A4.MELD'!AN99),111,0)</f>
        <v>0</v>
      </c>
    </row>
    <row r="69" spans="2:122" s="82" customFormat="1" ht="17.100000000000001" customHeight="1">
      <c r="B69" s="279"/>
      <c r="C69" s="282" t="s">
        <v>250</v>
      </c>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308"/>
      <c r="AP69" s="322"/>
      <c r="AR69" s="80">
        <f>+IF((D69&gt;D67),111,0)</f>
        <v>0</v>
      </c>
      <c r="AS69" s="80">
        <f>+IF((E69&gt;E67),111,0)</f>
        <v>0</v>
      </c>
      <c r="AT69" s="80">
        <f t="shared" ref="AT69:CD69" si="23">+IF((F69&gt;F67),111,0)</f>
        <v>0</v>
      </c>
      <c r="AU69" s="80">
        <f t="shared" si="23"/>
        <v>0</v>
      </c>
      <c r="AV69" s="80">
        <f t="shared" si="23"/>
        <v>0</v>
      </c>
      <c r="AW69" s="80">
        <f t="shared" si="23"/>
        <v>0</v>
      </c>
      <c r="AX69" s="80">
        <f t="shared" si="23"/>
        <v>0</v>
      </c>
      <c r="AY69" s="80">
        <f t="shared" si="23"/>
        <v>0</v>
      </c>
      <c r="AZ69" s="80">
        <f t="shared" si="23"/>
        <v>0</v>
      </c>
      <c r="BA69" s="80">
        <f t="shared" si="23"/>
        <v>0</v>
      </c>
      <c r="BB69" s="80">
        <f t="shared" si="23"/>
        <v>0</v>
      </c>
      <c r="BC69" s="80">
        <f t="shared" si="23"/>
        <v>0</v>
      </c>
      <c r="BD69" s="80">
        <f t="shared" si="23"/>
        <v>0</v>
      </c>
      <c r="BE69" s="80">
        <f t="shared" si="23"/>
        <v>0</v>
      </c>
      <c r="BF69" s="80">
        <f t="shared" si="23"/>
        <v>0</v>
      </c>
      <c r="BG69" s="80">
        <f t="shared" si="23"/>
        <v>0</v>
      </c>
      <c r="BH69" s="80">
        <f t="shared" si="23"/>
        <v>0</v>
      </c>
      <c r="BI69" s="80">
        <f t="shared" si="23"/>
        <v>0</v>
      </c>
      <c r="BJ69" s="80">
        <f t="shared" si="23"/>
        <v>0</v>
      </c>
      <c r="BK69" s="80">
        <f t="shared" si="23"/>
        <v>0</v>
      </c>
      <c r="BL69" s="80">
        <f t="shared" si="23"/>
        <v>0</v>
      </c>
      <c r="BM69" s="80">
        <f t="shared" si="23"/>
        <v>0</v>
      </c>
      <c r="BN69" s="80">
        <f t="shared" si="23"/>
        <v>0</v>
      </c>
      <c r="BO69" s="80">
        <f t="shared" si="23"/>
        <v>0</v>
      </c>
      <c r="BP69" s="80">
        <f t="shared" si="23"/>
        <v>0</v>
      </c>
      <c r="BQ69" s="80">
        <f t="shared" si="23"/>
        <v>0</v>
      </c>
      <c r="BR69" s="80">
        <f t="shared" si="23"/>
        <v>0</v>
      </c>
      <c r="BS69" s="80">
        <f t="shared" si="23"/>
        <v>0</v>
      </c>
      <c r="BT69" s="80">
        <f t="shared" si="23"/>
        <v>0</v>
      </c>
      <c r="BU69" s="80">
        <f t="shared" si="23"/>
        <v>0</v>
      </c>
      <c r="BV69" s="80">
        <f t="shared" si="23"/>
        <v>0</v>
      </c>
      <c r="BW69" s="80">
        <f t="shared" si="23"/>
        <v>0</v>
      </c>
      <c r="BX69" s="80">
        <f t="shared" si="23"/>
        <v>0</v>
      </c>
      <c r="BY69" s="80">
        <f t="shared" si="23"/>
        <v>0</v>
      </c>
      <c r="BZ69" s="80">
        <f t="shared" si="23"/>
        <v>0</v>
      </c>
      <c r="CA69" s="80">
        <f t="shared" si="23"/>
        <v>0</v>
      </c>
      <c r="CB69" s="80">
        <f t="shared" si="23"/>
        <v>0</v>
      </c>
      <c r="CC69" s="80">
        <f t="shared" si="23"/>
        <v>0</v>
      </c>
      <c r="CD69" s="268">
        <f t="shared" si="23"/>
        <v>0</v>
      </c>
      <c r="CE69" s="80">
        <f>SUM(D69:AP69)-'E1'!Y69-'E2'!P69-'E2'!X69-'E2'!Z69*2</f>
        <v>0</v>
      </c>
      <c r="CG69" s="80">
        <f>+IF((D69&gt;'DD7A4.MELD'!D100),111,0)</f>
        <v>0</v>
      </c>
      <c r="CH69" s="80">
        <f>+IF((E69&gt;'DD7A4.MELD'!F100),111,0)</f>
        <v>0</v>
      </c>
      <c r="CI69" s="80">
        <f>+IF((F69&gt;'DD7A4.MELD'!G100),111,0)</f>
        <v>0</v>
      </c>
      <c r="CJ69" s="80">
        <f>+IF((G69&gt;'DD7A4.MELD'!H100),111,0)</f>
        <v>0</v>
      </c>
      <c r="CK69" s="80">
        <f>+IF((H69&gt;'DD7A4.MELD'!I100),111,0)</f>
        <v>0</v>
      </c>
      <c r="CL69" s="80">
        <f>+IF((I69&gt;'DD7A4.MELD'!J100),111,0)</f>
        <v>0</v>
      </c>
      <c r="CM69" s="80">
        <f>+IF((J69&gt;'DD7A4.MELD'!K100),111,0)</f>
        <v>0</v>
      </c>
      <c r="CN69" s="80">
        <f>+IF((K69&gt;'DD7A4.MELD'!L100),111,0)</f>
        <v>0</v>
      </c>
      <c r="CO69" s="80">
        <f>+IF((L69&gt;'DD7A4.MELD'!M100),111,0)</f>
        <v>0</v>
      </c>
      <c r="CP69" s="80">
        <f>+IF((M69&gt;'DD7A4.MELD'!N100),111,0)</f>
        <v>0</v>
      </c>
      <c r="CQ69" s="80">
        <f>+IF((N69&gt;'DD7A4.MELD'!O100),111,0)</f>
        <v>0</v>
      </c>
      <c r="CR69" s="80">
        <f>+IF((O69&gt;'DD7A4.MELD'!P100),111,0)</f>
        <v>0</v>
      </c>
      <c r="CS69" s="80">
        <f>+IF((P69&gt;'DD7A4.MELD'!Q100),111,0)</f>
        <v>0</v>
      </c>
      <c r="CT69" s="80">
        <f>+IF((Q69&gt;'DD7A4.MELD'!R100),111,0)</f>
        <v>0</v>
      </c>
      <c r="CU69" s="80">
        <f>+IF((R69&gt;'DD7A4.MELD'!S100),111,0)</f>
        <v>0</v>
      </c>
      <c r="CV69" s="80">
        <f>+IF((S69&gt;'DD7A4.MELD'!T100),111,0)</f>
        <v>0</v>
      </c>
      <c r="CW69" s="80">
        <f>+IF((T69&gt;'DD7A4.MELD'!U100),111,0)</f>
        <v>0</v>
      </c>
      <c r="CX69" s="80">
        <f>+IF((U69&gt;'DD7A4.MELD'!V100),111,0)</f>
        <v>0</v>
      </c>
      <c r="CY69" s="80">
        <f>+IF((V69&gt;'DD7A4.MELD'!W100),111,0)</f>
        <v>0</v>
      </c>
      <c r="CZ69" s="80" t="e">
        <f>+IF((W69&gt;'DD7A4.MELD'!#REF!),111,0)</f>
        <v>#REF!</v>
      </c>
      <c r="DA69" s="80" t="e">
        <f>+IF((X69&gt;'DD7A4.MELD'!#REF!),111,0)</f>
        <v>#REF!</v>
      </c>
      <c r="DB69" s="80">
        <f>+IF((Y69&gt;'DD7A4.MELD'!X100),111,0)</f>
        <v>0</v>
      </c>
      <c r="DC69" s="80">
        <f>+IF((Z69&gt;'DD7A4.MELD'!Y100),111,0)</f>
        <v>0</v>
      </c>
      <c r="DD69" s="80">
        <f>+IF((AA69&gt;'DD7A4.MELD'!Z100),111,0)</f>
        <v>0</v>
      </c>
      <c r="DE69" s="80">
        <f>+IF((AB69&gt;'DD7A4.MELD'!AA100),111,0)</f>
        <v>0</v>
      </c>
      <c r="DF69" s="80">
        <f>+IF((AC69&gt;'DD7A4.MELD'!AB100),111,0)</f>
        <v>0</v>
      </c>
      <c r="DG69" s="80">
        <f>+IF((AD69&gt;'DD7A4.MELD'!AC100),111,0)</f>
        <v>0</v>
      </c>
      <c r="DH69" s="80">
        <f>+IF((AE69&gt;'DD7A4.MELD'!AD100),111,0)</f>
        <v>0</v>
      </c>
      <c r="DI69" s="80">
        <f>+IF((AF69&gt;'DD7A4.MELD'!AE100),111,0)</f>
        <v>0</v>
      </c>
      <c r="DJ69" s="80">
        <f>+IF((AG69&gt;'DD7A4.MELD'!AF100),111,0)</f>
        <v>0</v>
      </c>
      <c r="DK69" s="80">
        <f>+IF((AH69&gt;'DD7A4.MELD'!AG100),111,0)</f>
        <v>0</v>
      </c>
      <c r="DL69" s="80">
        <f>+IF((AI69&gt;'DD7A4.MELD'!AH100),111,0)</f>
        <v>0</v>
      </c>
      <c r="DM69" s="80">
        <f>+IF((AJ69&gt;'DD7A4.MELD'!AI100),111,0)</f>
        <v>0</v>
      </c>
      <c r="DN69" s="80">
        <f>+IF((AK69&gt;'DD7A4.MELD'!AJ100),111,0)</f>
        <v>0</v>
      </c>
      <c r="DO69" s="80">
        <f>+IF((AL69&gt;'DD7A4.MELD'!AK100),111,0)</f>
        <v>0</v>
      </c>
      <c r="DP69" s="80">
        <f>+IF((AM69&gt;'DD7A4.MELD'!AL100),111,0)</f>
        <v>0</v>
      </c>
      <c r="DQ69" s="80">
        <f>+IF((AN69&gt;'DD7A4.MELD'!AM100),111,0)</f>
        <v>0</v>
      </c>
      <c r="DR69" s="80">
        <f>+IF((AO69&gt;'DD7A4.MELD'!AN100),111,0)</f>
        <v>0</v>
      </c>
    </row>
    <row r="70" spans="2:122" s="51" customFormat="1" ht="30" customHeight="1">
      <c r="B70" s="258"/>
      <c r="C70" s="62" t="s">
        <v>220</v>
      </c>
      <c r="D70" s="349"/>
      <c r="E70" s="349"/>
      <c r="F70" s="349"/>
      <c r="G70" s="349"/>
      <c r="H70" s="349"/>
      <c r="I70" s="349"/>
      <c r="J70" s="349"/>
      <c r="K70" s="349"/>
      <c r="L70" s="349"/>
      <c r="M70" s="349"/>
      <c r="N70" s="349"/>
      <c r="O70" s="349"/>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50"/>
      <c r="AP70" s="321"/>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257"/>
      <c r="CE70" s="72"/>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row>
    <row r="71" spans="2:122" s="51" customFormat="1" ht="30" customHeight="1">
      <c r="B71" s="255"/>
      <c r="C71" s="62" t="s">
        <v>17</v>
      </c>
      <c r="D71" s="349"/>
      <c r="E71" s="349"/>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50"/>
      <c r="AP71" s="321"/>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257"/>
      <c r="CE71" s="72"/>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row>
    <row r="72" spans="2:122" s="51" customFormat="1" ht="17.100000000000001" customHeight="1">
      <c r="B72" s="255"/>
      <c r="C72" s="58" t="s">
        <v>10</v>
      </c>
      <c r="D72" s="345"/>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5"/>
      <c r="AH72" s="345"/>
      <c r="AI72" s="345"/>
      <c r="AJ72" s="345"/>
      <c r="AK72" s="345"/>
      <c r="AL72" s="345"/>
      <c r="AM72" s="345"/>
      <c r="AN72" s="345"/>
      <c r="AO72" s="346"/>
      <c r="AP72" s="321"/>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256"/>
      <c r="CE72" s="72">
        <f>SUM(D72:AP72)-'E1'!Y72-'E2'!P72-'E2'!X72-'E2'!Z72*2</f>
        <v>0</v>
      </c>
      <c r="CG72" s="73">
        <f>+IF(OR((D72&gt;'DD7A4.MELD'!D103),(D72&lt;'DD7A4.MELD'!D104)),111,0)</f>
        <v>0</v>
      </c>
      <c r="CH72" s="73">
        <f>+IF(OR((E72&gt;'DD7A4.MELD'!F103),(E72&lt;'DD7A4.MELD'!F104)),111,0)</f>
        <v>0</v>
      </c>
      <c r="CI72" s="73">
        <f>+IF(OR((F72&gt;'DD7A4.MELD'!G103),(F72&lt;'DD7A4.MELD'!G104)),111,0)</f>
        <v>0</v>
      </c>
      <c r="CJ72" s="73">
        <f>+IF(OR((G72&gt;'DD7A4.MELD'!H103),(G72&lt;'DD7A4.MELD'!H104)),111,0)</f>
        <v>0</v>
      </c>
      <c r="CK72" s="73">
        <f>+IF(OR((H72&gt;'DD7A4.MELD'!I103),(H72&lt;'DD7A4.MELD'!I104)),111,0)</f>
        <v>0</v>
      </c>
      <c r="CL72" s="73">
        <f>+IF(OR((I72&gt;'DD7A4.MELD'!J103),(I72&lt;'DD7A4.MELD'!J104)),111,0)</f>
        <v>0</v>
      </c>
      <c r="CM72" s="73">
        <f>+IF(OR((J72&gt;'DD7A4.MELD'!K103),(J72&lt;'DD7A4.MELD'!K104)),111,0)</f>
        <v>0</v>
      </c>
      <c r="CN72" s="73">
        <f>+IF(OR((K72&gt;'DD7A4.MELD'!L103),(K72&lt;'DD7A4.MELD'!L104)),111,0)</f>
        <v>0</v>
      </c>
      <c r="CO72" s="73">
        <f>+IF(OR((L72&gt;'DD7A4.MELD'!M103),(L72&lt;'DD7A4.MELD'!M104)),111,0)</f>
        <v>0</v>
      </c>
      <c r="CP72" s="73">
        <f>+IF(OR((M72&gt;'DD7A4.MELD'!N103),(M72&lt;'DD7A4.MELD'!N104)),111,0)</f>
        <v>0</v>
      </c>
      <c r="CQ72" s="73">
        <f>+IF(OR((N72&gt;'DD7A4.MELD'!O103),(N72&lt;'DD7A4.MELD'!O104)),111,0)</f>
        <v>0</v>
      </c>
      <c r="CR72" s="73">
        <f>+IF(OR((O72&gt;'DD7A4.MELD'!P103),(O72&lt;'DD7A4.MELD'!P104)),111,0)</f>
        <v>0</v>
      </c>
      <c r="CS72" s="73">
        <f>+IF(OR((P72&gt;'DD7A4.MELD'!Q103),(P72&lt;'DD7A4.MELD'!Q104)),111,0)</f>
        <v>0</v>
      </c>
      <c r="CT72" s="73">
        <f>+IF(OR((Q72&gt;'DD7A4.MELD'!R103),(Q72&lt;'DD7A4.MELD'!R104)),111,0)</f>
        <v>0</v>
      </c>
      <c r="CU72" s="73">
        <f>+IF(OR((R72&gt;'DD7A4.MELD'!S103),(R72&lt;'DD7A4.MELD'!S104)),111,0)</f>
        <v>0</v>
      </c>
      <c r="CV72" s="73">
        <f>+IF(OR((S72&gt;'DD7A4.MELD'!T103),(S72&lt;'DD7A4.MELD'!T104)),111,0)</f>
        <v>0</v>
      </c>
      <c r="CW72" s="73">
        <f>+IF(OR((T72&gt;'DD7A4.MELD'!U103),(T72&lt;'DD7A4.MELD'!U104)),111,0)</f>
        <v>0</v>
      </c>
      <c r="CX72" s="73">
        <f>+IF(OR((U72&gt;'DD7A4.MELD'!V103),(U72&lt;'DD7A4.MELD'!V104)),111,0)</f>
        <v>0</v>
      </c>
      <c r="CY72" s="73">
        <f>+IF(OR((V72&gt;'DD7A4.MELD'!W103),(V72&lt;'DD7A4.MELD'!W104)),111,0)</f>
        <v>0</v>
      </c>
      <c r="CZ72" s="73" t="e">
        <f>+IF(OR((W72&gt;'DD7A4.MELD'!#REF!),(W72&lt;'DD7A4.MELD'!#REF!)),111,0)</f>
        <v>#REF!</v>
      </c>
      <c r="DA72" s="73" t="e">
        <f>+IF(OR((X72&gt;'DD7A4.MELD'!#REF!),(X72&lt;'DD7A4.MELD'!#REF!)),111,0)</f>
        <v>#REF!</v>
      </c>
      <c r="DB72" s="73">
        <f>+IF(OR((Y72&gt;'DD7A4.MELD'!X103),(Y72&lt;'DD7A4.MELD'!X104)),111,0)</f>
        <v>0</v>
      </c>
      <c r="DC72" s="73">
        <f>+IF(OR((Z72&gt;'DD7A4.MELD'!Y103),(Z72&lt;'DD7A4.MELD'!Y104)),111,0)</f>
        <v>0</v>
      </c>
      <c r="DD72" s="73">
        <f>+IF(OR((AA72&gt;'DD7A4.MELD'!Z103),(AA72&lt;'DD7A4.MELD'!Z104)),111,0)</f>
        <v>0</v>
      </c>
      <c r="DE72" s="73">
        <f>+IF(OR((AB72&gt;'DD7A4.MELD'!AA103),(AB72&lt;'DD7A4.MELD'!AA104)),111,0)</f>
        <v>0</v>
      </c>
      <c r="DF72" s="73">
        <f>+IF(OR((AC72&gt;'DD7A4.MELD'!AB103),(AC72&lt;'DD7A4.MELD'!AB104)),111,0)</f>
        <v>0</v>
      </c>
      <c r="DG72" s="73">
        <f>+IF(OR((AD72&gt;'DD7A4.MELD'!AC103),(AD72&lt;'DD7A4.MELD'!AC104)),111,0)</f>
        <v>0</v>
      </c>
      <c r="DH72" s="73">
        <f>+IF(OR((AE72&gt;'DD7A4.MELD'!AD103),(AE72&lt;'DD7A4.MELD'!AD104)),111,0)</f>
        <v>0</v>
      </c>
      <c r="DI72" s="73">
        <f>+IF(OR((AF72&gt;'DD7A4.MELD'!AE103),(AF72&lt;'DD7A4.MELD'!AE104)),111,0)</f>
        <v>0</v>
      </c>
      <c r="DJ72" s="73">
        <f>+IF(OR((AG72&gt;'DD7A4.MELD'!AF103),(AG72&lt;'DD7A4.MELD'!AF104)),111,0)</f>
        <v>0</v>
      </c>
      <c r="DK72" s="73">
        <f>+IF(OR((AH72&gt;'DD7A4.MELD'!AG103),(AH72&lt;'DD7A4.MELD'!AG104)),111,0)</f>
        <v>0</v>
      </c>
      <c r="DL72" s="73">
        <f>+IF(OR((AI72&gt;'DD7A4.MELD'!AH103),(AI72&lt;'DD7A4.MELD'!AH104)),111,0)</f>
        <v>0</v>
      </c>
      <c r="DM72" s="73">
        <f>+IF(OR((AJ72&gt;'DD7A4.MELD'!AI103),(AJ72&lt;'DD7A4.MELD'!AI104)),111,0)</f>
        <v>0</v>
      </c>
      <c r="DN72" s="73">
        <f>+IF(OR((AK72&gt;'DD7A4.MELD'!AJ103),(AK72&lt;'DD7A4.MELD'!AJ104)),111,0)</f>
        <v>0</v>
      </c>
      <c r="DO72" s="73">
        <f>+IF(OR((AL72&gt;'DD7A4.MELD'!AK103),(AL72&lt;'DD7A4.MELD'!AK104)),111,0)</f>
        <v>0</v>
      </c>
      <c r="DP72" s="73">
        <f>+IF(OR((AM72&gt;'DD7A4.MELD'!AL103),(AM72&lt;'DD7A4.MELD'!AL104)),111,0)</f>
        <v>0</v>
      </c>
      <c r="DQ72" s="73">
        <f>+IF(OR((AN72&gt;'DD7A4.MELD'!AM103),(AN72&lt;'DD7A4.MELD'!AM104)),111,0)</f>
        <v>0</v>
      </c>
      <c r="DR72" s="73">
        <f>+IF(OR((AO72&gt;'DD7A4.MELD'!AN103),(AO72&lt;'DD7A4.MELD'!AN104)),111,0)</f>
        <v>0</v>
      </c>
    </row>
    <row r="73" spans="2:122" s="51" customFormat="1" ht="17.100000000000001" customHeight="1">
      <c r="B73" s="255"/>
      <c r="C73" s="58" t="s">
        <v>11</v>
      </c>
      <c r="D73" s="345"/>
      <c r="E73" s="345"/>
      <c r="F73" s="345"/>
      <c r="G73" s="345"/>
      <c r="H73" s="345"/>
      <c r="I73" s="345"/>
      <c r="J73" s="345"/>
      <c r="K73" s="345"/>
      <c r="L73" s="345"/>
      <c r="M73" s="345"/>
      <c r="N73" s="345"/>
      <c r="O73" s="345"/>
      <c r="P73" s="345"/>
      <c r="Q73" s="345"/>
      <c r="R73" s="345"/>
      <c r="S73" s="345"/>
      <c r="T73" s="345"/>
      <c r="U73" s="345"/>
      <c r="V73" s="345"/>
      <c r="W73" s="345"/>
      <c r="X73" s="345"/>
      <c r="Y73" s="345"/>
      <c r="Z73" s="345"/>
      <c r="AA73" s="345"/>
      <c r="AB73" s="345"/>
      <c r="AC73" s="345"/>
      <c r="AD73" s="345"/>
      <c r="AE73" s="345"/>
      <c r="AF73" s="345"/>
      <c r="AG73" s="345"/>
      <c r="AH73" s="345"/>
      <c r="AI73" s="345"/>
      <c r="AJ73" s="345"/>
      <c r="AK73" s="345"/>
      <c r="AL73" s="345"/>
      <c r="AM73" s="345"/>
      <c r="AN73" s="345"/>
      <c r="AO73" s="346"/>
      <c r="AP73" s="321"/>
      <c r="AR73" s="73">
        <f t="shared" ref="AR73:CC73" si="24">+D73-SUM(D74:D79)</f>
        <v>0</v>
      </c>
      <c r="AS73" s="73">
        <f t="shared" si="24"/>
        <v>0</v>
      </c>
      <c r="AT73" s="73">
        <f t="shared" si="24"/>
        <v>0</v>
      </c>
      <c r="AU73" s="73">
        <f t="shared" si="24"/>
        <v>0</v>
      </c>
      <c r="AV73" s="73">
        <f t="shared" si="24"/>
        <v>0</v>
      </c>
      <c r="AW73" s="73">
        <f t="shared" si="24"/>
        <v>0</v>
      </c>
      <c r="AX73" s="73">
        <f t="shared" si="24"/>
        <v>0</v>
      </c>
      <c r="AY73" s="73">
        <f t="shared" si="24"/>
        <v>0</v>
      </c>
      <c r="AZ73" s="73">
        <f t="shared" si="24"/>
        <v>0</v>
      </c>
      <c r="BA73" s="73">
        <f t="shared" si="24"/>
        <v>0</v>
      </c>
      <c r="BB73" s="73">
        <f t="shared" si="24"/>
        <v>0</v>
      </c>
      <c r="BC73" s="73">
        <f t="shared" si="24"/>
        <v>0</v>
      </c>
      <c r="BD73" s="73">
        <f t="shared" si="24"/>
        <v>0</v>
      </c>
      <c r="BE73" s="73">
        <f t="shared" si="24"/>
        <v>0</v>
      </c>
      <c r="BF73" s="73">
        <f t="shared" si="24"/>
        <v>0</v>
      </c>
      <c r="BG73" s="73">
        <f t="shared" si="24"/>
        <v>0</v>
      </c>
      <c r="BH73" s="73">
        <f t="shared" si="24"/>
        <v>0</v>
      </c>
      <c r="BI73" s="73">
        <f t="shared" si="24"/>
        <v>0</v>
      </c>
      <c r="BJ73" s="73">
        <f t="shared" si="24"/>
        <v>0</v>
      </c>
      <c r="BK73" s="73">
        <f t="shared" si="24"/>
        <v>0</v>
      </c>
      <c r="BL73" s="73">
        <f t="shared" si="24"/>
        <v>0</v>
      </c>
      <c r="BM73" s="73">
        <f t="shared" si="24"/>
        <v>0</v>
      </c>
      <c r="BN73" s="73">
        <f t="shared" si="24"/>
        <v>0</v>
      </c>
      <c r="BO73" s="73">
        <f t="shared" si="24"/>
        <v>0</v>
      </c>
      <c r="BP73" s="73">
        <f t="shared" si="24"/>
        <v>0</v>
      </c>
      <c r="BQ73" s="73">
        <f t="shared" si="24"/>
        <v>0</v>
      </c>
      <c r="BR73" s="73">
        <f t="shared" si="24"/>
        <v>0</v>
      </c>
      <c r="BS73" s="73">
        <f t="shared" si="24"/>
        <v>0</v>
      </c>
      <c r="BT73" s="73">
        <f t="shared" si="24"/>
        <v>0</v>
      </c>
      <c r="BU73" s="73">
        <f t="shared" si="24"/>
        <v>0</v>
      </c>
      <c r="BV73" s="73">
        <f t="shared" si="24"/>
        <v>0</v>
      </c>
      <c r="BW73" s="73">
        <f t="shared" si="24"/>
        <v>0</v>
      </c>
      <c r="BX73" s="73">
        <f t="shared" si="24"/>
        <v>0</v>
      </c>
      <c r="BY73" s="73">
        <f t="shared" si="24"/>
        <v>0</v>
      </c>
      <c r="BZ73" s="73">
        <f t="shared" si="24"/>
        <v>0</v>
      </c>
      <c r="CA73" s="73">
        <f t="shared" si="24"/>
        <v>0</v>
      </c>
      <c r="CB73" s="73">
        <f t="shared" si="24"/>
        <v>0</v>
      </c>
      <c r="CC73" s="73">
        <f t="shared" si="24"/>
        <v>0</v>
      </c>
      <c r="CD73" s="256"/>
      <c r="CE73" s="72">
        <f>SUM(D73:AP73)-'E1'!Y73-'E2'!P73-'E2'!X73-'E2'!Z73*2</f>
        <v>0</v>
      </c>
      <c r="CG73" s="73">
        <f>+IF(OR((D73&gt;'DD7A4.MELD'!D106),(D73&lt;'DD7A4.MELD'!D107)),111,0)</f>
        <v>0</v>
      </c>
      <c r="CH73" s="73">
        <f>+IF(OR((E73&gt;'DD7A4.MELD'!F106),(E73&lt;'DD7A4.MELD'!F107)),111,0)</f>
        <v>0</v>
      </c>
      <c r="CI73" s="73">
        <f>+IF(OR((F73&gt;'DD7A4.MELD'!G106),(F73&lt;'DD7A4.MELD'!G107)),111,0)</f>
        <v>0</v>
      </c>
      <c r="CJ73" s="73">
        <f>+IF(OR((G73&gt;'DD7A4.MELD'!H106),(G73&lt;'DD7A4.MELD'!H107)),111,0)</f>
        <v>0</v>
      </c>
      <c r="CK73" s="73">
        <f>+IF(OR((H73&gt;'DD7A4.MELD'!I106),(H73&lt;'DD7A4.MELD'!I107)),111,0)</f>
        <v>0</v>
      </c>
      <c r="CL73" s="73">
        <f>+IF(OR((I73&gt;'DD7A4.MELD'!J106),(I73&lt;'DD7A4.MELD'!J107)),111,0)</f>
        <v>0</v>
      </c>
      <c r="CM73" s="73">
        <f>+IF(OR((J73&gt;'DD7A4.MELD'!K106),(J73&lt;'DD7A4.MELD'!K107)),111,0)</f>
        <v>0</v>
      </c>
      <c r="CN73" s="73">
        <f>+IF(OR((K73&gt;'DD7A4.MELD'!L106),(K73&lt;'DD7A4.MELD'!L107)),111,0)</f>
        <v>0</v>
      </c>
      <c r="CO73" s="73">
        <f>+IF(OR((L73&gt;'DD7A4.MELD'!M106),(L73&lt;'DD7A4.MELD'!M107)),111,0)</f>
        <v>0</v>
      </c>
      <c r="CP73" s="73">
        <f>+IF(OR((M73&gt;'DD7A4.MELD'!N106),(M73&lt;'DD7A4.MELD'!N107)),111,0)</f>
        <v>0</v>
      </c>
      <c r="CQ73" s="73">
        <f>+IF(OR((N73&gt;'DD7A4.MELD'!O106),(N73&lt;'DD7A4.MELD'!O107)),111,0)</f>
        <v>0</v>
      </c>
      <c r="CR73" s="73">
        <f>+IF(OR((O73&gt;'DD7A4.MELD'!P106),(O73&lt;'DD7A4.MELD'!P107)),111,0)</f>
        <v>0</v>
      </c>
      <c r="CS73" s="73">
        <f>+IF(OR((P73&gt;'DD7A4.MELD'!Q106),(P73&lt;'DD7A4.MELD'!Q107)),111,0)</f>
        <v>0</v>
      </c>
      <c r="CT73" s="73">
        <f>+IF(OR((Q73&gt;'DD7A4.MELD'!R106),(Q73&lt;'DD7A4.MELD'!R107)),111,0)</f>
        <v>0</v>
      </c>
      <c r="CU73" s="73">
        <f>+IF(OR((R73&gt;'DD7A4.MELD'!S106),(R73&lt;'DD7A4.MELD'!S107)),111,0)</f>
        <v>0</v>
      </c>
      <c r="CV73" s="73">
        <f>+IF(OR((S73&gt;'DD7A4.MELD'!T106),(S73&lt;'DD7A4.MELD'!T107)),111,0)</f>
        <v>0</v>
      </c>
      <c r="CW73" s="73">
        <f>+IF(OR((T73&gt;'DD7A4.MELD'!U106),(T73&lt;'DD7A4.MELD'!U107)),111,0)</f>
        <v>0</v>
      </c>
      <c r="CX73" s="73">
        <f>+IF(OR((U73&gt;'DD7A4.MELD'!V106),(U73&lt;'DD7A4.MELD'!V107)),111,0)</f>
        <v>0</v>
      </c>
      <c r="CY73" s="73">
        <f>+IF(OR((V73&gt;'DD7A4.MELD'!W106),(V73&lt;'DD7A4.MELD'!W107)),111,0)</f>
        <v>0</v>
      </c>
      <c r="CZ73" s="73" t="e">
        <f>+IF(OR((W73&gt;'DD7A4.MELD'!#REF!),(W73&lt;'DD7A4.MELD'!#REF!)),111,0)</f>
        <v>#REF!</v>
      </c>
      <c r="DA73" s="73" t="e">
        <f>+IF(OR((X73&gt;'DD7A4.MELD'!#REF!),(X73&lt;'DD7A4.MELD'!#REF!)),111,0)</f>
        <v>#REF!</v>
      </c>
      <c r="DB73" s="73">
        <f>+IF(OR((Y73&gt;'DD7A4.MELD'!X106),(Y73&lt;'DD7A4.MELD'!X107)),111,0)</f>
        <v>0</v>
      </c>
      <c r="DC73" s="73">
        <f>+IF(OR((Z73&gt;'DD7A4.MELD'!Y106),(Z73&lt;'DD7A4.MELD'!Y107)),111,0)</f>
        <v>0</v>
      </c>
      <c r="DD73" s="73">
        <f>+IF(OR((AA73&gt;'DD7A4.MELD'!Z106),(AA73&lt;'DD7A4.MELD'!Z107)),111,0)</f>
        <v>0</v>
      </c>
      <c r="DE73" s="73">
        <f>+IF(OR((AB73&gt;'DD7A4.MELD'!AA106),(AB73&lt;'DD7A4.MELD'!AA107)),111,0)</f>
        <v>0</v>
      </c>
      <c r="DF73" s="73">
        <f>+IF(OR((AC73&gt;'DD7A4.MELD'!AB106),(AC73&lt;'DD7A4.MELD'!AB107)),111,0)</f>
        <v>0</v>
      </c>
      <c r="DG73" s="73">
        <f>+IF(OR((AD73&gt;'DD7A4.MELD'!AC106),(AD73&lt;'DD7A4.MELD'!AC107)),111,0)</f>
        <v>0</v>
      </c>
      <c r="DH73" s="73">
        <f>+IF(OR((AE73&gt;'DD7A4.MELD'!AD106),(AE73&lt;'DD7A4.MELD'!AD107)),111,0)</f>
        <v>0</v>
      </c>
      <c r="DI73" s="73">
        <f>+IF(OR((AF73&gt;'DD7A4.MELD'!AE106),(AF73&lt;'DD7A4.MELD'!AE107)),111,0)</f>
        <v>0</v>
      </c>
      <c r="DJ73" s="73">
        <f>+IF(OR((AG73&gt;'DD7A4.MELD'!AF106),(AG73&lt;'DD7A4.MELD'!AF107)),111,0)</f>
        <v>0</v>
      </c>
      <c r="DK73" s="73">
        <f>+IF(OR((AH73&gt;'DD7A4.MELD'!AG106),(AH73&lt;'DD7A4.MELD'!AG107)),111,0)</f>
        <v>0</v>
      </c>
      <c r="DL73" s="73">
        <f>+IF(OR((AI73&gt;'DD7A4.MELD'!AH106),(AI73&lt;'DD7A4.MELD'!AH107)),111,0)</f>
        <v>0</v>
      </c>
      <c r="DM73" s="73">
        <f>+IF(OR((AJ73&gt;'DD7A4.MELD'!AI106),(AJ73&lt;'DD7A4.MELD'!AI107)),111,0)</f>
        <v>0</v>
      </c>
      <c r="DN73" s="73">
        <f>+IF(OR((AK73&gt;'DD7A4.MELD'!AJ106),(AK73&lt;'DD7A4.MELD'!AJ107)),111,0)</f>
        <v>0</v>
      </c>
      <c r="DO73" s="73">
        <f>+IF(OR((AL73&gt;'DD7A4.MELD'!AK106),(AL73&lt;'DD7A4.MELD'!AK107)),111,0)</f>
        <v>0</v>
      </c>
      <c r="DP73" s="73">
        <f>+IF(OR((AM73&gt;'DD7A4.MELD'!AL106),(AM73&lt;'DD7A4.MELD'!AL107)),111,0)</f>
        <v>0</v>
      </c>
      <c r="DQ73" s="73">
        <f>+IF(OR((AN73&gt;'DD7A4.MELD'!AM106),(AN73&lt;'DD7A4.MELD'!AM107)),111,0)</f>
        <v>0</v>
      </c>
      <c r="DR73" s="73">
        <f>+IF(OR((AO73&gt;'DD7A4.MELD'!AN106),(AO73&lt;'DD7A4.MELD'!AN107)),111,0)</f>
        <v>0</v>
      </c>
    </row>
    <row r="74" spans="2:122" s="56" customFormat="1" ht="17.100000000000001" customHeight="1">
      <c r="B74" s="276"/>
      <c r="C74" s="277" t="s">
        <v>190</v>
      </c>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309"/>
      <c r="AP74" s="320"/>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55"/>
      <c r="CE74" s="74">
        <f>SUM(D74:AP74)-'E1'!Y74-'E2'!P74-'E2'!X74-'E2'!Z74*2</f>
        <v>0</v>
      </c>
      <c r="CG74" s="74">
        <f>+IF((D74&gt;'DD7A4.MELD'!D109),111,0)</f>
        <v>0</v>
      </c>
      <c r="CH74" s="74">
        <f>+IF((E74&gt;'DD7A4.MELD'!F109),111,0)</f>
        <v>0</v>
      </c>
      <c r="CI74" s="74">
        <f>+IF((F74&gt;'DD7A4.MELD'!G109),111,0)</f>
        <v>0</v>
      </c>
      <c r="CJ74" s="74">
        <f>+IF((G74&gt;'DD7A4.MELD'!H109),111,0)</f>
        <v>0</v>
      </c>
      <c r="CK74" s="74">
        <f>+IF((H74&gt;'DD7A4.MELD'!I109),111,0)</f>
        <v>0</v>
      </c>
      <c r="CL74" s="74">
        <f>+IF((I74&gt;'DD7A4.MELD'!J109),111,0)</f>
        <v>0</v>
      </c>
      <c r="CM74" s="74">
        <f>+IF((J74&gt;'DD7A4.MELD'!K109),111,0)</f>
        <v>0</v>
      </c>
      <c r="CN74" s="74">
        <f>+IF((K74&gt;'DD7A4.MELD'!L109),111,0)</f>
        <v>0</v>
      </c>
      <c r="CO74" s="74">
        <f>+IF((L74&gt;'DD7A4.MELD'!M109),111,0)</f>
        <v>0</v>
      </c>
      <c r="CP74" s="74">
        <f>+IF((M74&gt;'DD7A4.MELD'!N109),111,0)</f>
        <v>0</v>
      </c>
      <c r="CQ74" s="74">
        <f>+IF((N74&gt;'DD7A4.MELD'!O109),111,0)</f>
        <v>0</v>
      </c>
      <c r="CR74" s="74">
        <f>+IF((O74&gt;'DD7A4.MELD'!P109),111,0)</f>
        <v>0</v>
      </c>
      <c r="CS74" s="74">
        <f>+IF((P74&gt;'DD7A4.MELD'!Q109),111,0)</f>
        <v>0</v>
      </c>
      <c r="CT74" s="74">
        <f>+IF((Q74&gt;'DD7A4.MELD'!R109),111,0)</f>
        <v>0</v>
      </c>
      <c r="CU74" s="74">
        <f>+IF((R74&gt;'DD7A4.MELD'!S109),111,0)</f>
        <v>0</v>
      </c>
      <c r="CV74" s="74">
        <f>+IF((S74&gt;'DD7A4.MELD'!T109),111,0)</f>
        <v>0</v>
      </c>
      <c r="CW74" s="74">
        <f>+IF((T74&gt;'DD7A4.MELD'!U109),111,0)</f>
        <v>0</v>
      </c>
      <c r="CX74" s="74">
        <f>+IF((U74&gt;'DD7A4.MELD'!V109),111,0)</f>
        <v>0</v>
      </c>
      <c r="CY74" s="74">
        <f>+IF((V74&gt;'DD7A4.MELD'!W109),111,0)</f>
        <v>0</v>
      </c>
      <c r="CZ74" s="74" t="e">
        <f>+IF((W74&gt;'DD7A4.MELD'!#REF!),111,0)</f>
        <v>#REF!</v>
      </c>
      <c r="DA74" s="74" t="e">
        <f>+IF((X74&gt;'DD7A4.MELD'!#REF!),111,0)</f>
        <v>#REF!</v>
      </c>
      <c r="DB74" s="74">
        <f>+IF((Y74&gt;'DD7A4.MELD'!X109),111,0)</f>
        <v>0</v>
      </c>
      <c r="DC74" s="74">
        <f>+IF((Z74&gt;'DD7A4.MELD'!Y109),111,0)</f>
        <v>0</v>
      </c>
      <c r="DD74" s="74">
        <f>+IF((AA74&gt;'DD7A4.MELD'!Z109),111,0)</f>
        <v>0</v>
      </c>
      <c r="DE74" s="74">
        <f>+IF((AB74&gt;'DD7A4.MELD'!AA109),111,0)</f>
        <v>0</v>
      </c>
      <c r="DF74" s="74">
        <f>+IF((AC74&gt;'DD7A4.MELD'!AB109),111,0)</f>
        <v>0</v>
      </c>
      <c r="DG74" s="74">
        <f>+IF((AD74&gt;'DD7A4.MELD'!AC109),111,0)</f>
        <v>0</v>
      </c>
      <c r="DH74" s="74">
        <f>+IF((AE74&gt;'DD7A4.MELD'!AD109),111,0)</f>
        <v>0</v>
      </c>
      <c r="DI74" s="74">
        <f>+IF((AF74&gt;'DD7A4.MELD'!AE109),111,0)</f>
        <v>0</v>
      </c>
      <c r="DJ74" s="74">
        <f>+IF((AG74&gt;'DD7A4.MELD'!AF109),111,0)</f>
        <v>0</v>
      </c>
      <c r="DK74" s="74">
        <f>+IF((AH74&gt;'DD7A4.MELD'!AG109),111,0)</f>
        <v>0</v>
      </c>
      <c r="DL74" s="74">
        <f>+IF((AI74&gt;'DD7A4.MELD'!AH109),111,0)</f>
        <v>0</v>
      </c>
      <c r="DM74" s="74">
        <f>+IF((AJ74&gt;'DD7A4.MELD'!AI109),111,0)</f>
        <v>0</v>
      </c>
      <c r="DN74" s="74">
        <f>+IF((AK74&gt;'DD7A4.MELD'!AJ109),111,0)</f>
        <v>0</v>
      </c>
      <c r="DO74" s="74">
        <f>+IF((AL74&gt;'DD7A4.MELD'!AK109),111,0)</f>
        <v>0</v>
      </c>
      <c r="DP74" s="74">
        <f>+IF((AM74&gt;'DD7A4.MELD'!AL109),111,0)</f>
        <v>0</v>
      </c>
      <c r="DQ74" s="74">
        <f>+IF((AN74&gt;'DD7A4.MELD'!AM109),111,0)</f>
        <v>0</v>
      </c>
      <c r="DR74" s="74">
        <f>+IF((AO74&gt;'DD7A4.MELD'!AN109),111,0)</f>
        <v>0</v>
      </c>
    </row>
    <row r="75" spans="2:122" s="51" customFormat="1" ht="17.100000000000001" customHeight="1">
      <c r="B75" s="283"/>
      <c r="C75" s="284" t="s">
        <v>81</v>
      </c>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90"/>
      <c r="AK75" s="290"/>
      <c r="AL75" s="290"/>
      <c r="AM75" s="290"/>
      <c r="AN75" s="290"/>
      <c r="AO75" s="301"/>
      <c r="AP75" s="321"/>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50"/>
      <c r="CE75" s="74">
        <f>SUM(D75:AP75)-'E1'!Y75-'E2'!P75-'E2'!X75-'E2'!Z75*2</f>
        <v>0</v>
      </c>
      <c r="CG75" s="73">
        <f>+IF((D75&gt;'DD7A4.MELD'!D110),111,0)</f>
        <v>0</v>
      </c>
      <c r="CH75" s="73">
        <f>+IF((E75&gt;'DD7A4.MELD'!F110),111,0)</f>
        <v>0</v>
      </c>
      <c r="CI75" s="73">
        <f>+IF((F75&gt;'DD7A4.MELD'!G110),111,0)</f>
        <v>0</v>
      </c>
      <c r="CJ75" s="73">
        <f>+IF((G75&gt;'DD7A4.MELD'!H110),111,0)</f>
        <v>0</v>
      </c>
      <c r="CK75" s="73">
        <f>+IF((H75&gt;'DD7A4.MELD'!I110),111,0)</f>
        <v>0</v>
      </c>
      <c r="CL75" s="73">
        <f>+IF((I75&gt;'DD7A4.MELD'!J110),111,0)</f>
        <v>0</v>
      </c>
      <c r="CM75" s="73">
        <f>+IF((J75&gt;'DD7A4.MELD'!K110),111,0)</f>
        <v>0</v>
      </c>
      <c r="CN75" s="73">
        <f>+IF((K75&gt;'DD7A4.MELD'!L110),111,0)</f>
        <v>0</v>
      </c>
      <c r="CO75" s="73">
        <f>+IF((L75&gt;'DD7A4.MELD'!M110),111,0)</f>
        <v>0</v>
      </c>
      <c r="CP75" s="73">
        <f>+IF((M75&gt;'DD7A4.MELD'!N110),111,0)</f>
        <v>0</v>
      </c>
      <c r="CQ75" s="73">
        <f>+IF((N75&gt;'DD7A4.MELD'!O110),111,0)</f>
        <v>0</v>
      </c>
      <c r="CR75" s="73">
        <f>+IF((O75&gt;'DD7A4.MELD'!P110),111,0)</f>
        <v>0</v>
      </c>
      <c r="CS75" s="73">
        <f>+IF((P75&gt;'DD7A4.MELD'!Q110),111,0)</f>
        <v>0</v>
      </c>
      <c r="CT75" s="73">
        <f>+IF((Q75&gt;'DD7A4.MELD'!R110),111,0)</f>
        <v>0</v>
      </c>
      <c r="CU75" s="73">
        <f>+IF((R75&gt;'DD7A4.MELD'!S110),111,0)</f>
        <v>0</v>
      </c>
      <c r="CV75" s="73">
        <f>+IF((S75&gt;'DD7A4.MELD'!T110),111,0)</f>
        <v>0</v>
      </c>
      <c r="CW75" s="73">
        <f>+IF((T75&gt;'DD7A4.MELD'!U110),111,0)</f>
        <v>0</v>
      </c>
      <c r="CX75" s="73">
        <f>+IF((U75&gt;'DD7A4.MELD'!V110),111,0)</f>
        <v>0</v>
      </c>
      <c r="CY75" s="73">
        <f>+IF((V75&gt;'DD7A4.MELD'!W110),111,0)</f>
        <v>0</v>
      </c>
      <c r="CZ75" s="73" t="e">
        <f>+IF((W75&gt;'DD7A4.MELD'!#REF!),111,0)</f>
        <v>#REF!</v>
      </c>
      <c r="DA75" s="73" t="e">
        <f>+IF((X75&gt;'DD7A4.MELD'!#REF!),111,0)</f>
        <v>#REF!</v>
      </c>
      <c r="DB75" s="73">
        <f>+IF((Y75&gt;'DD7A4.MELD'!X110),111,0)</f>
        <v>0</v>
      </c>
      <c r="DC75" s="73">
        <f>+IF((Z75&gt;'DD7A4.MELD'!Y110),111,0)</f>
        <v>0</v>
      </c>
      <c r="DD75" s="73">
        <f>+IF((AA75&gt;'DD7A4.MELD'!Z110),111,0)</f>
        <v>0</v>
      </c>
      <c r="DE75" s="73">
        <f>+IF((AB75&gt;'DD7A4.MELD'!AA110),111,0)</f>
        <v>0</v>
      </c>
      <c r="DF75" s="73">
        <f>+IF((AC75&gt;'DD7A4.MELD'!AB110),111,0)</f>
        <v>0</v>
      </c>
      <c r="DG75" s="73">
        <f>+IF((AD75&gt;'DD7A4.MELD'!AC110),111,0)</f>
        <v>0</v>
      </c>
      <c r="DH75" s="73">
        <f>+IF((AE75&gt;'DD7A4.MELD'!AD110),111,0)</f>
        <v>0</v>
      </c>
      <c r="DI75" s="73">
        <f>+IF((AF75&gt;'DD7A4.MELD'!AE110),111,0)</f>
        <v>0</v>
      </c>
      <c r="DJ75" s="73">
        <f>+IF((AG75&gt;'DD7A4.MELD'!AF110),111,0)</f>
        <v>0</v>
      </c>
      <c r="DK75" s="73">
        <f>+IF((AH75&gt;'DD7A4.MELD'!AG110),111,0)</f>
        <v>0</v>
      </c>
      <c r="DL75" s="73">
        <f>+IF((AI75&gt;'DD7A4.MELD'!AH110),111,0)</f>
        <v>0</v>
      </c>
      <c r="DM75" s="73">
        <f>+IF((AJ75&gt;'DD7A4.MELD'!AI110),111,0)</f>
        <v>0</v>
      </c>
      <c r="DN75" s="73">
        <f>+IF((AK75&gt;'DD7A4.MELD'!AJ110),111,0)</f>
        <v>0</v>
      </c>
      <c r="DO75" s="73">
        <f>+IF((AL75&gt;'DD7A4.MELD'!AK110),111,0)</f>
        <v>0</v>
      </c>
      <c r="DP75" s="73">
        <f>+IF((AM75&gt;'DD7A4.MELD'!AL110),111,0)</f>
        <v>0</v>
      </c>
      <c r="DQ75" s="73">
        <f>+IF((AN75&gt;'DD7A4.MELD'!AM110),111,0)</f>
        <v>0</v>
      </c>
      <c r="DR75" s="73">
        <f>+IF((AO75&gt;'DD7A4.MELD'!AN110),111,0)</f>
        <v>0</v>
      </c>
    </row>
    <row r="76" spans="2:122" s="51" customFormat="1" ht="17.100000000000001" customHeight="1">
      <c r="B76" s="283"/>
      <c r="C76" s="284" t="s">
        <v>282</v>
      </c>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90"/>
      <c r="AK76" s="290"/>
      <c r="AL76" s="290"/>
      <c r="AM76" s="290"/>
      <c r="AN76" s="290"/>
      <c r="AO76" s="301"/>
      <c r="AP76" s="321"/>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50"/>
      <c r="CE76" s="74">
        <f>SUM(D76:AP76)-'E1'!Y76-'E2'!P76-'E2'!X76-'E2'!Z76*2</f>
        <v>0</v>
      </c>
      <c r="CG76" s="73">
        <f>+IF((D76&gt;'DD7A4.MELD'!D111),111,0)</f>
        <v>0</v>
      </c>
      <c r="CH76" s="73">
        <f>+IF((E76&gt;'DD7A4.MELD'!F111),111,0)</f>
        <v>0</v>
      </c>
      <c r="CI76" s="73">
        <f>+IF((F76&gt;'DD7A4.MELD'!G111),111,0)</f>
        <v>0</v>
      </c>
      <c r="CJ76" s="73">
        <f>+IF((G76&gt;'DD7A4.MELD'!H111),111,0)</f>
        <v>0</v>
      </c>
      <c r="CK76" s="73">
        <f>+IF((H76&gt;'DD7A4.MELD'!I111),111,0)</f>
        <v>0</v>
      </c>
      <c r="CL76" s="73">
        <f>+IF((I76&gt;'DD7A4.MELD'!J111),111,0)</f>
        <v>0</v>
      </c>
      <c r="CM76" s="73">
        <f>+IF((J76&gt;'DD7A4.MELD'!K111),111,0)</f>
        <v>0</v>
      </c>
      <c r="CN76" s="73">
        <f>+IF((K76&gt;'DD7A4.MELD'!L111),111,0)</f>
        <v>0</v>
      </c>
      <c r="CO76" s="73">
        <f>+IF((L76&gt;'DD7A4.MELD'!M111),111,0)</f>
        <v>0</v>
      </c>
      <c r="CP76" s="73">
        <f>+IF((M76&gt;'DD7A4.MELD'!N111),111,0)</f>
        <v>0</v>
      </c>
      <c r="CQ76" s="73">
        <f>+IF((N76&gt;'DD7A4.MELD'!O111),111,0)</f>
        <v>0</v>
      </c>
      <c r="CR76" s="73">
        <f>+IF((O76&gt;'DD7A4.MELD'!P111),111,0)</f>
        <v>0</v>
      </c>
      <c r="CS76" s="73">
        <f>+IF((P76&gt;'DD7A4.MELD'!Q111),111,0)</f>
        <v>0</v>
      </c>
      <c r="CT76" s="73">
        <f>+IF((Q76&gt;'DD7A4.MELD'!R111),111,0)</f>
        <v>0</v>
      </c>
      <c r="CU76" s="73">
        <f>+IF((R76&gt;'DD7A4.MELD'!S111),111,0)</f>
        <v>0</v>
      </c>
      <c r="CV76" s="73">
        <f>+IF((S76&gt;'DD7A4.MELD'!T111),111,0)</f>
        <v>0</v>
      </c>
      <c r="CW76" s="73">
        <f>+IF((T76&gt;'DD7A4.MELD'!U111),111,0)</f>
        <v>0</v>
      </c>
      <c r="CX76" s="73">
        <f>+IF((U76&gt;'DD7A4.MELD'!V111),111,0)</f>
        <v>0</v>
      </c>
      <c r="CY76" s="73">
        <f>+IF((V76&gt;'DD7A4.MELD'!W111),111,0)</f>
        <v>0</v>
      </c>
      <c r="CZ76" s="73" t="e">
        <f>+IF((W76&gt;'DD7A4.MELD'!#REF!),111,0)</f>
        <v>#REF!</v>
      </c>
      <c r="DA76" s="73" t="e">
        <f>+IF((X76&gt;'DD7A4.MELD'!#REF!),111,0)</f>
        <v>#REF!</v>
      </c>
      <c r="DB76" s="73">
        <f>+IF((Y76&gt;'DD7A4.MELD'!X111),111,0)</f>
        <v>0</v>
      </c>
      <c r="DC76" s="73">
        <f>+IF((Z76&gt;'DD7A4.MELD'!Y111),111,0)</f>
        <v>0</v>
      </c>
      <c r="DD76" s="73">
        <f>+IF((AA76&gt;'DD7A4.MELD'!Z111),111,0)</f>
        <v>0</v>
      </c>
      <c r="DE76" s="73">
        <f>+IF((AB76&gt;'DD7A4.MELD'!AA111),111,0)</f>
        <v>0</v>
      </c>
      <c r="DF76" s="73">
        <f>+IF((AC76&gt;'DD7A4.MELD'!AB111),111,0)</f>
        <v>0</v>
      </c>
      <c r="DG76" s="73">
        <f>+IF((AD76&gt;'DD7A4.MELD'!AC111),111,0)</f>
        <v>0</v>
      </c>
      <c r="DH76" s="73">
        <f>+IF((AE76&gt;'DD7A4.MELD'!AD111),111,0)</f>
        <v>0</v>
      </c>
      <c r="DI76" s="73">
        <f>+IF((AF76&gt;'DD7A4.MELD'!AE111),111,0)</f>
        <v>0</v>
      </c>
      <c r="DJ76" s="73">
        <f>+IF((AG76&gt;'DD7A4.MELD'!AF111),111,0)</f>
        <v>0</v>
      </c>
      <c r="DK76" s="73">
        <f>+IF((AH76&gt;'DD7A4.MELD'!AG111),111,0)</f>
        <v>0</v>
      </c>
      <c r="DL76" s="73">
        <f>+IF((AI76&gt;'DD7A4.MELD'!AH111),111,0)</f>
        <v>0</v>
      </c>
      <c r="DM76" s="73">
        <f>+IF((AJ76&gt;'DD7A4.MELD'!AI111),111,0)</f>
        <v>0</v>
      </c>
      <c r="DN76" s="73">
        <f>+IF((AK76&gt;'DD7A4.MELD'!AJ111),111,0)</f>
        <v>0</v>
      </c>
      <c r="DO76" s="73">
        <f>+IF((AL76&gt;'DD7A4.MELD'!AK111),111,0)</f>
        <v>0</v>
      </c>
      <c r="DP76" s="73">
        <f>+IF((AM76&gt;'DD7A4.MELD'!AL111),111,0)</f>
        <v>0</v>
      </c>
      <c r="DQ76" s="73">
        <f>+IF((AN76&gt;'DD7A4.MELD'!AM111),111,0)</f>
        <v>0</v>
      </c>
      <c r="DR76" s="73">
        <f>+IF((AO76&gt;'DD7A4.MELD'!AN111),111,0)</f>
        <v>0</v>
      </c>
    </row>
    <row r="77" spans="2:122" s="51" customFormat="1" ht="17.100000000000001" customHeight="1">
      <c r="B77" s="283"/>
      <c r="C77" s="284" t="s">
        <v>191</v>
      </c>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0"/>
      <c r="AM77" s="290"/>
      <c r="AN77" s="290"/>
      <c r="AO77" s="301"/>
      <c r="AP77" s="321"/>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50"/>
      <c r="CE77" s="74">
        <f>SUM(D77:AP77)-'E1'!Y77-'E2'!P77-'E2'!X77-'E2'!Z77*2</f>
        <v>0</v>
      </c>
      <c r="CG77" s="73">
        <f>+IF((D77&gt;'DD7A4.MELD'!D112),111,0)</f>
        <v>0</v>
      </c>
      <c r="CH77" s="73">
        <f>+IF((E77&gt;'DD7A4.MELD'!F112),111,0)</f>
        <v>0</v>
      </c>
      <c r="CI77" s="73">
        <f>+IF((F77&gt;'DD7A4.MELD'!G112),111,0)</f>
        <v>0</v>
      </c>
      <c r="CJ77" s="73">
        <f>+IF((G77&gt;'DD7A4.MELD'!H112),111,0)</f>
        <v>0</v>
      </c>
      <c r="CK77" s="73">
        <f>+IF((H77&gt;'DD7A4.MELD'!I112),111,0)</f>
        <v>0</v>
      </c>
      <c r="CL77" s="73">
        <f>+IF((I77&gt;'DD7A4.MELD'!J112),111,0)</f>
        <v>0</v>
      </c>
      <c r="CM77" s="73">
        <f>+IF((J77&gt;'DD7A4.MELD'!K112),111,0)</f>
        <v>0</v>
      </c>
      <c r="CN77" s="73">
        <f>+IF((K77&gt;'DD7A4.MELD'!L112),111,0)</f>
        <v>0</v>
      </c>
      <c r="CO77" s="73">
        <f>+IF((L77&gt;'DD7A4.MELD'!M112),111,0)</f>
        <v>0</v>
      </c>
      <c r="CP77" s="73">
        <f>+IF((M77&gt;'DD7A4.MELD'!N112),111,0)</f>
        <v>0</v>
      </c>
      <c r="CQ77" s="73">
        <f>+IF((N77&gt;'DD7A4.MELD'!O112),111,0)</f>
        <v>0</v>
      </c>
      <c r="CR77" s="73">
        <f>+IF((O77&gt;'DD7A4.MELD'!P112),111,0)</f>
        <v>0</v>
      </c>
      <c r="CS77" s="73">
        <f>+IF((P77&gt;'DD7A4.MELD'!Q112),111,0)</f>
        <v>0</v>
      </c>
      <c r="CT77" s="73">
        <f>+IF((Q77&gt;'DD7A4.MELD'!R112),111,0)</f>
        <v>0</v>
      </c>
      <c r="CU77" s="73">
        <f>+IF((R77&gt;'DD7A4.MELD'!S112),111,0)</f>
        <v>0</v>
      </c>
      <c r="CV77" s="73">
        <f>+IF((S77&gt;'DD7A4.MELD'!T112),111,0)</f>
        <v>0</v>
      </c>
      <c r="CW77" s="73">
        <f>+IF((T77&gt;'DD7A4.MELD'!U112),111,0)</f>
        <v>0</v>
      </c>
      <c r="CX77" s="73">
        <f>+IF((U77&gt;'DD7A4.MELD'!V112),111,0)</f>
        <v>0</v>
      </c>
      <c r="CY77" s="73">
        <f>+IF((V77&gt;'DD7A4.MELD'!W112),111,0)</f>
        <v>0</v>
      </c>
      <c r="CZ77" s="73" t="e">
        <f>+IF((W77&gt;'DD7A4.MELD'!#REF!),111,0)</f>
        <v>#REF!</v>
      </c>
      <c r="DA77" s="73" t="e">
        <f>+IF((X77&gt;'DD7A4.MELD'!#REF!),111,0)</f>
        <v>#REF!</v>
      </c>
      <c r="DB77" s="73">
        <f>+IF((Y77&gt;'DD7A4.MELD'!X112),111,0)</f>
        <v>0</v>
      </c>
      <c r="DC77" s="73">
        <f>+IF((Z77&gt;'DD7A4.MELD'!Y112),111,0)</f>
        <v>0</v>
      </c>
      <c r="DD77" s="73">
        <f>+IF((AA77&gt;'DD7A4.MELD'!Z112),111,0)</f>
        <v>0</v>
      </c>
      <c r="DE77" s="73">
        <f>+IF((AB77&gt;'DD7A4.MELD'!AA112),111,0)</f>
        <v>0</v>
      </c>
      <c r="DF77" s="73">
        <f>+IF((AC77&gt;'DD7A4.MELD'!AB112),111,0)</f>
        <v>0</v>
      </c>
      <c r="DG77" s="73">
        <f>+IF((AD77&gt;'DD7A4.MELD'!AC112),111,0)</f>
        <v>0</v>
      </c>
      <c r="DH77" s="73">
        <f>+IF((AE77&gt;'DD7A4.MELD'!AD112),111,0)</f>
        <v>0</v>
      </c>
      <c r="DI77" s="73">
        <f>+IF((AF77&gt;'DD7A4.MELD'!AE112),111,0)</f>
        <v>0</v>
      </c>
      <c r="DJ77" s="73">
        <f>+IF((AG77&gt;'DD7A4.MELD'!AF112),111,0)</f>
        <v>0</v>
      </c>
      <c r="DK77" s="73">
        <f>+IF((AH77&gt;'DD7A4.MELD'!AG112),111,0)</f>
        <v>0</v>
      </c>
      <c r="DL77" s="73">
        <f>+IF((AI77&gt;'DD7A4.MELD'!AH112),111,0)</f>
        <v>0</v>
      </c>
      <c r="DM77" s="73">
        <f>+IF((AJ77&gt;'DD7A4.MELD'!AI112),111,0)</f>
        <v>0</v>
      </c>
      <c r="DN77" s="73">
        <f>+IF((AK77&gt;'DD7A4.MELD'!AJ112),111,0)</f>
        <v>0</v>
      </c>
      <c r="DO77" s="73">
        <f>+IF((AL77&gt;'DD7A4.MELD'!AK112),111,0)</f>
        <v>0</v>
      </c>
      <c r="DP77" s="73">
        <f>+IF((AM77&gt;'DD7A4.MELD'!AL112),111,0)</f>
        <v>0</v>
      </c>
      <c r="DQ77" s="73">
        <f>+IF((AN77&gt;'DD7A4.MELD'!AM112),111,0)</f>
        <v>0</v>
      </c>
      <c r="DR77" s="73">
        <f>+IF((AO77&gt;'DD7A4.MELD'!AN112),111,0)</f>
        <v>0</v>
      </c>
    </row>
    <row r="78" spans="2:122" s="51" customFormat="1" ht="17.100000000000001" customHeight="1">
      <c r="B78" s="283"/>
      <c r="C78" s="285" t="s">
        <v>54</v>
      </c>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90"/>
      <c r="AK78" s="290"/>
      <c r="AL78" s="290"/>
      <c r="AM78" s="290"/>
      <c r="AN78" s="290"/>
      <c r="AO78" s="301"/>
      <c r="AP78" s="321"/>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50"/>
      <c r="CE78" s="74">
        <f>SUM(D78:AP78)-'E1'!Y78-'E2'!P78-'E2'!X78-'E2'!Z78*2</f>
        <v>0</v>
      </c>
      <c r="CG78" s="73">
        <f>+IF((D78&gt;'DD7A4.MELD'!D113),111,0)</f>
        <v>0</v>
      </c>
      <c r="CH78" s="73">
        <f>+IF((E78&gt;'DD7A4.MELD'!F113),111,0)</f>
        <v>0</v>
      </c>
      <c r="CI78" s="73">
        <f>+IF((F78&gt;'DD7A4.MELD'!G113),111,0)</f>
        <v>0</v>
      </c>
      <c r="CJ78" s="73">
        <f>+IF((G78&gt;'DD7A4.MELD'!H113),111,0)</f>
        <v>0</v>
      </c>
      <c r="CK78" s="73">
        <f>+IF((H78&gt;'DD7A4.MELD'!I113),111,0)</f>
        <v>0</v>
      </c>
      <c r="CL78" s="73">
        <f>+IF((I78&gt;'DD7A4.MELD'!J113),111,0)</f>
        <v>0</v>
      </c>
      <c r="CM78" s="73">
        <f>+IF((J78&gt;'DD7A4.MELD'!K113),111,0)</f>
        <v>0</v>
      </c>
      <c r="CN78" s="73">
        <f>+IF((K78&gt;'DD7A4.MELD'!L113),111,0)</f>
        <v>0</v>
      </c>
      <c r="CO78" s="73">
        <f>+IF((L78&gt;'DD7A4.MELD'!M113),111,0)</f>
        <v>0</v>
      </c>
      <c r="CP78" s="73">
        <f>+IF((M78&gt;'DD7A4.MELD'!N113),111,0)</f>
        <v>0</v>
      </c>
      <c r="CQ78" s="73">
        <f>+IF((N78&gt;'DD7A4.MELD'!O113),111,0)</f>
        <v>0</v>
      </c>
      <c r="CR78" s="73">
        <f>+IF((O78&gt;'DD7A4.MELD'!P113),111,0)</f>
        <v>0</v>
      </c>
      <c r="CS78" s="73">
        <f>+IF((P78&gt;'DD7A4.MELD'!Q113),111,0)</f>
        <v>0</v>
      </c>
      <c r="CT78" s="73">
        <f>+IF((Q78&gt;'DD7A4.MELD'!R113),111,0)</f>
        <v>0</v>
      </c>
      <c r="CU78" s="73">
        <f>+IF((R78&gt;'DD7A4.MELD'!S113),111,0)</f>
        <v>0</v>
      </c>
      <c r="CV78" s="73">
        <f>+IF((S78&gt;'DD7A4.MELD'!T113),111,0)</f>
        <v>0</v>
      </c>
      <c r="CW78" s="73">
        <f>+IF((T78&gt;'DD7A4.MELD'!U113),111,0)</f>
        <v>0</v>
      </c>
      <c r="CX78" s="73">
        <f>+IF((U78&gt;'DD7A4.MELD'!V113),111,0)</f>
        <v>0</v>
      </c>
      <c r="CY78" s="73">
        <f>+IF((V78&gt;'DD7A4.MELD'!W113),111,0)</f>
        <v>0</v>
      </c>
      <c r="CZ78" s="73" t="e">
        <f>+IF((W78&gt;'DD7A4.MELD'!#REF!),111,0)</f>
        <v>#REF!</v>
      </c>
      <c r="DA78" s="73" t="e">
        <f>+IF((X78&gt;'DD7A4.MELD'!#REF!),111,0)</f>
        <v>#REF!</v>
      </c>
      <c r="DB78" s="73">
        <f>+IF((Y78&gt;'DD7A4.MELD'!X113),111,0)</f>
        <v>0</v>
      </c>
      <c r="DC78" s="73">
        <f>+IF((Z78&gt;'DD7A4.MELD'!Y113),111,0)</f>
        <v>0</v>
      </c>
      <c r="DD78" s="73">
        <f>+IF((AA78&gt;'DD7A4.MELD'!Z113),111,0)</f>
        <v>0</v>
      </c>
      <c r="DE78" s="73">
        <f>+IF((AB78&gt;'DD7A4.MELD'!AA113),111,0)</f>
        <v>0</v>
      </c>
      <c r="DF78" s="73">
        <f>+IF((AC78&gt;'DD7A4.MELD'!AB113),111,0)</f>
        <v>0</v>
      </c>
      <c r="DG78" s="73">
        <f>+IF((AD78&gt;'DD7A4.MELD'!AC113),111,0)</f>
        <v>0</v>
      </c>
      <c r="DH78" s="73">
        <f>+IF((AE78&gt;'DD7A4.MELD'!AD113),111,0)</f>
        <v>0</v>
      </c>
      <c r="DI78" s="73">
        <f>+IF((AF78&gt;'DD7A4.MELD'!AE113),111,0)</f>
        <v>0</v>
      </c>
      <c r="DJ78" s="73">
        <f>+IF((AG78&gt;'DD7A4.MELD'!AF113),111,0)</f>
        <v>0</v>
      </c>
      <c r="DK78" s="73">
        <f>+IF((AH78&gt;'DD7A4.MELD'!AG113),111,0)</f>
        <v>0</v>
      </c>
      <c r="DL78" s="73">
        <f>+IF((AI78&gt;'DD7A4.MELD'!AH113),111,0)</f>
        <v>0</v>
      </c>
      <c r="DM78" s="73">
        <f>+IF((AJ78&gt;'DD7A4.MELD'!AI113),111,0)</f>
        <v>0</v>
      </c>
      <c r="DN78" s="73">
        <f>+IF((AK78&gt;'DD7A4.MELD'!AJ113),111,0)</f>
        <v>0</v>
      </c>
      <c r="DO78" s="73">
        <f>+IF((AL78&gt;'DD7A4.MELD'!AK113),111,0)</f>
        <v>0</v>
      </c>
      <c r="DP78" s="73">
        <f>+IF((AM78&gt;'DD7A4.MELD'!AL113),111,0)</f>
        <v>0</v>
      </c>
      <c r="DQ78" s="73">
        <f>+IF((AN78&gt;'DD7A4.MELD'!AM113),111,0)</f>
        <v>0</v>
      </c>
      <c r="DR78" s="73">
        <f>+IF((AO78&gt;'DD7A4.MELD'!AN113),111,0)</f>
        <v>0</v>
      </c>
    </row>
    <row r="79" spans="2:122" s="51" customFormat="1" ht="17.100000000000001" customHeight="1">
      <c r="B79" s="283"/>
      <c r="C79" s="278" t="s">
        <v>241</v>
      </c>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301"/>
      <c r="AP79" s="321"/>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50"/>
      <c r="CE79" s="74">
        <f>SUM(D79:AP79)-'E1'!Y79-'E2'!P79-'E2'!X79-'E2'!Z79*2</f>
        <v>0</v>
      </c>
      <c r="CG79" s="73">
        <f>+IF((D79&gt;'DD7A4.MELD'!D114),111,0)</f>
        <v>0</v>
      </c>
      <c r="CH79" s="73">
        <f>+IF((E79&gt;'DD7A4.MELD'!F114),111,0)</f>
        <v>0</v>
      </c>
      <c r="CI79" s="73">
        <f>+IF((F79&gt;'DD7A4.MELD'!G114),111,0)</f>
        <v>0</v>
      </c>
      <c r="CJ79" s="73">
        <f>+IF((G79&gt;'DD7A4.MELD'!H114),111,0)</f>
        <v>0</v>
      </c>
      <c r="CK79" s="73">
        <f>+IF((H79&gt;'DD7A4.MELD'!I114),111,0)</f>
        <v>0</v>
      </c>
      <c r="CL79" s="73">
        <f>+IF((I79&gt;'DD7A4.MELD'!J114),111,0)</f>
        <v>0</v>
      </c>
      <c r="CM79" s="73">
        <f>+IF((J79&gt;'DD7A4.MELD'!K114),111,0)</f>
        <v>0</v>
      </c>
      <c r="CN79" s="73">
        <f>+IF((K79&gt;'DD7A4.MELD'!L114),111,0)</f>
        <v>0</v>
      </c>
      <c r="CO79" s="73">
        <f>+IF((L79&gt;'DD7A4.MELD'!M114),111,0)</f>
        <v>0</v>
      </c>
      <c r="CP79" s="73">
        <f>+IF((M79&gt;'DD7A4.MELD'!N114),111,0)</f>
        <v>0</v>
      </c>
      <c r="CQ79" s="73">
        <f>+IF((N79&gt;'DD7A4.MELD'!O114),111,0)</f>
        <v>0</v>
      </c>
      <c r="CR79" s="73">
        <f>+IF((O79&gt;'DD7A4.MELD'!P114),111,0)</f>
        <v>0</v>
      </c>
      <c r="CS79" s="73">
        <f>+IF((P79&gt;'DD7A4.MELD'!Q114),111,0)</f>
        <v>0</v>
      </c>
      <c r="CT79" s="73">
        <f>+IF((Q79&gt;'DD7A4.MELD'!R114),111,0)</f>
        <v>0</v>
      </c>
      <c r="CU79" s="73">
        <f>+IF((R79&gt;'DD7A4.MELD'!S114),111,0)</f>
        <v>0</v>
      </c>
      <c r="CV79" s="73">
        <f>+IF((S79&gt;'DD7A4.MELD'!T114),111,0)</f>
        <v>0</v>
      </c>
      <c r="CW79" s="73">
        <f>+IF((T79&gt;'DD7A4.MELD'!U114),111,0)</f>
        <v>0</v>
      </c>
      <c r="CX79" s="73">
        <f>+IF((U79&gt;'DD7A4.MELD'!V114),111,0)</f>
        <v>0</v>
      </c>
      <c r="CY79" s="73">
        <f>+IF((V79&gt;'DD7A4.MELD'!W114),111,0)</f>
        <v>0</v>
      </c>
      <c r="CZ79" s="73" t="e">
        <f>+IF((W79&gt;'DD7A4.MELD'!#REF!),111,0)</f>
        <v>#REF!</v>
      </c>
      <c r="DA79" s="73" t="e">
        <f>+IF((X79&gt;'DD7A4.MELD'!#REF!),111,0)</f>
        <v>#REF!</v>
      </c>
      <c r="DB79" s="73">
        <f>+IF((Y79&gt;'DD7A4.MELD'!X114),111,0)</f>
        <v>0</v>
      </c>
      <c r="DC79" s="73">
        <f>+IF((Z79&gt;'DD7A4.MELD'!Y114),111,0)</f>
        <v>0</v>
      </c>
      <c r="DD79" s="73">
        <f>+IF((AA79&gt;'DD7A4.MELD'!Z114),111,0)</f>
        <v>0</v>
      </c>
      <c r="DE79" s="73">
        <f>+IF((AB79&gt;'DD7A4.MELD'!AA114),111,0)</f>
        <v>0</v>
      </c>
      <c r="DF79" s="73">
        <f>+IF((AC79&gt;'DD7A4.MELD'!AB114),111,0)</f>
        <v>0</v>
      </c>
      <c r="DG79" s="73">
        <f>+IF((AD79&gt;'DD7A4.MELD'!AC114),111,0)</f>
        <v>0</v>
      </c>
      <c r="DH79" s="73">
        <f>+IF((AE79&gt;'DD7A4.MELD'!AD114),111,0)</f>
        <v>0</v>
      </c>
      <c r="DI79" s="73">
        <f>+IF((AF79&gt;'DD7A4.MELD'!AE114),111,0)</f>
        <v>0</v>
      </c>
      <c r="DJ79" s="73">
        <f>+IF((AG79&gt;'DD7A4.MELD'!AF114),111,0)</f>
        <v>0</v>
      </c>
      <c r="DK79" s="73">
        <f>+IF((AH79&gt;'DD7A4.MELD'!AG114),111,0)</f>
        <v>0</v>
      </c>
      <c r="DL79" s="73">
        <f>+IF((AI79&gt;'DD7A4.MELD'!AH114),111,0)</f>
        <v>0</v>
      </c>
      <c r="DM79" s="73">
        <f>+IF((AJ79&gt;'DD7A4.MELD'!AI114),111,0)</f>
        <v>0</v>
      </c>
      <c r="DN79" s="73">
        <f>+IF((AK79&gt;'DD7A4.MELD'!AJ114),111,0)</f>
        <v>0</v>
      </c>
      <c r="DO79" s="73">
        <f>+IF((AL79&gt;'DD7A4.MELD'!AK114),111,0)</f>
        <v>0</v>
      </c>
      <c r="DP79" s="73">
        <f>+IF((AM79&gt;'DD7A4.MELD'!AL114),111,0)</f>
        <v>0</v>
      </c>
      <c r="DQ79" s="73">
        <f>+IF((AN79&gt;'DD7A4.MELD'!AM114),111,0)</f>
        <v>0</v>
      </c>
      <c r="DR79" s="73">
        <f>+IF((AO79&gt;'DD7A4.MELD'!AN114),111,0)</f>
        <v>0</v>
      </c>
    </row>
    <row r="80" spans="2:122" s="58" customFormat="1" ht="17.100000000000001" customHeight="1">
      <c r="B80" s="255"/>
      <c r="C80" s="91" t="s">
        <v>12</v>
      </c>
      <c r="D80" s="345"/>
      <c r="E80" s="345"/>
      <c r="F80" s="345"/>
      <c r="G80" s="345"/>
      <c r="H80" s="345"/>
      <c r="I80" s="345"/>
      <c r="J80" s="345"/>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5"/>
      <c r="AH80" s="345"/>
      <c r="AI80" s="345"/>
      <c r="AJ80" s="345"/>
      <c r="AK80" s="345"/>
      <c r="AL80" s="345"/>
      <c r="AM80" s="345"/>
      <c r="AN80" s="345"/>
      <c r="AO80" s="346"/>
      <c r="AP80" s="321"/>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256"/>
      <c r="CE80" s="72">
        <f>SUM(D80:AP80)-'E1'!Y80-'E2'!P80-'E2'!X80-'E2'!Z80*2</f>
        <v>0</v>
      </c>
      <c r="CG80" s="73">
        <f>+IF(OR((D80&gt;'DD7A4.MELD'!D115),(D80&lt;'DD7A4.MELD'!D116)),111,0)</f>
        <v>0</v>
      </c>
      <c r="CH80" s="74">
        <f>+IF(OR((E80&gt;'DD7A4.MELD'!F115),(E80&lt;'DD7A4.MELD'!F116)),111,0)</f>
        <v>0</v>
      </c>
      <c r="CI80" s="74">
        <f>+IF(OR((F80&gt;'DD7A4.MELD'!G115),(F80&lt;'DD7A4.MELD'!G116)),111,0)</f>
        <v>0</v>
      </c>
      <c r="CJ80" s="74">
        <f>+IF(OR((G80&gt;'DD7A4.MELD'!H115),(G80&lt;'DD7A4.MELD'!H116)),111,0)</f>
        <v>0</v>
      </c>
      <c r="CK80" s="74">
        <f>+IF(OR((H80&gt;'DD7A4.MELD'!I115),(H80&lt;'DD7A4.MELD'!I116)),111,0)</f>
        <v>0</v>
      </c>
      <c r="CL80" s="74">
        <f>+IF(OR((I80&gt;'DD7A4.MELD'!J115),(I80&lt;'DD7A4.MELD'!J116)),111,0)</f>
        <v>0</v>
      </c>
      <c r="CM80" s="74">
        <f>+IF(OR((J80&gt;'DD7A4.MELD'!K115),(J80&lt;'DD7A4.MELD'!K116)),111,0)</f>
        <v>0</v>
      </c>
      <c r="CN80" s="74">
        <f>+IF(OR((K80&gt;'DD7A4.MELD'!L115),(K80&lt;'DD7A4.MELD'!L116)),111,0)</f>
        <v>0</v>
      </c>
      <c r="CO80" s="74">
        <f>+IF(OR((L80&gt;'DD7A4.MELD'!M115),(L80&lt;'DD7A4.MELD'!M116)),111,0)</f>
        <v>0</v>
      </c>
      <c r="CP80" s="74">
        <f>+IF(OR((M80&gt;'DD7A4.MELD'!N115),(M80&lt;'DD7A4.MELD'!N116)),111,0)</f>
        <v>0</v>
      </c>
      <c r="CQ80" s="74">
        <f>+IF(OR((N80&gt;'DD7A4.MELD'!O115),(N80&lt;'DD7A4.MELD'!O116)),111,0)</f>
        <v>0</v>
      </c>
      <c r="CR80" s="74">
        <f>+IF(OR((O80&gt;'DD7A4.MELD'!P115),(O80&lt;'DD7A4.MELD'!P116)),111,0)</f>
        <v>0</v>
      </c>
      <c r="CS80" s="74">
        <f>+IF(OR((P80&gt;'DD7A4.MELD'!Q115),(P80&lt;'DD7A4.MELD'!Q116)),111,0)</f>
        <v>0</v>
      </c>
      <c r="CT80" s="74">
        <f>+IF(OR((Q80&gt;'DD7A4.MELD'!R115),(Q80&lt;'DD7A4.MELD'!R116)),111,0)</f>
        <v>0</v>
      </c>
      <c r="CU80" s="74">
        <f>+IF(OR((R80&gt;'DD7A4.MELD'!S115),(R80&lt;'DD7A4.MELD'!S116)),111,0)</f>
        <v>0</v>
      </c>
      <c r="CV80" s="74">
        <f>+IF(OR((S80&gt;'DD7A4.MELD'!T115),(S80&lt;'DD7A4.MELD'!T116)),111,0)</f>
        <v>0</v>
      </c>
      <c r="CW80" s="74">
        <f>+IF(OR((T80&gt;'DD7A4.MELD'!U115),(T80&lt;'DD7A4.MELD'!U116)),111,0)</f>
        <v>0</v>
      </c>
      <c r="CX80" s="74">
        <f>+IF(OR((U80&gt;'DD7A4.MELD'!V115),(U80&lt;'DD7A4.MELD'!V116)),111,0)</f>
        <v>0</v>
      </c>
      <c r="CY80" s="74">
        <f>+IF(OR((V80&gt;'DD7A4.MELD'!W115),(V80&lt;'DD7A4.MELD'!W116)),111,0)</f>
        <v>0</v>
      </c>
      <c r="CZ80" s="74" t="e">
        <f>+IF(OR((W80&gt;'DD7A4.MELD'!#REF!),(W80&lt;'DD7A4.MELD'!#REF!)),111,0)</f>
        <v>#REF!</v>
      </c>
      <c r="DA80" s="74" t="e">
        <f>+IF(OR((X80&gt;'DD7A4.MELD'!#REF!),(X80&lt;'DD7A4.MELD'!#REF!)),111,0)</f>
        <v>#REF!</v>
      </c>
      <c r="DB80" s="74">
        <f>+IF(OR((Y80&gt;'DD7A4.MELD'!X115),(Y80&lt;'DD7A4.MELD'!X116)),111,0)</f>
        <v>0</v>
      </c>
      <c r="DC80" s="74">
        <f>+IF(OR((Z80&gt;'DD7A4.MELD'!Y115),(Z80&lt;'DD7A4.MELD'!Y116)),111,0)</f>
        <v>0</v>
      </c>
      <c r="DD80" s="74">
        <f>+IF(OR((AA80&gt;'DD7A4.MELD'!Z115),(AA80&lt;'DD7A4.MELD'!Z116)),111,0)</f>
        <v>0</v>
      </c>
      <c r="DE80" s="74">
        <f>+IF(OR((AB80&gt;'DD7A4.MELD'!AA115),(AB80&lt;'DD7A4.MELD'!AA116)),111,0)</f>
        <v>0</v>
      </c>
      <c r="DF80" s="74">
        <f>+IF(OR((AC80&gt;'DD7A4.MELD'!AB115),(AC80&lt;'DD7A4.MELD'!AB116)),111,0)</f>
        <v>0</v>
      </c>
      <c r="DG80" s="74">
        <f>+IF(OR((AD80&gt;'DD7A4.MELD'!AC115),(AD80&lt;'DD7A4.MELD'!AC116)),111,0)</f>
        <v>0</v>
      </c>
      <c r="DH80" s="74">
        <f>+IF(OR((AE80&gt;'DD7A4.MELD'!AD115),(AE80&lt;'DD7A4.MELD'!AD116)),111,0)</f>
        <v>0</v>
      </c>
      <c r="DI80" s="74">
        <f>+IF(OR((AF80&gt;'DD7A4.MELD'!AE115),(AF80&lt;'DD7A4.MELD'!AE116)),111,0)</f>
        <v>0</v>
      </c>
      <c r="DJ80" s="74">
        <f>+IF(OR((AG80&gt;'DD7A4.MELD'!AF115),(AG80&lt;'DD7A4.MELD'!AF116)),111,0)</f>
        <v>0</v>
      </c>
      <c r="DK80" s="74">
        <f>+IF(OR((AH80&gt;'DD7A4.MELD'!AG115),(AH80&lt;'DD7A4.MELD'!AG116)),111,0)</f>
        <v>0</v>
      </c>
      <c r="DL80" s="74">
        <f>+IF(OR((AI80&gt;'DD7A4.MELD'!AH115),(AI80&lt;'DD7A4.MELD'!AH116)),111,0)</f>
        <v>0</v>
      </c>
      <c r="DM80" s="74">
        <f>+IF(OR((AJ80&gt;'DD7A4.MELD'!AI115),(AJ80&lt;'DD7A4.MELD'!AI116)),111,0)</f>
        <v>0</v>
      </c>
      <c r="DN80" s="74">
        <f>+IF(OR((AK80&gt;'DD7A4.MELD'!AJ115),(AK80&lt;'DD7A4.MELD'!AJ116)),111,0)</f>
        <v>0</v>
      </c>
      <c r="DO80" s="74">
        <f>+IF(OR((AL80&gt;'DD7A4.MELD'!AK115),(AL80&lt;'DD7A4.MELD'!AK116)),111,0)</f>
        <v>0</v>
      </c>
      <c r="DP80" s="74">
        <f>+IF(OR((AM80&gt;'DD7A4.MELD'!AL115),(AM80&lt;'DD7A4.MELD'!AL116)),111,0)</f>
        <v>0</v>
      </c>
      <c r="DQ80" s="74">
        <f>+IF(OR((AN80&gt;'DD7A4.MELD'!AM115),(AN80&lt;'DD7A4.MELD'!AM116)),111,0)</f>
        <v>0</v>
      </c>
      <c r="DR80" s="74">
        <f>+IF(OR((AO80&gt;'DD7A4.MELD'!AN115),(AO80&lt;'DD7A4.MELD'!AN116)),111,0)</f>
        <v>0</v>
      </c>
    </row>
    <row r="81" spans="2:122" s="56" customFormat="1" ht="20.100000000000001" customHeight="1">
      <c r="B81" s="261"/>
      <c r="C81" s="91" t="s">
        <v>45</v>
      </c>
      <c r="D81" s="295">
        <f t="shared" ref="D81:AO81" si="25">SUM(D72:D73,D80)</f>
        <v>0</v>
      </c>
      <c r="E81" s="295">
        <f t="shared" si="25"/>
        <v>0</v>
      </c>
      <c r="F81" s="295">
        <f t="shared" si="25"/>
        <v>0</v>
      </c>
      <c r="G81" s="295">
        <f t="shared" si="25"/>
        <v>0</v>
      </c>
      <c r="H81" s="295">
        <f t="shared" si="25"/>
        <v>0</v>
      </c>
      <c r="I81" s="295">
        <f t="shared" si="25"/>
        <v>0</v>
      </c>
      <c r="J81" s="295">
        <f t="shared" si="25"/>
        <v>0</v>
      </c>
      <c r="K81" s="295">
        <f t="shared" si="25"/>
        <v>0</v>
      </c>
      <c r="L81" s="295">
        <f t="shared" si="25"/>
        <v>0</v>
      </c>
      <c r="M81" s="295">
        <f t="shared" si="25"/>
        <v>0</v>
      </c>
      <c r="N81" s="295">
        <f t="shared" si="25"/>
        <v>0</v>
      </c>
      <c r="O81" s="295">
        <f t="shared" si="25"/>
        <v>0</v>
      </c>
      <c r="P81" s="295">
        <f t="shared" si="25"/>
        <v>0</v>
      </c>
      <c r="Q81" s="295">
        <f t="shared" si="25"/>
        <v>0</v>
      </c>
      <c r="R81" s="295">
        <f t="shared" si="25"/>
        <v>0</v>
      </c>
      <c r="S81" s="295">
        <f t="shared" si="25"/>
        <v>0</v>
      </c>
      <c r="T81" s="295">
        <f t="shared" si="25"/>
        <v>0</v>
      </c>
      <c r="U81" s="295">
        <f t="shared" si="25"/>
        <v>0</v>
      </c>
      <c r="V81" s="295">
        <f t="shared" si="25"/>
        <v>0</v>
      </c>
      <c r="W81" s="295">
        <f t="shared" si="25"/>
        <v>0</v>
      </c>
      <c r="X81" s="295">
        <f t="shared" si="25"/>
        <v>0</v>
      </c>
      <c r="Y81" s="295">
        <f t="shared" si="25"/>
        <v>0</v>
      </c>
      <c r="Z81" s="295">
        <f t="shared" si="25"/>
        <v>0</v>
      </c>
      <c r="AA81" s="295">
        <f t="shared" si="25"/>
        <v>0</v>
      </c>
      <c r="AB81" s="295">
        <f t="shared" si="25"/>
        <v>0</v>
      </c>
      <c r="AC81" s="295">
        <f t="shared" si="25"/>
        <v>0</v>
      </c>
      <c r="AD81" s="295">
        <f t="shared" si="25"/>
        <v>0</v>
      </c>
      <c r="AE81" s="295">
        <f t="shared" si="25"/>
        <v>0</v>
      </c>
      <c r="AF81" s="295">
        <f t="shared" si="25"/>
        <v>0</v>
      </c>
      <c r="AG81" s="295">
        <f t="shared" si="25"/>
        <v>0</v>
      </c>
      <c r="AH81" s="295">
        <f t="shared" si="25"/>
        <v>0</v>
      </c>
      <c r="AI81" s="295">
        <f t="shared" si="25"/>
        <v>0</v>
      </c>
      <c r="AJ81" s="295">
        <f t="shared" si="25"/>
        <v>0</v>
      </c>
      <c r="AK81" s="295">
        <f t="shared" si="25"/>
        <v>0</v>
      </c>
      <c r="AL81" s="295">
        <f t="shared" si="25"/>
        <v>0</v>
      </c>
      <c r="AM81" s="295">
        <f t="shared" si="25"/>
        <v>0</v>
      </c>
      <c r="AN81" s="295">
        <f t="shared" si="25"/>
        <v>0</v>
      </c>
      <c r="AO81" s="293">
        <f t="shared" si="25"/>
        <v>0</v>
      </c>
      <c r="AP81" s="320"/>
      <c r="AR81" s="74">
        <f>+D81-D72-D73-D80</f>
        <v>0</v>
      </c>
      <c r="AS81" s="74">
        <f t="shared" ref="AS81:CC81" si="26">+E81-E72-E73-E80</f>
        <v>0</v>
      </c>
      <c r="AT81" s="74">
        <f t="shared" si="26"/>
        <v>0</v>
      </c>
      <c r="AU81" s="74">
        <f t="shared" si="26"/>
        <v>0</v>
      </c>
      <c r="AV81" s="74">
        <f t="shared" si="26"/>
        <v>0</v>
      </c>
      <c r="AW81" s="74">
        <f t="shared" si="26"/>
        <v>0</v>
      </c>
      <c r="AX81" s="74">
        <f t="shared" si="26"/>
        <v>0</v>
      </c>
      <c r="AY81" s="74">
        <f t="shared" si="26"/>
        <v>0</v>
      </c>
      <c r="AZ81" s="74">
        <f t="shared" si="26"/>
        <v>0</v>
      </c>
      <c r="BA81" s="74">
        <f t="shared" si="26"/>
        <v>0</v>
      </c>
      <c r="BB81" s="74">
        <f t="shared" si="26"/>
        <v>0</v>
      </c>
      <c r="BC81" s="74">
        <f t="shared" si="26"/>
        <v>0</v>
      </c>
      <c r="BD81" s="74">
        <f t="shared" si="26"/>
        <v>0</v>
      </c>
      <c r="BE81" s="74">
        <f t="shared" si="26"/>
        <v>0</v>
      </c>
      <c r="BF81" s="74">
        <f t="shared" si="26"/>
        <v>0</v>
      </c>
      <c r="BG81" s="74">
        <f t="shared" si="26"/>
        <v>0</v>
      </c>
      <c r="BH81" s="74">
        <f t="shared" si="26"/>
        <v>0</v>
      </c>
      <c r="BI81" s="74">
        <f t="shared" si="26"/>
        <v>0</v>
      </c>
      <c r="BJ81" s="74">
        <f t="shared" si="26"/>
        <v>0</v>
      </c>
      <c r="BK81" s="74">
        <f t="shared" si="26"/>
        <v>0</v>
      </c>
      <c r="BL81" s="74">
        <f t="shared" si="26"/>
        <v>0</v>
      </c>
      <c r="BM81" s="74">
        <f t="shared" si="26"/>
        <v>0</v>
      </c>
      <c r="BN81" s="74">
        <f t="shared" si="26"/>
        <v>0</v>
      </c>
      <c r="BO81" s="74">
        <f t="shared" si="26"/>
        <v>0</v>
      </c>
      <c r="BP81" s="74">
        <f t="shared" si="26"/>
        <v>0</v>
      </c>
      <c r="BQ81" s="74">
        <f t="shared" si="26"/>
        <v>0</v>
      </c>
      <c r="BR81" s="74">
        <f t="shared" si="26"/>
        <v>0</v>
      </c>
      <c r="BS81" s="74">
        <f t="shared" si="26"/>
        <v>0</v>
      </c>
      <c r="BT81" s="74">
        <f t="shared" si="26"/>
        <v>0</v>
      </c>
      <c r="BU81" s="74">
        <f t="shared" si="26"/>
        <v>0</v>
      </c>
      <c r="BV81" s="74">
        <f t="shared" si="26"/>
        <v>0</v>
      </c>
      <c r="BW81" s="74">
        <f t="shared" si="26"/>
        <v>0</v>
      </c>
      <c r="BX81" s="74">
        <f t="shared" si="26"/>
        <v>0</v>
      </c>
      <c r="BY81" s="74">
        <f t="shared" si="26"/>
        <v>0</v>
      </c>
      <c r="BZ81" s="74">
        <f t="shared" si="26"/>
        <v>0</v>
      </c>
      <c r="CA81" s="74">
        <f t="shared" si="26"/>
        <v>0</v>
      </c>
      <c r="CB81" s="74">
        <f t="shared" si="26"/>
        <v>0</v>
      </c>
      <c r="CC81" s="74">
        <f t="shared" si="26"/>
        <v>0</v>
      </c>
      <c r="CD81" s="103"/>
      <c r="CE81" s="222">
        <f>SUM(D81:AP81)-'E1'!Y81-'E2'!P81-'E2'!X81-'E2'!Z81*2</f>
        <v>0</v>
      </c>
      <c r="CG81" s="73">
        <f>+IF((D81&gt;'DD7A4.MELD'!D118),111,0)</f>
        <v>0</v>
      </c>
      <c r="CH81" s="73">
        <f>+IF((E81&gt;'DD7A4.MELD'!F118),111,0)</f>
        <v>0</v>
      </c>
      <c r="CI81" s="73">
        <f>+IF((F81&gt;'DD7A4.MELD'!G118),111,0)</f>
        <v>0</v>
      </c>
      <c r="CJ81" s="73">
        <f>+IF((G81&gt;'DD7A4.MELD'!H118),111,0)</f>
        <v>0</v>
      </c>
      <c r="CK81" s="73">
        <f>+IF((H81&gt;'DD7A4.MELD'!I118),111,0)</f>
        <v>0</v>
      </c>
      <c r="CL81" s="73">
        <f>+IF((I81&gt;'DD7A4.MELD'!J118),111,0)</f>
        <v>0</v>
      </c>
      <c r="CM81" s="73">
        <f>+IF((J81&gt;'DD7A4.MELD'!K118),111,0)</f>
        <v>0</v>
      </c>
      <c r="CN81" s="73">
        <f>+IF((K81&gt;'DD7A4.MELD'!L118),111,0)</f>
        <v>0</v>
      </c>
      <c r="CO81" s="73">
        <f>+IF((L81&gt;'DD7A4.MELD'!M118),111,0)</f>
        <v>0</v>
      </c>
      <c r="CP81" s="73">
        <f>+IF((M81&gt;'DD7A4.MELD'!N118),111,0)</f>
        <v>0</v>
      </c>
      <c r="CQ81" s="73">
        <f>+IF((N81&gt;'DD7A4.MELD'!O118),111,0)</f>
        <v>0</v>
      </c>
      <c r="CR81" s="73">
        <f>+IF((O81&gt;'DD7A4.MELD'!P118),111,0)</f>
        <v>0</v>
      </c>
      <c r="CS81" s="73">
        <f>+IF((P81&gt;'DD7A4.MELD'!Q118),111,0)</f>
        <v>0</v>
      </c>
      <c r="CT81" s="73">
        <f>+IF((Q81&gt;'DD7A4.MELD'!R118),111,0)</f>
        <v>0</v>
      </c>
      <c r="CU81" s="73">
        <f>+IF((R81&gt;'DD7A4.MELD'!S118),111,0)</f>
        <v>0</v>
      </c>
      <c r="CV81" s="73">
        <f>+IF((S81&gt;'DD7A4.MELD'!T118),111,0)</f>
        <v>0</v>
      </c>
      <c r="CW81" s="73">
        <f>+IF((T81&gt;'DD7A4.MELD'!U118),111,0)</f>
        <v>0</v>
      </c>
      <c r="CX81" s="73">
        <f>+IF((U81&gt;'DD7A4.MELD'!V118),111,0)</f>
        <v>0</v>
      </c>
      <c r="CY81" s="73">
        <f>+IF((V81&gt;'DD7A4.MELD'!W118),111,0)</f>
        <v>0</v>
      </c>
      <c r="CZ81" s="73" t="e">
        <f>+IF((W81&gt;'DD7A4.MELD'!#REF!),111,0)</f>
        <v>#REF!</v>
      </c>
      <c r="DA81" s="73" t="e">
        <f>+IF((X81&gt;'DD7A4.MELD'!#REF!),111,0)</f>
        <v>#REF!</v>
      </c>
      <c r="DB81" s="73">
        <f>+IF((Y81&gt;'DD7A4.MELD'!X118),111,0)</f>
        <v>0</v>
      </c>
      <c r="DC81" s="73">
        <f>+IF((Z81&gt;'DD7A4.MELD'!Y118),111,0)</f>
        <v>0</v>
      </c>
      <c r="DD81" s="73">
        <f>+IF((AA81&gt;'DD7A4.MELD'!Z118),111,0)</f>
        <v>0</v>
      </c>
      <c r="DE81" s="73">
        <f>+IF((AB81&gt;'DD7A4.MELD'!AA118),111,0)</f>
        <v>0</v>
      </c>
      <c r="DF81" s="73">
        <f>+IF((AC81&gt;'DD7A4.MELD'!AB118),111,0)</f>
        <v>0</v>
      </c>
      <c r="DG81" s="73">
        <f>+IF((AD81&gt;'DD7A4.MELD'!AC118),111,0)</f>
        <v>0</v>
      </c>
      <c r="DH81" s="73">
        <f>+IF((AE81&gt;'DD7A4.MELD'!AD118),111,0)</f>
        <v>0</v>
      </c>
      <c r="DI81" s="73">
        <f>+IF((AF81&gt;'DD7A4.MELD'!AE118),111,0)</f>
        <v>0</v>
      </c>
      <c r="DJ81" s="73">
        <f>+IF((AG81&gt;'DD7A4.MELD'!AF118),111,0)</f>
        <v>0</v>
      </c>
      <c r="DK81" s="73">
        <f>+IF((AH81&gt;'DD7A4.MELD'!AG118),111,0)</f>
        <v>0</v>
      </c>
      <c r="DL81" s="73">
        <f>+IF((AI81&gt;'DD7A4.MELD'!AH118),111,0)</f>
        <v>0</v>
      </c>
      <c r="DM81" s="73">
        <f>+IF((AJ81&gt;'DD7A4.MELD'!AI118),111,0)</f>
        <v>0</v>
      </c>
      <c r="DN81" s="73">
        <f>+IF((AK81&gt;'DD7A4.MELD'!AJ118),111,0)</f>
        <v>0</v>
      </c>
      <c r="DO81" s="73">
        <f>+IF((AL81&gt;'DD7A4.MELD'!AK118),111,0)</f>
        <v>0</v>
      </c>
      <c r="DP81" s="73">
        <f>+IF((AM81&gt;'DD7A4.MELD'!AL118),111,0)</f>
        <v>0</v>
      </c>
      <c r="DQ81" s="73">
        <f>+IF((AN81&gt;'DD7A4.MELD'!AM118),111,0)</f>
        <v>0</v>
      </c>
      <c r="DR81" s="73">
        <f>+IF((AO81&gt;'DD7A4.MELD'!AN118),111,0)</f>
        <v>0</v>
      </c>
    </row>
    <row r="82" spans="2:122" s="82" customFormat="1" ht="17.100000000000001" customHeight="1">
      <c r="B82" s="279"/>
      <c r="C82" s="280" t="s">
        <v>249</v>
      </c>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308"/>
      <c r="AP82" s="322"/>
      <c r="AR82" s="80">
        <f>+IF((D82&gt;D81),111,0)</f>
        <v>0</v>
      </c>
      <c r="AS82" s="80">
        <f>+IF((E82&gt;E81),111,0)</f>
        <v>0</v>
      </c>
      <c r="AT82" s="80">
        <f t="shared" ref="AT82:CD82" si="27">+IF((F82&gt;F81),111,0)</f>
        <v>0</v>
      </c>
      <c r="AU82" s="80">
        <f t="shared" si="27"/>
        <v>0</v>
      </c>
      <c r="AV82" s="80">
        <f t="shared" si="27"/>
        <v>0</v>
      </c>
      <c r="AW82" s="80">
        <f t="shared" si="27"/>
        <v>0</v>
      </c>
      <c r="AX82" s="80">
        <f t="shared" si="27"/>
        <v>0</v>
      </c>
      <c r="AY82" s="80">
        <f t="shared" si="27"/>
        <v>0</v>
      </c>
      <c r="AZ82" s="80">
        <f t="shared" si="27"/>
        <v>0</v>
      </c>
      <c r="BA82" s="80">
        <f t="shared" si="27"/>
        <v>0</v>
      </c>
      <c r="BB82" s="80">
        <f t="shared" si="27"/>
        <v>0</v>
      </c>
      <c r="BC82" s="80">
        <f t="shared" si="27"/>
        <v>0</v>
      </c>
      <c r="BD82" s="80">
        <f t="shared" si="27"/>
        <v>0</v>
      </c>
      <c r="BE82" s="80">
        <f t="shared" si="27"/>
        <v>0</v>
      </c>
      <c r="BF82" s="80">
        <f t="shared" si="27"/>
        <v>0</v>
      </c>
      <c r="BG82" s="80">
        <f t="shared" si="27"/>
        <v>0</v>
      </c>
      <c r="BH82" s="80">
        <f t="shared" si="27"/>
        <v>0</v>
      </c>
      <c r="BI82" s="80">
        <f t="shared" si="27"/>
        <v>0</v>
      </c>
      <c r="BJ82" s="80">
        <f t="shared" si="27"/>
        <v>0</v>
      </c>
      <c r="BK82" s="80">
        <f t="shared" si="27"/>
        <v>0</v>
      </c>
      <c r="BL82" s="80">
        <f t="shared" si="27"/>
        <v>0</v>
      </c>
      <c r="BM82" s="80">
        <f t="shared" si="27"/>
        <v>0</v>
      </c>
      <c r="BN82" s="80">
        <f t="shared" si="27"/>
        <v>0</v>
      </c>
      <c r="BO82" s="80">
        <f t="shared" si="27"/>
        <v>0</v>
      </c>
      <c r="BP82" s="80">
        <f t="shared" si="27"/>
        <v>0</v>
      </c>
      <c r="BQ82" s="80">
        <f t="shared" si="27"/>
        <v>0</v>
      </c>
      <c r="BR82" s="80">
        <f t="shared" si="27"/>
        <v>0</v>
      </c>
      <c r="BS82" s="80">
        <f t="shared" si="27"/>
        <v>0</v>
      </c>
      <c r="BT82" s="80">
        <f t="shared" si="27"/>
        <v>0</v>
      </c>
      <c r="BU82" s="80">
        <f t="shared" si="27"/>
        <v>0</v>
      </c>
      <c r="BV82" s="80">
        <f t="shared" si="27"/>
        <v>0</v>
      </c>
      <c r="BW82" s="80">
        <f t="shared" si="27"/>
        <v>0</v>
      </c>
      <c r="BX82" s="80">
        <f t="shared" si="27"/>
        <v>0</v>
      </c>
      <c r="BY82" s="80">
        <f t="shared" si="27"/>
        <v>0</v>
      </c>
      <c r="BZ82" s="80">
        <f t="shared" si="27"/>
        <v>0</v>
      </c>
      <c r="CA82" s="80">
        <f t="shared" si="27"/>
        <v>0</v>
      </c>
      <c r="CB82" s="80">
        <f t="shared" si="27"/>
        <v>0</v>
      </c>
      <c r="CC82" s="80">
        <f t="shared" si="27"/>
        <v>0</v>
      </c>
      <c r="CD82" s="268">
        <f t="shared" si="27"/>
        <v>0</v>
      </c>
      <c r="CE82" s="80">
        <f>SUM(D82:AP82)-'E1'!Y82-'E2'!P82-'E2'!X82-'E2'!Z82*2</f>
        <v>0</v>
      </c>
      <c r="CG82" s="80">
        <f>+IF((D82&gt;'DD7A4.MELD'!D119),111,0)</f>
        <v>0</v>
      </c>
      <c r="CH82" s="80">
        <f>+IF((E82&gt;'DD7A4.MELD'!F119),111,0)</f>
        <v>0</v>
      </c>
      <c r="CI82" s="80">
        <f>+IF((F82&gt;'DD7A4.MELD'!G119),111,0)</f>
        <v>0</v>
      </c>
      <c r="CJ82" s="80">
        <f>+IF((G82&gt;'DD7A4.MELD'!H119),111,0)</f>
        <v>0</v>
      </c>
      <c r="CK82" s="80">
        <f>+IF((H82&gt;'DD7A4.MELD'!I119),111,0)</f>
        <v>0</v>
      </c>
      <c r="CL82" s="80">
        <f>+IF((I82&gt;'DD7A4.MELD'!J119),111,0)</f>
        <v>0</v>
      </c>
      <c r="CM82" s="80">
        <f>+IF((J82&gt;'DD7A4.MELD'!K119),111,0)</f>
        <v>0</v>
      </c>
      <c r="CN82" s="80">
        <f>+IF((K82&gt;'DD7A4.MELD'!L119),111,0)</f>
        <v>0</v>
      </c>
      <c r="CO82" s="80">
        <f>+IF((L82&gt;'DD7A4.MELD'!M119),111,0)</f>
        <v>0</v>
      </c>
      <c r="CP82" s="80">
        <f>+IF((M82&gt;'DD7A4.MELD'!N119),111,0)</f>
        <v>0</v>
      </c>
      <c r="CQ82" s="80">
        <f>+IF((N82&gt;'DD7A4.MELD'!O119),111,0)</f>
        <v>0</v>
      </c>
      <c r="CR82" s="80">
        <f>+IF((O82&gt;'DD7A4.MELD'!P119),111,0)</f>
        <v>0</v>
      </c>
      <c r="CS82" s="80">
        <f>+IF((P82&gt;'DD7A4.MELD'!Q119),111,0)</f>
        <v>0</v>
      </c>
      <c r="CT82" s="80">
        <f>+IF((Q82&gt;'DD7A4.MELD'!R119),111,0)</f>
        <v>0</v>
      </c>
      <c r="CU82" s="80">
        <f>+IF((R82&gt;'DD7A4.MELD'!S119),111,0)</f>
        <v>0</v>
      </c>
      <c r="CV82" s="80">
        <f>+IF((S82&gt;'DD7A4.MELD'!T119),111,0)</f>
        <v>0</v>
      </c>
      <c r="CW82" s="80">
        <f>+IF((T82&gt;'DD7A4.MELD'!U119),111,0)</f>
        <v>0</v>
      </c>
      <c r="CX82" s="80">
        <f>+IF((U82&gt;'DD7A4.MELD'!V119),111,0)</f>
        <v>0</v>
      </c>
      <c r="CY82" s="80">
        <f>+IF((V82&gt;'DD7A4.MELD'!W119),111,0)</f>
        <v>0</v>
      </c>
      <c r="CZ82" s="80" t="e">
        <f>+IF((W82&gt;'DD7A4.MELD'!#REF!),111,0)</f>
        <v>#REF!</v>
      </c>
      <c r="DA82" s="80" t="e">
        <f>+IF((X82&gt;'DD7A4.MELD'!#REF!),111,0)</f>
        <v>#REF!</v>
      </c>
      <c r="DB82" s="80">
        <f>+IF((Y82&gt;'DD7A4.MELD'!X119),111,0)</f>
        <v>0</v>
      </c>
      <c r="DC82" s="80">
        <f>+IF((Z82&gt;'DD7A4.MELD'!Y119),111,0)</f>
        <v>0</v>
      </c>
      <c r="DD82" s="80">
        <f>+IF((AA82&gt;'DD7A4.MELD'!Z119),111,0)</f>
        <v>0</v>
      </c>
      <c r="DE82" s="80">
        <f>+IF((AB82&gt;'DD7A4.MELD'!AA119),111,0)</f>
        <v>0</v>
      </c>
      <c r="DF82" s="80">
        <f>+IF((AC82&gt;'DD7A4.MELD'!AB119),111,0)</f>
        <v>0</v>
      </c>
      <c r="DG82" s="80">
        <f>+IF((AD82&gt;'DD7A4.MELD'!AC119),111,0)</f>
        <v>0</v>
      </c>
      <c r="DH82" s="80">
        <f>+IF((AE82&gt;'DD7A4.MELD'!AD119),111,0)</f>
        <v>0</v>
      </c>
      <c r="DI82" s="80">
        <f>+IF((AF82&gt;'DD7A4.MELD'!AE119),111,0)</f>
        <v>0</v>
      </c>
      <c r="DJ82" s="80">
        <f>+IF((AG82&gt;'DD7A4.MELD'!AF119),111,0)</f>
        <v>0</v>
      </c>
      <c r="DK82" s="80">
        <f>+IF((AH82&gt;'DD7A4.MELD'!AG119),111,0)</f>
        <v>0</v>
      </c>
      <c r="DL82" s="80">
        <f>+IF((AI82&gt;'DD7A4.MELD'!AH119),111,0)</f>
        <v>0</v>
      </c>
      <c r="DM82" s="80">
        <f>+IF((AJ82&gt;'DD7A4.MELD'!AI119),111,0)</f>
        <v>0</v>
      </c>
      <c r="DN82" s="80">
        <f>+IF((AK82&gt;'DD7A4.MELD'!AJ119),111,0)</f>
        <v>0</v>
      </c>
      <c r="DO82" s="80">
        <f>+IF((AL82&gt;'DD7A4.MELD'!AK119),111,0)</f>
        <v>0</v>
      </c>
      <c r="DP82" s="80">
        <f>+IF((AM82&gt;'DD7A4.MELD'!AL119),111,0)</f>
        <v>0</v>
      </c>
      <c r="DQ82" s="80">
        <f>+IF((AN82&gt;'DD7A4.MELD'!AM119),111,0)</f>
        <v>0</v>
      </c>
      <c r="DR82" s="80">
        <f>+IF((AO82&gt;'DD7A4.MELD'!AN119),111,0)</f>
        <v>0</v>
      </c>
    </row>
    <row r="83" spans="2:122" s="82" customFormat="1" ht="17.100000000000001" customHeight="1">
      <c r="B83" s="279"/>
      <c r="C83" s="282" t="s">
        <v>250</v>
      </c>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308"/>
      <c r="AP83" s="322"/>
      <c r="AR83" s="80">
        <f>+IF((D83&gt;D81),111,0)</f>
        <v>0</v>
      </c>
      <c r="AS83" s="80">
        <f>+IF((E83&gt;E81),111,0)</f>
        <v>0</v>
      </c>
      <c r="AT83" s="80">
        <f t="shared" ref="AT83:CD83" si="28">+IF((F83&gt;F81),111,0)</f>
        <v>0</v>
      </c>
      <c r="AU83" s="80">
        <f t="shared" si="28"/>
        <v>0</v>
      </c>
      <c r="AV83" s="80">
        <f t="shared" si="28"/>
        <v>0</v>
      </c>
      <c r="AW83" s="80">
        <f t="shared" si="28"/>
        <v>0</v>
      </c>
      <c r="AX83" s="80">
        <f t="shared" si="28"/>
        <v>0</v>
      </c>
      <c r="AY83" s="80">
        <f t="shared" si="28"/>
        <v>0</v>
      </c>
      <c r="AZ83" s="80">
        <f t="shared" si="28"/>
        <v>0</v>
      </c>
      <c r="BA83" s="80">
        <f t="shared" si="28"/>
        <v>0</v>
      </c>
      <c r="BB83" s="80">
        <f t="shared" si="28"/>
        <v>0</v>
      </c>
      <c r="BC83" s="80">
        <f t="shared" si="28"/>
        <v>0</v>
      </c>
      <c r="BD83" s="80">
        <f t="shared" si="28"/>
        <v>0</v>
      </c>
      <c r="BE83" s="80">
        <f t="shared" si="28"/>
        <v>0</v>
      </c>
      <c r="BF83" s="80">
        <f t="shared" si="28"/>
        <v>0</v>
      </c>
      <c r="BG83" s="80">
        <f t="shared" si="28"/>
        <v>0</v>
      </c>
      <c r="BH83" s="80">
        <f t="shared" si="28"/>
        <v>0</v>
      </c>
      <c r="BI83" s="80">
        <f t="shared" si="28"/>
        <v>0</v>
      </c>
      <c r="BJ83" s="80">
        <f t="shared" si="28"/>
        <v>0</v>
      </c>
      <c r="BK83" s="80">
        <f t="shared" si="28"/>
        <v>0</v>
      </c>
      <c r="BL83" s="80">
        <f t="shared" si="28"/>
        <v>0</v>
      </c>
      <c r="BM83" s="80">
        <f t="shared" si="28"/>
        <v>0</v>
      </c>
      <c r="BN83" s="80">
        <f t="shared" si="28"/>
        <v>0</v>
      </c>
      <c r="BO83" s="80">
        <f t="shared" si="28"/>
        <v>0</v>
      </c>
      <c r="BP83" s="80">
        <f t="shared" si="28"/>
        <v>0</v>
      </c>
      <c r="BQ83" s="80">
        <f t="shared" si="28"/>
        <v>0</v>
      </c>
      <c r="BR83" s="80">
        <f t="shared" si="28"/>
        <v>0</v>
      </c>
      <c r="BS83" s="80">
        <f t="shared" si="28"/>
        <v>0</v>
      </c>
      <c r="BT83" s="80">
        <f t="shared" si="28"/>
        <v>0</v>
      </c>
      <c r="BU83" s="80">
        <f t="shared" si="28"/>
        <v>0</v>
      </c>
      <c r="BV83" s="80">
        <f t="shared" si="28"/>
        <v>0</v>
      </c>
      <c r="BW83" s="80">
        <f t="shared" si="28"/>
        <v>0</v>
      </c>
      <c r="BX83" s="80">
        <f t="shared" si="28"/>
        <v>0</v>
      </c>
      <c r="BY83" s="80">
        <f t="shared" si="28"/>
        <v>0</v>
      </c>
      <c r="BZ83" s="80">
        <f t="shared" si="28"/>
        <v>0</v>
      </c>
      <c r="CA83" s="80">
        <f t="shared" si="28"/>
        <v>0</v>
      </c>
      <c r="CB83" s="80">
        <f t="shared" si="28"/>
        <v>0</v>
      </c>
      <c r="CC83" s="80">
        <f t="shared" si="28"/>
        <v>0</v>
      </c>
      <c r="CD83" s="268">
        <f t="shared" si="28"/>
        <v>0</v>
      </c>
      <c r="CE83" s="80">
        <f>SUM(D83:AP83)-'E1'!Y83-'E2'!P83-'E2'!X83-'E2'!Z83*2</f>
        <v>0</v>
      </c>
      <c r="CG83" s="80">
        <f>+IF((D83&gt;'DD7A4.MELD'!D120),111,0)</f>
        <v>0</v>
      </c>
      <c r="CH83" s="80">
        <f>+IF((E83&gt;'DD7A4.MELD'!F120),111,0)</f>
        <v>0</v>
      </c>
      <c r="CI83" s="80">
        <f>+IF((F83&gt;'DD7A4.MELD'!G120),111,0)</f>
        <v>0</v>
      </c>
      <c r="CJ83" s="80">
        <f>+IF((G83&gt;'DD7A4.MELD'!H120),111,0)</f>
        <v>0</v>
      </c>
      <c r="CK83" s="80">
        <f>+IF((H83&gt;'DD7A4.MELD'!I120),111,0)</f>
        <v>0</v>
      </c>
      <c r="CL83" s="80">
        <f>+IF((I83&gt;'DD7A4.MELD'!J120),111,0)</f>
        <v>0</v>
      </c>
      <c r="CM83" s="80">
        <f>+IF((J83&gt;'DD7A4.MELD'!K120),111,0)</f>
        <v>0</v>
      </c>
      <c r="CN83" s="80">
        <f>+IF((K83&gt;'DD7A4.MELD'!L120),111,0)</f>
        <v>0</v>
      </c>
      <c r="CO83" s="80">
        <f>+IF((L83&gt;'DD7A4.MELD'!M120),111,0)</f>
        <v>0</v>
      </c>
      <c r="CP83" s="80">
        <f>+IF((M83&gt;'DD7A4.MELD'!N120),111,0)</f>
        <v>0</v>
      </c>
      <c r="CQ83" s="80">
        <f>+IF((N83&gt;'DD7A4.MELD'!O120),111,0)</f>
        <v>0</v>
      </c>
      <c r="CR83" s="80">
        <f>+IF((O83&gt;'DD7A4.MELD'!P120),111,0)</f>
        <v>0</v>
      </c>
      <c r="CS83" s="80">
        <f>+IF((P83&gt;'DD7A4.MELD'!Q120),111,0)</f>
        <v>0</v>
      </c>
      <c r="CT83" s="80">
        <f>+IF((Q83&gt;'DD7A4.MELD'!R120),111,0)</f>
        <v>0</v>
      </c>
      <c r="CU83" s="80">
        <f>+IF((R83&gt;'DD7A4.MELD'!S120),111,0)</f>
        <v>0</v>
      </c>
      <c r="CV83" s="80">
        <f>+IF((S83&gt;'DD7A4.MELD'!T120),111,0)</f>
        <v>0</v>
      </c>
      <c r="CW83" s="80">
        <f>+IF((T83&gt;'DD7A4.MELD'!U120),111,0)</f>
        <v>0</v>
      </c>
      <c r="CX83" s="80">
        <f>+IF((U83&gt;'DD7A4.MELD'!V120),111,0)</f>
        <v>0</v>
      </c>
      <c r="CY83" s="80">
        <f>+IF((V83&gt;'DD7A4.MELD'!W120),111,0)</f>
        <v>0</v>
      </c>
      <c r="CZ83" s="80" t="e">
        <f>+IF((W83&gt;'DD7A4.MELD'!#REF!),111,0)</f>
        <v>#REF!</v>
      </c>
      <c r="DA83" s="80" t="e">
        <f>+IF((X83&gt;'DD7A4.MELD'!#REF!),111,0)</f>
        <v>#REF!</v>
      </c>
      <c r="DB83" s="80">
        <f>+IF((Y83&gt;'DD7A4.MELD'!X120),111,0)</f>
        <v>0</v>
      </c>
      <c r="DC83" s="80">
        <f>+IF((Z83&gt;'DD7A4.MELD'!Y120),111,0)</f>
        <v>0</v>
      </c>
      <c r="DD83" s="80">
        <f>+IF((AA83&gt;'DD7A4.MELD'!Z120),111,0)</f>
        <v>0</v>
      </c>
      <c r="DE83" s="80">
        <f>+IF((AB83&gt;'DD7A4.MELD'!AA120),111,0)</f>
        <v>0</v>
      </c>
      <c r="DF83" s="80">
        <f>+IF((AC83&gt;'DD7A4.MELD'!AB120),111,0)</f>
        <v>0</v>
      </c>
      <c r="DG83" s="80">
        <f>+IF((AD83&gt;'DD7A4.MELD'!AC120),111,0)</f>
        <v>0</v>
      </c>
      <c r="DH83" s="80">
        <f>+IF((AE83&gt;'DD7A4.MELD'!AD120),111,0)</f>
        <v>0</v>
      </c>
      <c r="DI83" s="80">
        <f>+IF((AF83&gt;'DD7A4.MELD'!AE120),111,0)</f>
        <v>0</v>
      </c>
      <c r="DJ83" s="80">
        <f>+IF((AG83&gt;'DD7A4.MELD'!AF120),111,0)</f>
        <v>0</v>
      </c>
      <c r="DK83" s="80">
        <f>+IF((AH83&gt;'DD7A4.MELD'!AG120),111,0)</f>
        <v>0</v>
      </c>
      <c r="DL83" s="80">
        <f>+IF((AI83&gt;'DD7A4.MELD'!AH120),111,0)</f>
        <v>0</v>
      </c>
      <c r="DM83" s="80">
        <f>+IF((AJ83&gt;'DD7A4.MELD'!AI120),111,0)</f>
        <v>0</v>
      </c>
      <c r="DN83" s="80">
        <f>+IF((AK83&gt;'DD7A4.MELD'!AJ120),111,0)</f>
        <v>0</v>
      </c>
      <c r="DO83" s="80">
        <f>+IF((AL83&gt;'DD7A4.MELD'!AK120),111,0)</f>
        <v>0</v>
      </c>
      <c r="DP83" s="80">
        <f>+IF((AM83&gt;'DD7A4.MELD'!AL120),111,0)</f>
        <v>0</v>
      </c>
      <c r="DQ83" s="80">
        <f>+IF((AN83&gt;'DD7A4.MELD'!AM120),111,0)</f>
        <v>0</v>
      </c>
      <c r="DR83" s="80">
        <f>+IF((AO83&gt;'DD7A4.MELD'!AN120),111,0)</f>
        <v>0</v>
      </c>
    </row>
    <row r="84" spans="2:122" s="51" customFormat="1" ht="30" customHeight="1">
      <c r="B84" s="255"/>
      <c r="C84" s="62" t="s">
        <v>18</v>
      </c>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354"/>
      <c r="AC84" s="354"/>
      <c r="AD84" s="354"/>
      <c r="AE84" s="354"/>
      <c r="AF84" s="354"/>
      <c r="AG84" s="354"/>
      <c r="AH84" s="354"/>
      <c r="AI84" s="354"/>
      <c r="AJ84" s="354"/>
      <c r="AK84" s="354"/>
      <c r="AL84" s="354"/>
      <c r="AM84" s="354"/>
      <c r="AN84" s="354"/>
      <c r="AO84" s="355"/>
      <c r="AP84" s="321"/>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257"/>
      <c r="CE84" s="72"/>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row>
    <row r="85" spans="2:122" s="51" customFormat="1" ht="17.100000000000001" customHeight="1">
      <c r="B85" s="255"/>
      <c r="C85" s="58" t="s">
        <v>10</v>
      </c>
      <c r="D85" s="345"/>
      <c r="E85" s="345"/>
      <c r="F85" s="345"/>
      <c r="G85" s="345"/>
      <c r="H85" s="345"/>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c r="AI85" s="345"/>
      <c r="AJ85" s="345"/>
      <c r="AK85" s="345"/>
      <c r="AL85" s="345"/>
      <c r="AM85" s="345"/>
      <c r="AN85" s="345"/>
      <c r="AO85" s="346"/>
      <c r="AP85" s="321"/>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256"/>
      <c r="CE85" s="72">
        <f>SUM(D85:AP85)-'E1'!Y85-'E2'!P85-'E2'!X85-'E2'!Z85*2</f>
        <v>0</v>
      </c>
      <c r="CG85" s="73">
        <f>+IF(OR((D85&gt;'DD7A4.MELD'!D122),(D85&lt;'DD7A4.MELD'!D123)),111,0)</f>
        <v>0</v>
      </c>
      <c r="CH85" s="73">
        <f>+IF(OR((E85&gt;'DD7A4.MELD'!F122),(E85&lt;'DD7A4.MELD'!F123)),111,0)</f>
        <v>0</v>
      </c>
      <c r="CI85" s="73">
        <f>+IF(OR((F85&gt;'DD7A4.MELD'!G122),(F85&lt;'DD7A4.MELD'!G123)),111,0)</f>
        <v>0</v>
      </c>
      <c r="CJ85" s="73">
        <f>+IF(OR((G85&gt;'DD7A4.MELD'!H122),(G85&lt;'DD7A4.MELD'!H123)),111,0)</f>
        <v>0</v>
      </c>
      <c r="CK85" s="73">
        <f>+IF(OR((H85&gt;'DD7A4.MELD'!I122),(H85&lt;'DD7A4.MELD'!I123)),111,0)</f>
        <v>0</v>
      </c>
      <c r="CL85" s="73">
        <f>+IF(OR((I85&gt;'DD7A4.MELD'!J122),(I85&lt;'DD7A4.MELD'!J123)),111,0)</f>
        <v>0</v>
      </c>
      <c r="CM85" s="73">
        <f>+IF(OR((J85&gt;'DD7A4.MELD'!K122),(J85&lt;'DD7A4.MELD'!K123)),111,0)</f>
        <v>0</v>
      </c>
      <c r="CN85" s="73">
        <f>+IF(OR((K85&gt;'DD7A4.MELD'!L122),(K85&lt;'DD7A4.MELD'!L123)),111,0)</f>
        <v>0</v>
      </c>
      <c r="CO85" s="73">
        <f>+IF(OR((L85&gt;'DD7A4.MELD'!M122),(L85&lt;'DD7A4.MELD'!M123)),111,0)</f>
        <v>0</v>
      </c>
      <c r="CP85" s="73">
        <f>+IF(OR((M85&gt;'DD7A4.MELD'!N122),(M85&lt;'DD7A4.MELD'!N123)),111,0)</f>
        <v>0</v>
      </c>
      <c r="CQ85" s="73">
        <f>+IF(OR((N85&gt;'DD7A4.MELD'!O122),(N85&lt;'DD7A4.MELD'!O123)),111,0)</f>
        <v>0</v>
      </c>
      <c r="CR85" s="73">
        <f>+IF(OR((O85&gt;'DD7A4.MELD'!P122),(O85&lt;'DD7A4.MELD'!P123)),111,0)</f>
        <v>0</v>
      </c>
      <c r="CS85" s="73">
        <f>+IF(OR((P85&gt;'DD7A4.MELD'!Q122),(P85&lt;'DD7A4.MELD'!Q123)),111,0)</f>
        <v>0</v>
      </c>
      <c r="CT85" s="73">
        <f>+IF(OR((Q85&gt;'DD7A4.MELD'!R122),(Q85&lt;'DD7A4.MELD'!R123)),111,0)</f>
        <v>0</v>
      </c>
      <c r="CU85" s="73">
        <f>+IF(OR((R85&gt;'DD7A4.MELD'!S122),(R85&lt;'DD7A4.MELD'!S123)),111,0)</f>
        <v>0</v>
      </c>
      <c r="CV85" s="73">
        <f>+IF(OR((S85&gt;'DD7A4.MELD'!T122),(S85&lt;'DD7A4.MELD'!T123)),111,0)</f>
        <v>0</v>
      </c>
      <c r="CW85" s="73">
        <f>+IF(OR((T85&gt;'DD7A4.MELD'!U122),(T85&lt;'DD7A4.MELD'!U123)),111,0)</f>
        <v>0</v>
      </c>
      <c r="CX85" s="73">
        <f>+IF(OR((U85&gt;'DD7A4.MELD'!V122),(U85&lt;'DD7A4.MELD'!V123)),111,0)</f>
        <v>0</v>
      </c>
      <c r="CY85" s="73">
        <f>+IF(OR((V85&gt;'DD7A4.MELD'!W122),(V85&lt;'DD7A4.MELD'!W123)),111,0)</f>
        <v>0</v>
      </c>
      <c r="CZ85" s="73" t="e">
        <f>+IF(OR((W85&gt;'DD7A4.MELD'!#REF!),(W85&lt;'DD7A4.MELD'!#REF!)),111,0)</f>
        <v>#REF!</v>
      </c>
      <c r="DA85" s="73" t="e">
        <f>+IF(OR((X85&gt;'DD7A4.MELD'!#REF!),(X85&lt;'DD7A4.MELD'!#REF!)),111,0)</f>
        <v>#REF!</v>
      </c>
      <c r="DB85" s="73">
        <f>+IF(OR((Y85&gt;'DD7A4.MELD'!X122),(Y85&lt;'DD7A4.MELD'!X123)),111,0)</f>
        <v>0</v>
      </c>
      <c r="DC85" s="73">
        <f>+IF(OR((Z85&gt;'DD7A4.MELD'!Y122),(Z85&lt;'DD7A4.MELD'!Y123)),111,0)</f>
        <v>0</v>
      </c>
      <c r="DD85" s="73">
        <f>+IF(OR((AA85&gt;'DD7A4.MELD'!Z122),(AA85&lt;'DD7A4.MELD'!Z123)),111,0)</f>
        <v>0</v>
      </c>
      <c r="DE85" s="73">
        <f>+IF(OR((AB85&gt;'DD7A4.MELD'!AA122),(AB85&lt;'DD7A4.MELD'!AA123)),111,0)</f>
        <v>0</v>
      </c>
      <c r="DF85" s="73">
        <f>+IF(OR((AC85&gt;'DD7A4.MELD'!AB122),(AC85&lt;'DD7A4.MELD'!AB123)),111,0)</f>
        <v>0</v>
      </c>
      <c r="DG85" s="73">
        <f>+IF(OR((AD85&gt;'DD7A4.MELD'!AC122),(AD85&lt;'DD7A4.MELD'!AC123)),111,0)</f>
        <v>0</v>
      </c>
      <c r="DH85" s="73">
        <f>+IF(OR((AE85&gt;'DD7A4.MELD'!AD122),(AE85&lt;'DD7A4.MELD'!AD123)),111,0)</f>
        <v>0</v>
      </c>
      <c r="DI85" s="73">
        <f>+IF(OR((AF85&gt;'DD7A4.MELD'!AE122),(AF85&lt;'DD7A4.MELD'!AE123)),111,0)</f>
        <v>0</v>
      </c>
      <c r="DJ85" s="73">
        <f>+IF(OR((AG85&gt;'DD7A4.MELD'!AF122),(AG85&lt;'DD7A4.MELD'!AF123)),111,0)</f>
        <v>0</v>
      </c>
      <c r="DK85" s="73">
        <f>+IF(OR((AH85&gt;'DD7A4.MELD'!AG122),(AH85&lt;'DD7A4.MELD'!AG123)),111,0)</f>
        <v>0</v>
      </c>
      <c r="DL85" s="73">
        <f>+IF(OR((AI85&gt;'DD7A4.MELD'!AH122),(AI85&lt;'DD7A4.MELD'!AH123)),111,0)</f>
        <v>0</v>
      </c>
      <c r="DM85" s="73">
        <f>+IF(OR((AJ85&gt;'DD7A4.MELD'!AI122),(AJ85&lt;'DD7A4.MELD'!AI123)),111,0)</f>
        <v>0</v>
      </c>
      <c r="DN85" s="73">
        <f>+IF(OR((AK85&gt;'DD7A4.MELD'!AJ122),(AK85&lt;'DD7A4.MELD'!AJ123)),111,0)</f>
        <v>0</v>
      </c>
      <c r="DO85" s="73">
        <f>+IF(OR((AL85&gt;'DD7A4.MELD'!AK122),(AL85&lt;'DD7A4.MELD'!AK123)),111,0)</f>
        <v>0</v>
      </c>
      <c r="DP85" s="73">
        <f>+IF(OR((AM85&gt;'DD7A4.MELD'!AL122),(AM85&lt;'DD7A4.MELD'!AL123)),111,0)</f>
        <v>0</v>
      </c>
      <c r="DQ85" s="73">
        <f>+IF(OR((AN85&gt;'DD7A4.MELD'!AM122),(AN85&lt;'DD7A4.MELD'!AM123)),111,0)</f>
        <v>0</v>
      </c>
      <c r="DR85" s="73">
        <f>+IF(OR((AO85&gt;'DD7A4.MELD'!AN122),(AO85&lt;'DD7A4.MELD'!AN123)),111,0)</f>
        <v>0</v>
      </c>
    </row>
    <row r="86" spans="2:122" s="51" customFormat="1" ht="17.100000000000001" customHeight="1">
      <c r="B86" s="255"/>
      <c r="C86" s="58" t="s">
        <v>11</v>
      </c>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6"/>
      <c r="AP86" s="321"/>
      <c r="AR86" s="73">
        <f t="shared" ref="AR86:CC86" si="29">+D86-SUM(D87:D92)</f>
        <v>0</v>
      </c>
      <c r="AS86" s="73">
        <f t="shared" si="29"/>
        <v>0</v>
      </c>
      <c r="AT86" s="73">
        <f t="shared" si="29"/>
        <v>0</v>
      </c>
      <c r="AU86" s="73">
        <f t="shared" si="29"/>
        <v>0</v>
      </c>
      <c r="AV86" s="73">
        <f t="shared" si="29"/>
        <v>0</v>
      </c>
      <c r="AW86" s="73">
        <f t="shared" si="29"/>
        <v>0</v>
      </c>
      <c r="AX86" s="73">
        <f t="shared" si="29"/>
        <v>0</v>
      </c>
      <c r="AY86" s="73">
        <f t="shared" si="29"/>
        <v>0</v>
      </c>
      <c r="AZ86" s="73">
        <f t="shared" si="29"/>
        <v>0</v>
      </c>
      <c r="BA86" s="73">
        <f t="shared" si="29"/>
        <v>0</v>
      </c>
      <c r="BB86" s="73">
        <f t="shared" si="29"/>
        <v>0</v>
      </c>
      <c r="BC86" s="73">
        <f t="shared" si="29"/>
        <v>0</v>
      </c>
      <c r="BD86" s="73">
        <f t="shared" si="29"/>
        <v>0</v>
      </c>
      <c r="BE86" s="73">
        <f t="shared" si="29"/>
        <v>0</v>
      </c>
      <c r="BF86" s="73">
        <f t="shared" si="29"/>
        <v>0</v>
      </c>
      <c r="BG86" s="73">
        <f t="shared" si="29"/>
        <v>0</v>
      </c>
      <c r="BH86" s="73">
        <f t="shared" si="29"/>
        <v>0</v>
      </c>
      <c r="BI86" s="73">
        <f t="shared" si="29"/>
        <v>0</v>
      </c>
      <c r="BJ86" s="73">
        <f t="shared" si="29"/>
        <v>0</v>
      </c>
      <c r="BK86" s="73">
        <f t="shared" si="29"/>
        <v>0</v>
      </c>
      <c r="BL86" s="73">
        <f t="shared" si="29"/>
        <v>0</v>
      </c>
      <c r="BM86" s="73">
        <f t="shared" si="29"/>
        <v>0</v>
      </c>
      <c r="BN86" s="73">
        <f t="shared" si="29"/>
        <v>0</v>
      </c>
      <c r="BO86" s="73">
        <f t="shared" si="29"/>
        <v>0</v>
      </c>
      <c r="BP86" s="73">
        <f t="shared" si="29"/>
        <v>0</v>
      </c>
      <c r="BQ86" s="73">
        <f t="shared" si="29"/>
        <v>0</v>
      </c>
      <c r="BR86" s="73">
        <f t="shared" si="29"/>
        <v>0</v>
      </c>
      <c r="BS86" s="73">
        <f t="shared" si="29"/>
        <v>0</v>
      </c>
      <c r="BT86" s="73">
        <f t="shared" si="29"/>
        <v>0</v>
      </c>
      <c r="BU86" s="73">
        <f t="shared" si="29"/>
        <v>0</v>
      </c>
      <c r="BV86" s="73">
        <f t="shared" si="29"/>
        <v>0</v>
      </c>
      <c r="BW86" s="73">
        <f t="shared" si="29"/>
        <v>0</v>
      </c>
      <c r="BX86" s="73">
        <f t="shared" si="29"/>
        <v>0</v>
      </c>
      <c r="BY86" s="73">
        <f t="shared" si="29"/>
        <v>0</v>
      </c>
      <c r="BZ86" s="73">
        <f t="shared" si="29"/>
        <v>0</v>
      </c>
      <c r="CA86" s="73">
        <f t="shared" si="29"/>
        <v>0</v>
      </c>
      <c r="CB86" s="73">
        <f t="shared" si="29"/>
        <v>0</v>
      </c>
      <c r="CC86" s="73">
        <f t="shared" si="29"/>
        <v>0</v>
      </c>
      <c r="CD86" s="256"/>
      <c r="CE86" s="72">
        <f>SUM(D86:AP86)-'E1'!Y86-'E2'!P86-'E2'!X86-'E2'!Z86*2</f>
        <v>0</v>
      </c>
      <c r="CG86" s="73">
        <f>+IF(OR((D86&gt;'DD7A4.MELD'!D125),(D86&lt;'DD7A4.MELD'!D126)),111,0)</f>
        <v>0</v>
      </c>
      <c r="CH86" s="73">
        <f>+IF(OR((E86&gt;'DD7A4.MELD'!F125),(E86&lt;'DD7A4.MELD'!F126)),111,0)</f>
        <v>0</v>
      </c>
      <c r="CI86" s="73">
        <f>+IF(OR((F86&gt;'DD7A4.MELD'!G125),(F86&lt;'DD7A4.MELD'!G126)),111,0)</f>
        <v>0</v>
      </c>
      <c r="CJ86" s="73">
        <f>+IF(OR((G86&gt;'DD7A4.MELD'!H125),(G86&lt;'DD7A4.MELD'!H126)),111,0)</f>
        <v>0</v>
      </c>
      <c r="CK86" s="73">
        <f>+IF(OR((H86&gt;'DD7A4.MELD'!I125),(H86&lt;'DD7A4.MELD'!I126)),111,0)</f>
        <v>0</v>
      </c>
      <c r="CL86" s="73">
        <f>+IF(OR((I86&gt;'DD7A4.MELD'!J125),(I86&lt;'DD7A4.MELD'!J126)),111,0)</f>
        <v>0</v>
      </c>
      <c r="CM86" s="73">
        <f>+IF(OR((J86&gt;'DD7A4.MELD'!K125),(J86&lt;'DD7A4.MELD'!K126)),111,0)</f>
        <v>0</v>
      </c>
      <c r="CN86" s="73">
        <f>+IF(OR((K86&gt;'DD7A4.MELD'!L125),(K86&lt;'DD7A4.MELD'!L126)),111,0)</f>
        <v>0</v>
      </c>
      <c r="CO86" s="73">
        <f>+IF(OR((L86&gt;'DD7A4.MELD'!M125),(L86&lt;'DD7A4.MELD'!M126)),111,0)</f>
        <v>0</v>
      </c>
      <c r="CP86" s="73">
        <f>+IF(OR((M86&gt;'DD7A4.MELD'!N125),(M86&lt;'DD7A4.MELD'!N126)),111,0)</f>
        <v>0</v>
      </c>
      <c r="CQ86" s="73">
        <f>+IF(OR((N86&gt;'DD7A4.MELD'!O125),(N86&lt;'DD7A4.MELD'!O126)),111,0)</f>
        <v>0</v>
      </c>
      <c r="CR86" s="73">
        <f>+IF(OR((O86&gt;'DD7A4.MELD'!P125),(O86&lt;'DD7A4.MELD'!P126)),111,0)</f>
        <v>0</v>
      </c>
      <c r="CS86" s="73">
        <f>+IF(OR((P86&gt;'DD7A4.MELD'!Q125),(P86&lt;'DD7A4.MELD'!Q126)),111,0)</f>
        <v>0</v>
      </c>
      <c r="CT86" s="73">
        <f>+IF(OR((Q86&gt;'DD7A4.MELD'!R125),(Q86&lt;'DD7A4.MELD'!R126)),111,0)</f>
        <v>0</v>
      </c>
      <c r="CU86" s="73">
        <f>+IF(OR((R86&gt;'DD7A4.MELD'!S125),(R86&lt;'DD7A4.MELD'!S126)),111,0)</f>
        <v>0</v>
      </c>
      <c r="CV86" s="73">
        <f>+IF(OR((S86&gt;'DD7A4.MELD'!T125),(S86&lt;'DD7A4.MELD'!T126)),111,0)</f>
        <v>0</v>
      </c>
      <c r="CW86" s="73">
        <f>+IF(OR((T86&gt;'DD7A4.MELD'!U125),(T86&lt;'DD7A4.MELD'!U126)),111,0)</f>
        <v>0</v>
      </c>
      <c r="CX86" s="73">
        <f>+IF(OR((U86&gt;'DD7A4.MELD'!V125),(U86&lt;'DD7A4.MELD'!V126)),111,0)</f>
        <v>0</v>
      </c>
      <c r="CY86" s="73">
        <f>+IF(OR((V86&gt;'DD7A4.MELD'!W125),(V86&lt;'DD7A4.MELD'!W126)),111,0)</f>
        <v>0</v>
      </c>
      <c r="CZ86" s="73" t="e">
        <f>+IF(OR((W86&gt;'DD7A4.MELD'!#REF!),(W86&lt;'DD7A4.MELD'!#REF!)),111,0)</f>
        <v>#REF!</v>
      </c>
      <c r="DA86" s="73" t="e">
        <f>+IF(OR((X86&gt;'DD7A4.MELD'!#REF!),(X86&lt;'DD7A4.MELD'!#REF!)),111,0)</f>
        <v>#REF!</v>
      </c>
      <c r="DB86" s="73">
        <f>+IF(OR((Y86&gt;'DD7A4.MELD'!X125),(Y86&lt;'DD7A4.MELD'!X126)),111,0)</f>
        <v>0</v>
      </c>
      <c r="DC86" s="73">
        <f>+IF(OR((Z86&gt;'DD7A4.MELD'!Y125),(Z86&lt;'DD7A4.MELD'!Y126)),111,0)</f>
        <v>0</v>
      </c>
      <c r="DD86" s="73">
        <f>+IF(OR((AA86&gt;'DD7A4.MELD'!Z125),(AA86&lt;'DD7A4.MELD'!Z126)),111,0)</f>
        <v>0</v>
      </c>
      <c r="DE86" s="73">
        <f>+IF(OR((AB86&gt;'DD7A4.MELD'!AA125),(AB86&lt;'DD7A4.MELD'!AA126)),111,0)</f>
        <v>0</v>
      </c>
      <c r="DF86" s="73">
        <f>+IF(OR((AC86&gt;'DD7A4.MELD'!AB125),(AC86&lt;'DD7A4.MELD'!AB126)),111,0)</f>
        <v>0</v>
      </c>
      <c r="DG86" s="73">
        <f>+IF(OR((AD86&gt;'DD7A4.MELD'!AC125),(AD86&lt;'DD7A4.MELD'!AC126)),111,0)</f>
        <v>0</v>
      </c>
      <c r="DH86" s="73">
        <f>+IF(OR((AE86&gt;'DD7A4.MELD'!AD125),(AE86&lt;'DD7A4.MELD'!AD126)),111,0)</f>
        <v>0</v>
      </c>
      <c r="DI86" s="73">
        <f>+IF(OR((AF86&gt;'DD7A4.MELD'!AE125),(AF86&lt;'DD7A4.MELD'!AE126)),111,0)</f>
        <v>0</v>
      </c>
      <c r="DJ86" s="73">
        <f>+IF(OR((AG86&gt;'DD7A4.MELD'!AF125),(AG86&lt;'DD7A4.MELD'!AF126)),111,0)</f>
        <v>0</v>
      </c>
      <c r="DK86" s="73">
        <f>+IF(OR((AH86&gt;'DD7A4.MELD'!AG125),(AH86&lt;'DD7A4.MELD'!AG126)),111,0)</f>
        <v>0</v>
      </c>
      <c r="DL86" s="73">
        <f>+IF(OR((AI86&gt;'DD7A4.MELD'!AH125),(AI86&lt;'DD7A4.MELD'!AH126)),111,0)</f>
        <v>0</v>
      </c>
      <c r="DM86" s="73">
        <f>+IF(OR((AJ86&gt;'DD7A4.MELD'!AI125),(AJ86&lt;'DD7A4.MELD'!AI126)),111,0)</f>
        <v>0</v>
      </c>
      <c r="DN86" s="73">
        <f>+IF(OR((AK86&gt;'DD7A4.MELD'!AJ125),(AK86&lt;'DD7A4.MELD'!AJ126)),111,0)</f>
        <v>0</v>
      </c>
      <c r="DO86" s="73">
        <f>+IF(OR((AL86&gt;'DD7A4.MELD'!AK125),(AL86&lt;'DD7A4.MELD'!AK126)),111,0)</f>
        <v>0</v>
      </c>
      <c r="DP86" s="73">
        <f>+IF(OR((AM86&gt;'DD7A4.MELD'!AL125),(AM86&lt;'DD7A4.MELD'!AL126)),111,0)</f>
        <v>0</v>
      </c>
      <c r="DQ86" s="73">
        <f>+IF(OR((AN86&gt;'DD7A4.MELD'!AM125),(AN86&lt;'DD7A4.MELD'!AM126)),111,0)</f>
        <v>0</v>
      </c>
      <c r="DR86" s="73">
        <f>+IF(OR((AO86&gt;'DD7A4.MELD'!AN125),(AO86&lt;'DD7A4.MELD'!AN126)),111,0)</f>
        <v>0</v>
      </c>
    </row>
    <row r="87" spans="2:122" s="56" customFormat="1" ht="17.100000000000001" customHeight="1">
      <c r="B87" s="276"/>
      <c r="C87" s="277" t="s">
        <v>190</v>
      </c>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309"/>
      <c r="AP87" s="320"/>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55"/>
      <c r="CE87" s="74">
        <f>SUM(D87:AP87)-'E1'!Y87-'E2'!P87-'E2'!X87-'E2'!Z87*2</f>
        <v>0</v>
      </c>
      <c r="CG87" s="74">
        <f>+IF((D87&gt;'DD7A4.MELD'!D128),111,0)</f>
        <v>0</v>
      </c>
      <c r="CH87" s="74">
        <f>+IF((E87&gt;'DD7A4.MELD'!F128),111,0)</f>
        <v>0</v>
      </c>
      <c r="CI87" s="74">
        <f>+IF((F87&gt;'DD7A4.MELD'!G128),111,0)</f>
        <v>0</v>
      </c>
      <c r="CJ87" s="74">
        <f>+IF((G87&gt;'DD7A4.MELD'!H128),111,0)</f>
        <v>0</v>
      </c>
      <c r="CK87" s="74">
        <f>+IF((H87&gt;'DD7A4.MELD'!I128),111,0)</f>
        <v>0</v>
      </c>
      <c r="CL87" s="74">
        <f>+IF((I87&gt;'DD7A4.MELD'!J128),111,0)</f>
        <v>0</v>
      </c>
      <c r="CM87" s="74">
        <f>+IF((J87&gt;'DD7A4.MELD'!K128),111,0)</f>
        <v>0</v>
      </c>
      <c r="CN87" s="74">
        <f>+IF((K87&gt;'DD7A4.MELD'!L128),111,0)</f>
        <v>0</v>
      </c>
      <c r="CO87" s="74">
        <f>+IF((L87&gt;'DD7A4.MELD'!M128),111,0)</f>
        <v>0</v>
      </c>
      <c r="CP87" s="74">
        <f>+IF((M87&gt;'DD7A4.MELD'!N128),111,0)</f>
        <v>0</v>
      </c>
      <c r="CQ87" s="74">
        <f>+IF((N87&gt;'DD7A4.MELD'!O128),111,0)</f>
        <v>0</v>
      </c>
      <c r="CR87" s="74">
        <f>+IF((O87&gt;'DD7A4.MELD'!P128),111,0)</f>
        <v>0</v>
      </c>
      <c r="CS87" s="74">
        <f>+IF((P87&gt;'DD7A4.MELD'!Q128),111,0)</f>
        <v>0</v>
      </c>
      <c r="CT87" s="74">
        <f>+IF((Q87&gt;'DD7A4.MELD'!R128),111,0)</f>
        <v>0</v>
      </c>
      <c r="CU87" s="74">
        <f>+IF((R87&gt;'DD7A4.MELD'!S128),111,0)</f>
        <v>0</v>
      </c>
      <c r="CV87" s="74">
        <f>+IF((S87&gt;'DD7A4.MELD'!T128),111,0)</f>
        <v>0</v>
      </c>
      <c r="CW87" s="74">
        <f>+IF((T87&gt;'DD7A4.MELD'!U128),111,0)</f>
        <v>0</v>
      </c>
      <c r="CX87" s="74">
        <f>+IF((U87&gt;'DD7A4.MELD'!V128),111,0)</f>
        <v>0</v>
      </c>
      <c r="CY87" s="74">
        <f>+IF((V87&gt;'DD7A4.MELD'!W128),111,0)</f>
        <v>0</v>
      </c>
      <c r="CZ87" s="74" t="e">
        <f>+IF((W87&gt;'DD7A4.MELD'!#REF!),111,0)</f>
        <v>#REF!</v>
      </c>
      <c r="DA87" s="74" t="e">
        <f>+IF((X87&gt;'DD7A4.MELD'!#REF!),111,0)</f>
        <v>#REF!</v>
      </c>
      <c r="DB87" s="74">
        <f>+IF((Y87&gt;'DD7A4.MELD'!X128),111,0)</f>
        <v>0</v>
      </c>
      <c r="DC87" s="74">
        <f>+IF((Z87&gt;'DD7A4.MELD'!Y128),111,0)</f>
        <v>0</v>
      </c>
      <c r="DD87" s="74">
        <f>+IF((AA87&gt;'DD7A4.MELD'!Z128),111,0)</f>
        <v>0</v>
      </c>
      <c r="DE87" s="74">
        <f>+IF((AB87&gt;'DD7A4.MELD'!AA128),111,0)</f>
        <v>0</v>
      </c>
      <c r="DF87" s="74">
        <f>+IF((AC87&gt;'DD7A4.MELD'!AB128),111,0)</f>
        <v>0</v>
      </c>
      <c r="DG87" s="74">
        <f>+IF((AD87&gt;'DD7A4.MELD'!AC128),111,0)</f>
        <v>0</v>
      </c>
      <c r="DH87" s="74">
        <f>+IF((AE87&gt;'DD7A4.MELD'!AD128),111,0)</f>
        <v>0</v>
      </c>
      <c r="DI87" s="74">
        <f>+IF((AF87&gt;'DD7A4.MELD'!AE128),111,0)</f>
        <v>0</v>
      </c>
      <c r="DJ87" s="74">
        <f>+IF((AG87&gt;'DD7A4.MELD'!AF128),111,0)</f>
        <v>0</v>
      </c>
      <c r="DK87" s="74">
        <f>+IF((AH87&gt;'DD7A4.MELD'!AG128),111,0)</f>
        <v>0</v>
      </c>
      <c r="DL87" s="74">
        <f>+IF((AI87&gt;'DD7A4.MELD'!AH128),111,0)</f>
        <v>0</v>
      </c>
      <c r="DM87" s="74">
        <f>+IF((AJ87&gt;'DD7A4.MELD'!AI128),111,0)</f>
        <v>0</v>
      </c>
      <c r="DN87" s="74">
        <f>+IF((AK87&gt;'DD7A4.MELD'!AJ128),111,0)</f>
        <v>0</v>
      </c>
      <c r="DO87" s="74">
        <f>+IF((AL87&gt;'DD7A4.MELD'!AK128),111,0)</f>
        <v>0</v>
      </c>
      <c r="DP87" s="74">
        <f>+IF((AM87&gt;'DD7A4.MELD'!AL128),111,0)</f>
        <v>0</v>
      </c>
      <c r="DQ87" s="74">
        <f>+IF((AN87&gt;'DD7A4.MELD'!AM128),111,0)</f>
        <v>0</v>
      </c>
      <c r="DR87" s="74">
        <f>+IF((AO87&gt;'DD7A4.MELD'!AN128),111,0)</f>
        <v>0</v>
      </c>
    </row>
    <row r="88" spans="2:122" s="51" customFormat="1" ht="17.100000000000001" customHeight="1">
      <c r="B88" s="283"/>
      <c r="C88" s="284" t="s">
        <v>81</v>
      </c>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90"/>
      <c r="AK88" s="290"/>
      <c r="AL88" s="290"/>
      <c r="AM88" s="290"/>
      <c r="AN88" s="290"/>
      <c r="AO88" s="301"/>
      <c r="AP88" s="321"/>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50"/>
      <c r="CE88" s="74">
        <f>SUM(D88:AP88)-'E1'!Y88-'E2'!P88-'E2'!X88-'E2'!Z88*2</f>
        <v>0</v>
      </c>
      <c r="CG88" s="73" t="e">
        <f>+IF((D88&gt;'DD7A4.MELD'!#REF!),111,0)</f>
        <v>#REF!</v>
      </c>
      <c r="CH88" s="73" t="e">
        <f>+IF((E88&gt;'DD7A4.MELD'!#REF!),111,0)</f>
        <v>#REF!</v>
      </c>
      <c r="CI88" s="73" t="e">
        <f>+IF((F88&gt;'DD7A4.MELD'!#REF!),111,0)</f>
        <v>#REF!</v>
      </c>
      <c r="CJ88" s="73" t="e">
        <f>+IF((G88&gt;'DD7A4.MELD'!#REF!),111,0)</f>
        <v>#REF!</v>
      </c>
      <c r="CK88" s="73" t="e">
        <f>+IF((H88&gt;'DD7A4.MELD'!#REF!),111,0)</f>
        <v>#REF!</v>
      </c>
      <c r="CL88" s="73" t="e">
        <f>+IF((I88&gt;'DD7A4.MELD'!#REF!),111,0)</f>
        <v>#REF!</v>
      </c>
      <c r="CM88" s="73" t="e">
        <f>+IF((J88&gt;'DD7A4.MELD'!#REF!),111,0)</f>
        <v>#REF!</v>
      </c>
      <c r="CN88" s="73" t="e">
        <f>+IF((K88&gt;'DD7A4.MELD'!#REF!),111,0)</f>
        <v>#REF!</v>
      </c>
      <c r="CO88" s="73" t="e">
        <f>+IF((L88&gt;'DD7A4.MELD'!#REF!),111,0)</f>
        <v>#REF!</v>
      </c>
      <c r="CP88" s="73" t="e">
        <f>+IF((M88&gt;'DD7A4.MELD'!#REF!),111,0)</f>
        <v>#REF!</v>
      </c>
      <c r="CQ88" s="73" t="e">
        <f>+IF((N88&gt;'DD7A4.MELD'!#REF!),111,0)</f>
        <v>#REF!</v>
      </c>
      <c r="CR88" s="73" t="e">
        <f>+IF((O88&gt;'DD7A4.MELD'!#REF!),111,0)</f>
        <v>#REF!</v>
      </c>
      <c r="CS88" s="73" t="e">
        <f>+IF((P88&gt;'DD7A4.MELD'!#REF!),111,0)</f>
        <v>#REF!</v>
      </c>
      <c r="CT88" s="73" t="e">
        <f>+IF((Q88&gt;'DD7A4.MELD'!#REF!),111,0)</f>
        <v>#REF!</v>
      </c>
      <c r="CU88" s="73" t="e">
        <f>+IF((R88&gt;'DD7A4.MELD'!#REF!),111,0)</f>
        <v>#REF!</v>
      </c>
      <c r="CV88" s="73" t="e">
        <f>+IF((S88&gt;'DD7A4.MELD'!#REF!),111,0)</f>
        <v>#REF!</v>
      </c>
      <c r="CW88" s="73" t="e">
        <f>+IF((T88&gt;'DD7A4.MELD'!#REF!),111,0)</f>
        <v>#REF!</v>
      </c>
      <c r="CX88" s="73" t="e">
        <f>+IF((U88&gt;'DD7A4.MELD'!#REF!),111,0)</f>
        <v>#REF!</v>
      </c>
      <c r="CY88" s="73" t="e">
        <f>+IF((V88&gt;'DD7A4.MELD'!#REF!),111,0)</f>
        <v>#REF!</v>
      </c>
      <c r="CZ88" s="73" t="e">
        <f>+IF((W88&gt;'DD7A4.MELD'!#REF!),111,0)</f>
        <v>#REF!</v>
      </c>
      <c r="DA88" s="73" t="e">
        <f>+IF((X88&gt;'DD7A4.MELD'!#REF!),111,0)</f>
        <v>#REF!</v>
      </c>
      <c r="DB88" s="73" t="e">
        <f>+IF((Y88&gt;'DD7A4.MELD'!#REF!),111,0)</f>
        <v>#REF!</v>
      </c>
      <c r="DC88" s="73" t="e">
        <f>+IF((Z88&gt;'DD7A4.MELD'!#REF!),111,0)</f>
        <v>#REF!</v>
      </c>
      <c r="DD88" s="73" t="e">
        <f>+IF((AA88&gt;'DD7A4.MELD'!#REF!),111,0)</f>
        <v>#REF!</v>
      </c>
      <c r="DE88" s="73" t="e">
        <f>+IF((AB88&gt;'DD7A4.MELD'!#REF!),111,0)</f>
        <v>#REF!</v>
      </c>
      <c r="DF88" s="73" t="e">
        <f>+IF((AC88&gt;'DD7A4.MELD'!#REF!),111,0)</f>
        <v>#REF!</v>
      </c>
      <c r="DG88" s="73" t="e">
        <f>+IF((AD88&gt;'DD7A4.MELD'!#REF!),111,0)</f>
        <v>#REF!</v>
      </c>
      <c r="DH88" s="73" t="e">
        <f>+IF((AE88&gt;'DD7A4.MELD'!#REF!),111,0)</f>
        <v>#REF!</v>
      </c>
      <c r="DI88" s="73" t="e">
        <f>+IF((AF88&gt;'DD7A4.MELD'!#REF!),111,0)</f>
        <v>#REF!</v>
      </c>
      <c r="DJ88" s="73" t="e">
        <f>+IF((AG88&gt;'DD7A4.MELD'!#REF!),111,0)</f>
        <v>#REF!</v>
      </c>
      <c r="DK88" s="73" t="e">
        <f>+IF((AH88&gt;'DD7A4.MELD'!#REF!),111,0)</f>
        <v>#REF!</v>
      </c>
      <c r="DL88" s="73" t="e">
        <f>+IF((AI88&gt;'DD7A4.MELD'!#REF!),111,0)</f>
        <v>#REF!</v>
      </c>
      <c r="DM88" s="73" t="e">
        <f>+IF((AJ88&gt;'DD7A4.MELD'!#REF!),111,0)</f>
        <v>#REF!</v>
      </c>
      <c r="DN88" s="73" t="e">
        <f>+IF((AK88&gt;'DD7A4.MELD'!#REF!),111,0)</f>
        <v>#REF!</v>
      </c>
      <c r="DO88" s="73" t="e">
        <f>+IF((AL88&gt;'DD7A4.MELD'!#REF!),111,0)</f>
        <v>#REF!</v>
      </c>
      <c r="DP88" s="73" t="e">
        <f>+IF((AM88&gt;'DD7A4.MELD'!#REF!),111,0)</f>
        <v>#REF!</v>
      </c>
      <c r="DQ88" s="73" t="e">
        <f>+IF((AN88&gt;'DD7A4.MELD'!#REF!),111,0)</f>
        <v>#REF!</v>
      </c>
      <c r="DR88" s="73" t="e">
        <f>+IF((AO88&gt;'DD7A4.MELD'!#REF!),111,0)</f>
        <v>#REF!</v>
      </c>
    </row>
    <row r="89" spans="2:122" s="51" customFormat="1" ht="17.100000000000001" customHeight="1">
      <c r="B89" s="283"/>
      <c r="C89" s="284" t="s">
        <v>282</v>
      </c>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90"/>
      <c r="AK89" s="290"/>
      <c r="AL89" s="290"/>
      <c r="AM89" s="290"/>
      <c r="AN89" s="290"/>
      <c r="AO89" s="301"/>
      <c r="AP89" s="321"/>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50"/>
      <c r="CE89" s="74">
        <f>SUM(D89:AP89)-'E1'!Y89-'E2'!P89-'E2'!X89-'E2'!Z89*2</f>
        <v>0</v>
      </c>
      <c r="CG89" s="73" t="e">
        <f>+IF((D89&gt;'DD7A4.MELD'!#REF!),111,0)</f>
        <v>#REF!</v>
      </c>
      <c r="CH89" s="73" t="e">
        <f>+IF((E89&gt;'DD7A4.MELD'!#REF!),111,0)</f>
        <v>#REF!</v>
      </c>
      <c r="CI89" s="73" t="e">
        <f>+IF((F89&gt;'DD7A4.MELD'!#REF!),111,0)</f>
        <v>#REF!</v>
      </c>
      <c r="CJ89" s="73" t="e">
        <f>+IF((G89&gt;'DD7A4.MELD'!#REF!),111,0)</f>
        <v>#REF!</v>
      </c>
      <c r="CK89" s="73" t="e">
        <f>+IF((H89&gt;'DD7A4.MELD'!#REF!),111,0)</f>
        <v>#REF!</v>
      </c>
      <c r="CL89" s="73" t="e">
        <f>+IF((I89&gt;'DD7A4.MELD'!#REF!),111,0)</f>
        <v>#REF!</v>
      </c>
      <c r="CM89" s="73" t="e">
        <f>+IF((J89&gt;'DD7A4.MELD'!#REF!),111,0)</f>
        <v>#REF!</v>
      </c>
      <c r="CN89" s="73" t="e">
        <f>+IF((K89&gt;'DD7A4.MELD'!#REF!),111,0)</f>
        <v>#REF!</v>
      </c>
      <c r="CO89" s="73" t="e">
        <f>+IF((L89&gt;'DD7A4.MELD'!#REF!),111,0)</f>
        <v>#REF!</v>
      </c>
      <c r="CP89" s="73" t="e">
        <f>+IF((M89&gt;'DD7A4.MELD'!#REF!),111,0)</f>
        <v>#REF!</v>
      </c>
      <c r="CQ89" s="73" t="e">
        <f>+IF((N89&gt;'DD7A4.MELD'!#REF!),111,0)</f>
        <v>#REF!</v>
      </c>
      <c r="CR89" s="73" t="e">
        <f>+IF((O89&gt;'DD7A4.MELD'!#REF!),111,0)</f>
        <v>#REF!</v>
      </c>
      <c r="CS89" s="73" t="e">
        <f>+IF((P89&gt;'DD7A4.MELD'!#REF!),111,0)</f>
        <v>#REF!</v>
      </c>
      <c r="CT89" s="73" t="e">
        <f>+IF((Q89&gt;'DD7A4.MELD'!#REF!),111,0)</f>
        <v>#REF!</v>
      </c>
      <c r="CU89" s="73" t="e">
        <f>+IF((R89&gt;'DD7A4.MELD'!#REF!),111,0)</f>
        <v>#REF!</v>
      </c>
      <c r="CV89" s="73" t="e">
        <f>+IF((S89&gt;'DD7A4.MELD'!#REF!),111,0)</f>
        <v>#REF!</v>
      </c>
      <c r="CW89" s="73" t="e">
        <f>+IF((T89&gt;'DD7A4.MELD'!#REF!),111,0)</f>
        <v>#REF!</v>
      </c>
      <c r="CX89" s="73" t="e">
        <f>+IF((U89&gt;'DD7A4.MELD'!#REF!),111,0)</f>
        <v>#REF!</v>
      </c>
      <c r="CY89" s="73" t="e">
        <f>+IF((V89&gt;'DD7A4.MELD'!#REF!),111,0)</f>
        <v>#REF!</v>
      </c>
      <c r="CZ89" s="73" t="e">
        <f>+IF((W89&gt;'DD7A4.MELD'!#REF!),111,0)</f>
        <v>#REF!</v>
      </c>
      <c r="DA89" s="73" t="e">
        <f>+IF((X89&gt;'DD7A4.MELD'!#REF!),111,0)</f>
        <v>#REF!</v>
      </c>
      <c r="DB89" s="73" t="e">
        <f>+IF((Y89&gt;'DD7A4.MELD'!#REF!),111,0)</f>
        <v>#REF!</v>
      </c>
      <c r="DC89" s="73" t="e">
        <f>+IF((Z89&gt;'DD7A4.MELD'!#REF!),111,0)</f>
        <v>#REF!</v>
      </c>
      <c r="DD89" s="73" t="e">
        <f>+IF((AA89&gt;'DD7A4.MELD'!#REF!),111,0)</f>
        <v>#REF!</v>
      </c>
      <c r="DE89" s="73" t="e">
        <f>+IF((AB89&gt;'DD7A4.MELD'!#REF!),111,0)</f>
        <v>#REF!</v>
      </c>
      <c r="DF89" s="73" t="e">
        <f>+IF((AC89&gt;'DD7A4.MELD'!#REF!),111,0)</f>
        <v>#REF!</v>
      </c>
      <c r="DG89" s="73" t="e">
        <f>+IF((AD89&gt;'DD7A4.MELD'!#REF!),111,0)</f>
        <v>#REF!</v>
      </c>
      <c r="DH89" s="73" t="e">
        <f>+IF((AE89&gt;'DD7A4.MELD'!#REF!),111,0)</f>
        <v>#REF!</v>
      </c>
      <c r="DI89" s="73" t="e">
        <f>+IF((AF89&gt;'DD7A4.MELD'!#REF!),111,0)</f>
        <v>#REF!</v>
      </c>
      <c r="DJ89" s="73" t="e">
        <f>+IF((AG89&gt;'DD7A4.MELD'!#REF!),111,0)</f>
        <v>#REF!</v>
      </c>
      <c r="DK89" s="73" t="e">
        <f>+IF((AH89&gt;'DD7A4.MELD'!#REF!),111,0)</f>
        <v>#REF!</v>
      </c>
      <c r="DL89" s="73" t="e">
        <f>+IF((AI89&gt;'DD7A4.MELD'!#REF!),111,0)</f>
        <v>#REF!</v>
      </c>
      <c r="DM89" s="73" t="e">
        <f>+IF((AJ89&gt;'DD7A4.MELD'!#REF!),111,0)</f>
        <v>#REF!</v>
      </c>
      <c r="DN89" s="73" t="e">
        <f>+IF((AK89&gt;'DD7A4.MELD'!#REF!),111,0)</f>
        <v>#REF!</v>
      </c>
      <c r="DO89" s="73" t="e">
        <f>+IF((AL89&gt;'DD7A4.MELD'!#REF!),111,0)</f>
        <v>#REF!</v>
      </c>
      <c r="DP89" s="73" t="e">
        <f>+IF((AM89&gt;'DD7A4.MELD'!#REF!),111,0)</f>
        <v>#REF!</v>
      </c>
      <c r="DQ89" s="73" t="e">
        <f>+IF((AN89&gt;'DD7A4.MELD'!#REF!),111,0)</f>
        <v>#REF!</v>
      </c>
      <c r="DR89" s="73" t="e">
        <f>+IF((AO89&gt;'DD7A4.MELD'!#REF!),111,0)</f>
        <v>#REF!</v>
      </c>
    </row>
    <row r="90" spans="2:122" s="51" customFormat="1" ht="17.100000000000001" customHeight="1">
      <c r="B90" s="283"/>
      <c r="C90" s="284" t="s">
        <v>191</v>
      </c>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301"/>
      <c r="AP90" s="321"/>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50"/>
      <c r="CE90" s="74">
        <f>SUM(D90:AP90)-'E1'!Y90-'E2'!P90-'E2'!X90-'E2'!Z90*2</f>
        <v>0</v>
      </c>
      <c r="CG90" s="73" t="e">
        <f>+IF((D90&gt;'DD7A4.MELD'!#REF!),111,0)</f>
        <v>#REF!</v>
      </c>
      <c r="CH90" s="73" t="e">
        <f>+IF((E90&gt;'DD7A4.MELD'!#REF!),111,0)</f>
        <v>#REF!</v>
      </c>
      <c r="CI90" s="73" t="e">
        <f>+IF((F90&gt;'DD7A4.MELD'!#REF!),111,0)</f>
        <v>#REF!</v>
      </c>
      <c r="CJ90" s="73" t="e">
        <f>+IF((G90&gt;'DD7A4.MELD'!#REF!),111,0)</f>
        <v>#REF!</v>
      </c>
      <c r="CK90" s="73" t="e">
        <f>+IF((H90&gt;'DD7A4.MELD'!#REF!),111,0)</f>
        <v>#REF!</v>
      </c>
      <c r="CL90" s="73" t="e">
        <f>+IF((I90&gt;'DD7A4.MELD'!#REF!),111,0)</f>
        <v>#REF!</v>
      </c>
      <c r="CM90" s="73" t="e">
        <f>+IF((J90&gt;'DD7A4.MELD'!#REF!),111,0)</f>
        <v>#REF!</v>
      </c>
      <c r="CN90" s="73" t="e">
        <f>+IF((K90&gt;'DD7A4.MELD'!#REF!),111,0)</f>
        <v>#REF!</v>
      </c>
      <c r="CO90" s="73" t="e">
        <f>+IF((L90&gt;'DD7A4.MELD'!#REF!),111,0)</f>
        <v>#REF!</v>
      </c>
      <c r="CP90" s="73" t="e">
        <f>+IF((M90&gt;'DD7A4.MELD'!#REF!),111,0)</f>
        <v>#REF!</v>
      </c>
      <c r="CQ90" s="73" t="e">
        <f>+IF((N90&gt;'DD7A4.MELD'!#REF!),111,0)</f>
        <v>#REF!</v>
      </c>
      <c r="CR90" s="73" t="e">
        <f>+IF((O90&gt;'DD7A4.MELD'!#REF!),111,0)</f>
        <v>#REF!</v>
      </c>
      <c r="CS90" s="73" t="e">
        <f>+IF((P90&gt;'DD7A4.MELD'!#REF!),111,0)</f>
        <v>#REF!</v>
      </c>
      <c r="CT90" s="73" t="e">
        <f>+IF((Q90&gt;'DD7A4.MELD'!#REF!),111,0)</f>
        <v>#REF!</v>
      </c>
      <c r="CU90" s="73" t="e">
        <f>+IF((R90&gt;'DD7A4.MELD'!#REF!),111,0)</f>
        <v>#REF!</v>
      </c>
      <c r="CV90" s="73" t="e">
        <f>+IF((S90&gt;'DD7A4.MELD'!#REF!),111,0)</f>
        <v>#REF!</v>
      </c>
      <c r="CW90" s="73" t="e">
        <f>+IF((T90&gt;'DD7A4.MELD'!#REF!),111,0)</f>
        <v>#REF!</v>
      </c>
      <c r="CX90" s="73" t="e">
        <f>+IF((U90&gt;'DD7A4.MELD'!#REF!),111,0)</f>
        <v>#REF!</v>
      </c>
      <c r="CY90" s="73" t="e">
        <f>+IF((V90&gt;'DD7A4.MELD'!#REF!),111,0)</f>
        <v>#REF!</v>
      </c>
      <c r="CZ90" s="73" t="e">
        <f>+IF((W90&gt;'DD7A4.MELD'!#REF!),111,0)</f>
        <v>#REF!</v>
      </c>
      <c r="DA90" s="73" t="e">
        <f>+IF((X90&gt;'DD7A4.MELD'!#REF!),111,0)</f>
        <v>#REF!</v>
      </c>
      <c r="DB90" s="73" t="e">
        <f>+IF((Y90&gt;'DD7A4.MELD'!#REF!),111,0)</f>
        <v>#REF!</v>
      </c>
      <c r="DC90" s="73" t="e">
        <f>+IF((Z90&gt;'DD7A4.MELD'!#REF!),111,0)</f>
        <v>#REF!</v>
      </c>
      <c r="DD90" s="73" t="e">
        <f>+IF((AA90&gt;'DD7A4.MELD'!#REF!),111,0)</f>
        <v>#REF!</v>
      </c>
      <c r="DE90" s="73" t="e">
        <f>+IF((AB90&gt;'DD7A4.MELD'!#REF!),111,0)</f>
        <v>#REF!</v>
      </c>
      <c r="DF90" s="73" t="e">
        <f>+IF((AC90&gt;'DD7A4.MELD'!#REF!),111,0)</f>
        <v>#REF!</v>
      </c>
      <c r="DG90" s="73" t="e">
        <f>+IF((AD90&gt;'DD7A4.MELD'!#REF!),111,0)</f>
        <v>#REF!</v>
      </c>
      <c r="DH90" s="73" t="e">
        <f>+IF((AE90&gt;'DD7A4.MELD'!#REF!),111,0)</f>
        <v>#REF!</v>
      </c>
      <c r="DI90" s="73" t="e">
        <f>+IF((AF90&gt;'DD7A4.MELD'!#REF!),111,0)</f>
        <v>#REF!</v>
      </c>
      <c r="DJ90" s="73" t="e">
        <f>+IF((AG90&gt;'DD7A4.MELD'!#REF!),111,0)</f>
        <v>#REF!</v>
      </c>
      <c r="DK90" s="73" t="e">
        <f>+IF((AH90&gt;'DD7A4.MELD'!#REF!),111,0)</f>
        <v>#REF!</v>
      </c>
      <c r="DL90" s="73" t="e">
        <f>+IF((AI90&gt;'DD7A4.MELD'!#REF!),111,0)</f>
        <v>#REF!</v>
      </c>
      <c r="DM90" s="73" t="e">
        <f>+IF((AJ90&gt;'DD7A4.MELD'!#REF!),111,0)</f>
        <v>#REF!</v>
      </c>
      <c r="DN90" s="73" t="e">
        <f>+IF((AK90&gt;'DD7A4.MELD'!#REF!),111,0)</f>
        <v>#REF!</v>
      </c>
      <c r="DO90" s="73" t="e">
        <f>+IF((AL90&gt;'DD7A4.MELD'!#REF!),111,0)</f>
        <v>#REF!</v>
      </c>
      <c r="DP90" s="73" t="e">
        <f>+IF((AM90&gt;'DD7A4.MELD'!#REF!),111,0)</f>
        <v>#REF!</v>
      </c>
      <c r="DQ90" s="73" t="e">
        <f>+IF((AN90&gt;'DD7A4.MELD'!#REF!),111,0)</f>
        <v>#REF!</v>
      </c>
      <c r="DR90" s="73" t="e">
        <f>+IF((AO90&gt;'DD7A4.MELD'!#REF!),111,0)</f>
        <v>#REF!</v>
      </c>
    </row>
    <row r="91" spans="2:122" s="51" customFormat="1" ht="17.100000000000001" customHeight="1">
      <c r="B91" s="283"/>
      <c r="C91" s="285" t="s">
        <v>54</v>
      </c>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301"/>
      <c r="AP91" s="321"/>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50"/>
      <c r="CE91" s="74">
        <f>SUM(D91:AP91)-'E1'!Y91-'E2'!P91-'E2'!X91-'E2'!Z91*2</f>
        <v>0</v>
      </c>
      <c r="CG91" s="73" t="e">
        <f>+IF((D91&gt;'DD7A4.MELD'!#REF!),111,0)</f>
        <v>#REF!</v>
      </c>
      <c r="CH91" s="73" t="e">
        <f>+IF((E91&gt;'DD7A4.MELD'!#REF!),111,0)</f>
        <v>#REF!</v>
      </c>
      <c r="CI91" s="73" t="e">
        <f>+IF((F91&gt;'DD7A4.MELD'!#REF!),111,0)</f>
        <v>#REF!</v>
      </c>
      <c r="CJ91" s="73" t="e">
        <f>+IF((G91&gt;'DD7A4.MELD'!#REF!),111,0)</f>
        <v>#REF!</v>
      </c>
      <c r="CK91" s="73" t="e">
        <f>+IF((H91&gt;'DD7A4.MELD'!#REF!),111,0)</f>
        <v>#REF!</v>
      </c>
      <c r="CL91" s="73" t="e">
        <f>+IF((I91&gt;'DD7A4.MELD'!#REF!),111,0)</f>
        <v>#REF!</v>
      </c>
      <c r="CM91" s="73" t="e">
        <f>+IF((J91&gt;'DD7A4.MELD'!#REF!),111,0)</f>
        <v>#REF!</v>
      </c>
      <c r="CN91" s="73" t="e">
        <f>+IF((K91&gt;'DD7A4.MELD'!#REF!),111,0)</f>
        <v>#REF!</v>
      </c>
      <c r="CO91" s="73" t="e">
        <f>+IF((L91&gt;'DD7A4.MELD'!#REF!),111,0)</f>
        <v>#REF!</v>
      </c>
      <c r="CP91" s="73" t="e">
        <f>+IF((M91&gt;'DD7A4.MELD'!#REF!),111,0)</f>
        <v>#REF!</v>
      </c>
      <c r="CQ91" s="73" t="e">
        <f>+IF((N91&gt;'DD7A4.MELD'!#REF!),111,0)</f>
        <v>#REF!</v>
      </c>
      <c r="CR91" s="73" t="e">
        <f>+IF((O91&gt;'DD7A4.MELD'!#REF!),111,0)</f>
        <v>#REF!</v>
      </c>
      <c r="CS91" s="73" t="e">
        <f>+IF((P91&gt;'DD7A4.MELD'!#REF!),111,0)</f>
        <v>#REF!</v>
      </c>
      <c r="CT91" s="73" t="e">
        <f>+IF((Q91&gt;'DD7A4.MELD'!#REF!),111,0)</f>
        <v>#REF!</v>
      </c>
      <c r="CU91" s="73" t="e">
        <f>+IF((R91&gt;'DD7A4.MELD'!#REF!),111,0)</f>
        <v>#REF!</v>
      </c>
      <c r="CV91" s="73" t="e">
        <f>+IF((S91&gt;'DD7A4.MELD'!#REF!),111,0)</f>
        <v>#REF!</v>
      </c>
      <c r="CW91" s="73" t="e">
        <f>+IF((T91&gt;'DD7A4.MELD'!#REF!),111,0)</f>
        <v>#REF!</v>
      </c>
      <c r="CX91" s="73" t="e">
        <f>+IF((U91&gt;'DD7A4.MELD'!#REF!),111,0)</f>
        <v>#REF!</v>
      </c>
      <c r="CY91" s="73" t="e">
        <f>+IF((V91&gt;'DD7A4.MELD'!#REF!),111,0)</f>
        <v>#REF!</v>
      </c>
      <c r="CZ91" s="73" t="e">
        <f>+IF((W91&gt;'DD7A4.MELD'!#REF!),111,0)</f>
        <v>#REF!</v>
      </c>
      <c r="DA91" s="73" t="e">
        <f>+IF((X91&gt;'DD7A4.MELD'!#REF!),111,0)</f>
        <v>#REF!</v>
      </c>
      <c r="DB91" s="73" t="e">
        <f>+IF((Y91&gt;'DD7A4.MELD'!#REF!),111,0)</f>
        <v>#REF!</v>
      </c>
      <c r="DC91" s="73" t="e">
        <f>+IF((Z91&gt;'DD7A4.MELD'!#REF!),111,0)</f>
        <v>#REF!</v>
      </c>
      <c r="DD91" s="73" t="e">
        <f>+IF((AA91&gt;'DD7A4.MELD'!#REF!),111,0)</f>
        <v>#REF!</v>
      </c>
      <c r="DE91" s="73" t="e">
        <f>+IF((AB91&gt;'DD7A4.MELD'!#REF!),111,0)</f>
        <v>#REF!</v>
      </c>
      <c r="DF91" s="73" t="e">
        <f>+IF((AC91&gt;'DD7A4.MELD'!#REF!),111,0)</f>
        <v>#REF!</v>
      </c>
      <c r="DG91" s="73" t="e">
        <f>+IF((AD91&gt;'DD7A4.MELD'!#REF!),111,0)</f>
        <v>#REF!</v>
      </c>
      <c r="DH91" s="73" t="e">
        <f>+IF((AE91&gt;'DD7A4.MELD'!#REF!),111,0)</f>
        <v>#REF!</v>
      </c>
      <c r="DI91" s="73" t="e">
        <f>+IF((AF91&gt;'DD7A4.MELD'!#REF!),111,0)</f>
        <v>#REF!</v>
      </c>
      <c r="DJ91" s="73" t="e">
        <f>+IF((AG91&gt;'DD7A4.MELD'!#REF!),111,0)</f>
        <v>#REF!</v>
      </c>
      <c r="DK91" s="73" t="e">
        <f>+IF((AH91&gt;'DD7A4.MELD'!#REF!),111,0)</f>
        <v>#REF!</v>
      </c>
      <c r="DL91" s="73" t="e">
        <f>+IF((AI91&gt;'DD7A4.MELD'!#REF!),111,0)</f>
        <v>#REF!</v>
      </c>
      <c r="DM91" s="73" t="e">
        <f>+IF((AJ91&gt;'DD7A4.MELD'!#REF!),111,0)</f>
        <v>#REF!</v>
      </c>
      <c r="DN91" s="73" t="e">
        <f>+IF((AK91&gt;'DD7A4.MELD'!#REF!),111,0)</f>
        <v>#REF!</v>
      </c>
      <c r="DO91" s="73" t="e">
        <f>+IF((AL91&gt;'DD7A4.MELD'!#REF!),111,0)</f>
        <v>#REF!</v>
      </c>
      <c r="DP91" s="73" t="e">
        <f>+IF((AM91&gt;'DD7A4.MELD'!#REF!),111,0)</f>
        <v>#REF!</v>
      </c>
      <c r="DQ91" s="73" t="e">
        <f>+IF((AN91&gt;'DD7A4.MELD'!#REF!),111,0)</f>
        <v>#REF!</v>
      </c>
      <c r="DR91" s="73" t="e">
        <f>+IF((AO91&gt;'DD7A4.MELD'!#REF!),111,0)</f>
        <v>#REF!</v>
      </c>
    </row>
    <row r="92" spans="2:122" s="51" customFormat="1" ht="17.100000000000001" customHeight="1">
      <c r="B92" s="283"/>
      <c r="C92" s="278" t="s">
        <v>241</v>
      </c>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301"/>
      <c r="AP92" s="321"/>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50"/>
      <c r="CE92" s="74">
        <f>SUM(D92:AP92)-'E1'!Y92-'E2'!P92-'E2'!X92-'E2'!Z92*2</f>
        <v>0</v>
      </c>
      <c r="CG92" s="73" t="e">
        <f>+IF((D92&gt;'DD7A4.MELD'!#REF!),111,0)</f>
        <v>#REF!</v>
      </c>
      <c r="CH92" s="73" t="e">
        <f>+IF((E92&gt;'DD7A4.MELD'!#REF!),111,0)</f>
        <v>#REF!</v>
      </c>
      <c r="CI92" s="73" t="e">
        <f>+IF((F92&gt;'DD7A4.MELD'!#REF!),111,0)</f>
        <v>#REF!</v>
      </c>
      <c r="CJ92" s="73" t="e">
        <f>+IF((G92&gt;'DD7A4.MELD'!#REF!),111,0)</f>
        <v>#REF!</v>
      </c>
      <c r="CK92" s="73" t="e">
        <f>+IF((H92&gt;'DD7A4.MELD'!#REF!),111,0)</f>
        <v>#REF!</v>
      </c>
      <c r="CL92" s="73" t="e">
        <f>+IF((I92&gt;'DD7A4.MELD'!#REF!),111,0)</f>
        <v>#REF!</v>
      </c>
      <c r="CM92" s="73" t="e">
        <f>+IF((J92&gt;'DD7A4.MELD'!#REF!),111,0)</f>
        <v>#REF!</v>
      </c>
      <c r="CN92" s="73" t="e">
        <f>+IF((K92&gt;'DD7A4.MELD'!#REF!),111,0)</f>
        <v>#REF!</v>
      </c>
      <c r="CO92" s="73" t="e">
        <f>+IF((L92&gt;'DD7A4.MELD'!#REF!),111,0)</f>
        <v>#REF!</v>
      </c>
      <c r="CP92" s="73" t="e">
        <f>+IF((M92&gt;'DD7A4.MELD'!#REF!),111,0)</f>
        <v>#REF!</v>
      </c>
      <c r="CQ92" s="73" t="e">
        <f>+IF((N92&gt;'DD7A4.MELD'!#REF!),111,0)</f>
        <v>#REF!</v>
      </c>
      <c r="CR92" s="73" t="e">
        <f>+IF((O92&gt;'DD7A4.MELD'!#REF!),111,0)</f>
        <v>#REF!</v>
      </c>
      <c r="CS92" s="73" t="e">
        <f>+IF((P92&gt;'DD7A4.MELD'!#REF!),111,0)</f>
        <v>#REF!</v>
      </c>
      <c r="CT92" s="73" t="e">
        <f>+IF((Q92&gt;'DD7A4.MELD'!#REF!),111,0)</f>
        <v>#REF!</v>
      </c>
      <c r="CU92" s="73" t="e">
        <f>+IF((R92&gt;'DD7A4.MELD'!#REF!),111,0)</f>
        <v>#REF!</v>
      </c>
      <c r="CV92" s="73" t="e">
        <f>+IF((S92&gt;'DD7A4.MELD'!#REF!),111,0)</f>
        <v>#REF!</v>
      </c>
      <c r="CW92" s="73" t="e">
        <f>+IF((T92&gt;'DD7A4.MELD'!#REF!),111,0)</f>
        <v>#REF!</v>
      </c>
      <c r="CX92" s="73" t="e">
        <f>+IF((U92&gt;'DD7A4.MELD'!#REF!),111,0)</f>
        <v>#REF!</v>
      </c>
      <c r="CY92" s="73" t="e">
        <f>+IF((V92&gt;'DD7A4.MELD'!#REF!),111,0)</f>
        <v>#REF!</v>
      </c>
      <c r="CZ92" s="73" t="e">
        <f>+IF((W92&gt;'DD7A4.MELD'!#REF!),111,0)</f>
        <v>#REF!</v>
      </c>
      <c r="DA92" s="73" t="e">
        <f>+IF((X92&gt;'DD7A4.MELD'!#REF!),111,0)</f>
        <v>#REF!</v>
      </c>
      <c r="DB92" s="73" t="e">
        <f>+IF((Y92&gt;'DD7A4.MELD'!#REF!),111,0)</f>
        <v>#REF!</v>
      </c>
      <c r="DC92" s="73" t="e">
        <f>+IF((Z92&gt;'DD7A4.MELD'!#REF!),111,0)</f>
        <v>#REF!</v>
      </c>
      <c r="DD92" s="73" t="e">
        <f>+IF((AA92&gt;'DD7A4.MELD'!#REF!),111,0)</f>
        <v>#REF!</v>
      </c>
      <c r="DE92" s="73" t="e">
        <f>+IF((AB92&gt;'DD7A4.MELD'!#REF!),111,0)</f>
        <v>#REF!</v>
      </c>
      <c r="DF92" s="73" t="e">
        <f>+IF((AC92&gt;'DD7A4.MELD'!#REF!),111,0)</f>
        <v>#REF!</v>
      </c>
      <c r="DG92" s="73" t="e">
        <f>+IF((AD92&gt;'DD7A4.MELD'!#REF!),111,0)</f>
        <v>#REF!</v>
      </c>
      <c r="DH92" s="73" t="e">
        <f>+IF((AE92&gt;'DD7A4.MELD'!#REF!),111,0)</f>
        <v>#REF!</v>
      </c>
      <c r="DI92" s="73" t="e">
        <f>+IF((AF92&gt;'DD7A4.MELD'!#REF!),111,0)</f>
        <v>#REF!</v>
      </c>
      <c r="DJ92" s="73" t="e">
        <f>+IF((AG92&gt;'DD7A4.MELD'!#REF!),111,0)</f>
        <v>#REF!</v>
      </c>
      <c r="DK92" s="73" t="e">
        <f>+IF((AH92&gt;'DD7A4.MELD'!#REF!),111,0)</f>
        <v>#REF!</v>
      </c>
      <c r="DL92" s="73" t="e">
        <f>+IF((AI92&gt;'DD7A4.MELD'!#REF!),111,0)</f>
        <v>#REF!</v>
      </c>
      <c r="DM92" s="73" t="e">
        <f>+IF((AJ92&gt;'DD7A4.MELD'!#REF!),111,0)</f>
        <v>#REF!</v>
      </c>
      <c r="DN92" s="73" t="e">
        <f>+IF((AK92&gt;'DD7A4.MELD'!#REF!),111,0)</f>
        <v>#REF!</v>
      </c>
      <c r="DO92" s="73" t="e">
        <f>+IF((AL92&gt;'DD7A4.MELD'!#REF!),111,0)</f>
        <v>#REF!</v>
      </c>
      <c r="DP92" s="73" t="e">
        <f>+IF((AM92&gt;'DD7A4.MELD'!#REF!),111,0)</f>
        <v>#REF!</v>
      </c>
      <c r="DQ92" s="73" t="e">
        <f>+IF((AN92&gt;'DD7A4.MELD'!#REF!),111,0)</f>
        <v>#REF!</v>
      </c>
      <c r="DR92" s="73" t="e">
        <f>+IF((AO92&gt;'DD7A4.MELD'!#REF!),111,0)</f>
        <v>#REF!</v>
      </c>
    </row>
    <row r="93" spans="2:122" s="58" customFormat="1" ht="17.100000000000001" customHeight="1">
      <c r="B93" s="255"/>
      <c r="C93" s="91" t="s">
        <v>12</v>
      </c>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6"/>
      <c r="AP93" s="321"/>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256"/>
      <c r="CE93" s="72">
        <f>SUM(D93:AP93)-'E1'!Y93-'E2'!P93-'E2'!X93-'E2'!Z93*2</f>
        <v>0</v>
      </c>
      <c r="CG93" s="73" t="e">
        <f>+IF(OR((D93&gt;'DD7A4.MELD'!#REF!),(D93&lt;'DD7A4.MELD'!#REF!)),111,0)</f>
        <v>#REF!</v>
      </c>
      <c r="CH93" s="74" t="e">
        <f>+IF(OR((E93&gt;'DD7A4.MELD'!#REF!),(E93&lt;'DD7A4.MELD'!#REF!)),111,0)</f>
        <v>#REF!</v>
      </c>
      <c r="CI93" s="74" t="e">
        <f>+IF(OR((F93&gt;'DD7A4.MELD'!#REF!),(F93&lt;'DD7A4.MELD'!#REF!)),111,0)</f>
        <v>#REF!</v>
      </c>
      <c r="CJ93" s="74" t="e">
        <f>+IF(OR((G93&gt;'DD7A4.MELD'!#REF!),(G93&lt;'DD7A4.MELD'!#REF!)),111,0)</f>
        <v>#REF!</v>
      </c>
      <c r="CK93" s="74" t="e">
        <f>+IF(OR((H93&gt;'DD7A4.MELD'!#REF!),(H93&lt;'DD7A4.MELD'!#REF!)),111,0)</f>
        <v>#REF!</v>
      </c>
      <c r="CL93" s="74" t="e">
        <f>+IF(OR((I93&gt;'DD7A4.MELD'!#REF!),(I93&lt;'DD7A4.MELD'!#REF!)),111,0)</f>
        <v>#REF!</v>
      </c>
      <c r="CM93" s="74" t="e">
        <f>+IF(OR((J93&gt;'DD7A4.MELD'!#REF!),(J93&lt;'DD7A4.MELD'!#REF!)),111,0)</f>
        <v>#REF!</v>
      </c>
      <c r="CN93" s="74" t="e">
        <f>+IF(OR((K93&gt;'DD7A4.MELD'!#REF!),(K93&lt;'DD7A4.MELD'!#REF!)),111,0)</f>
        <v>#REF!</v>
      </c>
      <c r="CO93" s="74" t="e">
        <f>+IF(OR((L93&gt;'DD7A4.MELD'!#REF!),(L93&lt;'DD7A4.MELD'!#REF!)),111,0)</f>
        <v>#REF!</v>
      </c>
      <c r="CP93" s="74" t="e">
        <f>+IF(OR((M93&gt;'DD7A4.MELD'!#REF!),(M93&lt;'DD7A4.MELD'!#REF!)),111,0)</f>
        <v>#REF!</v>
      </c>
      <c r="CQ93" s="74" t="e">
        <f>+IF(OR((N93&gt;'DD7A4.MELD'!#REF!),(N93&lt;'DD7A4.MELD'!#REF!)),111,0)</f>
        <v>#REF!</v>
      </c>
      <c r="CR93" s="74" t="e">
        <f>+IF(OR((O93&gt;'DD7A4.MELD'!#REF!),(O93&lt;'DD7A4.MELD'!#REF!)),111,0)</f>
        <v>#REF!</v>
      </c>
      <c r="CS93" s="74" t="e">
        <f>+IF(OR((P93&gt;'DD7A4.MELD'!#REF!),(P93&lt;'DD7A4.MELD'!#REF!)),111,0)</f>
        <v>#REF!</v>
      </c>
      <c r="CT93" s="74" t="e">
        <f>+IF(OR((Q93&gt;'DD7A4.MELD'!#REF!),(Q93&lt;'DD7A4.MELD'!#REF!)),111,0)</f>
        <v>#REF!</v>
      </c>
      <c r="CU93" s="74" t="e">
        <f>+IF(OR((R93&gt;'DD7A4.MELD'!#REF!),(R93&lt;'DD7A4.MELD'!#REF!)),111,0)</f>
        <v>#REF!</v>
      </c>
      <c r="CV93" s="74" t="e">
        <f>+IF(OR((S93&gt;'DD7A4.MELD'!#REF!),(S93&lt;'DD7A4.MELD'!#REF!)),111,0)</f>
        <v>#REF!</v>
      </c>
      <c r="CW93" s="74" t="e">
        <f>+IF(OR((T93&gt;'DD7A4.MELD'!#REF!),(T93&lt;'DD7A4.MELD'!#REF!)),111,0)</f>
        <v>#REF!</v>
      </c>
      <c r="CX93" s="74" t="e">
        <f>+IF(OR((U93&gt;'DD7A4.MELD'!#REF!),(U93&lt;'DD7A4.MELD'!#REF!)),111,0)</f>
        <v>#REF!</v>
      </c>
      <c r="CY93" s="74" t="e">
        <f>+IF(OR((V93&gt;'DD7A4.MELD'!#REF!),(V93&lt;'DD7A4.MELD'!#REF!)),111,0)</f>
        <v>#REF!</v>
      </c>
      <c r="CZ93" s="74" t="e">
        <f>+IF(OR((W93&gt;'DD7A4.MELD'!#REF!),(W93&lt;'DD7A4.MELD'!#REF!)),111,0)</f>
        <v>#REF!</v>
      </c>
      <c r="DA93" s="74" t="e">
        <f>+IF(OR((X93&gt;'DD7A4.MELD'!#REF!),(X93&lt;'DD7A4.MELD'!#REF!)),111,0)</f>
        <v>#REF!</v>
      </c>
      <c r="DB93" s="74" t="e">
        <f>+IF(OR((Y93&gt;'DD7A4.MELD'!#REF!),(Y93&lt;'DD7A4.MELD'!#REF!)),111,0)</f>
        <v>#REF!</v>
      </c>
      <c r="DC93" s="74" t="e">
        <f>+IF(OR((Z93&gt;'DD7A4.MELD'!#REF!),(Z93&lt;'DD7A4.MELD'!#REF!)),111,0)</f>
        <v>#REF!</v>
      </c>
      <c r="DD93" s="74" t="e">
        <f>+IF(OR((AA93&gt;'DD7A4.MELD'!#REF!),(AA93&lt;'DD7A4.MELD'!#REF!)),111,0)</f>
        <v>#REF!</v>
      </c>
      <c r="DE93" s="74" t="e">
        <f>+IF(OR((AB93&gt;'DD7A4.MELD'!#REF!),(AB93&lt;'DD7A4.MELD'!#REF!)),111,0)</f>
        <v>#REF!</v>
      </c>
      <c r="DF93" s="74" t="e">
        <f>+IF(OR((AC93&gt;'DD7A4.MELD'!#REF!),(AC93&lt;'DD7A4.MELD'!#REF!)),111,0)</f>
        <v>#REF!</v>
      </c>
      <c r="DG93" s="74" t="e">
        <f>+IF(OR((AD93&gt;'DD7A4.MELD'!#REF!),(AD93&lt;'DD7A4.MELD'!#REF!)),111,0)</f>
        <v>#REF!</v>
      </c>
      <c r="DH93" s="74" t="e">
        <f>+IF(OR((AE93&gt;'DD7A4.MELD'!#REF!),(AE93&lt;'DD7A4.MELD'!#REF!)),111,0)</f>
        <v>#REF!</v>
      </c>
      <c r="DI93" s="74" t="e">
        <f>+IF(OR((AF93&gt;'DD7A4.MELD'!#REF!),(AF93&lt;'DD7A4.MELD'!#REF!)),111,0)</f>
        <v>#REF!</v>
      </c>
      <c r="DJ93" s="74" t="e">
        <f>+IF(OR((AG93&gt;'DD7A4.MELD'!#REF!),(AG93&lt;'DD7A4.MELD'!#REF!)),111,0)</f>
        <v>#REF!</v>
      </c>
      <c r="DK93" s="74" t="e">
        <f>+IF(OR((AH93&gt;'DD7A4.MELD'!#REF!),(AH93&lt;'DD7A4.MELD'!#REF!)),111,0)</f>
        <v>#REF!</v>
      </c>
      <c r="DL93" s="74" t="e">
        <f>+IF(OR((AI93&gt;'DD7A4.MELD'!#REF!),(AI93&lt;'DD7A4.MELD'!#REF!)),111,0)</f>
        <v>#REF!</v>
      </c>
      <c r="DM93" s="74" t="e">
        <f>+IF(OR((AJ93&gt;'DD7A4.MELD'!#REF!),(AJ93&lt;'DD7A4.MELD'!#REF!)),111,0)</f>
        <v>#REF!</v>
      </c>
      <c r="DN93" s="74" t="e">
        <f>+IF(OR((AK93&gt;'DD7A4.MELD'!#REF!),(AK93&lt;'DD7A4.MELD'!#REF!)),111,0)</f>
        <v>#REF!</v>
      </c>
      <c r="DO93" s="74" t="e">
        <f>+IF(OR((AL93&gt;'DD7A4.MELD'!#REF!),(AL93&lt;'DD7A4.MELD'!#REF!)),111,0)</f>
        <v>#REF!</v>
      </c>
      <c r="DP93" s="74" t="e">
        <f>+IF(OR((AM93&gt;'DD7A4.MELD'!#REF!),(AM93&lt;'DD7A4.MELD'!#REF!)),111,0)</f>
        <v>#REF!</v>
      </c>
      <c r="DQ93" s="74" t="e">
        <f>+IF(OR((AN93&gt;'DD7A4.MELD'!#REF!),(AN93&lt;'DD7A4.MELD'!#REF!)),111,0)</f>
        <v>#REF!</v>
      </c>
      <c r="DR93" s="74" t="e">
        <f>+IF(OR((AO93&gt;'DD7A4.MELD'!#REF!),(AO93&lt;'DD7A4.MELD'!#REF!)),111,0)</f>
        <v>#REF!</v>
      </c>
    </row>
    <row r="94" spans="2:122" s="56" customFormat="1" ht="18">
      <c r="B94" s="250"/>
      <c r="C94" s="91" t="s">
        <v>46</v>
      </c>
      <c r="D94" s="295">
        <f t="shared" ref="D94:AO94" si="30">SUM(D85:D86,D93)</f>
        <v>0</v>
      </c>
      <c r="E94" s="295">
        <f t="shared" si="30"/>
        <v>0</v>
      </c>
      <c r="F94" s="295">
        <f t="shared" si="30"/>
        <v>0</v>
      </c>
      <c r="G94" s="295">
        <f t="shared" si="30"/>
        <v>0</v>
      </c>
      <c r="H94" s="295">
        <f t="shared" si="30"/>
        <v>0</v>
      </c>
      <c r="I94" s="295">
        <f t="shared" si="30"/>
        <v>0</v>
      </c>
      <c r="J94" s="295">
        <f t="shared" si="30"/>
        <v>0</v>
      </c>
      <c r="K94" s="295">
        <f t="shared" si="30"/>
        <v>0</v>
      </c>
      <c r="L94" s="295">
        <f t="shared" si="30"/>
        <v>0</v>
      </c>
      <c r="M94" s="295">
        <f t="shared" si="30"/>
        <v>0</v>
      </c>
      <c r="N94" s="295">
        <f t="shared" si="30"/>
        <v>0</v>
      </c>
      <c r="O94" s="295">
        <f t="shared" si="30"/>
        <v>0</v>
      </c>
      <c r="P94" s="295">
        <f t="shared" si="30"/>
        <v>0</v>
      </c>
      <c r="Q94" s="295">
        <f t="shared" si="30"/>
        <v>0</v>
      </c>
      <c r="R94" s="295">
        <f t="shared" si="30"/>
        <v>0</v>
      </c>
      <c r="S94" s="295">
        <f t="shared" si="30"/>
        <v>0</v>
      </c>
      <c r="T94" s="295">
        <f t="shared" si="30"/>
        <v>0</v>
      </c>
      <c r="U94" s="295">
        <f t="shared" si="30"/>
        <v>0</v>
      </c>
      <c r="V94" s="295">
        <f t="shared" si="30"/>
        <v>0</v>
      </c>
      <c r="W94" s="295">
        <f t="shared" si="30"/>
        <v>0</v>
      </c>
      <c r="X94" s="295">
        <f t="shared" si="30"/>
        <v>0</v>
      </c>
      <c r="Y94" s="295">
        <f t="shared" si="30"/>
        <v>0</v>
      </c>
      <c r="Z94" s="295">
        <f t="shared" si="30"/>
        <v>0</v>
      </c>
      <c r="AA94" s="295">
        <f t="shared" si="30"/>
        <v>0</v>
      </c>
      <c r="AB94" s="295">
        <f t="shared" si="30"/>
        <v>0</v>
      </c>
      <c r="AC94" s="295">
        <f t="shared" si="30"/>
        <v>0</v>
      </c>
      <c r="AD94" s="295">
        <f t="shared" si="30"/>
        <v>0</v>
      </c>
      <c r="AE94" s="295">
        <f t="shared" si="30"/>
        <v>0</v>
      </c>
      <c r="AF94" s="295">
        <f t="shared" si="30"/>
        <v>0</v>
      </c>
      <c r="AG94" s="295">
        <f t="shared" si="30"/>
        <v>0</v>
      </c>
      <c r="AH94" s="295">
        <f t="shared" si="30"/>
        <v>0</v>
      </c>
      <c r="AI94" s="295">
        <f t="shared" si="30"/>
        <v>0</v>
      </c>
      <c r="AJ94" s="295">
        <f t="shared" si="30"/>
        <v>0</v>
      </c>
      <c r="AK94" s="295">
        <f t="shared" si="30"/>
        <v>0</v>
      </c>
      <c r="AL94" s="295">
        <f t="shared" si="30"/>
        <v>0</v>
      </c>
      <c r="AM94" s="295">
        <f t="shared" si="30"/>
        <v>0</v>
      </c>
      <c r="AN94" s="295">
        <f t="shared" si="30"/>
        <v>0</v>
      </c>
      <c r="AO94" s="293">
        <f t="shared" si="30"/>
        <v>0</v>
      </c>
      <c r="AP94" s="320"/>
      <c r="AR94" s="74">
        <f t="shared" ref="AR94:CC94" si="31">+D94-D85-D86-D93</f>
        <v>0</v>
      </c>
      <c r="AS94" s="74">
        <f t="shared" si="31"/>
        <v>0</v>
      </c>
      <c r="AT94" s="74">
        <f t="shared" si="31"/>
        <v>0</v>
      </c>
      <c r="AU94" s="74">
        <f t="shared" si="31"/>
        <v>0</v>
      </c>
      <c r="AV94" s="74">
        <f t="shared" si="31"/>
        <v>0</v>
      </c>
      <c r="AW94" s="74">
        <f t="shared" si="31"/>
        <v>0</v>
      </c>
      <c r="AX94" s="74">
        <f t="shared" si="31"/>
        <v>0</v>
      </c>
      <c r="AY94" s="74">
        <f t="shared" si="31"/>
        <v>0</v>
      </c>
      <c r="AZ94" s="74">
        <f t="shared" si="31"/>
        <v>0</v>
      </c>
      <c r="BA94" s="74">
        <f t="shared" si="31"/>
        <v>0</v>
      </c>
      <c r="BB94" s="74">
        <f t="shared" si="31"/>
        <v>0</v>
      </c>
      <c r="BC94" s="74">
        <f t="shared" si="31"/>
        <v>0</v>
      </c>
      <c r="BD94" s="74">
        <f t="shared" si="31"/>
        <v>0</v>
      </c>
      <c r="BE94" s="74">
        <f t="shared" si="31"/>
        <v>0</v>
      </c>
      <c r="BF94" s="74">
        <f t="shared" si="31"/>
        <v>0</v>
      </c>
      <c r="BG94" s="74">
        <f t="shared" si="31"/>
        <v>0</v>
      </c>
      <c r="BH94" s="74">
        <f t="shared" si="31"/>
        <v>0</v>
      </c>
      <c r="BI94" s="74">
        <f t="shared" si="31"/>
        <v>0</v>
      </c>
      <c r="BJ94" s="74">
        <f t="shared" si="31"/>
        <v>0</v>
      </c>
      <c r="BK94" s="74">
        <f t="shared" si="31"/>
        <v>0</v>
      </c>
      <c r="BL94" s="74">
        <f t="shared" si="31"/>
        <v>0</v>
      </c>
      <c r="BM94" s="74">
        <f t="shared" si="31"/>
        <v>0</v>
      </c>
      <c r="BN94" s="74">
        <f t="shared" si="31"/>
        <v>0</v>
      </c>
      <c r="BO94" s="74">
        <f t="shared" si="31"/>
        <v>0</v>
      </c>
      <c r="BP94" s="74">
        <f t="shared" si="31"/>
        <v>0</v>
      </c>
      <c r="BQ94" s="74">
        <f t="shared" si="31"/>
        <v>0</v>
      </c>
      <c r="BR94" s="74">
        <f t="shared" si="31"/>
        <v>0</v>
      </c>
      <c r="BS94" s="74">
        <f t="shared" si="31"/>
        <v>0</v>
      </c>
      <c r="BT94" s="74">
        <f t="shared" si="31"/>
        <v>0</v>
      </c>
      <c r="BU94" s="74">
        <f t="shared" si="31"/>
        <v>0</v>
      </c>
      <c r="BV94" s="74">
        <f t="shared" si="31"/>
        <v>0</v>
      </c>
      <c r="BW94" s="74">
        <f t="shared" si="31"/>
        <v>0</v>
      </c>
      <c r="BX94" s="74">
        <f t="shared" si="31"/>
        <v>0</v>
      </c>
      <c r="BY94" s="74">
        <f t="shared" si="31"/>
        <v>0</v>
      </c>
      <c r="BZ94" s="74">
        <f t="shared" si="31"/>
        <v>0</v>
      </c>
      <c r="CA94" s="74">
        <f t="shared" si="31"/>
        <v>0</v>
      </c>
      <c r="CB94" s="74">
        <f t="shared" si="31"/>
        <v>0</v>
      </c>
      <c r="CC94" s="74">
        <f t="shared" si="31"/>
        <v>0</v>
      </c>
      <c r="CD94" s="103"/>
      <c r="CE94" s="222">
        <f>SUM(D94:AP94)-'E1'!Y94-'E2'!P94-'E2'!X94-'E2'!Z94*2</f>
        <v>0</v>
      </c>
      <c r="CG94" s="73" t="e">
        <f>+IF((D94&gt;'DD7A4.MELD'!#REF!),111,0)</f>
        <v>#REF!</v>
      </c>
      <c r="CH94" s="73" t="e">
        <f>+IF((E94&gt;'DD7A4.MELD'!#REF!),111,0)</f>
        <v>#REF!</v>
      </c>
      <c r="CI94" s="73" t="e">
        <f>+IF((F94&gt;'DD7A4.MELD'!#REF!),111,0)</f>
        <v>#REF!</v>
      </c>
      <c r="CJ94" s="73" t="e">
        <f>+IF((G94&gt;'DD7A4.MELD'!#REF!),111,0)</f>
        <v>#REF!</v>
      </c>
      <c r="CK94" s="73" t="e">
        <f>+IF((H94&gt;'DD7A4.MELD'!#REF!),111,0)</f>
        <v>#REF!</v>
      </c>
      <c r="CL94" s="73" t="e">
        <f>+IF((I94&gt;'DD7A4.MELD'!#REF!),111,0)</f>
        <v>#REF!</v>
      </c>
      <c r="CM94" s="73" t="e">
        <f>+IF((J94&gt;'DD7A4.MELD'!#REF!),111,0)</f>
        <v>#REF!</v>
      </c>
      <c r="CN94" s="73" t="e">
        <f>+IF((K94&gt;'DD7A4.MELD'!#REF!),111,0)</f>
        <v>#REF!</v>
      </c>
      <c r="CO94" s="73" t="e">
        <f>+IF((L94&gt;'DD7A4.MELD'!#REF!),111,0)</f>
        <v>#REF!</v>
      </c>
      <c r="CP94" s="73" t="e">
        <f>+IF((M94&gt;'DD7A4.MELD'!#REF!),111,0)</f>
        <v>#REF!</v>
      </c>
      <c r="CQ94" s="73" t="e">
        <f>+IF((N94&gt;'DD7A4.MELD'!#REF!),111,0)</f>
        <v>#REF!</v>
      </c>
      <c r="CR94" s="73" t="e">
        <f>+IF((O94&gt;'DD7A4.MELD'!#REF!),111,0)</f>
        <v>#REF!</v>
      </c>
      <c r="CS94" s="73" t="e">
        <f>+IF((P94&gt;'DD7A4.MELD'!#REF!),111,0)</f>
        <v>#REF!</v>
      </c>
      <c r="CT94" s="73" t="e">
        <f>+IF((Q94&gt;'DD7A4.MELD'!#REF!),111,0)</f>
        <v>#REF!</v>
      </c>
      <c r="CU94" s="73" t="e">
        <f>+IF((R94&gt;'DD7A4.MELD'!#REF!),111,0)</f>
        <v>#REF!</v>
      </c>
      <c r="CV94" s="73" t="e">
        <f>+IF((S94&gt;'DD7A4.MELD'!#REF!),111,0)</f>
        <v>#REF!</v>
      </c>
      <c r="CW94" s="73" t="e">
        <f>+IF((T94&gt;'DD7A4.MELD'!#REF!),111,0)</f>
        <v>#REF!</v>
      </c>
      <c r="CX94" s="73" t="e">
        <f>+IF((U94&gt;'DD7A4.MELD'!#REF!),111,0)</f>
        <v>#REF!</v>
      </c>
      <c r="CY94" s="73" t="e">
        <f>+IF((V94&gt;'DD7A4.MELD'!#REF!),111,0)</f>
        <v>#REF!</v>
      </c>
      <c r="CZ94" s="73" t="e">
        <f>+IF((W94&gt;'DD7A4.MELD'!#REF!),111,0)</f>
        <v>#REF!</v>
      </c>
      <c r="DA94" s="73" t="e">
        <f>+IF((X94&gt;'DD7A4.MELD'!#REF!),111,0)</f>
        <v>#REF!</v>
      </c>
      <c r="DB94" s="73" t="e">
        <f>+IF((Y94&gt;'DD7A4.MELD'!#REF!),111,0)</f>
        <v>#REF!</v>
      </c>
      <c r="DC94" s="73" t="e">
        <f>+IF((Z94&gt;'DD7A4.MELD'!#REF!),111,0)</f>
        <v>#REF!</v>
      </c>
      <c r="DD94" s="73" t="e">
        <f>+IF((AA94&gt;'DD7A4.MELD'!#REF!),111,0)</f>
        <v>#REF!</v>
      </c>
      <c r="DE94" s="73" t="e">
        <f>+IF((AB94&gt;'DD7A4.MELD'!#REF!),111,0)</f>
        <v>#REF!</v>
      </c>
      <c r="DF94" s="73" t="e">
        <f>+IF((AC94&gt;'DD7A4.MELD'!#REF!),111,0)</f>
        <v>#REF!</v>
      </c>
      <c r="DG94" s="73" t="e">
        <f>+IF((AD94&gt;'DD7A4.MELD'!#REF!),111,0)</f>
        <v>#REF!</v>
      </c>
      <c r="DH94" s="73" t="e">
        <f>+IF((AE94&gt;'DD7A4.MELD'!#REF!),111,0)</f>
        <v>#REF!</v>
      </c>
      <c r="DI94" s="73" t="e">
        <f>+IF((AF94&gt;'DD7A4.MELD'!#REF!),111,0)</f>
        <v>#REF!</v>
      </c>
      <c r="DJ94" s="73" t="e">
        <f>+IF((AG94&gt;'DD7A4.MELD'!#REF!),111,0)</f>
        <v>#REF!</v>
      </c>
      <c r="DK94" s="73" t="e">
        <f>+IF((AH94&gt;'DD7A4.MELD'!#REF!),111,0)</f>
        <v>#REF!</v>
      </c>
      <c r="DL94" s="73" t="e">
        <f>+IF((AI94&gt;'DD7A4.MELD'!#REF!),111,0)</f>
        <v>#REF!</v>
      </c>
      <c r="DM94" s="73" t="e">
        <f>+IF((AJ94&gt;'DD7A4.MELD'!#REF!),111,0)</f>
        <v>#REF!</v>
      </c>
      <c r="DN94" s="73" t="e">
        <f>+IF((AK94&gt;'DD7A4.MELD'!#REF!),111,0)</f>
        <v>#REF!</v>
      </c>
      <c r="DO94" s="73" t="e">
        <f>+IF((AL94&gt;'DD7A4.MELD'!#REF!),111,0)</f>
        <v>#REF!</v>
      </c>
      <c r="DP94" s="73" t="e">
        <f>+IF((AM94&gt;'DD7A4.MELD'!#REF!),111,0)</f>
        <v>#REF!</v>
      </c>
      <c r="DQ94" s="73" t="e">
        <f>+IF((AN94&gt;'DD7A4.MELD'!#REF!),111,0)</f>
        <v>#REF!</v>
      </c>
      <c r="DR94" s="73" t="e">
        <f>+IF((AO94&gt;'DD7A4.MELD'!#REF!),111,0)</f>
        <v>#REF!</v>
      </c>
    </row>
    <row r="95" spans="2:122" s="82" customFormat="1" ht="17.100000000000001" customHeight="1">
      <c r="B95" s="279"/>
      <c r="C95" s="280" t="s">
        <v>249</v>
      </c>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296"/>
      <c r="AF95" s="296"/>
      <c r="AG95" s="296"/>
      <c r="AH95" s="296"/>
      <c r="AI95" s="296"/>
      <c r="AJ95" s="296"/>
      <c r="AK95" s="296"/>
      <c r="AL95" s="296"/>
      <c r="AM95" s="296"/>
      <c r="AN95" s="296"/>
      <c r="AO95" s="308"/>
      <c r="AP95" s="322"/>
      <c r="AR95" s="80">
        <f>+IF((D95&gt;D94),111,0)</f>
        <v>0</v>
      </c>
      <c r="AS95" s="80">
        <f>+IF((E95&gt;E94),111,0)</f>
        <v>0</v>
      </c>
      <c r="AT95" s="80">
        <f t="shared" ref="AT95:CD95" si="32">+IF((F95&gt;F94),111,0)</f>
        <v>0</v>
      </c>
      <c r="AU95" s="80">
        <f t="shared" si="32"/>
        <v>0</v>
      </c>
      <c r="AV95" s="80">
        <f t="shared" si="32"/>
        <v>0</v>
      </c>
      <c r="AW95" s="80">
        <f t="shared" si="32"/>
        <v>0</v>
      </c>
      <c r="AX95" s="80">
        <f t="shared" si="32"/>
        <v>0</v>
      </c>
      <c r="AY95" s="80">
        <f t="shared" si="32"/>
        <v>0</v>
      </c>
      <c r="AZ95" s="80">
        <f t="shared" si="32"/>
        <v>0</v>
      </c>
      <c r="BA95" s="80">
        <f t="shared" si="32"/>
        <v>0</v>
      </c>
      <c r="BB95" s="80">
        <f t="shared" si="32"/>
        <v>0</v>
      </c>
      <c r="BC95" s="80">
        <f t="shared" si="32"/>
        <v>0</v>
      </c>
      <c r="BD95" s="80">
        <f t="shared" si="32"/>
        <v>0</v>
      </c>
      <c r="BE95" s="80">
        <f t="shared" si="32"/>
        <v>0</v>
      </c>
      <c r="BF95" s="80">
        <f t="shared" si="32"/>
        <v>0</v>
      </c>
      <c r="BG95" s="80">
        <f t="shared" si="32"/>
        <v>0</v>
      </c>
      <c r="BH95" s="80">
        <f t="shared" si="32"/>
        <v>0</v>
      </c>
      <c r="BI95" s="80">
        <f t="shared" si="32"/>
        <v>0</v>
      </c>
      <c r="BJ95" s="80">
        <f t="shared" si="32"/>
        <v>0</v>
      </c>
      <c r="BK95" s="80">
        <f t="shared" si="32"/>
        <v>0</v>
      </c>
      <c r="BL95" s="80">
        <f t="shared" si="32"/>
        <v>0</v>
      </c>
      <c r="BM95" s="80">
        <f t="shared" si="32"/>
        <v>0</v>
      </c>
      <c r="BN95" s="80">
        <f t="shared" si="32"/>
        <v>0</v>
      </c>
      <c r="BO95" s="80">
        <f t="shared" si="32"/>
        <v>0</v>
      </c>
      <c r="BP95" s="80">
        <f t="shared" si="32"/>
        <v>0</v>
      </c>
      <c r="BQ95" s="80">
        <f t="shared" si="32"/>
        <v>0</v>
      </c>
      <c r="BR95" s="80">
        <f t="shared" si="32"/>
        <v>0</v>
      </c>
      <c r="BS95" s="80">
        <f t="shared" si="32"/>
        <v>0</v>
      </c>
      <c r="BT95" s="80">
        <f t="shared" si="32"/>
        <v>0</v>
      </c>
      <c r="BU95" s="80">
        <f t="shared" si="32"/>
        <v>0</v>
      </c>
      <c r="BV95" s="80">
        <f t="shared" si="32"/>
        <v>0</v>
      </c>
      <c r="BW95" s="80">
        <f t="shared" si="32"/>
        <v>0</v>
      </c>
      <c r="BX95" s="80">
        <f t="shared" si="32"/>
        <v>0</v>
      </c>
      <c r="BY95" s="80">
        <f t="shared" si="32"/>
        <v>0</v>
      </c>
      <c r="BZ95" s="80">
        <f t="shared" si="32"/>
        <v>0</v>
      </c>
      <c r="CA95" s="80">
        <f t="shared" si="32"/>
        <v>0</v>
      </c>
      <c r="CB95" s="80">
        <f t="shared" si="32"/>
        <v>0</v>
      </c>
      <c r="CC95" s="80">
        <f t="shared" si="32"/>
        <v>0</v>
      </c>
      <c r="CD95" s="268">
        <f t="shared" si="32"/>
        <v>0</v>
      </c>
      <c r="CE95" s="80">
        <f>SUM(D95:AP95)-'E1'!Y95-'E2'!P95-'E2'!X95-'E2'!Z95*2</f>
        <v>0</v>
      </c>
      <c r="CG95" s="80" t="e">
        <f>+IF((D95&gt;'DD7A4.MELD'!#REF!),111,0)</f>
        <v>#REF!</v>
      </c>
      <c r="CH95" s="80" t="e">
        <f>+IF((E95&gt;'DD7A4.MELD'!#REF!),111,0)</f>
        <v>#REF!</v>
      </c>
      <c r="CI95" s="80" t="e">
        <f>+IF((F95&gt;'DD7A4.MELD'!#REF!),111,0)</f>
        <v>#REF!</v>
      </c>
      <c r="CJ95" s="80" t="e">
        <f>+IF((G95&gt;'DD7A4.MELD'!#REF!),111,0)</f>
        <v>#REF!</v>
      </c>
      <c r="CK95" s="80" t="e">
        <f>+IF((H95&gt;'DD7A4.MELD'!#REF!),111,0)</f>
        <v>#REF!</v>
      </c>
      <c r="CL95" s="80" t="e">
        <f>+IF((I95&gt;'DD7A4.MELD'!#REF!),111,0)</f>
        <v>#REF!</v>
      </c>
      <c r="CM95" s="80" t="e">
        <f>+IF((J95&gt;'DD7A4.MELD'!#REF!),111,0)</f>
        <v>#REF!</v>
      </c>
      <c r="CN95" s="80" t="e">
        <f>+IF((K95&gt;'DD7A4.MELD'!#REF!),111,0)</f>
        <v>#REF!</v>
      </c>
      <c r="CO95" s="80" t="e">
        <f>+IF((L95&gt;'DD7A4.MELD'!#REF!),111,0)</f>
        <v>#REF!</v>
      </c>
      <c r="CP95" s="80" t="e">
        <f>+IF((M95&gt;'DD7A4.MELD'!#REF!),111,0)</f>
        <v>#REF!</v>
      </c>
      <c r="CQ95" s="80" t="e">
        <f>+IF((N95&gt;'DD7A4.MELD'!#REF!),111,0)</f>
        <v>#REF!</v>
      </c>
      <c r="CR95" s="80" t="e">
        <f>+IF((O95&gt;'DD7A4.MELD'!#REF!),111,0)</f>
        <v>#REF!</v>
      </c>
      <c r="CS95" s="80" t="e">
        <f>+IF((P95&gt;'DD7A4.MELD'!#REF!),111,0)</f>
        <v>#REF!</v>
      </c>
      <c r="CT95" s="80" t="e">
        <f>+IF((Q95&gt;'DD7A4.MELD'!#REF!),111,0)</f>
        <v>#REF!</v>
      </c>
      <c r="CU95" s="80" t="e">
        <f>+IF((R95&gt;'DD7A4.MELD'!#REF!),111,0)</f>
        <v>#REF!</v>
      </c>
      <c r="CV95" s="80" t="e">
        <f>+IF((S95&gt;'DD7A4.MELD'!#REF!),111,0)</f>
        <v>#REF!</v>
      </c>
      <c r="CW95" s="80" t="e">
        <f>+IF((T95&gt;'DD7A4.MELD'!#REF!),111,0)</f>
        <v>#REF!</v>
      </c>
      <c r="CX95" s="80" t="e">
        <f>+IF((U95&gt;'DD7A4.MELD'!#REF!),111,0)</f>
        <v>#REF!</v>
      </c>
      <c r="CY95" s="80" t="e">
        <f>+IF((V95&gt;'DD7A4.MELD'!#REF!),111,0)</f>
        <v>#REF!</v>
      </c>
      <c r="CZ95" s="80" t="e">
        <f>+IF((W95&gt;'DD7A4.MELD'!#REF!),111,0)</f>
        <v>#REF!</v>
      </c>
      <c r="DA95" s="80" t="e">
        <f>+IF((X95&gt;'DD7A4.MELD'!#REF!),111,0)</f>
        <v>#REF!</v>
      </c>
      <c r="DB95" s="80" t="e">
        <f>+IF((Y95&gt;'DD7A4.MELD'!#REF!),111,0)</f>
        <v>#REF!</v>
      </c>
      <c r="DC95" s="80" t="e">
        <f>+IF((Z95&gt;'DD7A4.MELD'!#REF!),111,0)</f>
        <v>#REF!</v>
      </c>
      <c r="DD95" s="80" t="e">
        <f>+IF((AA95&gt;'DD7A4.MELD'!#REF!),111,0)</f>
        <v>#REF!</v>
      </c>
      <c r="DE95" s="80" t="e">
        <f>+IF((AB95&gt;'DD7A4.MELD'!#REF!),111,0)</f>
        <v>#REF!</v>
      </c>
      <c r="DF95" s="80" t="e">
        <f>+IF((AC95&gt;'DD7A4.MELD'!#REF!),111,0)</f>
        <v>#REF!</v>
      </c>
      <c r="DG95" s="80" t="e">
        <f>+IF((AD95&gt;'DD7A4.MELD'!#REF!),111,0)</f>
        <v>#REF!</v>
      </c>
      <c r="DH95" s="80" t="e">
        <f>+IF((AE95&gt;'DD7A4.MELD'!#REF!),111,0)</f>
        <v>#REF!</v>
      </c>
      <c r="DI95" s="80" t="e">
        <f>+IF((AF95&gt;'DD7A4.MELD'!#REF!),111,0)</f>
        <v>#REF!</v>
      </c>
      <c r="DJ95" s="80" t="e">
        <f>+IF((AG95&gt;'DD7A4.MELD'!#REF!),111,0)</f>
        <v>#REF!</v>
      </c>
      <c r="DK95" s="80" t="e">
        <f>+IF((AH95&gt;'DD7A4.MELD'!#REF!),111,0)</f>
        <v>#REF!</v>
      </c>
      <c r="DL95" s="80" t="e">
        <f>+IF((AI95&gt;'DD7A4.MELD'!#REF!),111,0)</f>
        <v>#REF!</v>
      </c>
      <c r="DM95" s="80" t="e">
        <f>+IF((AJ95&gt;'DD7A4.MELD'!#REF!),111,0)</f>
        <v>#REF!</v>
      </c>
      <c r="DN95" s="80" t="e">
        <f>+IF((AK95&gt;'DD7A4.MELD'!#REF!),111,0)</f>
        <v>#REF!</v>
      </c>
      <c r="DO95" s="80" t="e">
        <f>+IF((AL95&gt;'DD7A4.MELD'!#REF!),111,0)</f>
        <v>#REF!</v>
      </c>
      <c r="DP95" s="80" t="e">
        <f>+IF((AM95&gt;'DD7A4.MELD'!#REF!),111,0)</f>
        <v>#REF!</v>
      </c>
      <c r="DQ95" s="80" t="e">
        <f>+IF((AN95&gt;'DD7A4.MELD'!#REF!),111,0)</f>
        <v>#REF!</v>
      </c>
      <c r="DR95" s="80" t="e">
        <f>+IF((AO95&gt;'DD7A4.MELD'!#REF!),111,0)</f>
        <v>#REF!</v>
      </c>
    </row>
    <row r="96" spans="2:122" s="82" customFormat="1" ht="17.100000000000001" customHeight="1">
      <c r="B96" s="279"/>
      <c r="C96" s="282" t="s">
        <v>250</v>
      </c>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296"/>
      <c r="AF96" s="296"/>
      <c r="AG96" s="296"/>
      <c r="AH96" s="296"/>
      <c r="AI96" s="296"/>
      <c r="AJ96" s="296"/>
      <c r="AK96" s="296"/>
      <c r="AL96" s="296"/>
      <c r="AM96" s="296"/>
      <c r="AN96" s="296"/>
      <c r="AO96" s="308"/>
      <c r="AP96" s="322"/>
      <c r="AR96" s="80">
        <f>+IF((D96&gt;D94),111,0)</f>
        <v>0</v>
      </c>
      <c r="AS96" s="80">
        <f>+IF((E96&gt;E94),111,0)</f>
        <v>0</v>
      </c>
      <c r="AT96" s="80">
        <f t="shared" ref="AT96:CD96" si="33">+IF((F96&gt;F94),111,0)</f>
        <v>0</v>
      </c>
      <c r="AU96" s="80">
        <f t="shared" si="33"/>
        <v>0</v>
      </c>
      <c r="AV96" s="80">
        <f t="shared" si="33"/>
        <v>0</v>
      </c>
      <c r="AW96" s="80">
        <f t="shared" si="33"/>
        <v>0</v>
      </c>
      <c r="AX96" s="80">
        <f t="shared" si="33"/>
        <v>0</v>
      </c>
      <c r="AY96" s="80">
        <f t="shared" si="33"/>
        <v>0</v>
      </c>
      <c r="AZ96" s="80">
        <f t="shared" si="33"/>
        <v>0</v>
      </c>
      <c r="BA96" s="80">
        <f t="shared" si="33"/>
        <v>0</v>
      </c>
      <c r="BB96" s="80">
        <f t="shared" si="33"/>
        <v>0</v>
      </c>
      <c r="BC96" s="80">
        <f t="shared" si="33"/>
        <v>0</v>
      </c>
      <c r="BD96" s="80">
        <f t="shared" si="33"/>
        <v>0</v>
      </c>
      <c r="BE96" s="80">
        <f t="shared" si="33"/>
        <v>0</v>
      </c>
      <c r="BF96" s="80">
        <f t="shared" si="33"/>
        <v>0</v>
      </c>
      <c r="BG96" s="80">
        <f t="shared" si="33"/>
        <v>0</v>
      </c>
      <c r="BH96" s="80">
        <f t="shared" si="33"/>
        <v>0</v>
      </c>
      <c r="BI96" s="80">
        <f t="shared" si="33"/>
        <v>0</v>
      </c>
      <c r="BJ96" s="80">
        <f t="shared" si="33"/>
        <v>0</v>
      </c>
      <c r="BK96" s="80">
        <f t="shared" si="33"/>
        <v>0</v>
      </c>
      <c r="BL96" s="80">
        <f t="shared" si="33"/>
        <v>0</v>
      </c>
      <c r="BM96" s="80">
        <f t="shared" si="33"/>
        <v>0</v>
      </c>
      <c r="BN96" s="80">
        <f t="shared" si="33"/>
        <v>0</v>
      </c>
      <c r="BO96" s="80">
        <f t="shared" si="33"/>
        <v>0</v>
      </c>
      <c r="BP96" s="80">
        <f t="shared" si="33"/>
        <v>0</v>
      </c>
      <c r="BQ96" s="80">
        <f t="shared" si="33"/>
        <v>0</v>
      </c>
      <c r="BR96" s="80">
        <f t="shared" si="33"/>
        <v>0</v>
      </c>
      <c r="BS96" s="80">
        <f t="shared" si="33"/>
        <v>0</v>
      </c>
      <c r="BT96" s="80">
        <f t="shared" si="33"/>
        <v>0</v>
      </c>
      <c r="BU96" s="80">
        <f t="shared" si="33"/>
        <v>0</v>
      </c>
      <c r="BV96" s="80">
        <f t="shared" si="33"/>
        <v>0</v>
      </c>
      <c r="BW96" s="80">
        <f t="shared" si="33"/>
        <v>0</v>
      </c>
      <c r="BX96" s="80">
        <f t="shared" si="33"/>
        <v>0</v>
      </c>
      <c r="BY96" s="80">
        <f t="shared" si="33"/>
        <v>0</v>
      </c>
      <c r="BZ96" s="80">
        <f t="shared" si="33"/>
        <v>0</v>
      </c>
      <c r="CA96" s="80">
        <f t="shared" si="33"/>
        <v>0</v>
      </c>
      <c r="CB96" s="80">
        <f t="shared" si="33"/>
        <v>0</v>
      </c>
      <c r="CC96" s="80">
        <f t="shared" si="33"/>
        <v>0</v>
      </c>
      <c r="CD96" s="268">
        <f t="shared" si="33"/>
        <v>0</v>
      </c>
      <c r="CE96" s="80">
        <f>SUM(D96:AP96)-'E1'!Y96-'E2'!P96-'E2'!X96-'E2'!Z96*2</f>
        <v>0</v>
      </c>
      <c r="CG96" s="80" t="e">
        <f>+IF((D96&gt;'DD7A4.MELD'!#REF!),111,0)</f>
        <v>#REF!</v>
      </c>
      <c r="CH96" s="80" t="e">
        <f>+IF((E96&gt;'DD7A4.MELD'!#REF!),111,0)</f>
        <v>#REF!</v>
      </c>
      <c r="CI96" s="80" t="e">
        <f>+IF((F96&gt;'DD7A4.MELD'!#REF!),111,0)</f>
        <v>#REF!</v>
      </c>
      <c r="CJ96" s="80" t="e">
        <f>+IF((G96&gt;'DD7A4.MELD'!#REF!),111,0)</f>
        <v>#REF!</v>
      </c>
      <c r="CK96" s="80" t="e">
        <f>+IF((H96&gt;'DD7A4.MELD'!#REF!),111,0)</f>
        <v>#REF!</v>
      </c>
      <c r="CL96" s="80" t="e">
        <f>+IF((I96&gt;'DD7A4.MELD'!#REF!),111,0)</f>
        <v>#REF!</v>
      </c>
      <c r="CM96" s="80" t="e">
        <f>+IF((J96&gt;'DD7A4.MELD'!#REF!),111,0)</f>
        <v>#REF!</v>
      </c>
      <c r="CN96" s="80" t="e">
        <f>+IF((K96&gt;'DD7A4.MELD'!#REF!),111,0)</f>
        <v>#REF!</v>
      </c>
      <c r="CO96" s="80" t="e">
        <f>+IF((L96&gt;'DD7A4.MELD'!#REF!),111,0)</f>
        <v>#REF!</v>
      </c>
      <c r="CP96" s="80" t="e">
        <f>+IF((M96&gt;'DD7A4.MELD'!#REF!),111,0)</f>
        <v>#REF!</v>
      </c>
      <c r="CQ96" s="80" t="e">
        <f>+IF((N96&gt;'DD7A4.MELD'!#REF!),111,0)</f>
        <v>#REF!</v>
      </c>
      <c r="CR96" s="80" t="e">
        <f>+IF((O96&gt;'DD7A4.MELD'!#REF!),111,0)</f>
        <v>#REF!</v>
      </c>
      <c r="CS96" s="80" t="e">
        <f>+IF((P96&gt;'DD7A4.MELD'!#REF!),111,0)</f>
        <v>#REF!</v>
      </c>
      <c r="CT96" s="80" t="e">
        <f>+IF((Q96&gt;'DD7A4.MELD'!#REF!),111,0)</f>
        <v>#REF!</v>
      </c>
      <c r="CU96" s="80" t="e">
        <f>+IF((R96&gt;'DD7A4.MELD'!#REF!),111,0)</f>
        <v>#REF!</v>
      </c>
      <c r="CV96" s="80" t="e">
        <f>+IF((S96&gt;'DD7A4.MELD'!#REF!),111,0)</f>
        <v>#REF!</v>
      </c>
      <c r="CW96" s="80" t="e">
        <f>+IF((T96&gt;'DD7A4.MELD'!#REF!),111,0)</f>
        <v>#REF!</v>
      </c>
      <c r="CX96" s="80" t="e">
        <f>+IF((U96&gt;'DD7A4.MELD'!#REF!),111,0)</f>
        <v>#REF!</v>
      </c>
      <c r="CY96" s="80" t="e">
        <f>+IF((V96&gt;'DD7A4.MELD'!#REF!),111,0)</f>
        <v>#REF!</v>
      </c>
      <c r="CZ96" s="80" t="e">
        <f>+IF((W96&gt;'DD7A4.MELD'!#REF!),111,0)</f>
        <v>#REF!</v>
      </c>
      <c r="DA96" s="80" t="e">
        <f>+IF((X96&gt;'DD7A4.MELD'!#REF!),111,0)</f>
        <v>#REF!</v>
      </c>
      <c r="DB96" s="80" t="e">
        <f>+IF((Y96&gt;'DD7A4.MELD'!#REF!),111,0)</f>
        <v>#REF!</v>
      </c>
      <c r="DC96" s="80" t="e">
        <f>+IF((Z96&gt;'DD7A4.MELD'!#REF!),111,0)</f>
        <v>#REF!</v>
      </c>
      <c r="DD96" s="80" t="e">
        <f>+IF((AA96&gt;'DD7A4.MELD'!#REF!),111,0)</f>
        <v>#REF!</v>
      </c>
      <c r="DE96" s="80" t="e">
        <f>+IF((AB96&gt;'DD7A4.MELD'!#REF!),111,0)</f>
        <v>#REF!</v>
      </c>
      <c r="DF96" s="80" t="e">
        <f>+IF((AC96&gt;'DD7A4.MELD'!#REF!),111,0)</f>
        <v>#REF!</v>
      </c>
      <c r="DG96" s="80" t="e">
        <f>+IF((AD96&gt;'DD7A4.MELD'!#REF!),111,0)</f>
        <v>#REF!</v>
      </c>
      <c r="DH96" s="80" t="e">
        <f>+IF((AE96&gt;'DD7A4.MELD'!#REF!),111,0)</f>
        <v>#REF!</v>
      </c>
      <c r="DI96" s="80" t="e">
        <f>+IF((AF96&gt;'DD7A4.MELD'!#REF!),111,0)</f>
        <v>#REF!</v>
      </c>
      <c r="DJ96" s="80" t="e">
        <f>+IF((AG96&gt;'DD7A4.MELD'!#REF!),111,0)</f>
        <v>#REF!</v>
      </c>
      <c r="DK96" s="80" t="e">
        <f>+IF((AH96&gt;'DD7A4.MELD'!#REF!),111,0)</f>
        <v>#REF!</v>
      </c>
      <c r="DL96" s="80" t="e">
        <f>+IF((AI96&gt;'DD7A4.MELD'!#REF!),111,0)</f>
        <v>#REF!</v>
      </c>
      <c r="DM96" s="80" t="e">
        <f>+IF((AJ96&gt;'DD7A4.MELD'!#REF!),111,0)</f>
        <v>#REF!</v>
      </c>
      <c r="DN96" s="80" t="e">
        <f>+IF((AK96&gt;'DD7A4.MELD'!#REF!),111,0)</f>
        <v>#REF!</v>
      </c>
      <c r="DO96" s="80" t="e">
        <f>+IF((AL96&gt;'DD7A4.MELD'!#REF!),111,0)</f>
        <v>#REF!</v>
      </c>
      <c r="DP96" s="80" t="e">
        <f>+IF((AM96&gt;'DD7A4.MELD'!#REF!),111,0)</f>
        <v>#REF!</v>
      </c>
      <c r="DQ96" s="80" t="e">
        <f>+IF((AN96&gt;'DD7A4.MELD'!#REF!),111,0)</f>
        <v>#REF!</v>
      </c>
      <c r="DR96" s="80" t="e">
        <f>+IF((AO96&gt;'DD7A4.MELD'!#REF!),111,0)</f>
        <v>#REF!</v>
      </c>
    </row>
    <row r="97" spans="2:122" s="56" customFormat="1" ht="30" customHeight="1">
      <c r="B97" s="260"/>
      <c r="C97" s="62" t="s">
        <v>19</v>
      </c>
      <c r="D97" s="347">
        <f t="shared" ref="D97:AM97" si="34">+SUM(D94,D81)</f>
        <v>0</v>
      </c>
      <c r="E97" s="347">
        <f t="shared" si="34"/>
        <v>0</v>
      </c>
      <c r="F97" s="347">
        <f t="shared" si="34"/>
        <v>0</v>
      </c>
      <c r="G97" s="347">
        <f t="shared" si="34"/>
        <v>0</v>
      </c>
      <c r="H97" s="347">
        <f t="shared" si="34"/>
        <v>0</v>
      </c>
      <c r="I97" s="347">
        <f t="shared" si="34"/>
        <v>0</v>
      </c>
      <c r="J97" s="347">
        <f t="shared" si="34"/>
        <v>0</v>
      </c>
      <c r="K97" s="347">
        <f t="shared" si="34"/>
        <v>0</v>
      </c>
      <c r="L97" s="347">
        <f t="shared" si="34"/>
        <v>0</v>
      </c>
      <c r="M97" s="347">
        <f t="shared" si="34"/>
        <v>0</v>
      </c>
      <c r="N97" s="347">
        <f t="shared" si="34"/>
        <v>0</v>
      </c>
      <c r="O97" s="347">
        <f t="shared" si="34"/>
        <v>0</v>
      </c>
      <c r="P97" s="347">
        <f t="shared" si="34"/>
        <v>0</v>
      </c>
      <c r="Q97" s="347">
        <f t="shared" si="34"/>
        <v>0</v>
      </c>
      <c r="R97" s="347">
        <f t="shared" si="34"/>
        <v>0</v>
      </c>
      <c r="S97" s="347">
        <f t="shared" si="34"/>
        <v>0</v>
      </c>
      <c r="T97" s="347">
        <f t="shared" si="34"/>
        <v>0</v>
      </c>
      <c r="U97" s="347">
        <f t="shared" si="34"/>
        <v>0</v>
      </c>
      <c r="V97" s="347">
        <f t="shared" si="34"/>
        <v>0</v>
      </c>
      <c r="W97" s="347">
        <f t="shared" si="34"/>
        <v>0</v>
      </c>
      <c r="X97" s="347">
        <f t="shared" si="34"/>
        <v>0</v>
      </c>
      <c r="Y97" s="347">
        <f t="shared" si="34"/>
        <v>0</v>
      </c>
      <c r="Z97" s="347">
        <f t="shared" si="34"/>
        <v>0</v>
      </c>
      <c r="AA97" s="347">
        <f t="shared" si="34"/>
        <v>0</v>
      </c>
      <c r="AB97" s="347">
        <f t="shared" si="34"/>
        <v>0</v>
      </c>
      <c r="AC97" s="347">
        <f t="shared" si="34"/>
        <v>0</v>
      </c>
      <c r="AD97" s="347">
        <f t="shared" si="34"/>
        <v>0</v>
      </c>
      <c r="AE97" s="347">
        <f t="shared" si="34"/>
        <v>0</v>
      </c>
      <c r="AF97" s="347">
        <f t="shared" si="34"/>
        <v>0</v>
      </c>
      <c r="AG97" s="347">
        <f t="shared" si="34"/>
        <v>0</v>
      </c>
      <c r="AH97" s="347">
        <f t="shared" si="34"/>
        <v>0</v>
      </c>
      <c r="AI97" s="347">
        <f t="shared" si="34"/>
        <v>0</v>
      </c>
      <c r="AJ97" s="347">
        <f t="shared" si="34"/>
        <v>0</v>
      </c>
      <c r="AK97" s="347">
        <f t="shared" si="34"/>
        <v>0</v>
      </c>
      <c r="AL97" s="347">
        <f t="shared" si="34"/>
        <v>0</v>
      </c>
      <c r="AM97" s="347">
        <f t="shared" si="34"/>
        <v>0</v>
      </c>
      <c r="AN97" s="347">
        <f>+SUM(AN94,AN81)</f>
        <v>0</v>
      </c>
      <c r="AO97" s="348">
        <f>+SUM(AO94,AO81)</f>
        <v>0</v>
      </c>
      <c r="AP97" s="320"/>
      <c r="AR97" s="74">
        <f>+D97-D94-D81</f>
        <v>0</v>
      </c>
      <c r="AS97" s="74">
        <f t="shared" ref="AS97:CC97" si="35">+E97-E94-E81</f>
        <v>0</v>
      </c>
      <c r="AT97" s="74">
        <f t="shared" si="35"/>
        <v>0</v>
      </c>
      <c r="AU97" s="74">
        <f t="shared" si="35"/>
        <v>0</v>
      </c>
      <c r="AV97" s="74">
        <f t="shared" si="35"/>
        <v>0</v>
      </c>
      <c r="AW97" s="74">
        <f t="shared" si="35"/>
        <v>0</v>
      </c>
      <c r="AX97" s="74">
        <f t="shared" si="35"/>
        <v>0</v>
      </c>
      <c r="AY97" s="74">
        <f t="shared" si="35"/>
        <v>0</v>
      </c>
      <c r="AZ97" s="74">
        <f t="shared" si="35"/>
        <v>0</v>
      </c>
      <c r="BA97" s="74">
        <f t="shared" si="35"/>
        <v>0</v>
      </c>
      <c r="BB97" s="74">
        <f t="shared" si="35"/>
        <v>0</v>
      </c>
      <c r="BC97" s="74">
        <f t="shared" si="35"/>
        <v>0</v>
      </c>
      <c r="BD97" s="74">
        <f t="shared" si="35"/>
        <v>0</v>
      </c>
      <c r="BE97" s="74">
        <f t="shared" si="35"/>
        <v>0</v>
      </c>
      <c r="BF97" s="74">
        <f t="shared" si="35"/>
        <v>0</v>
      </c>
      <c r="BG97" s="74">
        <f t="shared" si="35"/>
        <v>0</v>
      </c>
      <c r="BH97" s="74">
        <f t="shared" si="35"/>
        <v>0</v>
      </c>
      <c r="BI97" s="74">
        <f t="shared" si="35"/>
        <v>0</v>
      </c>
      <c r="BJ97" s="74">
        <f t="shared" si="35"/>
        <v>0</v>
      </c>
      <c r="BK97" s="74">
        <f t="shared" si="35"/>
        <v>0</v>
      </c>
      <c r="BL97" s="74">
        <f t="shared" si="35"/>
        <v>0</v>
      </c>
      <c r="BM97" s="74">
        <f t="shared" si="35"/>
        <v>0</v>
      </c>
      <c r="BN97" s="74">
        <f t="shared" si="35"/>
        <v>0</v>
      </c>
      <c r="BO97" s="74">
        <f t="shared" si="35"/>
        <v>0</v>
      </c>
      <c r="BP97" s="74">
        <f t="shared" si="35"/>
        <v>0</v>
      </c>
      <c r="BQ97" s="74">
        <f t="shared" si="35"/>
        <v>0</v>
      </c>
      <c r="BR97" s="74">
        <f t="shared" si="35"/>
        <v>0</v>
      </c>
      <c r="BS97" s="74">
        <f t="shared" si="35"/>
        <v>0</v>
      </c>
      <c r="BT97" s="74">
        <f t="shared" si="35"/>
        <v>0</v>
      </c>
      <c r="BU97" s="74">
        <f t="shared" si="35"/>
        <v>0</v>
      </c>
      <c r="BV97" s="74">
        <f t="shared" si="35"/>
        <v>0</v>
      </c>
      <c r="BW97" s="74">
        <f t="shared" si="35"/>
        <v>0</v>
      </c>
      <c r="BX97" s="74">
        <f t="shared" si="35"/>
        <v>0</v>
      </c>
      <c r="BY97" s="74">
        <f t="shared" si="35"/>
        <v>0</v>
      </c>
      <c r="BZ97" s="74">
        <f t="shared" si="35"/>
        <v>0</v>
      </c>
      <c r="CA97" s="74">
        <f t="shared" si="35"/>
        <v>0</v>
      </c>
      <c r="CB97" s="74">
        <f t="shared" si="35"/>
        <v>0</v>
      </c>
      <c r="CC97" s="74">
        <f t="shared" si="35"/>
        <v>0</v>
      </c>
      <c r="CD97" s="103"/>
      <c r="CE97" s="222">
        <f>SUM(D97:AP97)-'E1'!Y97-'E2'!P97-'E2'!X97-'E2'!Z97*2</f>
        <v>0</v>
      </c>
      <c r="CG97" s="74" t="e">
        <f>+IF((D97&gt;'DD7A4.MELD'!#REF!),111,0)</f>
        <v>#REF!</v>
      </c>
      <c r="CH97" s="74" t="e">
        <f>+IF((E97&gt;'DD7A4.MELD'!#REF!),111,0)</f>
        <v>#REF!</v>
      </c>
      <c r="CI97" s="74" t="e">
        <f>+IF((F97&gt;'DD7A4.MELD'!#REF!),111,0)</f>
        <v>#REF!</v>
      </c>
      <c r="CJ97" s="74" t="e">
        <f>+IF((G97&gt;'DD7A4.MELD'!#REF!),111,0)</f>
        <v>#REF!</v>
      </c>
      <c r="CK97" s="74" t="e">
        <f>+IF((H97&gt;'DD7A4.MELD'!#REF!),111,0)</f>
        <v>#REF!</v>
      </c>
      <c r="CL97" s="74" t="e">
        <f>+IF((I97&gt;'DD7A4.MELD'!#REF!),111,0)</f>
        <v>#REF!</v>
      </c>
      <c r="CM97" s="74" t="e">
        <f>+IF((J97&gt;'DD7A4.MELD'!#REF!),111,0)</f>
        <v>#REF!</v>
      </c>
      <c r="CN97" s="74" t="e">
        <f>+IF((K97&gt;'DD7A4.MELD'!#REF!),111,0)</f>
        <v>#REF!</v>
      </c>
      <c r="CO97" s="74" t="e">
        <f>+IF((L97&gt;'DD7A4.MELD'!#REF!),111,0)</f>
        <v>#REF!</v>
      </c>
      <c r="CP97" s="74" t="e">
        <f>+IF((M97&gt;'DD7A4.MELD'!#REF!),111,0)</f>
        <v>#REF!</v>
      </c>
      <c r="CQ97" s="74" t="e">
        <f>+IF((N97&gt;'DD7A4.MELD'!#REF!),111,0)</f>
        <v>#REF!</v>
      </c>
      <c r="CR97" s="74" t="e">
        <f>+IF((O97&gt;'DD7A4.MELD'!#REF!),111,0)</f>
        <v>#REF!</v>
      </c>
      <c r="CS97" s="74" t="e">
        <f>+IF((P97&gt;'DD7A4.MELD'!#REF!),111,0)</f>
        <v>#REF!</v>
      </c>
      <c r="CT97" s="74" t="e">
        <f>+IF((Q97&gt;'DD7A4.MELD'!#REF!),111,0)</f>
        <v>#REF!</v>
      </c>
      <c r="CU97" s="74" t="e">
        <f>+IF((R97&gt;'DD7A4.MELD'!#REF!),111,0)</f>
        <v>#REF!</v>
      </c>
      <c r="CV97" s="74" t="e">
        <f>+IF((S97&gt;'DD7A4.MELD'!#REF!),111,0)</f>
        <v>#REF!</v>
      </c>
      <c r="CW97" s="74" t="e">
        <f>+IF((T97&gt;'DD7A4.MELD'!#REF!),111,0)</f>
        <v>#REF!</v>
      </c>
      <c r="CX97" s="74" t="e">
        <f>+IF((U97&gt;'DD7A4.MELD'!#REF!),111,0)</f>
        <v>#REF!</v>
      </c>
      <c r="CY97" s="74" t="e">
        <f>+IF((V97&gt;'DD7A4.MELD'!#REF!),111,0)</f>
        <v>#REF!</v>
      </c>
      <c r="CZ97" s="74" t="e">
        <f>+IF((W97&gt;'DD7A4.MELD'!#REF!),111,0)</f>
        <v>#REF!</v>
      </c>
      <c r="DA97" s="74" t="e">
        <f>+IF((X97&gt;'DD7A4.MELD'!#REF!),111,0)</f>
        <v>#REF!</v>
      </c>
      <c r="DB97" s="74" t="e">
        <f>+IF((Y97&gt;'DD7A4.MELD'!#REF!),111,0)</f>
        <v>#REF!</v>
      </c>
      <c r="DC97" s="74" t="e">
        <f>+IF((Z97&gt;'DD7A4.MELD'!#REF!),111,0)</f>
        <v>#REF!</v>
      </c>
      <c r="DD97" s="74" t="e">
        <f>+IF((AA97&gt;'DD7A4.MELD'!#REF!),111,0)</f>
        <v>#REF!</v>
      </c>
      <c r="DE97" s="74" t="e">
        <f>+IF((AB97&gt;'DD7A4.MELD'!#REF!),111,0)</f>
        <v>#REF!</v>
      </c>
      <c r="DF97" s="74" t="e">
        <f>+IF((AC97&gt;'DD7A4.MELD'!#REF!),111,0)</f>
        <v>#REF!</v>
      </c>
      <c r="DG97" s="74" t="e">
        <f>+IF((AD97&gt;'DD7A4.MELD'!#REF!),111,0)</f>
        <v>#REF!</v>
      </c>
      <c r="DH97" s="74" t="e">
        <f>+IF((AE97&gt;'DD7A4.MELD'!#REF!),111,0)</f>
        <v>#REF!</v>
      </c>
      <c r="DI97" s="74" t="e">
        <f>+IF((AF97&gt;'DD7A4.MELD'!#REF!),111,0)</f>
        <v>#REF!</v>
      </c>
      <c r="DJ97" s="74" t="e">
        <f>+IF((AG97&gt;'DD7A4.MELD'!#REF!),111,0)</f>
        <v>#REF!</v>
      </c>
      <c r="DK97" s="74" t="e">
        <f>+IF((AH97&gt;'DD7A4.MELD'!#REF!),111,0)</f>
        <v>#REF!</v>
      </c>
      <c r="DL97" s="74" t="e">
        <f>+IF((AI97&gt;'DD7A4.MELD'!#REF!),111,0)</f>
        <v>#REF!</v>
      </c>
      <c r="DM97" s="74" t="e">
        <f>+IF((AJ97&gt;'DD7A4.MELD'!#REF!),111,0)</f>
        <v>#REF!</v>
      </c>
      <c r="DN97" s="74" t="e">
        <f>+IF((AK97&gt;'DD7A4.MELD'!#REF!),111,0)</f>
        <v>#REF!</v>
      </c>
      <c r="DO97" s="74" t="e">
        <f>+IF((AL97&gt;'DD7A4.MELD'!#REF!),111,0)</f>
        <v>#REF!</v>
      </c>
      <c r="DP97" s="74" t="e">
        <f>+IF((AM97&gt;'DD7A4.MELD'!#REF!),111,0)</f>
        <v>#REF!</v>
      </c>
      <c r="DQ97" s="74" t="e">
        <f>+IF((AN97&gt;'DD7A4.MELD'!#REF!),111,0)</f>
        <v>#REF!</v>
      </c>
      <c r="DR97" s="74" t="e">
        <f>+IF((AO97&gt;'DD7A4.MELD'!#REF!),111,0)</f>
        <v>#REF!</v>
      </c>
    </row>
    <row r="98" spans="2:122" s="56" customFormat="1" ht="30" customHeight="1">
      <c r="B98" s="61"/>
      <c r="C98" s="62" t="s">
        <v>20</v>
      </c>
      <c r="D98" s="305">
        <f>SUM(D19,D32,D50,D67,D81,D94)</f>
        <v>0</v>
      </c>
      <c r="E98" s="305">
        <f t="shared" ref="E98:AO98" si="36">SUM(E19,E32,E50,E67,E81,E94)</f>
        <v>0</v>
      </c>
      <c r="F98" s="305">
        <f t="shared" si="36"/>
        <v>0</v>
      </c>
      <c r="G98" s="305">
        <f t="shared" si="36"/>
        <v>0</v>
      </c>
      <c r="H98" s="305">
        <f t="shared" si="36"/>
        <v>0</v>
      </c>
      <c r="I98" s="305">
        <f t="shared" si="36"/>
        <v>0</v>
      </c>
      <c r="J98" s="305">
        <f t="shared" si="36"/>
        <v>0</v>
      </c>
      <c r="K98" s="305">
        <f t="shared" si="36"/>
        <v>0</v>
      </c>
      <c r="L98" s="305">
        <f t="shared" si="36"/>
        <v>0</v>
      </c>
      <c r="M98" s="305">
        <f t="shared" si="36"/>
        <v>0</v>
      </c>
      <c r="N98" s="305">
        <f t="shared" si="36"/>
        <v>0</v>
      </c>
      <c r="O98" s="305">
        <f t="shared" si="36"/>
        <v>0</v>
      </c>
      <c r="P98" s="305">
        <f t="shared" si="36"/>
        <v>0</v>
      </c>
      <c r="Q98" s="305">
        <f t="shared" si="36"/>
        <v>0</v>
      </c>
      <c r="R98" s="305">
        <f t="shared" si="36"/>
        <v>0</v>
      </c>
      <c r="S98" s="305">
        <f t="shared" si="36"/>
        <v>0</v>
      </c>
      <c r="T98" s="305">
        <f t="shared" si="36"/>
        <v>0</v>
      </c>
      <c r="U98" s="305">
        <f t="shared" si="36"/>
        <v>0</v>
      </c>
      <c r="V98" s="305">
        <f t="shared" si="36"/>
        <v>0</v>
      </c>
      <c r="W98" s="305">
        <f t="shared" si="36"/>
        <v>0</v>
      </c>
      <c r="X98" s="305">
        <f t="shared" si="36"/>
        <v>0</v>
      </c>
      <c r="Y98" s="305">
        <f t="shared" si="36"/>
        <v>0</v>
      </c>
      <c r="Z98" s="305">
        <f t="shared" si="36"/>
        <v>0</v>
      </c>
      <c r="AA98" s="305">
        <f t="shared" si="36"/>
        <v>0</v>
      </c>
      <c r="AB98" s="305">
        <f t="shared" si="36"/>
        <v>0</v>
      </c>
      <c r="AC98" s="305">
        <f t="shared" si="36"/>
        <v>0</v>
      </c>
      <c r="AD98" s="305">
        <f t="shared" si="36"/>
        <v>0</v>
      </c>
      <c r="AE98" s="305">
        <f t="shared" si="36"/>
        <v>0</v>
      </c>
      <c r="AF98" s="305">
        <f t="shared" si="36"/>
        <v>0</v>
      </c>
      <c r="AG98" s="305">
        <f t="shared" si="36"/>
        <v>0</v>
      </c>
      <c r="AH98" s="305">
        <f t="shared" si="36"/>
        <v>0</v>
      </c>
      <c r="AI98" s="305">
        <f t="shared" si="36"/>
        <v>0</v>
      </c>
      <c r="AJ98" s="305">
        <f t="shared" si="36"/>
        <v>0</v>
      </c>
      <c r="AK98" s="305">
        <f t="shared" si="36"/>
        <v>0</v>
      </c>
      <c r="AL98" s="305">
        <f t="shared" si="36"/>
        <v>0</v>
      </c>
      <c r="AM98" s="305">
        <f t="shared" si="36"/>
        <v>0</v>
      </c>
      <c r="AN98" s="305">
        <f t="shared" si="36"/>
        <v>0</v>
      </c>
      <c r="AO98" s="311">
        <f t="shared" si="36"/>
        <v>0</v>
      </c>
      <c r="AP98" s="320"/>
      <c r="AR98" s="74">
        <f t="shared" ref="AR98:BA100" si="37">+D98-(D19+D32+D50+D67+D81+D94)</f>
        <v>0</v>
      </c>
      <c r="AS98" s="74">
        <f t="shared" si="37"/>
        <v>0</v>
      </c>
      <c r="AT98" s="74">
        <f t="shared" si="37"/>
        <v>0</v>
      </c>
      <c r="AU98" s="74">
        <f t="shared" si="37"/>
        <v>0</v>
      </c>
      <c r="AV98" s="74">
        <f t="shared" si="37"/>
        <v>0</v>
      </c>
      <c r="AW98" s="74">
        <f t="shared" si="37"/>
        <v>0</v>
      </c>
      <c r="AX98" s="74">
        <f t="shared" si="37"/>
        <v>0</v>
      </c>
      <c r="AY98" s="74">
        <f t="shared" si="37"/>
        <v>0</v>
      </c>
      <c r="AZ98" s="74">
        <f t="shared" si="37"/>
        <v>0</v>
      </c>
      <c r="BA98" s="74">
        <f t="shared" si="37"/>
        <v>0</v>
      </c>
      <c r="BB98" s="74">
        <f t="shared" ref="BB98:BK100" si="38">+N98-(N19+N32+N50+N67+N81+N94)</f>
        <v>0</v>
      </c>
      <c r="BC98" s="74">
        <f t="shared" si="38"/>
        <v>0</v>
      </c>
      <c r="BD98" s="74">
        <f t="shared" si="38"/>
        <v>0</v>
      </c>
      <c r="BE98" s="74">
        <f t="shared" si="38"/>
        <v>0</v>
      </c>
      <c r="BF98" s="74">
        <f t="shared" si="38"/>
        <v>0</v>
      </c>
      <c r="BG98" s="74">
        <f t="shared" si="38"/>
        <v>0</v>
      </c>
      <c r="BH98" s="74">
        <f t="shared" si="38"/>
        <v>0</v>
      </c>
      <c r="BI98" s="74">
        <f t="shared" si="38"/>
        <v>0</v>
      </c>
      <c r="BJ98" s="74">
        <f t="shared" si="38"/>
        <v>0</v>
      </c>
      <c r="BK98" s="74">
        <f t="shared" si="38"/>
        <v>0</v>
      </c>
      <c r="BL98" s="74">
        <f t="shared" ref="BL98:BU100" si="39">+X98-(X19+X32+X50+X67+X81+X94)</f>
        <v>0</v>
      </c>
      <c r="BM98" s="74">
        <f t="shared" si="39"/>
        <v>0</v>
      </c>
      <c r="BN98" s="74">
        <f t="shared" si="39"/>
        <v>0</v>
      </c>
      <c r="BO98" s="74">
        <f t="shared" si="39"/>
        <v>0</v>
      </c>
      <c r="BP98" s="74">
        <f t="shared" si="39"/>
        <v>0</v>
      </c>
      <c r="BQ98" s="74">
        <f t="shared" si="39"/>
        <v>0</v>
      </c>
      <c r="BR98" s="74">
        <f t="shared" si="39"/>
        <v>0</v>
      </c>
      <c r="BS98" s="74">
        <f t="shared" si="39"/>
        <v>0</v>
      </c>
      <c r="BT98" s="74">
        <f t="shared" si="39"/>
        <v>0</v>
      </c>
      <c r="BU98" s="74">
        <f t="shared" si="39"/>
        <v>0</v>
      </c>
      <c r="BV98" s="74">
        <f t="shared" ref="BV98:CC100" si="40">+AH98-(AH19+AH32+AH50+AH67+AH81+AH94)</f>
        <v>0</v>
      </c>
      <c r="BW98" s="74">
        <f t="shared" si="40"/>
        <v>0</v>
      </c>
      <c r="BX98" s="74">
        <f t="shared" si="40"/>
        <v>0</v>
      </c>
      <c r="BY98" s="74">
        <f t="shared" si="40"/>
        <v>0</v>
      </c>
      <c r="BZ98" s="74">
        <f t="shared" si="40"/>
        <v>0</v>
      </c>
      <c r="CA98" s="74">
        <f t="shared" si="40"/>
        <v>0</v>
      </c>
      <c r="CB98" s="74">
        <f t="shared" si="40"/>
        <v>0</v>
      </c>
      <c r="CC98" s="74">
        <f t="shared" si="40"/>
        <v>0</v>
      </c>
      <c r="CD98" s="103"/>
      <c r="CE98" s="222">
        <f>SUM(D98:AP98)-'E1'!Y98-'E2'!P99-'E2'!X99-'E2'!Z99*2</f>
        <v>0</v>
      </c>
      <c r="CG98" s="74" t="e">
        <f>+IF((D98&gt;'DD7A4.MELD'!#REF!),111,0)</f>
        <v>#REF!</v>
      </c>
      <c r="CH98" s="74" t="e">
        <f>+IF((E98&gt;'DD7A4.MELD'!#REF!),111,0)</f>
        <v>#REF!</v>
      </c>
      <c r="CI98" s="74" t="e">
        <f>+IF((F98&gt;'DD7A4.MELD'!#REF!),111,0)</f>
        <v>#REF!</v>
      </c>
      <c r="CJ98" s="74" t="e">
        <f>+IF((G98&gt;'DD7A4.MELD'!#REF!),111,0)</f>
        <v>#REF!</v>
      </c>
      <c r="CK98" s="74" t="e">
        <f>+IF((H98&gt;'DD7A4.MELD'!#REF!),111,0)</f>
        <v>#REF!</v>
      </c>
      <c r="CL98" s="74" t="e">
        <f>+IF((I98&gt;'DD7A4.MELD'!#REF!),111,0)</f>
        <v>#REF!</v>
      </c>
      <c r="CM98" s="74" t="e">
        <f>+IF((J98&gt;'DD7A4.MELD'!#REF!),111,0)</f>
        <v>#REF!</v>
      </c>
      <c r="CN98" s="74" t="e">
        <f>+IF((K98&gt;'DD7A4.MELD'!#REF!),111,0)</f>
        <v>#REF!</v>
      </c>
      <c r="CO98" s="74" t="e">
        <f>+IF((L98&gt;'DD7A4.MELD'!#REF!),111,0)</f>
        <v>#REF!</v>
      </c>
      <c r="CP98" s="74" t="e">
        <f>+IF((M98&gt;'DD7A4.MELD'!#REF!),111,0)</f>
        <v>#REF!</v>
      </c>
      <c r="CQ98" s="74" t="e">
        <f>+IF((N98&gt;'DD7A4.MELD'!#REF!),111,0)</f>
        <v>#REF!</v>
      </c>
      <c r="CR98" s="74" t="e">
        <f>+IF((O98&gt;'DD7A4.MELD'!#REF!),111,0)</f>
        <v>#REF!</v>
      </c>
      <c r="CS98" s="74" t="e">
        <f>+IF((P98&gt;'DD7A4.MELD'!#REF!),111,0)</f>
        <v>#REF!</v>
      </c>
      <c r="CT98" s="74" t="e">
        <f>+IF((Q98&gt;'DD7A4.MELD'!#REF!),111,0)</f>
        <v>#REF!</v>
      </c>
      <c r="CU98" s="74" t="e">
        <f>+IF((R98&gt;'DD7A4.MELD'!#REF!),111,0)</f>
        <v>#REF!</v>
      </c>
      <c r="CV98" s="74" t="e">
        <f>+IF((S98&gt;'DD7A4.MELD'!#REF!),111,0)</f>
        <v>#REF!</v>
      </c>
      <c r="CW98" s="74" t="e">
        <f>+IF((T98&gt;'DD7A4.MELD'!#REF!),111,0)</f>
        <v>#REF!</v>
      </c>
      <c r="CX98" s="74" t="e">
        <f>+IF((U98&gt;'DD7A4.MELD'!#REF!),111,0)</f>
        <v>#REF!</v>
      </c>
      <c r="CY98" s="74" t="e">
        <f>+IF((V98&gt;'DD7A4.MELD'!#REF!),111,0)</f>
        <v>#REF!</v>
      </c>
      <c r="CZ98" s="74" t="e">
        <f>+IF((W98&gt;'DD7A4.MELD'!#REF!),111,0)</f>
        <v>#REF!</v>
      </c>
      <c r="DA98" s="74" t="e">
        <f>+IF((X98&gt;'DD7A4.MELD'!#REF!),111,0)</f>
        <v>#REF!</v>
      </c>
      <c r="DB98" s="74" t="e">
        <f>+IF((Y98&gt;'DD7A4.MELD'!#REF!),111,0)</f>
        <v>#REF!</v>
      </c>
      <c r="DC98" s="74" t="e">
        <f>+IF((Z98&gt;'DD7A4.MELD'!#REF!),111,0)</f>
        <v>#REF!</v>
      </c>
      <c r="DD98" s="74" t="e">
        <f>+IF((AA98&gt;'DD7A4.MELD'!#REF!),111,0)</f>
        <v>#REF!</v>
      </c>
      <c r="DE98" s="74" t="e">
        <f>+IF((AB98&gt;'DD7A4.MELD'!#REF!),111,0)</f>
        <v>#REF!</v>
      </c>
      <c r="DF98" s="74" t="e">
        <f>+IF((AC98&gt;'DD7A4.MELD'!#REF!),111,0)</f>
        <v>#REF!</v>
      </c>
      <c r="DG98" s="74" t="e">
        <f>+IF((AD98&gt;'DD7A4.MELD'!#REF!),111,0)</f>
        <v>#REF!</v>
      </c>
      <c r="DH98" s="74" t="e">
        <f>+IF((AE98&gt;'DD7A4.MELD'!#REF!),111,0)</f>
        <v>#REF!</v>
      </c>
      <c r="DI98" s="74" t="e">
        <f>+IF((AF98&gt;'DD7A4.MELD'!#REF!),111,0)</f>
        <v>#REF!</v>
      </c>
      <c r="DJ98" s="74" t="e">
        <f>+IF((AG98&gt;'DD7A4.MELD'!#REF!),111,0)</f>
        <v>#REF!</v>
      </c>
      <c r="DK98" s="74" t="e">
        <f>+IF((AH98&gt;'DD7A4.MELD'!#REF!),111,0)</f>
        <v>#REF!</v>
      </c>
      <c r="DL98" s="74" t="e">
        <f>+IF((AI98&gt;'DD7A4.MELD'!#REF!),111,0)</f>
        <v>#REF!</v>
      </c>
      <c r="DM98" s="74" t="e">
        <f>+IF((AJ98&gt;'DD7A4.MELD'!#REF!),111,0)</f>
        <v>#REF!</v>
      </c>
      <c r="DN98" s="74" t="e">
        <f>+IF((AK98&gt;'DD7A4.MELD'!#REF!),111,0)</f>
        <v>#REF!</v>
      </c>
      <c r="DO98" s="74" t="e">
        <f>+IF((AL98&gt;'DD7A4.MELD'!#REF!),111,0)</f>
        <v>#REF!</v>
      </c>
      <c r="DP98" s="74" t="e">
        <f>+IF((AM98&gt;'DD7A4.MELD'!#REF!),111,0)</f>
        <v>#REF!</v>
      </c>
      <c r="DQ98" s="74" t="e">
        <f>+IF((AN98&gt;'DD7A4.MELD'!#REF!),111,0)</f>
        <v>#REF!</v>
      </c>
      <c r="DR98" s="74" t="e">
        <f>+IF((AO98&gt;'DD7A4.MELD'!#REF!),111,0)</f>
        <v>#REF!</v>
      </c>
    </row>
    <row r="99" spans="2:122" s="82" customFormat="1" ht="17.100000000000001" customHeight="1">
      <c r="B99" s="279"/>
      <c r="C99" s="280" t="s">
        <v>249</v>
      </c>
      <c r="D99" s="296">
        <f>+D20+D33+D51+D68+D82+D95</f>
        <v>0</v>
      </c>
      <c r="E99" s="296">
        <f t="shared" ref="E99:AP99" si="41">+E20+E33+E51+E68+E82+E95</f>
        <v>0</v>
      </c>
      <c r="F99" s="296">
        <f t="shared" si="41"/>
        <v>0</v>
      </c>
      <c r="G99" s="296">
        <f t="shared" si="41"/>
        <v>0</v>
      </c>
      <c r="H99" s="296">
        <f t="shared" si="41"/>
        <v>0</v>
      </c>
      <c r="I99" s="296">
        <f t="shared" si="41"/>
        <v>0</v>
      </c>
      <c r="J99" s="296">
        <f t="shared" si="41"/>
        <v>0</v>
      </c>
      <c r="K99" s="296">
        <f t="shared" si="41"/>
        <v>0</v>
      </c>
      <c r="L99" s="296">
        <f t="shared" si="41"/>
        <v>0</v>
      </c>
      <c r="M99" s="296">
        <f t="shared" si="41"/>
        <v>0</v>
      </c>
      <c r="N99" s="296">
        <f t="shared" si="41"/>
        <v>0</v>
      </c>
      <c r="O99" s="296">
        <f t="shared" si="41"/>
        <v>0</v>
      </c>
      <c r="P99" s="296">
        <f t="shared" si="41"/>
        <v>0</v>
      </c>
      <c r="Q99" s="296">
        <f t="shared" si="41"/>
        <v>0</v>
      </c>
      <c r="R99" s="296">
        <f t="shared" si="41"/>
        <v>0</v>
      </c>
      <c r="S99" s="296">
        <f t="shared" si="41"/>
        <v>0</v>
      </c>
      <c r="T99" s="296">
        <f t="shared" si="41"/>
        <v>0</v>
      </c>
      <c r="U99" s="296">
        <f t="shared" si="41"/>
        <v>0</v>
      </c>
      <c r="V99" s="296">
        <f t="shared" si="41"/>
        <v>0</v>
      </c>
      <c r="W99" s="296">
        <f t="shared" si="41"/>
        <v>0</v>
      </c>
      <c r="X99" s="296">
        <f t="shared" si="41"/>
        <v>0</v>
      </c>
      <c r="Y99" s="296">
        <f t="shared" si="41"/>
        <v>0</v>
      </c>
      <c r="Z99" s="296">
        <f t="shared" si="41"/>
        <v>0</v>
      </c>
      <c r="AA99" s="296">
        <f t="shared" si="41"/>
        <v>0</v>
      </c>
      <c r="AB99" s="296">
        <f t="shared" si="41"/>
        <v>0</v>
      </c>
      <c r="AC99" s="296">
        <f t="shared" si="41"/>
        <v>0</v>
      </c>
      <c r="AD99" s="296">
        <f t="shared" si="41"/>
        <v>0</v>
      </c>
      <c r="AE99" s="296">
        <f t="shared" si="41"/>
        <v>0</v>
      </c>
      <c r="AF99" s="296">
        <f t="shared" si="41"/>
        <v>0</v>
      </c>
      <c r="AG99" s="296">
        <f t="shared" si="41"/>
        <v>0</v>
      </c>
      <c r="AH99" s="296">
        <f t="shared" si="41"/>
        <v>0</v>
      </c>
      <c r="AI99" s="296">
        <f t="shared" si="41"/>
        <v>0</v>
      </c>
      <c r="AJ99" s="296">
        <f t="shared" si="41"/>
        <v>0</v>
      </c>
      <c r="AK99" s="296">
        <f t="shared" si="41"/>
        <v>0</v>
      </c>
      <c r="AL99" s="296">
        <f t="shared" si="41"/>
        <v>0</v>
      </c>
      <c r="AM99" s="296">
        <f t="shared" si="41"/>
        <v>0</v>
      </c>
      <c r="AN99" s="296">
        <f t="shared" si="41"/>
        <v>0</v>
      </c>
      <c r="AO99" s="308">
        <f t="shared" si="41"/>
        <v>0</v>
      </c>
      <c r="AP99" s="307">
        <f t="shared" si="41"/>
        <v>0</v>
      </c>
      <c r="AR99" s="80">
        <f t="shared" si="37"/>
        <v>0</v>
      </c>
      <c r="AS99" s="80">
        <f t="shared" si="37"/>
        <v>0</v>
      </c>
      <c r="AT99" s="80">
        <f t="shared" si="37"/>
        <v>0</v>
      </c>
      <c r="AU99" s="80">
        <f t="shared" si="37"/>
        <v>0</v>
      </c>
      <c r="AV99" s="80">
        <f t="shared" si="37"/>
        <v>0</v>
      </c>
      <c r="AW99" s="80">
        <f t="shared" si="37"/>
        <v>0</v>
      </c>
      <c r="AX99" s="80">
        <f t="shared" si="37"/>
        <v>0</v>
      </c>
      <c r="AY99" s="80">
        <f t="shared" si="37"/>
        <v>0</v>
      </c>
      <c r="AZ99" s="80">
        <f t="shared" si="37"/>
        <v>0</v>
      </c>
      <c r="BA99" s="80">
        <f t="shared" si="37"/>
        <v>0</v>
      </c>
      <c r="BB99" s="80">
        <f t="shared" si="38"/>
        <v>0</v>
      </c>
      <c r="BC99" s="80">
        <f t="shared" si="38"/>
        <v>0</v>
      </c>
      <c r="BD99" s="80">
        <f t="shared" si="38"/>
        <v>0</v>
      </c>
      <c r="BE99" s="80">
        <f t="shared" si="38"/>
        <v>0</v>
      </c>
      <c r="BF99" s="80">
        <f t="shared" si="38"/>
        <v>0</v>
      </c>
      <c r="BG99" s="80">
        <f t="shared" si="38"/>
        <v>0</v>
      </c>
      <c r="BH99" s="80">
        <f t="shared" si="38"/>
        <v>0</v>
      </c>
      <c r="BI99" s="80">
        <f t="shared" si="38"/>
        <v>0</v>
      </c>
      <c r="BJ99" s="80">
        <f t="shared" si="38"/>
        <v>0</v>
      </c>
      <c r="BK99" s="80">
        <f t="shared" si="38"/>
        <v>0</v>
      </c>
      <c r="BL99" s="80">
        <f t="shared" si="39"/>
        <v>0</v>
      </c>
      <c r="BM99" s="80">
        <f t="shared" si="39"/>
        <v>0</v>
      </c>
      <c r="BN99" s="80">
        <f t="shared" si="39"/>
        <v>0</v>
      </c>
      <c r="BO99" s="80">
        <f t="shared" si="39"/>
        <v>0</v>
      </c>
      <c r="BP99" s="80">
        <f t="shared" si="39"/>
        <v>0</v>
      </c>
      <c r="BQ99" s="80">
        <f t="shared" si="39"/>
        <v>0</v>
      </c>
      <c r="BR99" s="80">
        <f t="shared" si="39"/>
        <v>0</v>
      </c>
      <c r="BS99" s="80">
        <f t="shared" si="39"/>
        <v>0</v>
      </c>
      <c r="BT99" s="80">
        <f t="shared" si="39"/>
        <v>0</v>
      </c>
      <c r="BU99" s="80">
        <f t="shared" si="39"/>
        <v>0</v>
      </c>
      <c r="BV99" s="80">
        <f t="shared" si="40"/>
        <v>0</v>
      </c>
      <c r="BW99" s="80">
        <f t="shared" si="40"/>
        <v>0</v>
      </c>
      <c r="BX99" s="80">
        <f t="shared" si="40"/>
        <v>0</v>
      </c>
      <c r="BY99" s="80">
        <f t="shared" si="40"/>
        <v>0</v>
      </c>
      <c r="BZ99" s="80">
        <f t="shared" si="40"/>
        <v>0</v>
      </c>
      <c r="CA99" s="80">
        <f t="shared" si="40"/>
        <v>0</v>
      </c>
      <c r="CB99" s="80">
        <f t="shared" si="40"/>
        <v>0</v>
      </c>
      <c r="CC99" s="80">
        <f t="shared" si="40"/>
        <v>0</v>
      </c>
      <c r="CD99" s="257"/>
      <c r="CE99" s="80">
        <f>SUM(D99:AP99)-'E1'!Y99-'E2'!P100-'E2'!X100-'E2'!Z100*2</f>
        <v>0</v>
      </c>
      <c r="CG99" s="80" t="e">
        <f>+IF((D99&gt;'DD7A4.MELD'!#REF!),111,0)</f>
        <v>#REF!</v>
      </c>
      <c r="CH99" s="80" t="e">
        <f>+IF((E99&gt;'DD7A4.MELD'!#REF!),111,0)</f>
        <v>#REF!</v>
      </c>
      <c r="CI99" s="80" t="e">
        <f>+IF((F99&gt;'DD7A4.MELD'!#REF!),111,0)</f>
        <v>#REF!</v>
      </c>
      <c r="CJ99" s="80" t="e">
        <f>+IF((G99&gt;'DD7A4.MELD'!#REF!),111,0)</f>
        <v>#REF!</v>
      </c>
      <c r="CK99" s="80" t="e">
        <f>+IF((H99&gt;'DD7A4.MELD'!#REF!),111,0)</f>
        <v>#REF!</v>
      </c>
      <c r="CL99" s="80" t="e">
        <f>+IF((I99&gt;'DD7A4.MELD'!#REF!),111,0)</f>
        <v>#REF!</v>
      </c>
      <c r="CM99" s="80" t="e">
        <f>+IF((J99&gt;'DD7A4.MELD'!#REF!),111,0)</f>
        <v>#REF!</v>
      </c>
      <c r="CN99" s="80" t="e">
        <f>+IF((K99&gt;'DD7A4.MELD'!#REF!),111,0)</f>
        <v>#REF!</v>
      </c>
      <c r="CO99" s="80" t="e">
        <f>+IF((L99&gt;'DD7A4.MELD'!#REF!),111,0)</f>
        <v>#REF!</v>
      </c>
      <c r="CP99" s="80" t="e">
        <f>+IF((M99&gt;'DD7A4.MELD'!#REF!),111,0)</f>
        <v>#REF!</v>
      </c>
      <c r="CQ99" s="80" t="e">
        <f>+IF((N99&gt;'DD7A4.MELD'!#REF!),111,0)</f>
        <v>#REF!</v>
      </c>
      <c r="CR99" s="80" t="e">
        <f>+IF((O99&gt;'DD7A4.MELD'!#REF!),111,0)</f>
        <v>#REF!</v>
      </c>
      <c r="CS99" s="80" t="e">
        <f>+IF((P99&gt;'DD7A4.MELD'!#REF!),111,0)</f>
        <v>#REF!</v>
      </c>
      <c r="CT99" s="80" t="e">
        <f>+IF((Q99&gt;'DD7A4.MELD'!#REF!),111,0)</f>
        <v>#REF!</v>
      </c>
      <c r="CU99" s="80" t="e">
        <f>+IF((R99&gt;'DD7A4.MELD'!#REF!),111,0)</f>
        <v>#REF!</v>
      </c>
      <c r="CV99" s="80" t="e">
        <f>+IF((S99&gt;'DD7A4.MELD'!#REF!),111,0)</f>
        <v>#REF!</v>
      </c>
      <c r="CW99" s="80" t="e">
        <f>+IF((T99&gt;'DD7A4.MELD'!#REF!),111,0)</f>
        <v>#REF!</v>
      </c>
      <c r="CX99" s="80" t="e">
        <f>+IF((U99&gt;'DD7A4.MELD'!#REF!),111,0)</f>
        <v>#REF!</v>
      </c>
      <c r="CY99" s="80" t="e">
        <f>+IF((V99&gt;'DD7A4.MELD'!#REF!),111,0)</f>
        <v>#REF!</v>
      </c>
      <c r="CZ99" s="80" t="e">
        <f>+IF((W99&gt;'DD7A4.MELD'!#REF!),111,0)</f>
        <v>#REF!</v>
      </c>
      <c r="DA99" s="80" t="e">
        <f>+IF((X99&gt;'DD7A4.MELD'!#REF!),111,0)</f>
        <v>#REF!</v>
      </c>
      <c r="DB99" s="80" t="e">
        <f>+IF((Y99&gt;'DD7A4.MELD'!#REF!),111,0)</f>
        <v>#REF!</v>
      </c>
      <c r="DC99" s="80" t="e">
        <f>+IF((Z99&gt;'DD7A4.MELD'!#REF!),111,0)</f>
        <v>#REF!</v>
      </c>
      <c r="DD99" s="80" t="e">
        <f>+IF((AA99&gt;'DD7A4.MELD'!#REF!),111,0)</f>
        <v>#REF!</v>
      </c>
      <c r="DE99" s="80" t="e">
        <f>+IF((AB99&gt;'DD7A4.MELD'!#REF!),111,0)</f>
        <v>#REF!</v>
      </c>
      <c r="DF99" s="80" t="e">
        <f>+IF((AC99&gt;'DD7A4.MELD'!#REF!),111,0)</f>
        <v>#REF!</v>
      </c>
      <c r="DG99" s="80" t="e">
        <f>+IF((AD99&gt;'DD7A4.MELD'!#REF!),111,0)</f>
        <v>#REF!</v>
      </c>
      <c r="DH99" s="80" t="e">
        <f>+IF((AE99&gt;'DD7A4.MELD'!#REF!),111,0)</f>
        <v>#REF!</v>
      </c>
      <c r="DI99" s="80" t="e">
        <f>+IF((AF99&gt;'DD7A4.MELD'!#REF!),111,0)</f>
        <v>#REF!</v>
      </c>
      <c r="DJ99" s="80" t="e">
        <f>+IF((AG99&gt;'DD7A4.MELD'!#REF!),111,0)</f>
        <v>#REF!</v>
      </c>
      <c r="DK99" s="80" t="e">
        <f>+IF((AH99&gt;'DD7A4.MELD'!#REF!),111,0)</f>
        <v>#REF!</v>
      </c>
      <c r="DL99" s="80" t="e">
        <f>+IF((AI99&gt;'DD7A4.MELD'!#REF!),111,0)</f>
        <v>#REF!</v>
      </c>
      <c r="DM99" s="80" t="e">
        <f>+IF((AJ99&gt;'DD7A4.MELD'!#REF!),111,0)</f>
        <v>#REF!</v>
      </c>
      <c r="DN99" s="80" t="e">
        <f>+IF((AK99&gt;'DD7A4.MELD'!#REF!),111,0)</f>
        <v>#REF!</v>
      </c>
      <c r="DO99" s="80" t="e">
        <f>+IF((AL99&gt;'DD7A4.MELD'!#REF!),111,0)</f>
        <v>#REF!</v>
      </c>
      <c r="DP99" s="80" t="e">
        <f>+IF((AM99&gt;'DD7A4.MELD'!#REF!),111,0)</f>
        <v>#REF!</v>
      </c>
      <c r="DQ99" s="80" t="e">
        <f>+IF((AN99&gt;'DD7A4.MELD'!#REF!),111,0)</f>
        <v>#REF!</v>
      </c>
      <c r="DR99" s="80" t="e">
        <f>+IF((AO99&gt;'DD7A4.MELD'!#REF!),111,0)</f>
        <v>#REF!</v>
      </c>
    </row>
    <row r="100" spans="2:122" s="82" customFormat="1" ht="17.100000000000001" customHeight="1">
      <c r="B100" s="279"/>
      <c r="C100" s="282" t="s">
        <v>250</v>
      </c>
      <c r="D100" s="296">
        <f>+D21+D34+D52+D69+D83+D96</f>
        <v>0</v>
      </c>
      <c r="E100" s="296">
        <f t="shared" ref="E100:AP100" si="42">+E21+E34+E52+E69+E83+E96</f>
        <v>0</v>
      </c>
      <c r="F100" s="296">
        <f t="shared" si="42"/>
        <v>0</v>
      </c>
      <c r="G100" s="296">
        <f t="shared" si="42"/>
        <v>0</v>
      </c>
      <c r="H100" s="296">
        <f t="shared" si="42"/>
        <v>0</v>
      </c>
      <c r="I100" s="296">
        <f t="shared" si="42"/>
        <v>0</v>
      </c>
      <c r="J100" s="296">
        <f t="shared" si="42"/>
        <v>0</v>
      </c>
      <c r="K100" s="296">
        <f t="shared" si="42"/>
        <v>0</v>
      </c>
      <c r="L100" s="296">
        <f t="shared" si="42"/>
        <v>0</v>
      </c>
      <c r="M100" s="296">
        <f t="shared" si="42"/>
        <v>0</v>
      </c>
      <c r="N100" s="296">
        <f t="shared" si="42"/>
        <v>0</v>
      </c>
      <c r="O100" s="296">
        <f t="shared" si="42"/>
        <v>0</v>
      </c>
      <c r="P100" s="296">
        <f t="shared" si="42"/>
        <v>0</v>
      </c>
      <c r="Q100" s="296">
        <f t="shared" si="42"/>
        <v>0</v>
      </c>
      <c r="R100" s="296">
        <f t="shared" si="42"/>
        <v>0</v>
      </c>
      <c r="S100" s="296">
        <f t="shared" si="42"/>
        <v>0</v>
      </c>
      <c r="T100" s="296">
        <f t="shared" si="42"/>
        <v>0</v>
      </c>
      <c r="U100" s="296">
        <f t="shared" si="42"/>
        <v>0</v>
      </c>
      <c r="V100" s="296">
        <f t="shared" si="42"/>
        <v>0</v>
      </c>
      <c r="W100" s="296">
        <f t="shared" si="42"/>
        <v>0</v>
      </c>
      <c r="X100" s="296">
        <f t="shared" si="42"/>
        <v>0</v>
      </c>
      <c r="Y100" s="296">
        <f t="shared" si="42"/>
        <v>0</v>
      </c>
      <c r="Z100" s="296">
        <f t="shared" si="42"/>
        <v>0</v>
      </c>
      <c r="AA100" s="296">
        <f t="shared" si="42"/>
        <v>0</v>
      </c>
      <c r="AB100" s="296">
        <f t="shared" si="42"/>
        <v>0</v>
      </c>
      <c r="AC100" s="296">
        <f t="shared" si="42"/>
        <v>0</v>
      </c>
      <c r="AD100" s="296">
        <f t="shared" si="42"/>
        <v>0</v>
      </c>
      <c r="AE100" s="296">
        <f t="shared" si="42"/>
        <v>0</v>
      </c>
      <c r="AF100" s="296">
        <f t="shared" si="42"/>
        <v>0</v>
      </c>
      <c r="AG100" s="296">
        <f t="shared" si="42"/>
        <v>0</v>
      </c>
      <c r="AH100" s="296">
        <f t="shared" si="42"/>
        <v>0</v>
      </c>
      <c r="AI100" s="296">
        <f t="shared" si="42"/>
        <v>0</v>
      </c>
      <c r="AJ100" s="296">
        <f t="shared" si="42"/>
        <v>0</v>
      </c>
      <c r="AK100" s="296">
        <f t="shared" si="42"/>
        <v>0</v>
      </c>
      <c r="AL100" s="296">
        <f t="shared" si="42"/>
        <v>0</v>
      </c>
      <c r="AM100" s="296">
        <f t="shared" si="42"/>
        <v>0</v>
      </c>
      <c r="AN100" s="296">
        <f t="shared" si="42"/>
        <v>0</v>
      </c>
      <c r="AO100" s="308">
        <f t="shared" si="42"/>
        <v>0</v>
      </c>
      <c r="AP100" s="307">
        <f t="shared" si="42"/>
        <v>0</v>
      </c>
      <c r="AR100" s="80">
        <f t="shared" si="37"/>
        <v>0</v>
      </c>
      <c r="AS100" s="80">
        <f t="shared" si="37"/>
        <v>0</v>
      </c>
      <c r="AT100" s="80">
        <f t="shared" si="37"/>
        <v>0</v>
      </c>
      <c r="AU100" s="80">
        <f t="shared" si="37"/>
        <v>0</v>
      </c>
      <c r="AV100" s="80">
        <f t="shared" si="37"/>
        <v>0</v>
      </c>
      <c r="AW100" s="80">
        <f t="shared" si="37"/>
        <v>0</v>
      </c>
      <c r="AX100" s="80">
        <f t="shared" si="37"/>
        <v>0</v>
      </c>
      <c r="AY100" s="80">
        <f t="shared" si="37"/>
        <v>0</v>
      </c>
      <c r="AZ100" s="80">
        <f t="shared" si="37"/>
        <v>0</v>
      </c>
      <c r="BA100" s="80">
        <f t="shared" si="37"/>
        <v>0</v>
      </c>
      <c r="BB100" s="80">
        <f t="shared" si="38"/>
        <v>0</v>
      </c>
      <c r="BC100" s="80">
        <f t="shared" si="38"/>
        <v>0</v>
      </c>
      <c r="BD100" s="80">
        <f t="shared" si="38"/>
        <v>0</v>
      </c>
      <c r="BE100" s="80">
        <f t="shared" si="38"/>
        <v>0</v>
      </c>
      <c r="BF100" s="80">
        <f t="shared" si="38"/>
        <v>0</v>
      </c>
      <c r="BG100" s="80">
        <f t="shared" si="38"/>
        <v>0</v>
      </c>
      <c r="BH100" s="80">
        <f t="shared" si="38"/>
        <v>0</v>
      </c>
      <c r="BI100" s="80">
        <f t="shared" si="38"/>
        <v>0</v>
      </c>
      <c r="BJ100" s="80">
        <f t="shared" si="38"/>
        <v>0</v>
      </c>
      <c r="BK100" s="80">
        <f t="shared" si="38"/>
        <v>0</v>
      </c>
      <c r="BL100" s="80">
        <f t="shared" si="39"/>
        <v>0</v>
      </c>
      <c r="BM100" s="80">
        <f t="shared" si="39"/>
        <v>0</v>
      </c>
      <c r="BN100" s="80">
        <f t="shared" si="39"/>
        <v>0</v>
      </c>
      <c r="BO100" s="80">
        <f t="shared" si="39"/>
        <v>0</v>
      </c>
      <c r="BP100" s="80">
        <f t="shared" si="39"/>
        <v>0</v>
      </c>
      <c r="BQ100" s="80">
        <f t="shared" si="39"/>
        <v>0</v>
      </c>
      <c r="BR100" s="80">
        <f t="shared" si="39"/>
        <v>0</v>
      </c>
      <c r="BS100" s="80">
        <f t="shared" si="39"/>
        <v>0</v>
      </c>
      <c r="BT100" s="80">
        <f t="shared" si="39"/>
        <v>0</v>
      </c>
      <c r="BU100" s="80">
        <f t="shared" si="39"/>
        <v>0</v>
      </c>
      <c r="BV100" s="80">
        <f t="shared" si="40"/>
        <v>0</v>
      </c>
      <c r="BW100" s="80">
        <f t="shared" si="40"/>
        <v>0</v>
      </c>
      <c r="BX100" s="80">
        <f t="shared" si="40"/>
        <v>0</v>
      </c>
      <c r="BY100" s="80">
        <f t="shared" si="40"/>
        <v>0</v>
      </c>
      <c r="BZ100" s="80">
        <f t="shared" si="40"/>
        <v>0</v>
      </c>
      <c r="CA100" s="80">
        <f t="shared" si="40"/>
        <v>0</v>
      </c>
      <c r="CB100" s="80">
        <f t="shared" si="40"/>
        <v>0</v>
      </c>
      <c r="CC100" s="80">
        <f t="shared" si="40"/>
        <v>0</v>
      </c>
      <c r="CD100" s="257"/>
      <c r="CE100" s="80">
        <f>SUM(D100:AP100)-'E1'!Y100-'E2'!P101-'E2'!X101-'E2'!Z101*2</f>
        <v>0</v>
      </c>
      <c r="CG100" s="80" t="e">
        <f>+IF((D100&gt;'DD7A4.MELD'!#REF!),111,0)</f>
        <v>#REF!</v>
      </c>
      <c r="CH100" s="80" t="e">
        <f>+IF((E100&gt;'DD7A4.MELD'!#REF!),111,0)</f>
        <v>#REF!</v>
      </c>
      <c r="CI100" s="80" t="e">
        <f>+IF((F100&gt;'DD7A4.MELD'!#REF!),111,0)</f>
        <v>#REF!</v>
      </c>
      <c r="CJ100" s="80" t="e">
        <f>+IF((G100&gt;'DD7A4.MELD'!#REF!),111,0)</f>
        <v>#REF!</v>
      </c>
      <c r="CK100" s="80" t="e">
        <f>+IF((H100&gt;'DD7A4.MELD'!#REF!),111,0)</f>
        <v>#REF!</v>
      </c>
      <c r="CL100" s="80" t="e">
        <f>+IF((I100&gt;'DD7A4.MELD'!#REF!),111,0)</f>
        <v>#REF!</v>
      </c>
      <c r="CM100" s="80" t="e">
        <f>+IF((J100&gt;'DD7A4.MELD'!#REF!),111,0)</f>
        <v>#REF!</v>
      </c>
      <c r="CN100" s="80" t="e">
        <f>+IF((K100&gt;'DD7A4.MELD'!#REF!),111,0)</f>
        <v>#REF!</v>
      </c>
      <c r="CO100" s="80" t="e">
        <f>+IF((L100&gt;'DD7A4.MELD'!#REF!),111,0)</f>
        <v>#REF!</v>
      </c>
      <c r="CP100" s="80" t="e">
        <f>+IF((M100&gt;'DD7A4.MELD'!#REF!),111,0)</f>
        <v>#REF!</v>
      </c>
      <c r="CQ100" s="80" t="e">
        <f>+IF((N100&gt;'DD7A4.MELD'!#REF!),111,0)</f>
        <v>#REF!</v>
      </c>
      <c r="CR100" s="80" t="e">
        <f>+IF((O100&gt;'DD7A4.MELD'!#REF!),111,0)</f>
        <v>#REF!</v>
      </c>
      <c r="CS100" s="80" t="e">
        <f>+IF((P100&gt;'DD7A4.MELD'!#REF!),111,0)</f>
        <v>#REF!</v>
      </c>
      <c r="CT100" s="80" t="e">
        <f>+IF((Q100&gt;'DD7A4.MELD'!#REF!),111,0)</f>
        <v>#REF!</v>
      </c>
      <c r="CU100" s="80" t="e">
        <f>+IF((R100&gt;'DD7A4.MELD'!#REF!),111,0)</f>
        <v>#REF!</v>
      </c>
      <c r="CV100" s="80" t="e">
        <f>+IF((S100&gt;'DD7A4.MELD'!#REF!),111,0)</f>
        <v>#REF!</v>
      </c>
      <c r="CW100" s="80" t="e">
        <f>+IF((T100&gt;'DD7A4.MELD'!#REF!),111,0)</f>
        <v>#REF!</v>
      </c>
      <c r="CX100" s="80" t="e">
        <f>+IF((U100&gt;'DD7A4.MELD'!#REF!),111,0)</f>
        <v>#REF!</v>
      </c>
      <c r="CY100" s="80" t="e">
        <f>+IF((V100&gt;'DD7A4.MELD'!#REF!),111,0)</f>
        <v>#REF!</v>
      </c>
      <c r="CZ100" s="80" t="e">
        <f>+IF((W100&gt;'DD7A4.MELD'!#REF!),111,0)</f>
        <v>#REF!</v>
      </c>
      <c r="DA100" s="80" t="e">
        <f>+IF((X100&gt;'DD7A4.MELD'!#REF!),111,0)</f>
        <v>#REF!</v>
      </c>
      <c r="DB100" s="80" t="e">
        <f>+IF((Y100&gt;'DD7A4.MELD'!#REF!),111,0)</f>
        <v>#REF!</v>
      </c>
      <c r="DC100" s="80" t="e">
        <f>+IF((Z100&gt;'DD7A4.MELD'!#REF!),111,0)</f>
        <v>#REF!</v>
      </c>
      <c r="DD100" s="80" t="e">
        <f>+IF((AA100&gt;'DD7A4.MELD'!#REF!),111,0)</f>
        <v>#REF!</v>
      </c>
      <c r="DE100" s="80" t="e">
        <f>+IF((AB100&gt;'DD7A4.MELD'!#REF!),111,0)</f>
        <v>#REF!</v>
      </c>
      <c r="DF100" s="80" t="e">
        <f>+IF((AC100&gt;'DD7A4.MELD'!#REF!),111,0)</f>
        <v>#REF!</v>
      </c>
      <c r="DG100" s="80" t="e">
        <f>+IF((AD100&gt;'DD7A4.MELD'!#REF!),111,0)</f>
        <v>#REF!</v>
      </c>
      <c r="DH100" s="80" t="e">
        <f>+IF((AE100&gt;'DD7A4.MELD'!#REF!),111,0)</f>
        <v>#REF!</v>
      </c>
      <c r="DI100" s="80" t="e">
        <f>+IF((AF100&gt;'DD7A4.MELD'!#REF!),111,0)</f>
        <v>#REF!</v>
      </c>
      <c r="DJ100" s="80" t="e">
        <f>+IF((AG100&gt;'DD7A4.MELD'!#REF!),111,0)</f>
        <v>#REF!</v>
      </c>
      <c r="DK100" s="80" t="e">
        <f>+IF((AH100&gt;'DD7A4.MELD'!#REF!),111,0)</f>
        <v>#REF!</v>
      </c>
      <c r="DL100" s="80" t="e">
        <f>+IF((AI100&gt;'DD7A4.MELD'!#REF!),111,0)</f>
        <v>#REF!</v>
      </c>
      <c r="DM100" s="80" t="e">
        <f>+IF((AJ100&gt;'DD7A4.MELD'!#REF!),111,0)</f>
        <v>#REF!</v>
      </c>
      <c r="DN100" s="80" t="e">
        <f>+IF((AK100&gt;'DD7A4.MELD'!#REF!),111,0)</f>
        <v>#REF!</v>
      </c>
      <c r="DO100" s="80" t="e">
        <f>+IF((AL100&gt;'DD7A4.MELD'!#REF!),111,0)</f>
        <v>#REF!</v>
      </c>
      <c r="DP100" s="80" t="e">
        <f>+IF((AM100&gt;'DD7A4.MELD'!#REF!),111,0)</f>
        <v>#REF!</v>
      </c>
      <c r="DQ100" s="80" t="e">
        <f>+IF((AN100&gt;'DD7A4.MELD'!#REF!),111,0)</f>
        <v>#REF!</v>
      </c>
      <c r="DR100" s="80" t="e">
        <f>+IF((AO100&gt;'DD7A4.MELD'!#REF!),111,0)</f>
        <v>#REF!</v>
      </c>
    </row>
    <row r="101" spans="2:122" s="56" customFormat="1" ht="9.9499999999999993" customHeight="1">
      <c r="B101" s="61"/>
      <c r="C101" s="62"/>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c r="AJ101" s="305"/>
      <c r="AK101" s="305"/>
      <c r="AL101" s="305"/>
      <c r="AM101" s="305"/>
      <c r="AN101" s="305"/>
      <c r="AO101" s="311"/>
      <c r="AP101" s="320"/>
      <c r="AR101" s="230"/>
      <c r="AS101" s="230"/>
      <c r="AT101" s="230"/>
      <c r="AU101" s="230"/>
      <c r="AV101" s="230"/>
      <c r="AW101" s="230"/>
      <c r="AX101" s="230"/>
      <c r="AY101" s="230"/>
      <c r="AZ101" s="230"/>
      <c r="BA101" s="230"/>
      <c r="BB101" s="230"/>
      <c r="BC101" s="230"/>
      <c r="BD101" s="230"/>
      <c r="BE101" s="230"/>
      <c r="BF101" s="230"/>
      <c r="BG101" s="230"/>
      <c r="BH101" s="230"/>
      <c r="BI101" s="230"/>
      <c r="BJ101" s="230"/>
      <c r="BK101" s="230"/>
      <c r="BL101" s="230"/>
      <c r="BM101" s="230"/>
      <c r="BN101" s="230"/>
      <c r="BO101" s="230"/>
      <c r="BP101" s="230"/>
      <c r="BQ101" s="230"/>
      <c r="BR101" s="230"/>
      <c r="BS101" s="230"/>
      <c r="BT101" s="230"/>
      <c r="BU101" s="230"/>
      <c r="BV101" s="230"/>
      <c r="BW101" s="230"/>
      <c r="BX101" s="230"/>
      <c r="BY101" s="230"/>
      <c r="BZ101" s="230"/>
      <c r="CA101" s="230"/>
      <c r="CB101" s="230"/>
      <c r="CC101" s="230"/>
      <c r="CD101" s="257"/>
      <c r="CE101" s="232"/>
      <c r="CG101" s="232"/>
      <c r="CH101" s="230"/>
      <c r="CI101" s="230"/>
      <c r="CJ101" s="230"/>
      <c r="CK101" s="230"/>
      <c r="CL101" s="230"/>
      <c r="CM101" s="230"/>
      <c r="CN101" s="230"/>
      <c r="CO101" s="230"/>
      <c r="CP101" s="230"/>
      <c r="CQ101" s="230"/>
      <c r="CR101" s="230"/>
      <c r="CS101" s="230"/>
      <c r="CT101" s="230"/>
      <c r="CU101" s="230"/>
      <c r="CV101" s="230"/>
      <c r="CW101" s="230"/>
      <c r="CX101" s="230"/>
      <c r="CY101" s="230"/>
      <c r="CZ101" s="230"/>
      <c r="DA101" s="230"/>
      <c r="DB101" s="230"/>
      <c r="DC101" s="230"/>
      <c r="DD101" s="230"/>
      <c r="DE101" s="230"/>
      <c r="DF101" s="230"/>
      <c r="DG101" s="230"/>
      <c r="DH101" s="230"/>
      <c r="DI101" s="230"/>
      <c r="DJ101" s="230"/>
      <c r="DK101" s="232"/>
      <c r="DL101" s="230"/>
      <c r="DM101" s="230"/>
      <c r="DN101" s="230"/>
      <c r="DO101" s="230"/>
      <c r="DP101" s="230"/>
      <c r="DQ101" s="230"/>
      <c r="DR101" s="230"/>
    </row>
    <row r="102" spans="2:122" s="51" customFormat="1" ht="49.5" customHeight="1">
      <c r="B102" s="273"/>
      <c r="C102" s="1016" t="s">
        <v>232</v>
      </c>
      <c r="D102" s="1016"/>
      <c r="E102" s="1016"/>
      <c r="F102" s="1016"/>
      <c r="G102" s="1016"/>
      <c r="H102" s="1016"/>
      <c r="I102" s="1016"/>
      <c r="J102" s="1016"/>
      <c r="K102" s="1016"/>
      <c r="L102" s="1016"/>
      <c r="M102" s="1016"/>
      <c r="N102" s="1016"/>
      <c r="O102" s="1016"/>
      <c r="P102" s="1016"/>
      <c r="Q102" s="1016"/>
      <c r="R102" s="1016"/>
      <c r="S102" s="1016"/>
      <c r="T102" s="1016"/>
      <c r="U102" s="1016"/>
      <c r="V102" s="1016"/>
      <c r="W102" s="1016"/>
      <c r="X102" s="1016"/>
      <c r="Y102" s="1016"/>
      <c r="Z102" s="1016"/>
      <c r="AA102" s="1016"/>
      <c r="AB102" s="1016"/>
      <c r="AC102" s="1016"/>
      <c r="AD102" s="1016"/>
      <c r="AE102" s="1016"/>
      <c r="AF102" s="1016"/>
      <c r="AG102" s="1016"/>
      <c r="AH102" s="1016"/>
      <c r="AI102" s="1016"/>
      <c r="AJ102" s="1016"/>
      <c r="AK102" s="1016"/>
      <c r="AL102" s="1016"/>
      <c r="AM102" s="1016"/>
      <c r="AN102" s="1016"/>
      <c r="AO102" s="1016"/>
      <c r="AP102" s="253"/>
      <c r="CD102" s="227"/>
    </row>
    <row r="103" spans="2:122" s="51" customFormat="1" ht="53.25" customHeight="1">
      <c r="B103" s="274"/>
      <c r="C103" s="1013" t="s">
        <v>233</v>
      </c>
      <c r="D103" s="1013"/>
      <c r="E103" s="1013"/>
      <c r="F103" s="1013"/>
      <c r="G103" s="1013"/>
      <c r="H103" s="1013"/>
      <c r="I103" s="1013"/>
      <c r="J103" s="1013"/>
      <c r="K103" s="1013"/>
      <c r="L103" s="1013"/>
      <c r="M103" s="1013"/>
      <c r="N103" s="1013"/>
      <c r="O103" s="1013"/>
      <c r="P103" s="1013"/>
      <c r="Q103" s="1013"/>
      <c r="R103" s="1013"/>
      <c r="S103" s="1013"/>
      <c r="T103" s="1013"/>
      <c r="U103" s="1013"/>
      <c r="V103" s="1013"/>
      <c r="W103" s="1013"/>
      <c r="X103" s="1013"/>
      <c r="Y103" s="1013"/>
      <c r="Z103" s="1013"/>
      <c r="AA103" s="1013"/>
      <c r="AB103" s="1013"/>
      <c r="AC103" s="1013"/>
      <c r="AD103" s="1013"/>
      <c r="AE103" s="1013"/>
      <c r="AF103" s="1013"/>
      <c r="AG103" s="1013"/>
      <c r="AH103" s="1013"/>
      <c r="AI103" s="1013"/>
      <c r="AJ103" s="1013"/>
      <c r="AK103" s="1013"/>
      <c r="AL103" s="1013"/>
      <c r="AM103" s="1013"/>
      <c r="AN103" s="1013"/>
      <c r="AO103" s="1013"/>
      <c r="AP103" s="275"/>
      <c r="CD103" s="227"/>
    </row>
    <row r="104" spans="2:122" s="51" customFormat="1" ht="20.25">
      <c r="B104" s="262"/>
      <c r="C104" s="65"/>
      <c r="AO104" s="58"/>
      <c r="CD104" s="227"/>
    </row>
    <row r="105" spans="2:122" s="51" customFormat="1" ht="20.25">
      <c r="B105" s="262"/>
      <c r="C105" s="65"/>
      <c r="AO105" s="58"/>
      <c r="CD105" s="227"/>
    </row>
    <row r="106" spans="2:122" s="51" customFormat="1" ht="23.25">
      <c r="B106" s="263"/>
      <c r="C106" s="65"/>
      <c r="AO106" s="58"/>
      <c r="CD106" s="227"/>
    </row>
    <row r="107" spans="2:122" s="51" customFormat="1" ht="18" customHeight="1">
      <c r="B107" s="46"/>
      <c r="C107" s="65"/>
      <c r="AO107" s="58"/>
      <c r="CD107" s="227"/>
    </row>
    <row r="108" spans="2:122" s="264" customFormat="1" ht="18" customHeight="1">
      <c r="B108" s="46"/>
      <c r="C108" s="65"/>
      <c r="AO108" s="265"/>
      <c r="CD108" s="200"/>
    </row>
    <row r="109" spans="2:122" s="264" customFormat="1" ht="18" customHeight="1">
      <c r="C109" s="65"/>
      <c r="AO109" s="265"/>
      <c r="CD109" s="200"/>
    </row>
    <row r="110" spans="2:122"/>
    <row r="111" spans="2:122"/>
    <row r="112" spans="2:122"/>
    <row r="113"/>
    <row r="114"/>
    <row r="115"/>
    <row r="116"/>
    <row r="117"/>
    <row r="118"/>
    <row r="119"/>
    <row r="120"/>
    <row r="121"/>
    <row r="122"/>
    <row r="123"/>
  </sheetData>
  <mergeCells count="12">
    <mergeCell ref="CG7:DR7"/>
    <mergeCell ref="D6:AP6"/>
    <mergeCell ref="C103:AO103"/>
    <mergeCell ref="AR7:CC7"/>
    <mergeCell ref="CE7:CE8"/>
    <mergeCell ref="C102:AO102"/>
    <mergeCell ref="D7:AO7"/>
    <mergeCell ref="AR5:DR5"/>
    <mergeCell ref="C2:AO2"/>
    <mergeCell ref="C3:AO3"/>
    <mergeCell ref="C4:AO4"/>
    <mergeCell ref="C5:AO5"/>
  </mergeCells>
  <phoneticPr fontId="0" type="noConversion"/>
  <conditionalFormatting sqref="D6:AP6">
    <cfRule type="expression" dxfId="5" priority="1" stopIfTrue="1">
      <formula>COUNTA(D10:AO100)&lt;&gt;COUNTIF(D10:AO100,"&gt;=0")</formula>
    </cfRule>
  </conditionalFormatting>
  <conditionalFormatting sqref="AR10:AR18 AR20:CC21 AS86:CC93 CD12:CE17 BF10 AS11:CC18 AR23:AR31 CE20:CE21 BF23 AS24:CC31 AR41:AR49 BF41 AS42:CC49 AR58:AR66 BF58 AS59:CC66 AR72:AR80 BF72 AS73:CC80 AR85:AR93 BF85 CD25:CE30 CD43:CE48 CD60:CE65 CD74:CE79 CD87:CE92 AR51:CE52 AR33:CE34 AR68:CE69 AR82:CE83 AR95:CE96 CG41:DR49 CG10:DR18 CG72:DR80 CG23:DR31 CG58:DR66 CG85:DR93 CG35:DR35">
    <cfRule type="expression" dxfId="4" priority="2" stopIfTrue="1">
      <formula>ABS(AR10)&gt;10</formula>
    </cfRule>
  </conditionalFormatting>
  <conditionalFormatting sqref="DK101 AR99:CC100 AR19:CC19 CE99:CE100 AR32:CC32 AR50:CC50 AR67:CC67 AR81:CC81 AR94:CC94 CH94:DR100 CG9:DR9 CG81:DR84 CG32:DR34 CG67:DR71 CG36:DR40 CG50:DR57 CG94:CG101 CG19:DR22">
    <cfRule type="expression" dxfId="3" priority="3" stopIfTrue="1">
      <formula>ABS(AR9)&gt;10</formula>
    </cfRule>
  </conditionalFormatting>
  <conditionalFormatting sqref="CE101 AR101:CC101 CD9:CE11 AR9 BF9 BG9:CC10 AS9:BE10 AR22:CC22 CE18:CE19 BG23:CC23 AS23:BE23 CE22:CE24 BG41:CC41 AS41:BE41 AR36:CE40 CD31:CE32 CD41:CE42 BG58:CC58 AS58:BE58 BG72:CC72 AS72:BE72 AR70:CE71 AR84:CE84 BG85:CC85 AS85:BE85 CD18:CD24 CD72:CE73 CD85:CE86 CD97:CD101 CE97:CE98 AR53:CC57 CD49:CE50 CD66:CE67 CD53:CE59 AR97:CC98 CD80:CE81 CD93:CE94 DL101:DR101 CH101:DJ101">
    <cfRule type="expression" dxfId="2" priority="5" stopIfTrue="1">
      <formula>ABS(AR9)&gt;10</formula>
    </cfRule>
  </conditionalFormatting>
  <pageMargins left="0.49" right="0.22" top="0.19685039370078741" bottom="0.17" header="0.19685039370078741" footer="0.21"/>
  <pageSetup paperSize="8" scale="60" orientation="landscape" r:id="rId1"/>
  <headerFooter alignWithMargins="0">
    <oddFooter>&amp;R2013 Triennial Central Bank Survey</oddFooter>
  </headerFooter>
  <rowBreaks count="1" manualBreakCount="1">
    <brk id="6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outlinePr summaryBelow="0" summaryRight="0"/>
  </sheetPr>
  <dimension ref="A1:ED133"/>
  <sheetViews>
    <sheetView showGridLines="0" zoomScale="75" zoomScaleNormal="75" workbookViewId="0">
      <pane xSplit="3" ySplit="7" topLeftCell="D8" activePane="bottomRight" state="frozen"/>
      <selection activeCell="K24" sqref="K24"/>
      <selection pane="topRight" activeCell="K24" sqref="K24"/>
      <selection pane="bottomLeft" activeCell="K24" sqref="K24"/>
      <selection pane="bottomRight" activeCell="K24" sqref="K24"/>
    </sheetView>
  </sheetViews>
  <sheetFormatPr baseColWidth="10" defaultColWidth="9.140625" defaultRowHeight="12.75"/>
  <cols>
    <col min="1" max="1" width="1.7109375" style="5" customWidth="1"/>
    <col min="2" max="2" width="1.7109375" style="93" customWidth="1"/>
    <col min="3" max="3" width="50.7109375" style="94" customWidth="1"/>
    <col min="4" max="43" width="6.7109375" style="28" customWidth="1"/>
    <col min="44" max="45" width="7.7109375" style="28" customWidth="1"/>
    <col min="46" max="46" width="1.7109375" style="28" customWidth="1"/>
    <col min="47" max="47" width="1.7109375" style="186" customWidth="1"/>
    <col min="48" max="89" width="6.7109375" style="186" customWidth="1"/>
    <col min="90" max="90" width="1.7109375" style="186" customWidth="1"/>
    <col min="91" max="91" width="6.7109375" style="186" customWidth="1"/>
    <col min="92" max="92" width="1.7109375" style="186" customWidth="1"/>
    <col min="93" max="134" width="6.7109375" style="186" customWidth="1"/>
    <col min="135" max="16384" width="9.140625" style="5"/>
  </cols>
  <sheetData>
    <row r="1" spans="1:134" s="45" customFormat="1" ht="20.100000000000001" customHeight="1">
      <c r="B1" s="83" t="s">
        <v>75</v>
      </c>
      <c r="C1" s="41"/>
      <c r="D1" s="43"/>
      <c r="E1" s="43"/>
      <c r="F1" s="43"/>
      <c r="G1" s="43"/>
      <c r="H1" s="43"/>
      <c r="I1" s="43"/>
      <c r="J1" s="43"/>
      <c r="K1" s="43"/>
      <c r="L1" s="47"/>
      <c r="M1" s="43"/>
      <c r="N1" s="43"/>
      <c r="O1" s="67"/>
      <c r="P1" s="67"/>
      <c r="Q1" s="67"/>
      <c r="R1" s="67"/>
      <c r="S1" s="67"/>
      <c r="T1" s="67"/>
      <c r="U1" s="67"/>
      <c r="V1" s="67"/>
      <c r="W1" s="67"/>
      <c r="X1" s="44"/>
      <c r="Y1" s="64"/>
      <c r="Z1" s="44"/>
      <c r="AA1" s="44"/>
      <c r="AS1" s="215"/>
      <c r="AU1" s="107"/>
      <c r="AV1" s="67"/>
      <c r="AW1" s="67"/>
      <c r="AX1" s="44"/>
      <c r="CH1" s="106"/>
      <c r="CI1" s="64"/>
      <c r="CJ1" s="107"/>
      <c r="CK1" s="107"/>
      <c r="CL1" s="107"/>
      <c r="CM1" s="107"/>
      <c r="CN1" s="107"/>
      <c r="CO1" s="67"/>
      <c r="CP1" s="67"/>
      <c r="CQ1" s="44"/>
      <c r="EA1" s="106"/>
      <c r="EB1" s="64"/>
      <c r="EC1" s="107"/>
      <c r="ED1" s="107"/>
    </row>
    <row r="2" spans="1:134" s="45" customFormat="1" ht="20.100000000000001" customHeight="1">
      <c r="B2" s="46"/>
      <c r="C2" s="998" t="s">
        <v>64</v>
      </c>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998"/>
      <c r="AT2" s="30"/>
      <c r="AU2" s="107"/>
      <c r="AV2" s="188" t="s">
        <v>65</v>
      </c>
      <c r="AW2" s="189" t="e">
        <f>MAX(AV8:ED33)</f>
        <v>#REF!</v>
      </c>
      <c r="AX2" s="44"/>
      <c r="CH2" s="107"/>
      <c r="CJ2" s="107"/>
      <c r="CK2" s="107"/>
      <c r="CL2" s="107"/>
      <c r="CM2" s="107"/>
      <c r="CN2" s="107"/>
    </row>
    <row r="3" spans="1:134" s="45" customFormat="1" ht="20.100000000000001" customHeight="1">
      <c r="A3" s="46"/>
      <c r="B3" s="46"/>
      <c r="C3" s="998" t="s">
        <v>199</v>
      </c>
      <c r="D3" s="998"/>
      <c r="E3" s="998"/>
      <c r="F3" s="998"/>
      <c r="G3" s="998"/>
      <c r="H3" s="998"/>
      <c r="I3" s="998"/>
      <c r="J3" s="998"/>
      <c r="K3" s="998"/>
      <c r="L3" s="998"/>
      <c r="M3" s="998"/>
      <c r="N3" s="998"/>
      <c r="O3" s="998"/>
      <c r="P3" s="998"/>
      <c r="Q3" s="998"/>
      <c r="R3" s="998"/>
      <c r="S3" s="998"/>
      <c r="T3" s="998"/>
      <c r="U3" s="998"/>
      <c r="V3" s="998"/>
      <c r="W3" s="998"/>
      <c r="X3" s="998"/>
      <c r="Y3" s="998"/>
      <c r="Z3" s="998"/>
      <c r="AA3" s="998"/>
      <c r="AB3" s="998"/>
      <c r="AC3" s="998"/>
      <c r="AD3" s="998"/>
      <c r="AE3" s="998"/>
      <c r="AF3" s="998"/>
      <c r="AG3" s="998"/>
      <c r="AH3" s="998"/>
      <c r="AI3" s="998"/>
      <c r="AJ3" s="998"/>
      <c r="AK3" s="998"/>
      <c r="AL3" s="998"/>
      <c r="AM3" s="998"/>
      <c r="AN3" s="998"/>
      <c r="AO3" s="998"/>
      <c r="AP3" s="998"/>
      <c r="AQ3" s="998"/>
      <c r="AR3" s="998"/>
      <c r="AS3" s="998"/>
      <c r="AT3" s="30"/>
      <c r="AU3" s="107"/>
      <c r="AV3" s="190" t="s">
        <v>66</v>
      </c>
      <c r="AW3" s="191" t="e">
        <f>MIN(AV8:ED33)</f>
        <v>#REF!</v>
      </c>
      <c r="AX3" s="44"/>
      <c r="CH3" s="106"/>
      <c r="CI3" s="64"/>
      <c r="CJ3" s="107"/>
      <c r="CK3" s="107"/>
      <c r="CL3" s="107"/>
      <c r="CM3" s="107"/>
      <c r="CN3" s="107"/>
    </row>
    <row r="4" spans="1:134" s="45" customFormat="1" ht="20.100000000000001" customHeight="1">
      <c r="B4" s="14"/>
      <c r="C4" s="1020" t="s">
        <v>68</v>
      </c>
      <c r="D4" s="1020"/>
      <c r="E4" s="1020"/>
      <c r="F4" s="1020"/>
      <c r="G4" s="1020"/>
      <c r="H4" s="1020"/>
      <c r="I4" s="1020"/>
      <c r="J4" s="1020"/>
      <c r="K4" s="1020"/>
      <c r="L4" s="1020"/>
      <c r="M4" s="1020"/>
      <c r="N4" s="1020"/>
      <c r="O4" s="1020"/>
      <c r="P4" s="1020"/>
      <c r="Q4" s="1020"/>
      <c r="R4" s="1020"/>
      <c r="S4" s="1020"/>
      <c r="T4" s="1020"/>
      <c r="U4" s="1020"/>
      <c r="V4" s="1020"/>
      <c r="W4" s="1020"/>
      <c r="X4" s="1020"/>
      <c r="Y4" s="1020"/>
      <c r="Z4" s="1020"/>
      <c r="AA4" s="1020"/>
      <c r="AB4" s="1020"/>
      <c r="AC4" s="1020"/>
      <c r="AD4" s="1020"/>
      <c r="AE4" s="1020"/>
      <c r="AF4" s="1020"/>
      <c r="AG4" s="1020"/>
      <c r="AH4" s="1020"/>
      <c r="AI4" s="1020"/>
      <c r="AJ4" s="1020"/>
      <c r="AK4" s="1020"/>
      <c r="AL4" s="1020"/>
      <c r="AM4" s="1020"/>
      <c r="AN4" s="1020"/>
      <c r="AO4" s="1020"/>
      <c r="AP4" s="1020"/>
      <c r="AQ4" s="1020"/>
      <c r="AR4" s="1020"/>
      <c r="AS4" s="1020"/>
      <c r="AT4" s="16"/>
      <c r="AU4" s="107"/>
      <c r="AX4" s="69"/>
      <c r="AY4" s="69"/>
      <c r="AZ4" s="69"/>
      <c r="BA4" s="69"/>
      <c r="BB4" s="44"/>
      <c r="BC4" s="64"/>
      <c r="BD4" s="44"/>
      <c r="BE4" s="44"/>
      <c r="CH4" s="106"/>
      <c r="CI4" s="64"/>
      <c r="CJ4" s="107"/>
      <c r="CK4" s="107"/>
      <c r="CL4" s="107"/>
      <c r="CM4" s="107"/>
      <c r="CN4" s="107"/>
    </row>
    <row r="5" spans="1:134" s="45" customFormat="1" ht="20.100000000000001" customHeight="1">
      <c r="B5" s="46"/>
      <c r="C5" s="998" t="s">
        <v>287</v>
      </c>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c r="AR5" s="998"/>
      <c r="AS5" s="998"/>
      <c r="AT5" s="30"/>
      <c r="AU5" s="107"/>
      <c r="AV5" s="999" t="s">
        <v>63</v>
      </c>
      <c r="AW5" s="1000"/>
      <c r="AX5" s="1000"/>
      <c r="AY5" s="1000"/>
      <c r="AZ5" s="1000"/>
      <c r="BA5" s="1000"/>
      <c r="BB5" s="1000"/>
      <c r="BC5" s="1000"/>
      <c r="BD5" s="1000"/>
      <c r="BE5" s="1000"/>
      <c r="BF5" s="1000"/>
      <c r="BG5" s="1000"/>
      <c r="BH5" s="1000"/>
      <c r="BI5" s="1000"/>
      <c r="BJ5" s="1000"/>
      <c r="BK5" s="1000"/>
      <c r="BL5" s="1000"/>
      <c r="BM5" s="1000"/>
      <c r="BN5" s="1000"/>
      <c r="BO5" s="1000"/>
      <c r="BP5" s="1000"/>
      <c r="BQ5" s="1000"/>
      <c r="BR5" s="1000"/>
      <c r="BS5" s="1000"/>
      <c r="BT5" s="1000"/>
      <c r="BU5" s="1000"/>
      <c r="BV5" s="1000"/>
      <c r="BW5" s="1000"/>
      <c r="BX5" s="1000"/>
      <c r="BY5" s="1000"/>
      <c r="BZ5" s="1000"/>
      <c r="CA5" s="1000"/>
      <c r="CB5" s="1000"/>
      <c r="CC5" s="1000"/>
      <c r="CD5" s="1000"/>
      <c r="CE5" s="1000"/>
      <c r="CF5" s="1000"/>
      <c r="CG5" s="1000"/>
      <c r="CH5" s="1000"/>
      <c r="CI5" s="1000"/>
      <c r="CJ5" s="1000"/>
      <c r="CK5" s="1000"/>
      <c r="CL5" s="1000"/>
      <c r="CM5" s="1000"/>
      <c r="CN5" s="1000"/>
      <c r="CO5" s="1000"/>
      <c r="CP5" s="1000"/>
      <c r="CQ5" s="1000"/>
      <c r="CR5" s="1000"/>
      <c r="CS5" s="1000"/>
      <c r="CT5" s="1000"/>
      <c r="CU5" s="1000"/>
      <c r="CV5" s="1000"/>
      <c r="CW5" s="1000"/>
      <c r="CX5" s="1000"/>
      <c r="CY5" s="1000"/>
      <c r="CZ5" s="1000"/>
      <c r="DA5" s="1000"/>
      <c r="DB5" s="1000"/>
      <c r="DC5" s="1000"/>
      <c r="DD5" s="1000"/>
      <c r="DE5" s="1000"/>
      <c r="DF5" s="1000"/>
      <c r="DG5" s="1000"/>
      <c r="DH5" s="1000"/>
      <c r="DI5" s="1000"/>
      <c r="DJ5" s="1000"/>
      <c r="DK5" s="1000"/>
      <c r="DL5" s="1000"/>
      <c r="DM5" s="1000"/>
      <c r="DN5" s="1000"/>
      <c r="DO5" s="1000"/>
      <c r="DP5" s="1000"/>
      <c r="DQ5" s="1000"/>
      <c r="DR5" s="1000"/>
      <c r="DS5" s="1000"/>
      <c r="DT5" s="1000"/>
      <c r="DU5" s="1000"/>
      <c r="DV5" s="1000"/>
      <c r="DW5" s="1000"/>
      <c r="DX5" s="1000"/>
      <c r="DY5" s="1000"/>
      <c r="DZ5" s="1000"/>
      <c r="EA5" s="1000"/>
      <c r="EB5" s="1000"/>
      <c r="EC5" s="1000"/>
      <c r="ED5" s="1001"/>
    </row>
    <row r="6" spans="1:134" s="45" customFormat="1" ht="39.950000000000003" customHeight="1">
      <c r="B6" s="46"/>
      <c r="C6" s="226"/>
      <c r="D6" s="959" t="s">
        <v>205</v>
      </c>
      <c r="E6" s="959"/>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c r="AE6" s="959"/>
      <c r="AF6" s="959"/>
      <c r="AG6" s="959"/>
      <c r="AH6" s="959"/>
      <c r="AI6" s="959"/>
      <c r="AJ6" s="959"/>
      <c r="AK6" s="959"/>
      <c r="AL6" s="959"/>
      <c r="AM6" s="959"/>
      <c r="AN6" s="959"/>
      <c r="AO6" s="959"/>
      <c r="AP6" s="959"/>
      <c r="AQ6" s="959"/>
      <c r="AR6" s="959"/>
      <c r="AS6" s="959"/>
      <c r="AT6" s="959"/>
      <c r="AU6" s="107"/>
      <c r="AX6" s="67"/>
      <c r="AY6" s="67"/>
      <c r="AZ6" s="67"/>
      <c r="BA6" s="67"/>
      <c r="BB6" s="67"/>
      <c r="BC6" s="67"/>
      <c r="BD6" s="67"/>
      <c r="BE6" s="67"/>
      <c r="BF6" s="44"/>
      <c r="BG6" s="64"/>
      <c r="BH6" s="44"/>
      <c r="BI6" s="44"/>
      <c r="CH6" s="107"/>
      <c r="CJ6" s="107"/>
      <c r="CK6" s="107"/>
      <c r="CL6" s="107"/>
      <c r="CM6" s="107"/>
      <c r="CN6" s="107"/>
      <c r="CQ6" s="67"/>
      <c r="CR6" s="67"/>
      <c r="CS6" s="67"/>
      <c r="CT6" s="67"/>
      <c r="CU6" s="67"/>
      <c r="CV6" s="67"/>
      <c r="CW6" s="67"/>
      <c r="CX6" s="67"/>
      <c r="CY6" s="44"/>
      <c r="CZ6" s="64"/>
      <c r="DA6" s="44"/>
      <c r="DB6" s="44"/>
      <c r="EA6" s="107"/>
      <c r="EC6" s="107"/>
      <c r="ED6" s="107"/>
    </row>
    <row r="7" spans="1:134" s="50" customFormat="1" ht="27.95" customHeight="1">
      <c r="A7" s="120"/>
      <c r="B7" s="121"/>
      <c r="C7" s="97" t="s">
        <v>0</v>
      </c>
      <c r="D7" s="122" t="s">
        <v>170</v>
      </c>
      <c r="E7" s="122" t="s">
        <v>7</v>
      </c>
      <c r="F7" s="122" t="s">
        <v>266</v>
      </c>
      <c r="G7" s="122" t="s">
        <v>171</v>
      </c>
      <c r="H7" s="122" t="s">
        <v>26</v>
      </c>
      <c r="I7" s="122" t="s">
        <v>6</v>
      </c>
      <c r="J7" s="122" t="s">
        <v>5</v>
      </c>
      <c r="K7" s="122" t="s">
        <v>166</v>
      </c>
      <c r="L7" s="122" t="s">
        <v>38</v>
      </c>
      <c r="M7" s="122" t="s">
        <v>172</v>
      </c>
      <c r="N7" s="122" t="s">
        <v>27</v>
      </c>
      <c r="O7" s="122" t="s">
        <v>24</v>
      </c>
      <c r="P7" s="123" t="s">
        <v>22</v>
      </c>
      <c r="Q7" s="122" t="s">
        <v>4</v>
      </c>
      <c r="R7" s="122" t="s">
        <v>28</v>
      </c>
      <c r="S7" s="122" t="s">
        <v>29</v>
      </c>
      <c r="T7" s="122" t="s">
        <v>39</v>
      </c>
      <c r="U7" s="122" t="s">
        <v>173</v>
      </c>
      <c r="V7" s="122" t="s">
        <v>40</v>
      </c>
      <c r="W7" s="122" t="s">
        <v>3</v>
      </c>
      <c r="X7" s="122" t="s">
        <v>30</v>
      </c>
      <c r="Y7" s="122" t="s">
        <v>174</v>
      </c>
      <c r="Z7" s="122" t="s">
        <v>175</v>
      </c>
      <c r="AA7" s="122" t="s">
        <v>31</v>
      </c>
      <c r="AB7" s="122" t="s">
        <v>176</v>
      </c>
      <c r="AC7" s="122" t="s">
        <v>42</v>
      </c>
      <c r="AD7" s="122" t="s">
        <v>41</v>
      </c>
      <c r="AE7" s="122" t="s">
        <v>177</v>
      </c>
      <c r="AF7" s="122" t="s">
        <v>32</v>
      </c>
      <c r="AG7" s="122" t="s">
        <v>33</v>
      </c>
      <c r="AH7" s="122" t="s">
        <v>267</v>
      </c>
      <c r="AI7" s="122" t="s">
        <v>34</v>
      </c>
      <c r="AJ7" s="122" t="s">
        <v>178</v>
      </c>
      <c r="AK7" s="122" t="s">
        <v>25</v>
      </c>
      <c r="AL7" s="122" t="s">
        <v>43</v>
      </c>
      <c r="AM7" s="122" t="s">
        <v>35</v>
      </c>
      <c r="AN7" s="122" t="s">
        <v>281</v>
      </c>
      <c r="AO7" s="122" t="s">
        <v>36</v>
      </c>
      <c r="AP7" s="123" t="s">
        <v>2</v>
      </c>
      <c r="AQ7" s="122" t="s">
        <v>37</v>
      </c>
      <c r="AR7" s="124" t="s">
        <v>268</v>
      </c>
      <c r="AS7" s="125" t="s">
        <v>8</v>
      </c>
      <c r="AT7" s="119"/>
      <c r="AU7" s="178"/>
      <c r="AV7" s="128" t="str">
        <f t="shared" ref="AV7:CK7" si="0">+D7</f>
        <v>ARS</v>
      </c>
      <c r="AW7" s="128" t="str">
        <f t="shared" si="0"/>
        <v>AUD</v>
      </c>
      <c r="AX7" s="128" t="str">
        <f t="shared" si="0"/>
        <v>BGN</v>
      </c>
      <c r="AY7" s="128" t="str">
        <f t="shared" si="0"/>
        <v>BHD</v>
      </c>
      <c r="AZ7" s="128" t="str">
        <f t="shared" si="0"/>
        <v>BRL</v>
      </c>
      <c r="BA7" s="128" t="str">
        <f t="shared" si="0"/>
        <v>CAD</v>
      </c>
      <c r="BB7" s="128" t="str">
        <f t="shared" si="0"/>
        <v>CHF</v>
      </c>
      <c r="BC7" s="128" t="str">
        <f t="shared" si="0"/>
        <v>CLP</v>
      </c>
      <c r="BD7" s="128" t="str">
        <f t="shared" si="0"/>
        <v>CNY</v>
      </c>
      <c r="BE7" s="128" t="str">
        <f t="shared" si="0"/>
        <v>COP</v>
      </c>
      <c r="BF7" s="128" t="str">
        <f t="shared" si="0"/>
        <v>CZK</v>
      </c>
      <c r="BG7" s="128" t="str">
        <f t="shared" si="0"/>
        <v>DKK</v>
      </c>
      <c r="BH7" s="128" t="str">
        <f t="shared" si="0"/>
        <v>EUR</v>
      </c>
      <c r="BI7" s="128" t="str">
        <f t="shared" si="0"/>
        <v>GBP</v>
      </c>
      <c r="BJ7" s="128" t="str">
        <f t="shared" si="0"/>
        <v>HKD</v>
      </c>
      <c r="BK7" s="128" t="str">
        <f t="shared" si="0"/>
        <v>HUF</v>
      </c>
      <c r="BL7" s="128" t="str">
        <f t="shared" si="0"/>
        <v>IDR</v>
      </c>
      <c r="BM7" s="128" t="str">
        <f t="shared" si="0"/>
        <v>ILS</v>
      </c>
      <c r="BN7" s="128" t="str">
        <f t="shared" si="0"/>
        <v>INR</v>
      </c>
      <c r="BO7" s="128" t="str">
        <f t="shared" si="0"/>
        <v>JPY</v>
      </c>
      <c r="BP7" s="128" t="str">
        <f t="shared" si="0"/>
        <v>KRW</v>
      </c>
      <c r="BQ7" s="128" t="str">
        <f t="shared" si="0"/>
        <v>LTL</v>
      </c>
      <c r="BR7" s="128" t="str">
        <f t="shared" si="0"/>
        <v>LVL</v>
      </c>
      <c r="BS7" s="128" t="str">
        <f t="shared" si="0"/>
        <v>MXN</v>
      </c>
      <c r="BT7" s="128" t="str">
        <f t="shared" si="0"/>
        <v>MYR</v>
      </c>
      <c r="BU7" s="128" t="str">
        <f t="shared" si="0"/>
        <v>NOK</v>
      </c>
      <c r="BV7" s="128" t="str">
        <f t="shared" si="0"/>
        <v>NZD</v>
      </c>
      <c r="BW7" s="128" t="str">
        <f t="shared" si="0"/>
        <v>PEN</v>
      </c>
      <c r="BX7" s="128" t="str">
        <f t="shared" si="0"/>
        <v>PHP</v>
      </c>
      <c r="BY7" s="128" t="str">
        <f t="shared" si="0"/>
        <v>PLN</v>
      </c>
      <c r="BZ7" s="128" t="str">
        <f t="shared" si="0"/>
        <v>RON</v>
      </c>
      <c r="CA7" s="128" t="str">
        <f t="shared" si="0"/>
        <v>RUB</v>
      </c>
      <c r="CB7" s="128" t="str">
        <f t="shared" si="0"/>
        <v>SAR</v>
      </c>
      <c r="CC7" s="128" t="str">
        <f t="shared" si="0"/>
        <v>SEK</v>
      </c>
      <c r="CD7" s="128" t="str">
        <f t="shared" si="0"/>
        <v>SGD</v>
      </c>
      <c r="CE7" s="128" t="str">
        <f t="shared" si="0"/>
        <v>THB</v>
      </c>
      <c r="CF7" s="128" t="str">
        <f t="shared" si="0"/>
        <v>TRY</v>
      </c>
      <c r="CG7" s="128" t="str">
        <f t="shared" si="0"/>
        <v>TWD</v>
      </c>
      <c r="CH7" s="128" t="str">
        <f t="shared" si="0"/>
        <v>USD</v>
      </c>
      <c r="CI7" s="128" t="str">
        <f t="shared" si="0"/>
        <v>ZAR</v>
      </c>
      <c r="CJ7" s="128" t="str">
        <f t="shared" si="0"/>
        <v>Other</v>
      </c>
      <c r="CK7" s="128" t="str">
        <f t="shared" si="0"/>
        <v>TOT</v>
      </c>
      <c r="CM7" s="129" t="str">
        <f>+CK7</f>
        <v>TOT</v>
      </c>
      <c r="CN7" s="178"/>
      <c r="CO7" s="128" t="str">
        <f>+D7</f>
        <v>ARS</v>
      </c>
      <c r="CP7" s="128" t="str">
        <f t="shared" ref="CP7:ED7" si="1">+E7</f>
        <v>AUD</v>
      </c>
      <c r="CQ7" s="128" t="str">
        <f t="shared" si="1"/>
        <v>BGN</v>
      </c>
      <c r="CR7" s="128" t="str">
        <f t="shared" si="1"/>
        <v>BHD</v>
      </c>
      <c r="CS7" s="128" t="str">
        <f t="shared" si="1"/>
        <v>BRL</v>
      </c>
      <c r="CT7" s="128" t="str">
        <f t="shared" si="1"/>
        <v>CAD</v>
      </c>
      <c r="CU7" s="128" t="str">
        <f t="shared" si="1"/>
        <v>CHF</v>
      </c>
      <c r="CV7" s="128" t="str">
        <f t="shared" si="1"/>
        <v>CLP</v>
      </c>
      <c r="CW7" s="128" t="str">
        <f t="shared" si="1"/>
        <v>CNY</v>
      </c>
      <c r="CX7" s="128" t="str">
        <f t="shared" si="1"/>
        <v>COP</v>
      </c>
      <c r="CY7" s="128" t="str">
        <f t="shared" si="1"/>
        <v>CZK</v>
      </c>
      <c r="CZ7" s="128" t="str">
        <f t="shared" si="1"/>
        <v>DKK</v>
      </c>
      <c r="DA7" s="128" t="str">
        <f t="shared" si="1"/>
        <v>EUR</v>
      </c>
      <c r="DB7" s="128" t="str">
        <f t="shared" si="1"/>
        <v>GBP</v>
      </c>
      <c r="DC7" s="128" t="str">
        <f t="shared" si="1"/>
        <v>HKD</v>
      </c>
      <c r="DD7" s="128" t="str">
        <f t="shared" si="1"/>
        <v>HUF</v>
      </c>
      <c r="DE7" s="128" t="str">
        <f t="shared" si="1"/>
        <v>IDR</v>
      </c>
      <c r="DF7" s="128" t="str">
        <f t="shared" si="1"/>
        <v>ILS</v>
      </c>
      <c r="DG7" s="128" t="str">
        <f t="shared" si="1"/>
        <v>INR</v>
      </c>
      <c r="DH7" s="128" t="str">
        <f t="shared" si="1"/>
        <v>JPY</v>
      </c>
      <c r="DI7" s="128" t="str">
        <f t="shared" si="1"/>
        <v>KRW</v>
      </c>
      <c r="DJ7" s="128" t="str">
        <f t="shared" si="1"/>
        <v>LTL</v>
      </c>
      <c r="DK7" s="128" t="str">
        <f t="shared" si="1"/>
        <v>LVL</v>
      </c>
      <c r="DL7" s="128" t="str">
        <f t="shared" si="1"/>
        <v>MXN</v>
      </c>
      <c r="DM7" s="128" t="str">
        <f t="shared" si="1"/>
        <v>MYR</v>
      </c>
      <c r="DN7" s="128" t="str">
        <f t="shared" si="1"/>
        <v>NOK</v>
      </c>
      <c r="DO7" s="128" t="str">
        <f t="shared" si="1"/>
        <v>NZD</v>
      </c>
      <c r="DP7" s="128" t="str">
        <f t="shared" si="1"/>
        <v>PEN</v>
      </c>
      <c r="DQ7" s="128" t="str">
        <f t="shared" si="1"/>
        <v>PHP</v>
      </c>
      <c r="DR7" s="128" t="str">
        <f t="shared" si="1"/>
        <v>PLN</v>
      </c>
      <c r="DS7" s="128" t="str">
        <f t="shared" si="1"/>
        <v>RON</v>
      </c>
      <c r="DT7" s="128" t="str">
        <f t="shared" si="1"/>
        <v>RUB</v>
      </c>
      <c r="DU7" s="128" t="str">
        <f t="shared" si="1"/>
        <v>SAR</v>
      </c>
      <c r="DV7" s="128" t="str">
        <f t="shared" si="1"/>
        <v>SEK</v>
      </c>
      <c r="DW7" s="128" t="str">
        <f t="shared" si="1"/>
        <v>SGD</v>
      </c>
      <c r="DX7" s="128" t="str">
        <f t="shared" si="1"/>
        <v>THB</v>
      </c>
      <c r="DY7" s="128" t="str">
        <f t="shared" si="1"/>
        <v>TRY</v>
      </c>
      <c r="DZ7" s="128" t="str">
        <f t="shared" si="1"/>
        <v>TWD</v>
      </c>
      <c r="EA7" s="128" t="str">
        <f t="shared" si="1"/>
        <v>USD</v>
      </c>
      <c r="EB7" s="128" t="str">
        <f t="shared" si="1"/>
        <v>ZAR</v>
      </c>
      <c r="EC7" s="128" t="str">
        <f t="shared" si="1"/>
        <v>Other</v>
      </c>
      <c r="ED7" s="128" t="str">
        <f t="shared" si="1"/>
        <v>TOT</v>
      </c>
    </row>
    <row r="8" spans="1:134" s="56" customFormat="1" ht="30" customHeight="1">
      <c r="B8" s="61"/>
      <c r="C8" s="62" t="s">
        <v>180</v>
      </c>
      <c r="D8" s="323"/>
      <c r="E8" s="323"/>
      <c r="F8" s="323"/>
      <c r="G8" s="323"/>
      <c r="H8" s="323"/>
      <c r="I8" s="323"/>
      <c r="J8" s="323"/>
      <c r="K8" s="323"/>
      <c r="L8" s="323"/>
      <c r="M8" s="323"/>
      <c r="N8" s="323"/>
      <c r="O8" s="356"/>
      <c r="P8" s="356"/>
      <c r="Q8" s="356"/>
      <c r="R8" s="356"/>
      <c r="S8" s="356"/>
      <c r="T8" s="356"/>
      <c r="U8" s="356"/>
      <c r="V8" s="356"/>
      <c r="W8" s="356"/>
      <c r="X8" s="325"/>
      <c r="Y8" s="357"/>
      <c r="Z8" s="325"/>
      <c r="AA8" s="325"/>
      <c r="AB8" s="326"/>
      <c r="AC8" s="326"/>
      <c r="AD8" s="326"/>
      <c r="AE8" s="326"/>
      <c r="AF8" s="326"/>
      <c r="AG8" s="326"/>
      <c r="AH8" s="326"/>
      <c r="AI8" s="326"/>
      <c r="AJ8" s="326"/>
      <c r="AK8" s="326"/>
      <c r="AL8" s="326"/>
      <c r="AM8" s="326"/>
      <c r="AN8" s="326"/>
      <c r="AO8" s="326"/>
      <c r="AP8" s="326"/>
      <c r="AQ8" s="326"/>
      <c r="AR8" s="326"/>
      <c r="AS8" s="328"/>
      <c r="AT8" s="312"/>
      <c r="AU8" s="179"/>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M8" s="70"/>
      <c r="CN8" s="179"/>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c r="DV8" s="128"/>
      <c r="DW8" s="128"/>
      <c r="DX8" s="128"/>
      <c r="DY8" s="128"/>
      <c r="DZ8" s="128"/>
      <c r="EA8" s="128"/>
      <c r="EB8" s="128"/>
      <c r="EC8" s="128"/>
      <c r="ED8" s="128"/>
    </row>
    <row r="9" spans="1:134" s="2" customFormat="1" ht="17.100000000000001" customHeight="1">
      <c r="B9" s="57"/>
      <c r="C9" s="58" t="s">
        <v>167</v>
      </c>
      <c r="D9" s="329"/>
      <c r="E9" s="329"/>
      <c r="F9" s="329"/>
      <c r="G9" s="329"/>
      <c r="H9" s="329"/>
      <c r="I9" s="329"/>
      <c r="J9" s="329"/>
      <c r="K9" s="329"/>
      <c r="L9" s="330"/>
      <c r="M9" s="330"/>
      <c r="N9" s="330"/>
      <c r="O9" s="331"/>
      <c r="P9" s="331"/>
      <c r="Q9" s="331"/>
      <c r="R9" s="331"/>
      <c r="S9" s="331"/>
      <c r="T9" s="331"/>
      <c r="U9" s="331"/>
      <c r="V9" s="331"/>
      <c r="W9" s="331"/>
      <c r="X9" s="368"/>
      <c r="Y9" s="331"/>
      <c r="Z9" s="368"/>
      <c r="AA9" s="368"/>
      <c r="AB9" s="369"/>
      <c r="AC9" s="369"/>
      <c r="AD9" s="369"/>
      <c r="AE9" s="369"/>
      <c r="AF9" s="369"/>
      <c r="AG9" s="369"/>
      <c r="AH9" s="369"/>
      <c r="AI9" s="369"/>
      <c r="AJ9" s="369"/>
      <c r="AK9" s="369"/>
      <c r="AL9" s="369"/>
      <c r="AM9" s="369"/>
      <c r="AN9" s="369"/>
      <c r="AO9" s="369"/>
      <c r="AP9" s="369"/>
      <c r="AQ9" s="369"/>
      <c r="AR9" s="369"/>
      <c r="AS9" s="359">
        <f>+SUM(D9:AR9)</f>
        <v>0</v>
      </c>
      <c r="AT9" s="317"/>
      <c r="AU9" s="180"/>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c r="BX9" s="247"/>
      <c r="BY9" s="247"/>
      <c r="BZ9" s="247"/>
      <c r="CA9" s="247"/>
      <c r="CB9" s="247"/>
      <c r="CC9" s="247"/>
      <c r="CD9" s="247"/>
      <c r="CE9" s="247"/>
      <c r="CF9" s="247"/>
      <c r="CG9" s="247"/>
      <c r="CH9" s="247"/>
      <c r="CI9" s="247"/>
      <c r="CJ9" s="247"/>
      <c r="CK9" s="247"/>
      <c r="CL9" s="180"/>
      <c r="CM9" s="75">
        <f>+AS9-SUM(D9:AR9)</f>
        <v>0</v>
      </c>
      <c r="CN9" s="180"/>
      <c r="CO9" s="73">
        <f>+IF(OR((D9&gt;'DD7B1.MELD'!D10),(D9&lt;'DD7B1.MELD'!D11)),111,0)</f>
        <v>0</v>
      </c>
      <c r="CP9" s="73">
        <f>+IF((E9&gt;'DD7B1.MELD'!F10),111,0)</f>
        <v>0</v>
      </c>
      <c r="CQ9" s="73">
        <f>+IF((F9&gt;'DD7B1.MELD'!G10),111,0)</f>
        <v>0</v>
      </c>
      <c r="CR9" s="73">
        <f>+IF((G9&gt;'DD7B1.MELD'!H10),111,0)</f>
        <v>0</v>
      </c>
      <c r="CS9" s="73">
        <f>+IF((H9&gt;'DD7B1.MELD'!I10),111,0)</f>
        <v>0</v>
      </c>
      <c r="CT9" s="73">
        <f>+IF((I9&gt;'DD7B1.MELD'!J10),111,0)</f>
        <v>0</v>
      </c>
      <c r="CU9" s="73">
        <f>+IF((J9&gt;'DD7B1.MELD'!K10),111,0)</f>
        <v>0</v>
      </c>
      <c r="CV9" s="73">
        <f>+IF((K9&gt;'DD7B1.MELD'!L10),111,0)</f>
        <v>0</v>
      </c>
      <c r="CW9" s="73">
        <f>+IF((L9&gt;'DD7B1.MELD'!M10),111,0)</f>
        <v>0</v>
      </c>
      <c r="CX9" s="73">
        <f>+IF((M9&gt;'DD7B1.MELD'!N10),111,0)</f>
        <v>0</v>
      </c>
      <c r="CY9" s="73">
        <f>+IF((N9&gt;'DD7B1.MELD'!O10),111,0)</f>
        <v>0</v>
      </c>
      <c r="CZ9" s="73">
        <f>+IF((O9&gt;'DD7B1.MELD'!P10),111,0)</f>
        <v>0</v>
      </c>
      <c r="DA9" s="73">
        <f>+IF((P9&gt;'DD7B1.MELD'!Q10),111,0)</f>
        <v>0</v>
      </c>
      <c r="DB9" s="73">
        <f>+IF((Q9&gt;'DD7B1.MELD'!R10),111,0)</f>
        <v>0</v>
      </c>
      <c r="DC9" s="73">
        <f>+IF((R9&gt;'DD7B1.MELD'!S10),111,0)</f>
        <v>0</v>
      </c>
      <c r="DD9" s="73">
        <f>+IF((S9&gt;'DD7B1.MELD'!T10),111,0)</f>
        <v>0</v>
      </c>
      <c r="DE9" s="73">
        <f>+IF((T9&gt;'DD7B1.MELD'!U10),111,0)</f>
        <v>0</v>
      </c>
      <c r="DF9" s="73">
        <f>+IF((U9&gt;'DD7B1.MELD'!V10),111,0)</f>
        <v>0</v>
      </c>
      <c r="DG9" s="73">
        <f>+IF((V9&gt;'DD7B1.MELD'!W10),111,0)</f>
        <v>0</v>
      </c>
      <c r="DH9" s="73">
        <f>+IF((W9&gt;'DD7B1.MELD'!X10),111,0)</f>
        <v>0</v>
      </c>
      <c r="DI9" s="73">
        <f>+IF((X9&gt;'DD7B1.MELD'!Y10),111,0)</f>
        <v>0</v>
      </c>
      <c r="DJ9" s="73" t="e">
        <f>+IF((Y9&gt;'DD7B1.MELD'!#REF!),111,0)</f>
        <v>#REF!</v>
      </c>
      <c r="DK9" s="73" t="e">
        <f>+IF((Z9&gt;'DD7B1.MELD'!#REF!),111,0)</f>
        <v>#REF!</v>
      </c>
      <c r="DL9" s="73">
        <f>+IF((AA9&gt;'DD7B1.MELD'!Z10),111,0)</f>
        <v>0</v>
      </c>
      <c r="DM9" s="73">
        <f>+IF((AB9&gt;'DD7B1.MELD'!AA10),111,0)</f>
        <v>0</v>
      </c>
      <c r="DN9" s="73">
        <f>+IF((AC9&gt;'DD7B1.MELD'!AB10),111,0)</f>
        <v>0</v>
      </c>
      <c r="DO9" s="73">
        <f>+IF((AD9&gt;'DD7B1.MELD'!AC10),111,0)</f>
        <v>0</v>
      </c>
      <c r="DP9" s="73">
        <f>+IF((AE9&gt;'DD7B1.MELD'!AD10),111,0)</f>
        <v>0</v>
      </c>
      <c r="DQ9" s="73">
        <f>+IF((AF9&gt;'DD7B1.MELD'!AE10),111,0)</f>
        <v>0</v>
      </c>
      <c r="DR9" s="73">
        <f>+IF((AG9&gt;'DD7B1.MELD'!AF10),111,0)</f>
        <v>0</v>
      </c>
      <c r="DS9" s="73">
        <f>+IF((AH9&gt;'DD7B1.MELD'!AG10),111,0)</f>
        <v>0</v>
      </c>
      <c r="DT9" s="73">
        <f>+IF((AI9&gt;'DD7B1.MELD'!AH10),111,0)</f>
        <v>0</v>
      </c>
      <c r="DU9" s="73">
        <f>+IF((AJ9&gt;'DD7B1.MELD'!AI10),111,0)</f>
        <v>0</v>
      </c>
      <c r="DV9" s="73">
        <f>+IF((AK9&gt;'DD7B1.MELD'!AJ10),111,0)</f>
        <v>0</v>
      </c>
      <c r="DW9" s="73">
        <f>+IF((AL9&gt;'DD7B1.MELD'!AK10),111,0)</f>
        <v>0</v>
      </c>
      <c r="DX9" s="73">
        <f>+IF((AM9&gt;'DD7B1.MELD'!AL10),111,0)</f>
        <v>0</v>
      </c>
      <c r="DY9" s="73">
        <f>+IF((AN9&gt;'DD7B1.MELD'!AM10),111,0)</f>
        <v>0</v>
      </c>
      <c r="DZ9" s="73">
        <f>+IF((AO9&gt;'DD7B1.MELD'!AN10),111,0)</f>
        <v>0</v>
      </c>
      <c r="EA9" s="73">
        <f>+IF((AP9&gt;'DD7B1.MELD'!AO10),111,0)</f>
        <v>0</v>
      </c>
      <c r="EB9" s="73">
        <f>+IF((AQ9&gt;'DD7B1.MELD'!AP10),111,0)</f>
        <v>0</v>
      </c>
      <c r="EC9" s="73">
        <f>+IF((AR9&gt;'DD7B1.MELD'!AQ10),111,0)</f>
        <v>0</v>
      </c>
      <c r="ED9" s="73">
        <f>+IF((AS9&gt;'DD7B1.MELD'!AR10),111,0)</f>
        <v>0</v>
      </c>
    </row>
    <row r="10" spans="1:134" s="2" customFormat="1" ht="17.100000000000001" customHeight="1">
      <c r="B10" s="59"/>
      <c r="C10" s="60" t="s">
        <v>168</v>
      </c>
      <c r="D10" s="329"/>
      <c r="E10" s="329"/>
      <c r="F10" s="329"/>
      <c r="G10" s="329"/>
      <c r="H10" s="329"/>
      <c r="I10" s="329"/>
      <c r="J10" s="329"/>
      <c r="K10" s="329"/>
      <c r="L10" s="330"/>
      <c r="M10" s="330"/>
      <c r="N10" s="330"/>
      <c r="O10" s="331"/>
      <c r="P10" s="331"/>
      <c r="Q10" s="331"/>
      <c r="R10" s="331"/>
      <c r="S10" s="331"/>
      <c r="T10" s="331"/>
      <c r="U10" s="331"/>
      <c r="V10" s="331"/>
      <c r="W10" s="331"/>
      <c r="X10" s="368"/>
      <c r="Y10" s="331"/>
      <c r="Z10" s="368"/>
      <c r="AA10" s="368"/>
      <c r="AB10" s="369"/>
      <c r="AC10" s="369"/>
      <c r="AD10" s="369"/>
      <c r="AE10" s="369"/>
      <c r="AF10" s="369"/>
      <c r="AG10" s="369"/>
      <c r="AH10" s="369"/>
      <c r="AI10" s="369"/>
      <c r="AJ10" s="369"/>
      <c r="AK10" s="369"/>
      <c r="AL10" s="369"/>
      <c r="AM10" s="369"/>
      <c r="AN10" s="369"/>
      <c r="AO10" s="369"/>
      <c r="AP10" s="369"/>
      <c r="AQ10" s="369"/>
      <c r="AR10" s="369"/>
      <c r="AS10" s="359">
        <f>+SUM(D10:AR10)</f>
        <v>0</v>
      </c>
      <c r="AT10" s="317"/>
      <c r="AU10" s="180"/>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180"/>
      <c r="CM10" s="75">
        <f>+AS10-SUM(D10:AR10)</f>
        <v>0</v>
      </c>
      <c r="CN10" s="180"/>
      <c r="CO10" s="73">
        <f>+IF(OR((D10&gt;'DD7B1.MELD'!D13),(D10&lt;'DD7B1.MELD'!D14)),111,0)</f>
        <v>0</v>
      </c>
      <c r="CP10" s="73">
        <f>+IF((E10&gt;'DD7B1.MELD'!F13),111,0)</f>
        <v>0</v>
      </c>
      <c r="CQ10" s="73">
        <f>+IF((F10&gt;'DD7B1.MELD'!G13),111,0)</f>
        <v>0</v>
      </c>
      <c r="CR10" s="73">
        <f>+IF((G10&gt;'DD7B1.MELD'!H13),111,0)</f>
        <v>0</v>
      </c>
      <c r="CS10" s="73">
        <f>+IF((H10&gt;'DD7B1.MELD'!I13),111,0)</f>
        <v>0</v>
      </c>
      <c r="CT10" s="73">
        <f>+IF((I10&gt;'DD7B1.MELD'!J13),111,0)</f>
        <v>0</v>
      </c>
      <c r="CU10" s="73">
        <f>+IF((J10&gt;'DD7B1.MELD'!K13),111,0)</f>
        <v>0</v>
      </c>
      <c r="CV10" s="73">
        <f>+IF((K10&gt;'DD7B1.MELD'!L13),111,0)</f>
        <v>0</v>
      </c>
      <c r="CW10" s="73">
        <f>+IF((L10&gt;'DD7B1.MELD'!M13),111,0)</f>
        <v>0</v>
      </c>
      <c r="CX10" s="73">
        <f>+IF((M10&gt;'DD7B1.MELD'!N13),111,0)</f>
        <v>0</v>
      </c>
      <c r="CY10" s="73">
        <f>+IF((N10&gt;'DD7B1.MELD'!O13),111,0)</f>
        <v>0</v>
      </c>
      <c r="CZ10" s="73">
        <f>+IF((O10&gt;'DD7B1.MELD'!P13),111,0)</f>
        <v>0</v>
      </c>
      <c r="DA10" s="73">
        <f>+IF((P10&gt;'DD7B1.MELD'!Q13),111,0)</f>
        <v>0</v>
      </c>
      <c r="DB10" s="73">
        <f>+IF((Q10&gt;'DD7B1.MELD'!R13),111,0)</f>
        <v>0</v>
      </c>
      <c r="DC10" s="73">
        <f>+IF((R10&gt;'DD7B1.MELD'!S13),111,0)</f>
        <v>0</v>
      </c>
      <c r="DD10" s="73">
        <f>+IF((S10&gt;'DD7B1.MELD'!T13),111,0)</f>
        <v>0</v>
      </c>
      <c r="DE10" s="73">
        <f>+IF((T10&gt;'DD7B1.MELD'!U13),111,0)</f>
        <v>0</v>
      </c>
      <c r="DF10" s="73">
        <f>+IF((U10&gt;'DD7B1.MELD'!V13),111,0)</f>
        <v>0</v>
      </c>
      <c r="DG10" s="73">
        <f>+IF((V10&gt;'DD7B1.MELD'!W13),111,0)</f>
        <v>0</v>
      </c>
      <c r="DH10" s="73">
        <f>+IF((W10&gt;'DD7B1.MELD'!X13),111,0)</f>
        <v>0</v>
      </c>
      <c r="DI10" s="73">
        <f>+IF((X10&gt;'DD7B1.MELD'!Y13),111,0)</f>
        <v>0</v>
      </c>
      <c r="DJ10" s="73" t="e">
        <f>+IF((Y10&gt;'DD7B1.MELD'!#REF!),111,0)</f>
        <v>#REF!</v>
      </c>
      <c r="DK10" s="73" t="e">
        <f>+IF((Z10&gt;'DD7B1.MELD'!#REF!),111,0)</f>
        <v>#REF!</v>
      </c>
      <c r="DL10" s="73">
        <f>+IF((AA10&gt;'DD7B1.MELD'!Z13),111,0)</f>
        <v>0</v>
      </c>
      <c r="DM10" s="73">
        <f>+IF((AB10&gt;'DD7B1.MELD'!AA13),111,0)</f>
        <v>0</v>
      </c>
      <c r="DN10" s="73">
        <f>+IF((AC10&gt;'DD7B1.MELD'!AB13),111,0)</f>
        <v>0</v>
      </c>
      <c r="DO10" s="73">
        <f>+IF((AD10&gt;'DD7B1.MELD'!AC13),111,0)</f>
        <v>0</v>
      </c>
      <c r="DP10" s="73">
        <f>+IF((AE10&gt;'DD7B1.MELD'!AD13),111,0)</f>
        <v>0</v>
      </c>
      <c r="DQ10" s="73">
        <f>+IF((AF10&gt;'DD7B1.MELD'!AE13),111,0)</f>
        <v>0</v>
      </c>
      <c r="DR10" s="73">
        <f>+IF((AG10&gt;'DD7B1.MELD'!AF13),111,0)</f>
        <v>0</v>
      </c>
      <c r="DS10" s="73">
        <f>+IF((AH10&gt;'DD7B1.MELD'!AG13),111,0)</f>
        <v>0</v>
      </c>
      <c r="DT10" s="73">
        <f>+IF((AI10&gt;'DD7B1.MELD'!AH13),111,0)</f>
        <v>0</v>
      </c>
      <c r="DU10" s="73">
        <f>+IF((AJ10&gt;'DD7B1.MELD'!AI13),111,0)</f>
        <v>0</v>
      </c>
      <c r="DV10" s="73">
        <f>+IF((AK10&gt;'DD7B1.MELD'!AJ13),111,0)</f>
        <v>0</v>
      </c>
      <c r="DW10" s="73">
        <f>+IF((AL10&gt;'DD7B1.MELD'!AK13),111,0)</f>
        <v>0</v>
      </c>
      <c r="DX10" s="73">
        <f>+IF((AM10&gt;'DD7B1.MELD'!AL13),111,0)</f>
        <v>0</v>
      </c>
      <c r="DY10" s="73">
        <f>+IF((AN10&gt;'DD7B1.MELD'!AM13),111,0)</f>
        <v>0</v>
      </c>
      <c r="DZ10" s="73">
        <f>+IF((AO10&gt;'DD7B1.MELD'!AN13),111,0)</f>
        <v>0</v>
      </c>
      <c r="EA10" s="73">
        <f>+IF((AP10&gt;'DD7B1.MELD'!AO13),111,0)</f>
        <v>0</v>
      </c>
      <c r="EB10" s="73">
        <f>+IF((AQ10&gt;'DD7B1.MELD'!AP13),111,0)</f>
        <v>0</v>
      </c>
      <c r="EC10" s="73">
        <f>+IF((AR10&gt;'DD7B1.MELD'!AQ13),111,0)</f>
        <v>0</v>
      </c>
      <c r="ED10" s="73">
        <f>+IF((AS10&gt;'DD7B1.MELD'!AR13),111,0)</f>
        <v>0</v>
      </c>
    </row>
    <row r="11" spans="1:134" s="3" customFormat="1" ht="17.100000000000001" customHeight="1">
      <c r="B11" s="59"/>
      <c r="C11" s="60" t="s">
        <v>169</v>
      </c>
      <c r="D11" s="329"/>
      <c r="E11" s="329"/>
      <c r="F11" s="329"/>
      <c r="G11" s="329"/>
      <c r="H11" s="329"/>
      <c r="I11" s="329"/>
      <c r="J11" s="329"/>
      <c r="K11" s="329"/>
      <c r="L11" s="330"/>
      <c r="M11" s="330"/>
      <c r="N11" s="330"/>
      <c r="O11" s="331"/>
      <c r="P11" s="331"/>
      <c r="Q11" s="331"/>
      <c r="R11" s="331"/>
      <c r="S11" s="331"/>
      <c r="T11" s="331"/>
      <c r="U11" s="331"/>
      <c r="V11" s="331"/>
      <c r="W11" s="331"/>
      <c r="X11" s="368"/>
      <c r="Y11" s="331"/>
      <c r="Z11" s="368"/>
      <c r="AA11" s="368"/>
      <c r="AB11" s="369"/>
      <c r="AC11" s="369"/>
      <c r="AD11" s="369"/>
      <c r="AE11" s="369"/>
      <c r="AF11" s="369"/>
      <c r="AG11" s="369"/>
      <c r="AH11" s="369"/>
      <c r="AI11" s="369"/>
      <c r="AJ11" s="369"/>
      <c r="AK11" s="369"/>
      <c r="AL11" s="369"/>
      <c r="AM11" s="369"/>
      <c r="AN11" s="369"/>
      <c r="AO11" s="369"/>
      <c r="AP11" s="369"/>
      <c r="AQ11" s="369"/>
      <c r="AR11" s="369"/>
      <c r="AS11" s="359">
        <f>+SUM(D11:AR11)</f>
        <v>0</v>
      </c>
      <c r="AT11" s="317"/>
      <c r="AU11" s="181"/>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7"/>
      <c r="CB11" s="247"/>
      <c r="CC11" s="247"/>
      <c r="CD11" s="247"/>
      <c r="CE11" s="247"/>
      <c r="CF11" s="247"/>
      <c r="CG11" s="247"/>
      <c r="CH11" s="247"/>
      <c r="CI11" s="247"/>
      <c r="CJ11" s="247"/>
      <c r="CK11" s="247"/>
      <c r="CL11" s="181"/>
      <c r="CM11" s="75">
        <f>+AS11-SUM(D11:AR11)</f>
        <v>0</v>
      </c>
      <c r="CN11" s="181"/>
      <c r="CO11" s="73">
        <f>+IF(OR((D11&gt;'DD7B1.MELD'!D16),(D11&lt;'DD7B1.MELD'!D17)),111,0)</f>
        <v>0</v>
      </c>
      <c r="CP11" s="73">
        <f>+IF((E11&gt;'DD7B1.MELD'!F16),111,0)</f>
        <v>0</v>
      </c>
      <c r="CQ11" s="73">
        <f>+IF((F11&gt;'DD7B1.MELD'!G16),111,0)</f>
        <v>0</v>
      </c>
      <c r="CR11" s="73">
        <f>+IF((G11&gt;'DD7B1.MELD'!H16),111,0)</f>
        <v>0</v>
      </c>
      <c r="CS11" s="73">
        <f>+IF((H11&gt;'DD7B1.MELD'!I16),111,0)</f>
        <v>0</v>
      </c>
      <c r="CT11" s="73">
        <f>+IF((I11&gt;'DD7B1.MELD'!J16),111,0)</f>
        <v>0</v>
      </c>
      <c r="CU11" s="73">
        <f>+IF((J11&gt;'DD7B1.MELD'!K16),111,0)</f>
        <v>0</v>
      </c>
      <c r="CV11" s="73">
        <f>+IF((K11&gt;'DD7B1.MELD'!L16),111,0)</f>
        <v>0</v>
      </c>
      <c r="CW11" s="73">
        <f>+IF((L11&gt;'DD7B1.MELD'!M16),111,0)</f>
        <v>0</v>
      </c>
      <c r="CX11" s="73">
        <f>+IF((M11&gt;'DD7B1.MELD'!N16),111,0)</f>
        <v>0</v>
      </c>
      <c r="CY11" s="73">
        <f>+IF((N11&gt;'DD7B1.MELD'!O16),111,0)</f>
        <v>0</v>
      </c>
      <c r="CZ11" s="73">
        <f>+IF((O11&gt;'DD7B1.MELD'!P16),111,0)</f>
        <v>0</v>
      </c>
      <c r="DA11" s="73">
        <f>+IF((P11&gt;'DD7B1.MELD'!Q16),111,0)</f>
        <v>0</v>
      </c>
      <c r="DB11" s="73">
        <f>+IF((Q11&gt;'DD7B1.MELD'!R16),111,0)</f>
        <v>0</v>
      </c>
      <c r="DC11" s="73">
        <f>+IF((R11&gt;'DD7B1.MELD'!S16),111,0)</f>
        <v>0</v>
      </c>
      <c r="DD11" s="73">
        <f>+IF((S11&gt;'DD7B1.MELD'!T16),111,0)</f>
        <v>0</v>
      </c>
      <c r="DE11" s="73">
        <f>+IF((T11&gt;'DD7B1.MELD'!U16),111,0)</f>
        <v>0</v>
      </c>
      <c r="DF11" s="73">
        <f>+IF((U11&gt;'DD7B1.MELD'!V16),111,0)</f>
        <v>0</v>
      </c>
      <c r="DG11" s="73">
        <f>+IF((V11&gt;'DD7B1.MELD'!W16),111,0)</f>
        <v>0</v>
      </c>
      <c r="DH11" s="73">
        <f>+IF((W11&gt;'DD7B1.MELD'!X16),111,0)</f>
        <v>0</v>
      </c>
      <c r="DI11" s="73">
        <f>+IF((X11&gt;'DD7B1.MELD'!Y16),111,0)</f>
        <v>0</v>
      </c>
      <c r="DJ11" s="73" t="e">
        <f>+IF((Y11&gt;'DD7B1.MELD'!#REF!),111,0)</f>
        <v>#REF!</v>
      </c>
      <c r="DK11" s="73" t="e">
        <f>+IF((Z11&gt;'DD7B1.MELD'!#REF!),111,0)</f>
        <v>#REF!</v>
      </c>
      <c r="DL11" s="73">
        <f>+IF((AA11&gt;'DD7B1.MELD'!Z16),111,0)</f>
        <v>0</v>
      </c>
      <c r="DM11" s="73">
        <f>+IF((AB11&gt;'DD7B1.MELD'!AA16),111,0)</f>
        <v>0</v>
      </c>
      <c r="DN11" s="73">
        <f>+IF((AC11&gt;'DD7B1.MELD'!AB16),111,0)</f>
        <v>0</v>
      </c>
      <c r="DO11" s="73">
        <f>+IF((AD11&gt;'DD7B1.MELD'!AC16),111,0)</f>
        <v>0</v>
      </c>
      <c r="DP11" s="73">
        <f>+IF((AE11&gt;'DD7B1.MELD'!AD16),111,0)</f>
        <v>0</v>
      </c>
      <c r="DQ11" s="73">
        <f>+IF((AF11&gt;'DD7B1.MELD'!AE16),111,0)</f>
        <v>0</v>
      </c>
      <c r="DR11" s="73">
        <f>+IF((AG11&gt;'DD7B1.MELD'!AF16),111,0)</f>
        <v>0</v>
      </c>
      <c r="DS11" s="73">
        <f>+IF((AH11&gt;'DD7B1.MELD'!AG16),111,0)</f>
        <v>0</v>
      </c>
      <c r="DT11" s="73">
        <f>+IF((AI11&gt;'DD7B1.MELD'!AH16),111,0)</f>
        <v>0</v>
      </c>
      <c r="DU11" s="73">
        <f>+IF((AJ11&gt;'DD7B1.MELD'!AI16),111,0)</f>
        <v>0</v>
      </c>
      <c r="DV11" s="73">
        <f>+IF((AK11&gt;'DD7B1.MELD'!AJ16),111,0)</f>
        <v>0</v>
      </c>
      <c r="DW11" s="73">
        <f>+IF((AL11&gt;'DD7B1.MELD'!AK16),111,0)</f>
        <v>0</v>
      </c>
      <c r="DX11" s="73">
        <f>+IF((AM11&gt;'DD7B1.MELD'!AL16),111,0)</f>
        <v>0</v>
      </c>
      <c r="DY11" s="73">
        <f>+IF((AN11&gt;'DD7B1.MELD'!AM16),111,0)</f>
        <v>0</v>
      </c>
      <c r="DZ11" s="73">
        <f>+IF((AO11&gt;'DD7B1.MELD'!AN16),111,0)</f>
        <v>0</v>
      </c>
      <c r="EA11" s="73">
        <f>+IF((AP11&gt;'DD7B1.MELD'!AO16),111,0)</f>
        <v>0</v>
      </c>
      <c r="EB11" s="73">
        <f>+IF((AQ11&gt;'DD7B1.MELD'!AP16),111,0)</f>
        <v>0</v>
      </c>
      <c r="EC11" s="73">
        <f>+IF((AR11&gt;'DD7B1.MELD'!AQ16),111,0)</f>
        <v>0</v>
      </c>
      <c r="ED11" s="73">
        <f>+IF((AS11&gt;'DD7B1.MELD'!AR16),111,0)</f>
        <v>0</v>
      </c>
    </row>
    <row r="12" spans="1:134" s="3" customFormat="1" ht="18" customHeight="1">
      <c r="B12" s="15"/>
      <c r="C12" s="95" t="s">
        <v>197</v>
      </c>
      <c r="D12" s="360">
        <f t="shared" ref="D12:AR12" si="2">+SUM(D9:D11)</f>
        <v>0</v>
      </c>
      <c r="E12" s="360">
        <f t="shared" si="2"/>
        <v>0</v>
      </c>
      <c r="F12" s="360">
        <f t="shared" si="2"/>
        <v>0</v>
      </c>
      <c r="G12" s="360">
        <f t="shared" si="2"/>
        <v>0</v>
      </c>
      <c r="H12" s="360">
        <f t="shared" si="2"/>
        <v>0</v>
      </c>
      <c r="I12" s="360">
        <f t="shared" si="2"/>
        <v>0</v>
      </c>
      <c r="J12" s="360">
        <f t="shared" si="2"/>
        <v>0</v>
      </c>
      <c r="K12" s="360">
        <f t="shared" si="2"/>
        <v>0</v>
      </c>
      <c r="L12" s="360">
        <f t="shared" si="2"/>
        <v>0</v>
      </c>
      <c r="M12" s="360">
        <f t="shared" si="2"/>
        <v>0</v>
      </c>
      <c r="N12" s="360">
        <f t="shared" si="2"/>
        <v>0</v>
      </c>
      <c r="O12" s="360">
        <f t="shared" si="2"/>
        <v>0</v>
      </c>
      <c r="P12" s="360">
        <f t="shared" si="2"/>
        <v>0</v>
      </c>
      <c r="Q12" s="360">
        <f t="shared" si="2"/>
        <v>0</v>
      </c>
      <c r="R12" s="360">
        <f t="shared" si="2"/>
        <v>0</v>
      </c>
      <c r="S12" s="360">
        <f t="shared" si="2"/>
        <v>0</v>
      </c>
      <c r="T12" s="360">
        <f t="shared" si="2"/>
        <v>0</v>
      </c>
      <c r="U12" s="360">
        <f t="shared" si="2"/>
        <v>0</v>
      </c>
      <c r="V12" s="360">
        <f t="shared" si="2"/>
        <v>0</v>
      </c>
      <c r="W12" s="360">
        <f t="shared" si="2"/>
        <v>0</v>
      </c>
      <c r="X12" s="360">
        <f t="shared" si="2"/>
        <v>0</v>
      </c>
      <c r="Y12" s="360">
        <f t="shared" si="2"/>
        <v>0</v>
      </c>
      <c r="Z12" s="360">
        <f t="shared" si="2"/>
        <v>0</v>
      </c>
      <c r="AA12" s="360">
        <f t="shared" si="2"/>
        <v>0</v>
      </c>
      <c r="AB12" s="360">
        <f t="shared" si="2"/>
        <v>0</v>
      </c>
      <c r="AC12" s="360">
        <f t="shared" si="2"/>
        <v>0</v>
      </c>
      <c r="AD12" s="360">
        <f t="shared" si="2"/>
        <v>0</v>
      </c>
      <c r="AE12" s="360">
        <f t="shared" si="2"/>
        <v>0</v>
      </c>
      <c r="AF12" s="360">
        <f t="shared" si="2"/>
        <v>0</v>
      </c>
      <c r="AG12" s="360">
        <f t="shared" si="2"/>
        <v>0</v>
      </c>
      <c r="AH12" s="360">
        <f t="shared" si="2"/>
        <v>0</v>
      </c>
      <c r="AI12" s="360">
        <f t="shared" si="2"/>
        <v>0</v>
      </c>
      <c r="AJ12" s="360">
        <f t="shared" si="2"/>
        <v>0</v>
      </c>
      <c r="AK12" s="360">
        <f t="shared" si="2"/>
        <v>0</v>
      </c>
      <c r="AL12" s="360">
        <f t="shared" si="2"/>
        <v>0</v>
      </c>
      <c r="AM12" s="360">
        <f t="shared" si="2"/>
        <v>0</v>
      </c>
      <c r="AN12" s="360">
        <f t="shared" si="2"/>
        <v>0</v>
      </c>
      <c r="AO12" s="360">
        <f t="shared" si="2"/>
        <v>0</v>
      </c>
      <c r="AP12" s="360">
        <f t="shared" si="2"/>
        <v>0</v>
      </c>
      <c r="AQ12" s="360">
        <f t="shared" si="2"/>
        <v>0</v>
      </c>
      <c r="AR12" s="360">
        <f t="shared" si="2"/>
        <v>0</v>
      </c>
      <c r="AS12" s="359">
        <f>+SUM(D12:AR12)</f>
        <v>0</v>
      </c>
      <c r="AT12" s="361">
        <f>+IF(SUM(G12)&gt;0,IF(ABS((G12-SUM(G9:G11))/G12)&gt;#REF!,1,0),IF(SUM(G9:G11)&lt;&gt;0,1,0))</f>
        <v>0</v>
      </c>
      <c r="AU12" s="181"/>
      <c r="AV12" s="72">
        <f>+D12-SUM(D9:D11)</f>
        <v>0</v>
      </c>
      <c r="AW12" s="72">
        <f t="shared" ref="AW12:CK12" si="3">+E12-SUM(E9:E11)</f>
        <v>0</v>
      </c>
      <c r="AX12" s="72">
        <f t="shared" si="3"/>
        <v>0</v>
      </c>
      <c r="AY12" s="72">
        <f t="shared" si="3"/>
        <v>0</v>
      </c>
      <c r="AZ12" s="72">
        <f t="shared" si="3"/>
        <v>0</v>
      </c>
      <c r="BA12" s="72">
        <f t="shared" si="3"/>
        <v>0</v>
      </c>
      <c r="BB12" s="72">
        <f t="shared" si="3"/>
        <v>0</v>
      </c>
      <c r="BC12" s="72">
        <f t="shared" si="3"/>
        <v>0</v>
      </c>
      <c r="BD12" s="72">
        <f t="shared" si="3"/>
        <v>0</v>
      </c>
      <c r="BE12" s="72">
        <f t="shared" si="3"/>
        <v>0</v>
      </c>
      <c r="BF12" s="72">
        <f t="shared" si="3"/>
        <v>0</v>
      </c>
      <c r="BG12" s="72">
        <f t="shared" si="3"/>
        <v>0</v>
      </c>
      <c r="BH12" s="72">
        <f t="shared" si="3"/>
        <v>0</v>
      </c>
      <c r="BI12" s="72">
        <f t="shared" si="3"/>
        <v>0</v>
      </c>
      <c r="BJ12" s="72">
        <f t="shared" si="3"/>
        <v>0</v>
      </c>
      <c r="BK12" s="72">
        <f t="shared" si="3"/>
        <v>0</v>
      </c>
      <c r="BL12" s="72">
        <f t="shared" si="3"/>
        <v>0</v>
      </c>
      <c r="BM12" s="72">
        <f t="shared" si="3"/>
        <v>0</v>
      </c>
      <c r="BN12" s="72">
        <f t="shared" si="3"/>
        <v>0</v>
      </c>
      <c r="BO12" s="72">
        <f t="shared" si="3"/>
        <v>0</v>
      </c>
      <c r="BP12" s="72">
        <f t="shared" si="3"/>
        <v>0</v>
      </c>
      <c r="BQ12" s="72">
        <f t="shared" si="3"/>
        <v>0</v>
      </c>
      <c r="BR12" s="72">
        <f t="shared" si="3"/>
        <v>0</v>
      </c>
      <c r="BS12" s="72">
        <f t="shared" si="3"/>
        <v>0</v>
      </c>
      <c r="BT12" s="72">
        <f t="shared" si="3"/>
        <v>0</v>
      </c>
      <c r="BU12" s="72">
        <f t="shared" si="3"/>
        <v>0</v>
      </c>
      <c r="BV12" s="72">
        <f t="shared" si="3"/>
        <v>0</v>
      </c>
      <c r="BW12" s="72">
        <f t="shared" si="3"/>
        <v>0</v>
      </c>
      <c r="BX12" s="72">
        <f t="shared" si="3"/>
        <v>0</v>
      </c>
      <c r="BY12" s="72">
        <f t="shared" si="3"/>
        <v>0</v>
      </c>
      <c r="BZ12" s="72">
        <f t="shared" si="3"/>
        <v>0</v>
      </c>
      <c r="CA12" s="72">
        <f t="shared" si="3"/>
        <v>0</v>
      </c>
      <c r="CB12" s="72">
        <f t="shared" si="3"/>
        <v>0</v>
      </c>
      <c r="CC12" s="72">
        <f t="shared" si="3"/>
        <v>0</v>
      </c>
      <c r="CD12" s="72">
        <f t="shared" si="3"/>
        <v>0</v>
      </c>
      <c r="CE12" s="72">
        <f t="shared" si="3"/>
        <v>0</v>
      </c>
      <c r="CF12" s="72">
        <f t="shared" si="3"/>
        <v>0</v>
      </c>
      <c r="CG12" s="72">
        <f t="shared" si="3"/>
        <v>0</v>
      </c>
      <c r="CH12" s="72">
        <f t="shared" si="3"/>
        <v>0</v>
      </c>
      <c r="CI12" s="72">
        <f t="shared" si="3"/>
        <v>0</v>
      </c>
      <c r="CJ12" s="72">
        <f t="shared" si="3"/>
        <v>0</v>
      </c>
      <c r="CK12" s="72">
        <f t="shared" si="3"/>
        <v>0</v>
      </c>
      <c r="CL12" s="181"/>
      <c r="CM12" s="76">
        <f>+AS12-SUM(D12:AR12)</f>
        <v>0</v>
      </c>
      <c r="CN12" s="181"/>
      <c r="CO12" s="73">
        <f>+IF((D12&gt;'DD7B1.MELD'!D19),111,0)</f>
        <v>0</v>
      </c>
      <c r="CP12" s="73">
        <f>+IF((E12&gt;'DD7B1.MELD'!F19),111,0)</f>
        <v>0</v>
      </c>
      <c r="CQ12" s="73">
        <f>+IF((F12&gt;'DD7B1.MELD'!G19),111,0)</f>
        <v>0</v>
      </c>
      <c r="CR12" s="73">
        <f>+IF((G12&gt;'DD7B1.MELD'!H19),111,0)</f>
        <v>0</v>
      </c>
      <c r="CS12" s="73">
        <f>+IF((H12&gt;'DD7B1.MELD'!I19),111,0)</f>
        <v>0</v>
      </c>
      <c r="CT12" s="73">
        <f>+IF((I12&gt;'DD7B1.MELD'!J19),111,0)</f>
        <v>0</v>
      </c>
      <c r="CU12" s="73">
        <f>+IF((J12&gt;'DD7B1.MELD'!K19),111,0)</f>
        <v>0</v>
      </c>
      <c r="CV12" s="73">
        <f>+IF((K12&gt;'DD7B1.MELD'!L19),111,0)</f>
        <v>0</v>
      </c>
      <c r="CW12" s="73">
        <f>+IF((L12&gt;'DD7B1.MELD'!M19),111,0)</f>
        <v>0</v>
      </c>
      <c r="CX12" s="73">
        <f>+IF((M12&gt;'DD7B1.MELD'!N19),111,0)</f>
        <v>0</v>
      </c>
      <c r="CY12" s="73">
        <f>+IF((N12&gt;'DD7B1.MELD'!O19),111,0)</f>
        <v>0</v>
      </c>
      <c r="CZ12" s="73">
        <f>+IF((O12&gt;'DD7B1.MELD'!P19),111,0)</f>
        <v>0</v>
      </c>
      <c r="DA12" s="73">
        <f>+IF((P12&gt;'DD7B1.MELD'!Q19),111,0)</f>
        <v>0</v>
      </c>
      <c r="DB12" s="73">
        <f>+IF((Q12&gt;'DD7B1.MELD'!R19),111,0)</f>
        <v>0</v>
      </c>
      <c r="DC12" s="73">
        <f>+IF((R12&gt;'DD7B1.MELD'!S19),111,0)</f>
        <v>0</v>
      </c>
      <c r="DD12" s="73">
        <f>+IF((S12&gt;'DD7B1.MELD'!T19),111,0)</f>
        <v>0</v>
      </c>
      <c r="DE12" s="73">
        <f>+IF((T12&gt;'DD7B1.MELD'!U19),111,0)</f>
        <v>0</v>
      </c>
      <c r="DF12" s="73">
        <f>+IF((U12&gt;'DD7B1.MELD'!V19),111,0)</f>
        <v>0</v>
      </c>
      <c r="DG12" s="73">
        <f>+IF((V12&gt;'DD7B1.MELD'!W19),111,0)</f>
        <v>0</v>
      </c>
      <c r="DH12" s="73">
        <f>+IF((W12&gt;'DD7B1.MELD'!X19),111,0)</f>
        <v>0</v>
      </c>
      <c r="DI12" s="73">
        <f>+IF((X12&gt;'DD7B1.MELD'!Y19),111,0)</f>
        <v>0</v>
      </c>
      <c r="DJ12" s="73" t="e">
        <f>+IF((Y12&gt;'DD7B1.MELD'!#REF!),111,0)</f>
        <v>#REF!</v>
      </c>
      <c r="DK12" s="73" t="e">
        <f>+IF((Z12&gt;'DD7B1.MELD'!#REF!),111,0)</f>
        <v>#REF!</v>
      </c>
      <c r="DL12" s="73">
        <f>+IF((AA12&gt;'DD7B1.MELD'!Z19),111,0)</f>
        <v>0</v>
      </c>
      <c r="DM12" s="73">
        <f>+IF((AB12&gt;'DD7B1.MELD'!AA19),111,0)</f>
        <v>0</v>
      </c>
      <c r="DN12" s="73">
        <f>+IF((AC12&gt;'DD7B1.MELD'!AB19),111,0)</f>
        <v>0</v>
      </c>
      <c r="DO12" s="73">
        <f>+IF((AD12&gt;'DD7B1.MELD'!AC19),111,0)</f>
        <v>0</v>
      </c>
      <c r="DP12" s="73">
        <f>+IF((AE12&gt;'DD7B1.MELD'!AD19),111,0)</f>
        <v>0</v>
      </c>
      <c r="DQ12" s="73">
        <f>+IF((AF12&gt;'DD7B1.MELD'!AE19),111,0)</f>
        <v>0</v>
      </c>
      <c r="DR12" s="73">
        <f>+IF((AG12&gt;'DD7B1.MELD'!AF19),111,0)</f>
        <v>0</v>
      </c>
      <c r="DS12" s="73">
        <f>+IF((AH12&gt;'DD7B1.MELD'!AG19),111,0)</f>
        <v>0</v>
      </c>
      <c r="DT12" s="73">
        <f>+IF((AI12&gt;'DD7B1.MELD'!AH19),111,0)</f>
        <v>0</v>
      </c>
      <c r="DU12" s="73">
        <f>+IF((AJ12&gt;'DD7B1.MELD'!AI19),111,0)</f>
        <v>0</v>
      </c>
      <c r="DV12" s="73">
        <f>+IF((AK12&gt;'DD7B1.MELD'!AJ19),111,0)</f>
        <v>0</v>
      </c>
      <c r="DW12" s="73">
        <f>+IF((AL12&gt;'DD7B1.MELD'!AK19),111,0)</f>
        <v>0</v>
      </c>
      <c r="DX12" s="73">
        <f>+IF((AM12&gt;'DD7B1.MELD'!AL19),111,0)</f>
        <v>0</v>
      </c>
      <c r="DY12" s="73">
        <f>+IF((AN12&gt;'DD7B1.MELD'!AM19),111,0)</f>
        <v>0</v>
      </c>
      <c r="DZ12" s="73">
        <f>+IF((AO12&gt;'DD7B1.MELD'!AN19),111,0)</f>
        <v>0</v>
      </c>
      <c r="EA12" s="73">
        <f>+IF((AP12&gt;'DD7B1.MELD'!AO19),111,0)</f>
        <v>0</v>
      </c>
      <c r="EB12" s="73">
        <f>+IF((AQ12&gt;'DD7B1.MELD'!AP19),111,0)</f>
        <v>0</v>
      </c>
      <c r="EC12" s="73">
        <f>+IF((AR12&gt;'DD7B1.MELD'!AQ19),111,0)</f>
        <v>0</v>
      </c>
      <c r="ED12" s="73">
        <f>+IF((AS12&gt;'DD7B1.MELD'!AR19),111,0)</f>
        <v>0</v>
      </c>
    </row>
    <row r="13" spans="1:134" s="56" customFormat="1" ht="30" customHeight="1">
      <c r="B13" s="61"/>
      <c r="C13" s="62" t="s">
        <v>196</v>
      </c>
      <c r="D13" s="323"/>
      <c r="E13" s="323"/>
      <c r="F13" s="323"/>
      <c r="G13" s="323"/>
      <c r="H13" s="323"/>
      <c r="I13" s="323"/>
      <c r="J13" s="323"/>
      <c r="K13" s="323"/>
      <c r="L13" s="323"/>
      <c r="M13" s="323"/>
      <c r="N13" s="323"/>
      <c r="O13" s="324"/>
      <c r="P13" s="324"/>
      <c r="Q13" s="324"/>
      <c r="R13" s="324"/>
      <c r="S13" s="324"/>
      <c r="T13" s="324"/>
      <c r="U13" s="324"/>
      <c r="V13" s="324"/>
      <c r="W13" s="324"/>
      <c r="X13" s="365"/>
      <c r="Y13" s="323"/>
      <c r="Z13" s="365"/>
      <c r="AA13" s="365"/>
      <c r="AB13" s="366"/>
      <c r="AC13" s="366"/>
      <c r="AD13" s="366"/>
      <c r="AE13" s="366"/>
      <c r="AF13" s="366"/>
      <c r="AG13" s="366"/>
      <c r="AH13" s="366"/>
      <c r="AI13" s="366"/>
      <c r="AJ13" s="366"/>
      <c r="AK13" s="366"/>
      <c r="AL13" s="366"/>
      <c r="AM13" s="366"/>
      <c r="AN13" s="366"/>
      <c r="AO13" s="366"/>
      <c r="AP13" s="366"/>
      <c r="AQ13" s="366"/>
      <c r="AR13" s="366"/>
      <c r="AS13" s="367"/>
      <c r="AT13" s="312"/>
      <c r="AU13" s="179"/>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c r="BX13" s="247"/>
      <c r="BY13" s="247"/>
      <c r="BZ13" s="247"/>
      <c r="CA13" s="247"/>
      <c r="CB13" s="247"/>
      <c r="CC13" s="247"/>
      <c r="CD13" s="247"/>
      <c r="CE13" s="247"/>
      <c r="CF13" s="247"/>
      <c r="CG13" s="247"/>
      <c r="CH13" s="247"/>
      <c r="CI13" s="247"/>
      <c r="CJ13" s="247"/>
      <c r="CK13" s="247"/>
      <c r="CL13" s="179"/>
      <c r="CM13" s="236"/>
      <c r="CN13" s="179"/>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row>
    <row r="14" spans="1:134" s="3" customFormat="1" ht="17.100000000000001" customHeight="1">
      <c r="B14" s="59"/>
      <c r="C14" s="60" t="s">
        <v>167</v>
      </c>
      <c r="D14" s="329"/>
      <c r="E14" s="329"/>
      <c r="F14" s="329"/>
      <c r="G14" s="329"/>
      <c r="H14" s="329"/>
      <c r="I14" s="329"/>
      <c r="J14" s="329"/>
      <c r="K14" s="329"/>
      <c r="L14" s="330"/>
      <c r="M14" s="330"/>
      <c r="N14" s="330"/>
      <c r="O14" s="331"/>
      <c r="P14" s="331"/>
      <c r="Q14" s="331"/>
      <c r="R14" s="331"/>
      <c r="S14" s="331"/>
      <c r="T14" s="331"/>
      <c r="U14" s="331"/>
      <c r="V14" s="331"/>
      <c r="W14" s="331"/>
      <c r="X14" s="368"/>
      <c r="Y14" s="331"/>
      <c r="Z14" s="368"/>
      <c r="AA14" s="368"/>
      <c r="AB14" s="369"/>
      <c r="AC14" s="369"/>
      <c r="AD14" s="369"/>
      <c r="AE14" s="369"/>
      <c r="AF14" s="369"/>
      <c r="AG14" s="369"/>
      <c r="AH14" s="369"/>
      <c r="AI14" s="369"/>
      <c r="AJ14" s="369"/>
      <c r="AK14" s="369"/>
      <c r="AL14" s="369"/>
      <c r="AM14" s="369"/>
      <c r="AN14" s="369"/>
      <c r="AO14" s="369"/>
      <c r="AP14" s="369"/>
      <c r="AQ14" s="369"/>
      <c r="AR14" s="369"/>
      <c r="AS14" s="359">
        <f>+SUM(D14:AR14)</f>
        <v>0</v>
      </c>
      <c r="AT14" s="317"/>
      <c r="AU14" s="181"/>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c r="BX14" s="247"/>
      <c r="BY14" s="247"/>
      <c r="BZ14" s="247"/>
      <c r="CA14" s="247"/>
      <c r="CB14" s="247"/>
      <c r="CC14" s="247"/>
      <c r="CD14" s="247"/>
      <c r="CE14" s="247"/>
      <c r="CF14" s="247"/>
      <c r="CG14" s="247"/>
      <c r="CH14" s="247"/>
      <c r="CI14" s="247"/>
      <c r="CJ14" s="247"/>
      <c r="CK14" s="247"/>
      <c r="CL14" s="181"/>
      <c r="CM14" s="75">
        <f>+AS14-SUM(D14:AR14)</f>
        <v>0</v>
      </c>
      <c r="CN14" s="181"/>
      <c r="CO14" s="73">
        <f>+IF(OR((D14&gt;'DD7B1.MELD'!D36),(D14&lt;'DD7B1.MELD'!D37)),111,0)</f>
        <v>0</v>
      </c>
      <c r="CP14" s="73">
        <f>+IF((E14&gt;'DD7B1.MELD'!F36),111,0)</f>
        <v>0</v>
      </c>
      <c r="CQ14" s="73">
        <f>+IF((F14&gt;'DD7B1.MELD'!G36),111,0)</f>
        <v>0</v>
      </c>
      <c r="CR14" s="73">
        <f>+IF((G14&gt;'DD7B1.MELD'!H36),111,0)</f>
        <v>0</v>
      </c>
      <c r="CS14" s="73">
        <f>+IF((H14&gt;'DD7B1.MELD'!I36),111,0)</f>
        <v>0</v>
      </c>
      <c r="CT14" s="73">
        <f>+IF((I14&gt;'DD7B1.MELD'!J36),111,0)</f>
        <v>0</v>
      </c>
      <c r="CU14" s="73">
        <f>+IF((J14&gt;'DD7B1.MELD'!K36),111,0)</f>
        <v>0</v>
      </c>
      <c r="CV14" s="73">
        <f>+IF((K14&gt;'DD7B1.MELD'!L36),111,0)</f>
        <v>0</v>
      </c>
      <c r="CW14" s="73">
        <f>+IF((L14&gt;'DD7B1.MELD'!M36),111,0)</f>
        <v>0</v>
      </c>
      <c r="CX14" s="73">
        <f>+IF((M14&gt;'DD7B1.MELD'!N36),111,0)</f>
        <v>0</v>
      </c>
      <c r="CY14" s="73">
        <f>+IF((N14&gt;'DD7B1.MELD'!O36),111,0)</f>
        <v>0</v>
      </c>
      <c r="CZ14" s="73">
        <f>+IF((O14&gt;'DD7B1.MELD'!P36),111,0)</f>
        <v>0</v>
      </c>
      <c r="DA14" s="73">
        <f>+IF((P14&gt;'DD7B1.MELD'!Q36),111,0)</f>
        <v>0</v>
      </c>
      <c r="DB14" s="73">
        <f>+IF((Q14&gt;'DD7B1.MELD'!R36),111,0)</f>
        <v>0</v>
      </c>
      <c r="DC14" s="73">
        <f>+IF((R14&gt;'DD7B1.MELD'!S36),111,0)</f>
        <v>0</v>
      </c>
      <c r="DD14" s="73">
        <f>+IF((S14&gt;'DD7B1.MELD'!T36),111,0)</f>
        <v>0</v>
      </c>
      <c r="DE14" s="73">
        <f>+IF((T14&gt;'DD7B1.MELD'!U36),111,0)</f>
        <v>0</v>
      </c>
      <c r="DF14" s="73">
        <f>+IF((U14&gt;'DD7B1.MELD'!V36),111,0)</f>
        <v>0</v>
      </c>
      <c r="DG14" s="73">
        <f>+IF((V14&gt;'DD7B1.MELD'!W36),111,0)</f>
        <v>0</v>
      </c>
      <c r="DH14" s="73">
        <f>+IF((W14&gt;'DD7B1.MELD'!X36),111,0)</f>
        <v>0</v>
      </c>
      <c r="DI14" s="73">
        <f>+IF((X14&gt;'DD7B1.MELD'!Y36),111,0)</f>
        <v>0</v>
      </c>
      <c r="DJ14" s="73" t="e">
        <f>+IF((Y14&gt;'DD7B1.MELD'!#REF!),111,0)</f>
        <v>#REF!</v>
      </c>
      <c r="DK14" s="73" t="e">
        <f>+IF((Z14&gt;'DD7B1.MELD'!#REF!),111,0)</f>
        <v>#REF!</v>
      </c>
      <c r="DL14" s="73">
        <f>+IF((AA14&gt;'DD7B1.MELD'!Z36),111,0)</f>
        <v>0</v>
      </c>
      <c r="DM14" s="73">
        <f>+IF((AB14&gt;'DD7B1.MELD'!AA36),111,0)</f>
        <v>0</v>
      </c>
      <c r="DN14" s="73">
        <f>+IF((AC14&gt;'DD7B1.MELD'!AB36),111,0)</f>
        <v>0</v>
      </c>
      <c r="DO14" s="73">
        <f>+IF((AD14&gt;'DD7B1.MELD'!AC36),111,0)</f>
        <v>0</v>
      </c>
      <c r="DP14" s="73">
        <f>+IF((AE14&gt;'DD7B1.MELD'!AD36),111,0)</f>
        <v>0</v>
      </c>
      <c r="DQ14" s="73">
        <f>+IF((AF14&gt;'DD7B1.MELD'!AE36),111,0)</f>
        <v>0</v>
      </c>
      <c r="DR14" s="73">
        <f>+IF((AG14&gt;'DD7B1.MELD'!AF36),111,0)</f>
        <v>0</v>
      </c>
      <c r="DS14" s="73">
        <f>+IF((AH14&gt;'DD7B1.MELD'!AG36),111,0)</f>
        <v>0</v>
      </c>
      <c r="DT14" s="73">
        <f>+IF((AI14&gt;'DD7B1.MELD'!AH36),111,0)</f>
        <v>0</v>
      </c>
      <c r="DU14" s="73">
        <f>+IF((AJ14&gt;'DD7B1.MELD'!AI36),111,0)</f>
        <v>0</v>
      </c>
      <c r="DV14" s="73">
        <f>+IF((AK14&gt;'DD7B1.MELD'!AJ36),111,0)</f>
        <v>0</v>
      </c>
      <c r="DW14" s="73">
        <f>+IF((AL14&gt;'DD7B1.MELD'!AK36),111,0)</f>
        <v>0</v>
      </c>
      <c r="DX14" s="73">
        <f>+IF((AM14&gt;'DD7B1.MELD'!AL36),111,0)</f>
        <v>0</v>
      </c>
      <c r="DY14" s="73">
        <f>+IF((AN14&gt;'DD7B1.MELD'!AM36),111,0)</f>
        <v>0</v>
      </c>
      <c r="DZ14" s="73">
        <f>+IF((AO14&gt;'DD7B1.MELD'!AN36),111,0)</f>
        <v>0</v>
      </c>
      <c r="EA14" s="73">
        <f>+IF((AP14&gt;'DD7B1.MELD'!AO36),111,0)</f>
        <v>0</v>
      </c>
      <c r="EB14" s="73">
        <f>+IF((AQ14&gt;'DD7B1.MELD'!AP36),111,0)</f>
        <v>0</v>
      </c>
      <c r="EC14" s="73">
        <f>+IF((AR14&gt;'DD7B1.MELD'!AQ36),111,0)</f>
        <v>0</v>
      </c>
      <c r="ED14" s="73">
        <f>+IF((AS14&gt;'DD7B1.MELD'!AR36),111,0)</f>
        <v>0</v>
      </c>
    </row>
    <row r="15" spans="1:134" s="2" customFormat="1" ht="17.100000000000001" customHeight="1">
      <c r="B15" s="15"/>
      <c r="C15" s="95" t="s">
        <v>168</v>
      </c>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59">
        <f>+SUM(D15:AR15)</f>
        <v>0</v>
      </c>
      <c r="AT15" s="361"/>
      <c r="AU15" s="180"/>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c r="CB15" s="247"/>
      <c r="CC15" s="247"/>
      <c r="CD15" s="247"/>
      <c r="CE15" s="247"/>
      <c r="CF15" s="247"/>
      <c r="CG15" s="247"/>
      <c r="CH15" s="247"/>
      <c r="CI15" s="247"/>
      <c r="CJ15" s="247"/>
      <c r="CK15" s="247"/>
      <c r="CL15" s="180"/>
      <c r="CM15" s="75">
        <f>+AS15-SUM(D15:AR15)</f>
        <v>0</v>
      </c>
      <c r="CN15" s="180"/>
      <c r="CO15" s="73">
        <f>+IF(OR((D15&gt;'DD7B1.MELD'!D39),(D15&lt;'DD7B1.MELD'!D40)),111,0)</f>
        <v>0</v>
      </c>
      <c r="CP15" s="73">
        <f>+IF((E15&gt;'DD7B1.MELD'!F39),111,0)</f>
        <v>0</v>
      </c>
      <c r="CQ15" s="73">
        <f>+IF((F15&gt;'DD7B1.MELD'!G39),111,0)</f>
        <v>0</v>
      </c>
      <c r="CR15" s="73">
        <f>+IF((G15&gt;'DD7B1.MELD'!H39),111,0)</f>
        <v>0</v>
      </c>
      <c r="CS15" s="73">
        <f>+IF((H15&gt;'DD7B1.MELD'!I39),111,0)</f>
        <v>0</v>
      </c>
      <c r="CT15" s="73">
        <f>+IF((I15&gt;'DD7B1.MELD'!J39),111,0)</f>
        <v>0</v>
      </c>
      <c r="CU15" s="73">
        <f>+IF((J15&gt;'DD7B1.MELD'!K39),111,0)</f>
        <v>0</v>
      </c>
      <c r="CV15" s="73">
        <f>+IF((K15&gt;'DD7B1.MELD'!L39),111,0)</f>
        <v>0</v>
      </c>
      <c r="CW15" s="73">
        <f>+IF((L15&gt;'DD7B1.MELD'!M39),111,0)</f>
        <v>0</v>
      </c>
      <c r="CX15" s="73">
        <f>+IF((M15&gt;'DD7B1.MELD'!N39),111,0)</f>
        <v>0</v>
      </c>
      <c r="CY15" s="73">
        <f>+IF((N15&gt;'DD7B1.MELD'!O39),111,0)</f>
        <v>0</v>
      </c>
      <c r="CZ15" s="73">
        <f>+IF((O15&gt;'DD7B1.MELD'!P39),111,0)</f>
        <v>0</v>
      </c>
      <c r="DA15" s="73">
        <f>+IF((P15&gt;'DD7B1.MELD'!Q39),111,0)</f>
        <v>0</v>
      </c>
      <c r="DB15" s="73">
        <f>+IF((Q15&gt;'DD7B1.MELD'!R39),111,0)</f>
        <v>0</v>
      </c>
      <c r="DC15" s="73">
        <f>+IF((R15&gt;'DD7B1.MELD'!S39),111,0)</f>
        <v>0</v>
      </c>
      <c r="DD15" s="73">
        <f>+IF((S15&gt;'DD7B1.MELD'!T39),111,0)</f>
        <v>0</v>
      </c>
      <c r="DE15" s="73">
        <f>+IF((T15&gt;'DD7B1.MELD'!U39),111,0)</f>
        <v>0</v>
      </c>
      <c r="DF15" s="73">
        <f>+IF((U15&gt;'DD7B1.MELD'!V39),111,0)</f>
        <v>0</v>
      </c>
      <c r="DG15" s="73">
        <f>+IF((V15&gt;'DD7B1.MELD'!W39),111,0)</f>
        <v>0</v>
      </c>
      <c r="DH15" s="73">
        <f>+IF((W15&gt;'DD7B1.MELD'!X39),111,0)</f>
        <v>0</v>
      </c>
      <c r="DI15" s="73">
        <f>+IF((X15&gt;'DD7B1.MELD'!Y39),111,0)</f>
        <v>0</v>
      </c>
      <c r="DJ15" s="73" t="e">
        <f>+IF((Y15&gt;'DD7B1.MELD'!#REF!),111,0)</f>
        <v>#REF!</v>
      </c>
      <c r="DK15" s="73" t="e">
        <f>+IF((Z15&gt;'DD7B1.MELD'!#REF!),111,0)</f>
        <v>#REF!</v>
      </c>
      <c r="DL15" s="73">
        <f>+IF((AA15&gt;'DD7B1.MELD'!Z39),111,0)</f>
        <v>0</v>
      </c>
      <c r="DM15" s="73">
        <f>+IF((AB15&gt;'DD7B1.MELD'!AA39),111,0)</f>
        <v>0</v>
      </c>
      <c r="DN15" s="73">
        <f>+IF((AC15&gt;'DD7B1.MELD'!AB39),111,0)</f>
        <v>0</v>
      </c>
      <c r="DO15" s="73">
        <f>+IF((AD15&gt;'DD7B1.MELD'!AC39),111,0)</f>
        <v>0</v>
      </c>
      <c r="DP15" s="73">
        <f>+IF((AE15&gt;'DD7B1.MELD'!AD39),111,0)</f>
        <v>0</v>
      </c>
      <c r="DQ15" s="73">
        <f>+IF((AF15&gt;'DD7B1.MELD'!AE39),111,0)</f>
        <v>0</v>
      </c>
      <c r="DR15" s="73">
        <f>+IF((AG15&gt;'DD7B1.MELD'!AF39),111,0)</f>
        <v>0</v>
      </c>
      <c r="DS15" s="73">
        <f>+IF((AH15&gt;'DD7B1.MELD'!AG39),111,0)</f>
        <v>0</v>
      </c>
      <c r="DT15" s="73">
        <f>+IF((AI15&gt;'DD7B1.MELD'!AH39),111,0)</f>
        <v>0</v>
      </c>
      <c r="DU15" s="73">
        <f>+IF((AJ15&gt;'DD7B1.MELD'!AI39),111,0)</f>
        <v>0</v>
      </c>
      <c r="DV15" s="73">
        <f>+IF((AK15&gt;'DD7B1.MELD'!AJ39),111,0)</f>
        <v>0</v>
      </c>
      <c r="DW15" s="73">
        <f>+IF((AL15&gt;'DD7B1.MELD'!AK39),111,0)</f>
        <v>0</v>
      </c>
      <c r="DX15" s="73">
        <f>+IF((AM15&gt;'DD7B1.MELD'!AL39),111,0)</f>
        <v>0</v>
      </c>
      <c r="DY15" s="73">
        <f>+IF((AN15&gt;'DD7B1.MELD'!AM39),111,0)</f>
        <v>0</v>
      </c>
      <c r="DZ15" s="73">
        <f>+IF((AO15&gt;'DD7B1.MELD'!AN39),111,0)</f>
        <v>0</v>
      </c>
      <c r="EA15" s="73">
        <f>+IF((AP15&gt;'DD7B1.MELD'!AO39),111,0)</f>
        <v>0</v>
      </c>
      <c r="EB15" s="73">
        <f>+IF((AQ15&gt;'DD7B1.MELD'!AP39),111,0)</f>
        <v>0</v>
      </c>
      <c r="EC15" s="73">
        <f>+IF((AR15&gt;'DD7B1.MELD'!AQ39),111,0)</f>
        <v>0</v>
      </c>
      <c r="ED15" s="73">
        <f>+IF((AS15&gt;'DD7B1.MELD'!AR39),111,0)</f>
        <v>0</v>
      </c>
    </row>
    <row r="16" spans="1:134" s="3" customFormat="1" ht="17.100000000000001" customHeight="1">
      <c r="B16" s="59"/>
      <c r="C16" s="60" t="s">
        <v>169</v>
      </c>
      <c r="D16" s="329"/>
      <c r="E16" s="329"/>
      <c r="F16" s="329"/>
      <c r="G16" s="329"/>
      <c r="H16" s="329"/>
      <c r="I16" s="329"/>
      <c r="J16" s="329"/>
      <c r="K16" s="329"/>
      <c r="L16" s="330"/>
      <c r="M16" s="330"/>
      <c r="N16" s="330"/>
      <c r="O16" s="331"/>
      <c r="P16" s="331"/>
      <c r="Q16" s="331"/>
      <c r="R16" s="331"/>
      <c r="S16" s="331"/>
      <c r="T16" s="331"/>
      <c r="U16" s="331"/>
      <c r="V16" s="331"/>
      <c r="W16" s="331"/>
      <c r="X16" s="368"/>
      <c r="Y16" s="331"/>
      <c r="Z16" s="368"/>
      <c r="AA16" s="368"/>
      <c r="AB16" s="369"/>
      <c r="AC16" s="369"/>
      <c r="AD16" s="369"/>
      <c r="AE16" s="369"/>
      <c r="AF16" s="369"/>
      <c r="AG16" s="369"/>
      <c r="AH16" s="369"/>
      <c r="AI16" s="369"/>
      <c r="AJ16" s="369"/>
      <c r="AK16" s="369"/>
      <c r="AL16" s="369"/>
      <c r="AM16" s="369"/>
      <c r="AN16" s="369"/>
      <c r="AO16" s="369"/>
      <c r="AP16" s="369"/>
      <c r="AQ16" s="369"/>
      <c r="AR16" s="369"/>
      <c r="AS16" s="359">
        <f>+SUM(D16:AR16)</f>
        <v>0</v>
      </c>
      <c r="AT16" s="317"/>
      <c r="AU16" s="181"/>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c r="BX16" s="247"/>
      <c r="BY16" s="247"/>
      <c r="BZ16" s="247"/>
      <c r="CA16" s="247"/>
      <c r="CB16" s="247"/>
      <c r="CC16" s="247"/>
      <c r="CD16" s="247"/>
      <c r="CE16" s="247"/>
      <c r="CF16" s="247"/>
      <c r="CG16" s="247"/>
      <c r="CH16" s="247"/>
      <c r="CI16" s="247"/>
      <c r="CJ16" s="247"/>
      <c r="CK16" s="247"/>
      <c r="CL16" s="181"/>
      <c r="CM16" s="75">
        <f>+AS16-SUM(D16:AR16)</f>
        <v>0</v>
      </c>
      <c r="CN16" s="181"/>
      <c r="CO16" s="73">
        <f>+IF(OR((D16&gt;'DD7B1.MELD'!D42),(D16&lt;'DD7B1.MELD'!D43)),111,0)</f>
        <v>0</v>
      </c>
      <c r="CP16" s="73">
        <f>+IF((E16&gt;'DD7B1.MELD'!F42),111,0)</f>
        <v>0</v>
      </c>
      <c r="CQ16" s="73">
        <f>+IF((F16&gt;'DD7B1.MELD'!G42),111,0)</f>
        <v>0</v>
      </c>
      <c r="CR16" s="73">
        <f>+IF((G16&gt;'DD7B1.MELD'!H42),111,0)</f>
        <v>0</v>
      </c>
      <c r="CS16" s="73">
        <f>+IF((H16&gt;'DD7B1.MELD'!I42),111,0)</f>
        <v>0</v>
      </c>
      <c r="CT16" s="73">
        <f>+IF((I16&gt;'DD7B1.MELD'!J42),111,0)</f>
        <v>0</v>
      </c>
      <c r="CU16" s="73">
        <f>+IF((J16&gt;'DD7B1.MELD'!K42),111,0)</f>
        <v>0</v>
      </c>
      <c r="CV16" s="73">
        <f>+IF((K16&gt;'DD7B1.MELD'!L42),111,0)</f>
        <v>0</v>
      </c>
      <c r="CW16" s="73">
        <f>+IF((L16&gt;'DD7B1.MELD'!M42),111,0)</f>
        <v>0</v>
      </c>
      <c r="CX16" s="73">
        <f>+IF((M16&gt;'DD7B1.MELD'!N42),111,0)</f>
        <v>0</v>
      </c>
      <c r="CY16" s="73">
        <f>+IF((N16&gt;'DD7B1.MELD'!O42),111,0)</f>
        <v>0</v>
      </c>
      <c r="CZ16" s="73">
        <f>+IF((O16&gt;'DD7B1.MELD'!P42),111,0)</f>
        <v>0</v>
      </c>
      <c r="DA16" s="73">
        <f>+IF((P16&gt;'DD7B1.MELD'!Q42),111,0)</f>
        <v>0</v>
      </c>
      <c r="DB16" s="73">
        <f>+IF((Q16&gt;'DD7B1.MELD'!R42),111,0)</f>
        <v>0</v>
      </c>
      <c r="DC16" s="73">
        <f>+IF((R16&gt;'DD7B1.MELD'!S42),111,0)</f>
        <v>0</v>
      </c>
      <c r="DD16" s="73">
        <f>+IF((S16&gt;'DD7B1.MELD'!T42),111,0)</f>
        <v>0</v>
      </c>
      <c r="DE16" s="73">
        <f>+IF((T16&gt;'DD7B1.MELD'!U42),111,0)</f>
        <v>0</v>
      </c>
      <c r="DF16" s="73">
        <f>+IF((U16&gt;'DD7B1.MELD'!V42),111,0)</f>
        <v>0</v>
      </c>
      <c r="DG16" s="73">
        <f>+IF((V16&gt;'DD7B1.MELD'!W42),111,0)</f>
        <v>0</v>
      </c>
      <c r="DH16" s="73">
        <f>+IF((W16&gt;'DD7B1.MELD'!X42),111,0)</f>
        <v>0</v>
      </c>
      <c r="DI16" s="73">
        <f>+IF((X16&gt;'DD7B1.MELD'!Y42),111,0)</f>
        <v>0</v>
      </c>
      <c r="DJ16" s="73" t="e">
        <f>+IF((Y16&gt;'DD7B1.MELD'!#REF!),111,0)</f>
        <v>#REF!</v>
      </c>
      <c r="DK16" s="73" t="e">
        <f>+IF((Z16&gt;'DD7B1.MELD'!#REF!),111,0)</f>
        <v>#REF!</v>
      </c>
      <c r="DL16" s="73">
        <f>+IF((AA16&gt;'DD7B1.MELD'!Z42),111,0)</f>
        <v>0</v>
      </c>
      <c r="DM16" s="73">
        <f>+IF((AB16&gt;'DD7B1.MELD'!AA42),111,0)</f>
        <v>0</v>
      </c>
      <c r="DN16" s="73">
        <f>+IF((AC16&gt;'DD7B1.MELD'!AB42),111,0)</f>
        <v>0</v>
      </c>
      <c r="DO16" s="73">
        <f>+IF((AD16&gt;'DD7B1.MELD'!AC42),111,0)</f>
        <v>0</v>
      </c>
      <c r="DP16" s="73">
        <f>+IF((AE16&gt;'DD7B1.MELD'!AD42),111,0)</f>
        <v>0</v>
      </c>
      <c r="DQ16" s="73">
        <f>+IF((AF16&gt;'DD7B1.MELD'!AE42),111,0)</f>
        <v>0</v>
      </c>
      <c r="DR16" s="73">
        <f>+IF((AG16&gt;'DD7B1.MELD'!AF42),111,0)</f>
        <v>0</v>
      </c>
      <c r="DS16" s="73">
        <f>+IF((AH16&gt;'DD7B1.MELD'!AG42),111,0)</f>
        <v>0</v>
      </c>
      <c r="DT16" s="73">
        <f>+IF((AI16&gt;'DD7B1.MELD'!AH42),111,0)</f>
        <v>0</v>
      </c>
      <c r="DU16" s="73">
        <f>+IF((AJ16&gt;'DD7B1.MELD'!AI42),111,0)</f>
        <v>0</v>
      </c>
      <c r="DV16" s="73">
        <f>+IF((AK16&gt;'DD7B1.MELD'!AJ42),111,0)</f>
        <v>0</v>
      </c>
      <c r="DW16" s="73">
        <f>+IF((AL16&gt;'DD7B1.MELD'!AK42),111,0)</f>
        <v>0</v>
      </c>
      <c r="DX16" s="73">
        <f>+IF((AM16&gt;'DD7B1.MELD'!AL42),111,0)</f>
        <v>0</v>
      </c>
      <c r="DY16" s="73">
        <f>+IF((AN16&gt;'DD7B1.MELD'!AM42),111,0)</f>
        <v>0</v>
      </c>
      <c r="DZ16" s="73">
        <f>+IF((AO16&gt;'DD7B1.MELD'!AN42),111,0)</f>
        <v>0</v>
      </c>
      <c r="EA16" s="73">
        <f>+IF((AP16&gt;'DD7B1.MELD'!AO42),111,0)</f>
        <v>0</v>
      </c>
      <c r="EB16" s="73">
        <f>+IF((AQ16&gt;'DD7B1.MELD'!AP42),111,0)</f>
        <v>0</v>
      </c>
      <c r="EC16" s="73">
        <f>+IF((AR16&gt;'DD7B1.MELD'!AQ42),111,0)</f>
        <v>0</v>
      </c>
      <c r="ED16" s="73">
        <f>+IF((AS16&gt;'DD7B1.MELD'!AR42),111,0)</f>
        <v>0</v>
      </c>
    </row>
    <row r="17" spans="1:134" s="9" customFormat="1" ht="17.100000000000001" customHeight="1">
      <c r="A17" s="12"/>
      <c r="B17" s="59"/>
      <c r="C17" s="60" t="s">
        <v>198</v>
      </c>
      <c r="D17" s="360">
        <f t="shared" ref="D17:AR17" si="4">+SUM(D14:D16)</f>
        <v>0</v>
      </c>
      <c r="E17" s="360">
        <f t="shared" si="4"/>
        <v>0</v>
      </c>
      <c r="F17" s="360">
        <f t="shared" si="4"/>
        <v>0</v>
      </c>
      <c r="G17" s="360">
        <f t="shared" si="4"/>
        <v>0</v>
      </c>
      <c r="H17" s="360">
        <f t="shared" si="4"/>
        <v>0</v>
      </c>
      <c r="I17" s="360">
        <f t="shared" si="4"/>
        <v>0</v>
      </c>
      <c r="J17" s="360">
        <f t="shared" si="4"/>
        <v>0</v>
      </c>
      <c r="K17" s="360">
        <f t="shared" si="4"/>
        <v>0</v>
      </c>
      <c r="L17" s="360">
        <f t="shared" si="4"/>
        <v>0</v>
      </c>
      <c r="M17" s="360">
        <f t="shared" si="4"/>
        <v>0</v>
      </c>
      <c r="N17" s="360">
        <f t="shared" si="4"/>
        <v>0</v>
      </c>
      <c r="O17" s="360">
        <f t="shared" si="4"/>
        <v>0</v>
      </c>
      <c r="P17" s="360">
        <f t="shared" si="4"/>
        <v>0</v>
      </c>
      <c r="Q17" s="360">
        <f t="shared" si="4"/>
        <v>0</v>
      </c>
      <c r="R17" s="360">
        <f t="shared" si="4"/>
        <v>0</v>
      </c>
      <c r="S17" s="360">
        <f t="shared" si="4"/>
        <v>0</v>
      </c>
      <c r="T17" s="360">
        <f t="shared" si="4"/>
        <v>0</v>
      </c>
      <c r="U17" s="360">
        <f t="shared" si="4"/>
        <v>0</v>
      </c>
      <c r="V17" s="360">
        <f t="shared" si="4"/>
        <v>0</v>
      </c>
      <c r="W17" s="360">
        <f t="shared" si="4"/>
        <v>0</v>
      </c>
      <c r="X17" s="360">
        <f t="shared" si="4"/>
        <v>0</v>
      </c>
      <c r="Y17" s="360">
        <f t="shared" si="4"/>
        <v>0</v>
      </c>
      <c r="Z17" s="360">
        <f t="shared" si="4"/>
        <v>0</v>
      </c>
      <c r="AA17" s="360">
        <f t="shared" si="4"/>
        <v>0</v>
      </c>
      <c r="AB17" s="360">
        <f t="shared" si="4"/>
        <v>0</v>
      </c>
      <c r="AC17" s="360">
        <f t="shared" si="4"/>
        <v>0</v>
      </c>
      <c r="AD17" s="360">
        <f t="shared" si="4"/>
        <v>0</v>
      </c>
      <c r="AE17" s="360">
        <f t="shared" si="4"/>
        <v>0</v>
      </c>
      <c r="AF17" s="360">
        <f t="shared" si="4"/>
        <v>0</v>
      </c>
      <c r="AG17" s="360">
        <f t="shared" si="4"/>
        <v>0</v>
      </c>
      <c r="AH17" s="360">
        <f t="shared" si="4"/>
        <v>0</v>
      </c>
      <c r="AI17" s="360">
        <f t="shared" si="4"/>
        <v>0</v>
      </c>
      <c r="AJ17" s="360">
        <f t="shared" si="4"/>
        <v>0</v>
      </c>
      <c r="AK17" s="360">
        <f t="shared" si="4"/>
        <v>0</v>
      </c>
      <c r="AL17" s="360">
        <f t="shared" si="4"/>
        <v>0</v>
      </c>
      <c r="AM17" s="360">
        <f t="shared" si="4"/>
        <v>0</v>
      </c>
      <c r="AN17" s="360">
        <f t="shared" si="4"/>
        <v>0</v>
      </c>
      <c r="AO17" s="360">
        <f t="shared" si="4"/>
        <v>0</v>
      </c>
      <c r="AP17" s="360">
        <f t="shared" si="4"/>
        <v>0</v>
      </c>
      <c r="AQ17" s="360">
        <f t="shared" si="4"/>
        <v>0</v>
      </c>
      <c r="AR17" s="360">
        <f t="shared" si="4"/>
        <v>0</v>
      </c>
      <c r="AS17" s="359">
        <f>+SUM(D17:AR17)</f>
        <v>0</v>
      </c>
      <c r="AT17" s="317"/>
      <c r="AU17" s="182"/>
      <c r="AV17" s="72">
        <f>+D17-SUM(D14:D16)</f>
        <v>0</v>
      </c>
      <c r="AW17" s="72">
        <f t="shared" ref="AW17:CK17" si="5">+E17-SUM(E14:E16)</f>
        <v>0</v>
      </c>
      <c r="AX17" s="72">
        <f t="shared" si="5"/>
        <v>0</v>
      </c>
      <c r="AY17" s="72">
        <f t="shared" si="5"/>
        <v>0</v>
      </c>
      <c r="AZ17" s="72">
        <f t="shared" si="5"/>
        <v>0</v>
      </c>
      <c r="BA17" s="72">
        <f t="shared" si="5"/>
        <v>0</v>
      </c>
      <c r="BB17" s="72">
        <f t="shared" si="5"/>
        <v>0</v>
      </c>
      <c r="BC17" s="72">
        <f t="shared" si="5"/>
        <v>0</v>
      </c>
      <c r="BD17" s="72">
        <f t="shared" si="5"/>
        <v>0</v>
      </c>
      <c r="BE17" s="72">
        <f t="shared" si="5"/>
        <v>0</v>
      </c>
      <c r="BF17" s="72">
        <f t="shared" si="5"/>
        <v>0</v>
      </c>
      <c r="BG17" s="72">
        <f t="shared" si="5"/>
        <v>0</v>
      </c>
      <c r="BH17" s="72">
        <f t="shared" si="5"/>
        <v>0</v>
      </c>
      <c r="BI17" s="72">
        <f t="shared" si="5"/>
        <v>0</v>
      </c>
      <c r="BJ17" s="72">
        <f t="shared" si="5"/>
        <v>0</v>
      </c>
      <c r="BK17" s="72">
        <f t="shared" si="5"/>
        <v>0</v>
      </c>
      <c r="BL17" s="72">
        <f t="shared" si="5"/>
        <v>0</v>
      </c>
      <c r="BM17" s="72">
        <f t="shared" si="5"/>
        <v>0</v>
      </c>
      <c r="BN17" s="72">
        <f t="shared" si="5"/>
        <v>0</v>
      </c>
      <c r="BO17" s="72">
        <f t="shared" si="5"/>
        <v>0</v>
      </c>
      <c r="BP17" s="72">
        <f t="shared" si="5"/>
        <v>0</v>
      </c>
      <c r="BQ17" s="72">
        <f t="shared" si="5"/>
        <v>0</v>
      </c>
      <c r="BR17" s="72">
        <f t="shared" si="5"/>
        <v>0</v>
      </c>
      <c r="BS17" s="72">
        <f t="shared" si="5"/>
        <v>0</v>
      </c>
      <c r="BT17" s="72">
        <f t="shared" si="5"/>
        <v>0</v>
      </c>
      <c r="BU17" s="72">
        <f t="shared" si="5"/>
        <v>0</v>
      </c>
      <c r="BV17" s="72">
        <f t="shared" si="5"/>
        <v>0</v>
      </c>
      <c r="BW17" s="72">
        <f t="shared" si="5"/>
        <v>0</v>
      </c>
      <c r="BX17" s="72">
        <f t="shared" si="5"/>
        <v>0</v>
      </c>
      <c r="BY17" s="72">
        <f t="shared" si="5"/>
        <v>0</v>
      </c>
      <c r="BZ17" s="72">
        <f t="shared" si="5"/>
        <v>0</v>
      </c>
      <c r="CA17" s="72">
        <f t="shared" si="5"/>
        <v>0</v>
      </c>
      <c r="CB17" s="72">
        <f t="shared" si="5"/>
        <v>0</v>
      </c>
      <c r="CC17" s="72">
        <f t="shared" si="5"/>
        <v>0</v>
      </c>
      <c r="CD17" s="72">
        <f t="shared" si="5"/>
        <v>0</v>
      </c>
      <c r="CE17" s="72">
        <f t="shared" si="5"/>
        <v>0</v>
      </c>
      <c r="CF17" s="72">
        <f t="shared" si="5"/>
        <v>0</v>
      </c>
      <c r="CG17" s="72">
        <f t="shared" si="5"/>
        <v>0</v>
      </c>
      <c r="CH17" s="72">
        <f t="shared" si="5"/>
        <v>0</v>
      </c>
      <c r="CI17" s="72">
        <f t="shared" si="5"/>
        <v>0</v>
      </c>
      <c r="CJ17" s="72">
        <f t="shared" si="5"/>
        <v>0</v>
      </c>
      <c r="CK17" s="72">
        <f t="shared" si="5"/>
        <v>0</v>
      </c>
      <c r="CL17" s="182"/>
      <c r="CM17" s="76">
        <f>+AS17-SUM(D17:AR17)</f>
        <v>0</v>
      </c>
      <c r="CN17" s="182"/>
      <c r="CO17" s="73">
        <f>+IF((D17&gt;'DD7B1.MELD'!D45),111,0)</f>
        <v>0</v>
      </c>
      <c r="CP17" s="73">
        <f>+IF((E17&gt;'DD7B1.MELD'!F45),111,0)</f>
        <v>0</v>
      </c>
      <c r="CQ17" s="73">
        <f>+IF((F17&gt;'DD7B1.MELD'!G45),111,0)</f>
        <v>0</v>
      </c>
      <c r="CR17" s="73">
        <f>+IF((G17&gt;'DD7B1.MELD'!H45),111,0)</f>
        <v>0</v>
      </c>
      <c r="CS17" s="73">
        <f>+IF((H17&gt;'DD7B1.MELD'!I45),111,0)</f>
        <v>0</v>
      </c>
      <c r="CT17" s="73">
        <f>+IF((I17&gt;'DD7B1.MELD'!J45),111,0)</f>
        <v>0</v>
      </c>
      <c r="CU17" s="73">
        <f>+IF((J17&gt;'DD7B1.MELD'!K45),111,0)</f>
        <v>0</v>
      </c>
      <c r="CV17" s="73">
        <f>+IF((K17&gt;'DD7B1.MELD'!L45),111,0)</f>
        <v>0</v>
      </c>
      <c r="CW17" s="73">
        <f>+IF((L17&gt;'DD7B1.MELD'!M45),111,0)</f>
        <v>0</v>
      </c>
      <c r="CX17" s="73">
        <f>+IF((M17&gt;'DD7B1.MELD'!N45),111,0)</f>
        <v>0</v>
      </c>
      <c r="CY17" s="73">
        <f>+IF((N17&gt;'DD7B1.MELD'!O45),111,0)</f>
        <v>0</v>
      </c>
      <c r="CZ17" s="73">
        <f>+IF((O17&gt;'DD7B1.MELD'!P45),111,0)</f>
        <v>0</v>
      </c>
      <c r="DA17" s="73">
        <f>+IF((P17&gt;'DD7B1.MELD'!Q45),111,0)</f>
        <v>0</v>
      </c>
      <c r="DB17" s="73">
        <f>+IF((Q17&gt;'DD7B1.MELD'!R45),111,0)</f>
        <v>0</v>
      </c>
      <c r="DC17" s="73">
        <f>+IF((R17&gt;'DD7B1.MELD'!S45),111,0)</f>
        <v>0</v>
      </c>
      <c r="DD17" s="73">
        <f>+IF((S17&gt;'DD7B1.MELD'!T45),111,0)</f>
        <v>0</v>
      </c>
      <c r="DE17" s="73">
        <f>+IF((T17&gt;'DD7B1.MELD'!U45),111,0)</f>
        <v>0</v>
      </c>
      <c r="DF17" s="73">
        <f>+IF((U17&gt;'DD7B1.MELD'!V45),111,0)</f>
        <v>0</v>
      </c>
      <c r="DG17" s="73">
        <f>+IF((V17&gt;'DD7B1.MELD'!W45),111,0)</f>
        <v>0</v>
      </c>
      <c r="DH17" s="73">
        <f>+IF((W17&gt;'DD7B1.MELD'!X45),111,0)</f>
        <v>0</v>
      </c>
      <c r="DI17" s="73">
        <f>+IF((X17&gt;'DD7B1.MELD'!Y45),111,0)</f>
        <v>0</v>
      </c>
      <c r="DJ17" s="73" t="e">
        <f>+IF((Y17&gt;'DD7B1.MELD'!#REF!),111,0)</f>
        <v>#REF!</v>
      </c>
      <c r="DK17" s="73" t="e">
        <f>+IF((Z17&gt;'DD7B1.MELD'!#REF!),111,0)</f>
        <v>#REF!</v>
      </c>
      <c r="DL17" s="73">
        <f>+IF((AA17&gt;'DD7B1.MELD'!Z45),111,0)</f>
        <v>0</v>
      </c>
      <c r="DM17" s="73">
        <f>+IF((AB17&gt;'DD7B1.MELD'!AA45),111,0)</f>
        <v>0</v>
      </c>
      <c r="DN17" s="73">
        <f>+IF((AC17&gt;'DD7B1.MELD'!AB45),111,0)</f>
        <v>0</v>
      </c>
      <c r="DO17" s="73">
        <f>+IF((AD17&gt;'DD7B1.MELD'!AC45),111,0)</f>
        <v>0</v>
      </c>
      <c r="DP17" s="73">
        <f>+IF((AE17&gt;'DD7B1.MELD'!AD45),111,0)</f>
        <v>0</v>
      </c>
      <c r="DQ17" s="73">
        <f>+IF((AF17&gt;'DD7B1.MELD'!AE45),111,0)</f>
        <v>0</v>
      </c>
      <c r="DR17" s="73">
        <f>+IF((AG17&gt;'DD7B1.MELD'!AF45),111,0)</f>
        <v>0</v>
      </c>
      <c r="DS17" s="73">
        <f>+IF((AH17&gt;'DD7B1.MELD'!AG45),111,0)</f>
        <v>0</v>
      </c>
      <c r="DT17" s="73">
        <f>+IF((AI17&gt;'DD7B1.MELD'!AH45),111,0)</f>
        <v>0</v>
      </c>
      <c r="DU17" s="73">
        <f>+IF((AJ17&gt;'DD7B1.MELD'!AI45),111,0)</f>
        <v>0</v>
      </c>
      <c r="DV17" s="73">
        <f>+IF((AK17&gt;'DD7B1.MELD'!AJ45),111,0)</f>
        <v>0</v>
      </c>
      <c r="DW17" s="73">
        <f>+IF((AL17&gt;'DD7B1.MELD'!AK45),111,0)</f>
        <v>0</v>
      </c>
      <c r="DX17" s="73">
        <f>+IF((AM17&gt;'DD7B1.MELD'!AL45),111,0)</f>
        <v>0</v>
      </c>
      <c r="DY17" s="73">
        <f>+IF((AN17&gt;'DD7B1.MELD'!AM45),111,0)</f>
        <v>0</v>
      </c>
      <c r="DZ17" s="73">
        <f>+IF((AO17&gt;'DD7B1.MELD'!AN45),111,0)</f>
        <v>0</v>
      </c>
      <c r="EA17" s="73">
        <f>+IF((AP17&gt;'DD7B1.MELD'!AO45),111,0)</f>
        <v>0</v>
      </c>
      <c r="EB17" s="73">
        <f>+IF((AQ17&gt;'DD7B1.MELD'!AP45),111,0)</f>
        <v>0</v>
      </c>
      <c r="EC17" s="73">
        <f>+IF((AR17&gt;'DD7B1.MELD'!AQ45),111,0)</f>
        <v>0</v>
      </c>
      <c r="ED17" s="73">
        <f>+IF((AS17&gt;'DD7B1.MELD'!AR45),111,0)</f>
        <v>0</v>
      </c>
    </row>
    <row r="18" spans="1:134" s="56" customFormat="1" ht="24.95" customHeight="1">
      <c r="B18" s="61"/>
      <c r="C18" s="62" t="s">
        <v>21</v>
      </c>
      <c r="D18" s="334"/>
      <c r="E18" s="334"/>
      <c r="F18" s="334"/>
      <c r="G18" s="334"/>
      <c r="H18" s="334"/>
      <c r="I18" s="334"/>
      <c r="J18" s="334"/>
      <c r="K18" s="334"/>
      <c r="L18" s="334"/>
      <c r="M18" s="334"/>
      <c r="N18" s="334"/>
      <c r="O18" s="324"/>
      <c r="P18" s="324"/>
      <c r="Q18" s="324"/>
      <c r="R18" s="324"/>
      <c r="S18" s="324"/>
      <c r="T18" s="324"/>
      <c r="U18" s="324"/>
      <c r="V18" s="324"/>
      <c r="W18" s="324"/>
      <c r="X18" s="365"/>
      <c r="Y18" s="335"/>
      <c r="Z18" s="365"/>
      <c r="AA18" s="365"/>
      <c r="AB18" s="366"/>
      <c r="AC18" s="366"/>
      <c r="AD18" s="366"/>
      <c r="AE18" s="366"/>
      <c r="AF18" s="366"/>
      <c r="AG18" s="366"/>
      <c r="AH18" s="366"/>
      <c r="AI18" s="366"/>
      <c r="AJ18" s="366"/>
      <c r="AK18" s="366"/>
      <c r="AL18" s="366"/>
      <c r="AM18" s="366"/>
      <c r="AN18" s="366"/>
      <c r="AO18" s="366"/>
      <c r="AP18" s="366"/>
      <c r="AQ18" s="366"/>
      <c r="AR18" s="366"/>
      <c r="AS18" s="367"/>
      <c r="AT18" s="312"/>
      <c r="AU18" s="179"/>
      <c r="AV18" s="247"/>
      <c r="AW18" s="247"/>
      <c r="AX18" s="247"/>
      <c r="AY18" s="247"/>
      <c r="AZ18" s="247"/>
      <c r="BA18" s="247"/>
      <c r="BB18" s="247"/>
      <c r="BC18" s="247"/>
      <c r="BD18" s="247"/>
      <c r="BE18" s="247"/>
      <c r="BF18" s="247"/>
      <c r="BG18" s="247"/>
      <c r="BH18" s="247"/>
      <c r="BI18" s="247"/>
      <c r="BJ18" s="247"/>
      <c r="BK18" s="247"/>
      <c r="BL18" s="247"/>
      <c r="BM18" s="247"/>
      <c r="BN18" s="247"/>
      <c r="BO18" s="247"/>
      <c r="BP18" s="247"/>
      <c r="BQ18" s="247"/>
      <c r="BR18" s="247"/>
      <c r="BS18" s="247"/>
      <c r="BT18" s="247"/>
      <c r="BU18" s="247"/>
      <c r="BV18" s="247"/>
      <c r="BW18" s="247"/>
      <c r="BX18" s="247"/>
      <c r="BY18" s="247"/>
      <c r="BZ18" s="247"/>
      <c r="CA18" s="247"/>
      <c r="CB18" s="247"/>
      <c r="CC18" s="247"/>
      <c r="CD18" s="247"/>
      <c r="CE18" s="247"/>
      <c r="CF18" s="247"/>
      <c r="CG18" s="247"/>
      <c r="CH18" s="247"/>
      <c r="CI18" s="247"/>
      <c r="CJ18" s="247"/>
      <c r="CK18" s="247"/>
      <c r="CL18" s="179"/>
      <c r="CM18" s="236"/>
      <c r="CN18" s="179"/>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row>
    <row r="19" spans="1:134" s="56" customFormat="1" ht="30" customHeight="1">
      <c r="B19" s="61"/>
      <c r="C19" s="62" t="s">
        <v>17</v>
      </c>
      <c r="D19" s="323"/>
      <c r="E19" s="323"/>
      <c r="F19" s="323"/>
      <c r="G19" s="323"/>
      <c r="H19" s="323"/>
      <c r="I19" s="323"/>
      <c r="J19" s="323"/>
      <c r="K19" s="323"/>
      <c r="L19" s="323"/>
      <c r="M19" s="323"/>
      <c r="N19" s="323"/>
      <c r="O19" s="324"/>
      <c r="P19" s="324"/>
      <c r="Q19" s="324"/>
      <c r="R19" s="324"/>
      <c r="S19" s="324"/>
      <c r="T19" s="324"/>
      <c r="U19" s="324"/>
      <c r="V19" s="324"/>
      <c r="W19" s="324"/>
      <c r="X19" s="365"/>
      <c r="Y19" s="323"/>
      <c r="Z19" s="365"/>
      <c r="AA19" s="365"/>
      <c r="AB19" s="366"/>
      <c r="AC19" s="366"/>
      <c r="AD19" s="366"/>
      <c r="AE19" s="366"/>
      <c r="AF19" s="366"/>
      <c r="AG19" s="366"/>
      <c r="AH19" s="366"/>
      <c r="AI19" s="366"/>
      <c r="AJ19" s="366"/>
      <c r="AK19" s="366"/>
      <c r="AL19" s="366"/>
      <c r="AM19" s="366"/>
      <c r="AN19" s="366"/>
      <c r="AO19" s="366"/>
      <c r="AP19" s="366"/>
      <c r="AQ19" s="366"/>
      <c r="AR19" s="366"/>
      <c r="AS19" s="367"/>
      <c r="AT19" s="312"/>
      <c r="AU19" s="179"/>
      <c r="AV19" s="247"/>
      <c r="AW19" s="247"/>
      <c r="AX19" s="247"/>
      <c r="AY19" s="247"/>
      <c r="AZ19" s="247"/>
      <c r="BA19" s="247"/>
      <c r="BB19" s="247"/>
      <c r="BC19" s="247"/>
      <c r="BD19" s="247"/>
      <c r="BE19" s="247"/>
      <c r="BF19" s="247"/>
      <c r="BG19" s="247"/>
      <c r="BH19" s="247"/>
      <c r="BI19" s="247"/>
      <c r="BJ19" s="247"/>
      <c r="BK19" s="247"/>
      <c r="BL19" s="247"/>
      <c r="BM19" s="247"/>
      <c r="BN19" s="247"/>
      <c r="BO19" s="247"/>
      <c r="BP19" s="247"/>
      <c r="BQ19" s="247"/>
      <c r="BR19" s="247"/>
      <c r="BS19" s="247"/>
      <c r="BT19" s="247"/>
      <c r="BU19" s="247"/>
      <c r="BV19" s="247"/>
      <c r="BW19" s="247"/>
      <c r="BX19" s="247"/>
      <c r="BY19" s="247"/>
      <c r="BZ19" s="247"/>
      <c r="CA19" s="247"/>
      <c r="CB19" s="247"/>
      <c r="CC19" s="247"/>
      <c r="CD19" s="247"/>
      <c r="CE19" s="247"/>
      <c r="CF19" s="247"/>
      <c r="CG19" s="247"/>
      <c r="CH19" s="247"/>
      <c r="CI19" s="247"/>
      <c r="CJ19" s="247"/>
      <c r="CK19" s="247"/>
      <c r="CL19" s="179"/>
      <c r="CM19" s="236"/>
      <c r="CN19" s="179"/>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row>
    <row r="20" spans="1:134" s="3" customFormat="1" ht="17.100000000000001" customHeight="1">
      <c r="B20" s="57"/>
      <c r="C20" s="58" t="s">
        <v>167</v>
      </c>
      <c r="D20" s="329"/>
      <c r="E20" s="329"/>
      <c r="F20" s="329"/>
      <c r="G20" s="329"/>
      <c r="H20" s="329"/>
      <c r="I20" s="329"/>
      <c r="J20" s="329"/>
      <c r="K20" s="329"/>
      <c r="L20" s="330"/>
      <c r="M20" s="330"/>
      <c r="N20" s="330"/>
      <c r="O20" s="331"/>
      <c r="P20" s="331"/>
      <c r="Q20" s="331"/>
      <c r="R20" s="331"/>
      <c r="S20" s="331"/>
      <c r="T20" s="331"/>
      <c r="U20" s="331"/>
      <c r="V20" s="331"/>
      <c r="W20" s="331"/>
      <c r="X20" s="368"/>
      <c r="Y20" s="331"/>
      <c r="Z20" s="368"/>
      <c r="AA20" s="368"/>
      <c r="AB20" s="369"/>
      <c r="AC20" s="369"/>
      <c r="AD20" s="369"/>
      <c r="AE20" s="369"/>
      <c r="AF20" s="369"/>
      <c r="AG20" s="369"/>
      <c r="AH20" s="369"/>
      <c r="AI20" s="369"/>
      <c r="AJ20" s="369"/>
      <c r="AK20" s="369"/>
      <c r="AL20" s="369"/>
      <c r="AM20" s="369"/>
      <c r="AN20" s="369"/>
      <c r="AO20" s="369"/>
      <c r="AP20" s="369"/>
      <c r="AQ20" s="369"/>
      <c r="AR20" s="369"/>
      <c r="AS20" s="359">
        <f>+SUM(D20:AR20)</f>
        <v>0</v>
      </c>
      <c r="AT20" s="317"/>
      <c r="AU20" s="181"/>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47"/>
      <c r="BZ20" s="247"/>
      <c r="CA20" s="247"/>
      <c r="CB20" s="247"/>
      <c r="CC20" s="247"/>
      <c r="CD20" s="247"/>
      <c r="CE20" s="247"/>
      <c r="CF20" s="247"/>
      <c r="CG20" s="247"/>
      <c r="CH20" s="247"/>
      <c r="CI20" s="247"/>
      <c r="CJ20" s="247"/>
      <c r="CK20" s="247"/>
      <c r="CL20" s="181"/>
      <c r="CM20" s="75">
        <f>+AS20-SUM(D20:AR20)</f>
        <v>0</v>
      </c>
      <c r="CN20" s="181"/>
      <c r="CO20" s="73">
        <f>+IF(OR((D20&gt;'DD7B1.MELD'!D49),(D20&lt;'DD7B1.MELD'!D50)),111,0)</f>
        <v>0</v>
      </c>
      <c r="CP20" s="73">
        <f>+IF((E20&gt;'DD7B1.MELD'!F49),111,0)</f>
        <v>0</v>
      </c>
      <c r="CQ20" s="73">
        <f>+IF((F20&gt;'DD7B1.MELD'!G49),111,0)</f>
        <v>0</v>
      </c>
      <c r="CR20" s="73">
        <f>+IF((G20&gt;'DD7B1.MELD'!H49),111,0)</f>
        <v>0</v>
      </c>
      <c r="CS20" s="73">
        <f>+IF((H20&gt;'DD7B1.MELD'!I49),111,0)</f>
        <v>0</v>
      </c>
      <c r="CT20" s="73">
        <f>+IF((I20&gt;'DD7B1.MELD'!J49),111,0)</f>
        <v>0</v>
      </c>
      <c r="CU20" s="73">
        <f>+IF((J20&gt;'DD7B1.MELD'!K49),111,0)</f>
        <v>0</v>
      </c>
      <c r="CV20" s="73">
        <f>+IF((K20&gt;'DD7B1.MELD'!L49),111,0)</f>
        <v>0</v>
      </c>
      <c r="CW20" s="73">
        <f>+IF((L20&gt;'DD7B1.MELD'!M49),111,0)</f>
        <v>0</v>
      </c>
      <c r="CX20" s="73">
        <f>+IF((M20&gt;'DD7B1.MELD'!N49),111,0)</f>
        <v>0</v>
      </c>
      <c r="CY20" s="73">
        <f>+IF((N20&gt;'DD7B1.MELD'!O49),111,0)</f>
        <v>0</v>
      </c>
      <c r="CZ20" s="73">
        <f>+IF((O20&gt;'DD7B1.MELD'!P49),111,0)</f>
        <v>0</v>
      </c>
      <c r="DA20" s="73">
        <f>+IF((P20&gt;'DD7B1.MELD'!Q49),111,0)</f>
        <v>0</v>
      </c>
      <c r="DB20" s="73">
        <f>+IF((Q20&gt;'DD7B1.MELD'!R49),111,0)</f>
        <v>0</v>
      </c>
      <c r="DC20" s="73">
        <f>+IF((R20&gt;'DD7B1.MELD'!S49),111,0)</f>
        <v>0</v>
      </c>
      <c r="DD20" s="73">
        <f>+IF((S20&gt;'DD7B1.MELD'!T49),111,0)</f>
        <v>0</v>
      </c>
      <c r="DE20" s="73">
        <f>+IF((T20&gt;'DD7B1.MELD'!U49),111,0)</f>
        <v>0</v>
      </c>
      <c r="DF20" s="73">
        <f>+IF((U20&gt;'DD7B1.MELD'!V49),111,0)</f>
        <v>0</v>
      </c>
      <c r="DG20" s="73">
        <f>+IF((V20&gt;'DD7B1.MELD'!W49),111,0)</f>
        <v>0</v>
      </c>
      <c r="DH20" s="73">
        <f>+IF((W20&gt;'DD7B1.MELD'!X49),111,0)</f>
        <v>0</v>
      </c>
      <c r="DI20" s="73">
        <f>+IF((X20&gt;'DD7B1.MELD'!Y49),111,0)</f>
        <v>0</v>
      </c>
      <c r="DJ20" s="73" t="e">
        <f>+IF((Y20&gt;'DD7B1.MELD'!#REF!),111,0)</f>
        <v>#REF!</v>
      </c>
      <c r="DK20" s="73" t="e">
        <f>+IF((Z20&gt;'DD7B1.MELD'!#REF!),111,0)</f>
        <v>#REF!</v>
      </c>
      <c r="DL20" s="73">
        <f>+IF((AA20&gt;'DD7B1.MELD'!Z49),111,0)</f>
        <v>0</v>
      </c>
      <c r="DM20" s="73">
        <f>+IF((AB20&gt;'DD7B1.MELD'!AA49),111,0)</f>
        <v>0</v>
      </c>
      <c r="DN20" s="73">
        <f>+IF((AC20&gt;'DD7B1.MELD'!AB49),111,0)</f>
        <v>0</v>
      </c>
      <c r="DO20" s="73">
        <f>+IF((AD20&gt;'DD7B1.MELD'!AC49),111,0)</f>
        <v>0</v>
      </c>
      <c r="DP20" s="73">
        <f>+IF((AE20&gt;'DD7B1.MELD'!AD49),111,0)</f>
        <v>0</v>
      </c>
      <c r="DQ20" s="73">
        <f>+IF((AF20&gt;'DD7B1.MELD'!AE49),111,0)</f>
        <v>0</v>
      </c>
      <c r="DR20" s="73">
        <f>+IF((AG20&gt;'DD7B1.MELD'!AF49),111,0)</f>
        <v>0</v>
      </c>
      <c r="DS20" s="73">
        <f>+IF((AH20&gt;'DD7B1.MELD'!AG49),111,0)</f>
        <v>0</v>
      </c>
      <c r="DT20" s="73">
        <f>+IF((AI20&gt;'DD7B1.MELD'!AH49),111,0)</f>
        <v>0</v>
      </c>
      <c r="DU20" s="73">
        <f>+IF((AJ20&gt;'DD7B1.MELD'!AI49),111,0)</f>
        <v>0</v>
      </c>
      <c r="DV20" s="73">
        <f>+IF((AK20&gt;'DD7B1.MELD'!AJ49),111,0)</f>
        <v>0</v>
      </c>
      <c r="DW20" s="73">
        <f>+IF((AL20&gt;'DD7B1.MELD'!AK49),111,0)</f>
        <v>0</v>
      </c>
      <c r="DX20" s="73">
        <f>+IF((AM20&gt;'DD7B1.MELD'!AL49),111,0)</f>
        <v>0</v>
      </c>
      <c r="DY20" s="73">
        <f>+IF((AN20&gt;'DD7B1.MELD'!AM49),111,0)</f>
        <v>0</v>
      </c>
      <c r="DZ20" s="73">
        <f>+IF((AO20&gt;'DD7B1.MELD'!AN49),111,0)</f>
        <v>0</v>
      </c>
      <c r="EA20" s="73">
        <f>+IF((AP20&gt;'DD7B1.MELD'!AO49),111,0)</f>
        <v>0</v>
      </c>
      <c r="EB20" s="73">
        <f>+IF((AQ20&gt;'DD7B1.MELD'!AP49),111,0)</f>
        <v>0</v>
      </c>
      <c r="EC20" s="73">
        <f>+IF((AR20&gt;'DD7B1.MELD'!AQ49),111,0)</f>
        <v>0</v>
      </c>
      <c r="ED20" s="73">
        <f>+IF((AS20&gt;'DD7B1.MELD'!AR49),111,0)</f>
        <v>0</v>
      </c>
    </row>
    <row r="21" spans="1:134" s="2" customFormat="1" ht="17.100000000000001" customHeight="1">
      <c r="B21" s="59"/>
      <c r="C21" s="60" t="s">
        <v>168</v>
      </c>
      <c r="D21" s="329"/>
      <c r="E21" s="329"/>
      <c r="F21" s="329"/>
      <c r="G21" s="329"/>
      <c r="H21" s="329"/>
      <c r="I21" s="329"/>
      <c r="J21" s="329"/>
      <c r="K21" s="329"/>
      <c r="L21" s="330"/>
      <c r="M21" s="330"/>
      <c r="N21" s="330"/>
      <c r="O21" s="331"/>
      <c r="P21" s="331"/>
      <c r="Q21" s="331"/>
      <c r="R21" s="331"/>
      <c r="S21" s="331"/>
      <c r="T21" s="331"/>
      <c r="U21" s="331"/>
      <c r="V21" s="331"/>
      <c r="W21" s="331"/>
      <c r="X21" s="368"/>
      <c r="Y21" s="331"/>
      <c r="Z21" s="368"/>
      <c r="AA21" s="368"/>
      <c r="AB21" s="369"/>
      <c r="AC21" s="369"/>
      <c r="AD21" s="369"/>
      <c r="AE21" s="369"/>
      <c r="AF21" s="369"/>
      <c r="AG21" s="369"/>
      <c r="AH21" s="369"/>
      <c r="AI21" s="369"/>
      <c r="AJ21" s="369"/>
      <c r="AK21" s="369"/>
      <c r="AL21" s="369"/>
      <c r="AM21" s="369"/>
      <c r="AN21" s="369"/>
      <c r="AO21" s="369"/>
      <c r="AP21" s="369"/>
      <c r="AQ21" s="369"/>
      <c r="AR21" s="369"/>
      <c r="AS21" s="359">
        <f>+SUM(D21:AR21)</f>
        <v>0</v>
      </c>
      <c r="AT21" s="317"/>
      <c r="AU21" s="180"/>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c r="CF21" s="247"/>
      <c r="CG21" s="247"/>
      <c r="CH21" s="247"/>
      <c r="CI21" s="247"/>
      <c r="CJ21" s="247"/>
      <c r="CK21" s="247"/>
      <c r="CL21" s="180"/>
      <c r="CM21" s="75">
        <f>+AS21-SUM(D21:AR21)</f>
        <v>0</v>
      </c>
      <c r="CN21" s="180"/>
      <c r="CO21" s="73">
        <f>+IF(OR((D21&gt;'DD7B1.MELD'!D52),(D21&lt;'DD7B1.MELD'!D53)),111,0)</f>
        <v>0</v>
      </c>
      <c r="CP21" s="73">
        <f>+IF((E21&gt;'DD7B1.MELD'!F52),111,0)</f>
        <v>0</v>
      </c>
      <c r="CQ21" s="73">
        <f>+IF((F21&gt;'DD7B1.MELD'!G52),111,0)</f>
        <v>0</v>
      </c>
      <c r="CR21" s="73">
        <f>+IF((G21&gt;'DD7B1.MELD'!H52),111,0)</f>
        <v>0</v>
      </c>
      <c r="CS21" s="73">
        <f>+IF((H21&gt;'DD7B1.MELD'!I52),111,0)</f>
        <v>0</v>
      </c>
      <c r="CT21" s="73">
        <f>+IF((I21&gt;'DD7B1.MELD'!J52),111,0)</f>
        <v>0</v>
      </c>
      <c r="CU21" s="73">
        <f>+IF((J21&gt;'DD7B1.MELD'!K52),111,0)</f>
        <v>0</v>
      </c>
      <c r="CV21" s="73">
        <f>+IF((K21&gt;'DD7B1.MELD'!L52),111,0)</f>
        <v>0</v>
      </c>
      <c r="CW21" s="73">
        <f>+IF((L21&gt;'DD7B1.MELD'!M52),111,0)</f>
        <v>0</v>
      </c>
      <c r="CX21" s="73">
        <f>+IF((M21&gt;'DD7B1.MELD'!N52),111,0)</f>
        <v>0</v>
      </c>
      <c r="CY21" s="73">
        <f>+IF((N21&gt;'DD7B1.MELD'!O52),111,0)</f>
        <v>0</v>
      </c>
      <c r="CZ21" s="73">
        <f>+IF((O21&gt;'DD7B1.MELD'!P52),111,0)</f>
        <v>0</v>
      </c>
      <c r="DA21" s="73">
        <f>+IF((P21&gt;'DD7B1.MELD'!Q52),111,0)</f>
        <v>0</v>
      </c>
      <c r="DB21" s="73">
        <f>+IF((Q21&gt;'DD7B1.MELD'!R52),111,0)</f>
        <v>0</v>
      </c>
      <c r="DC21" s="73">
        <f>+IF((R21&gt;'DD7B1.MELD'!S52),111,0)</f>
        <v>0</v>
      </c>
      <c r="DD21" s="73">
        <f>+IF((S21&gt;'DD7B1.MELD'!T52),111,0)</f>
        <v>0</v>
      </c>
      <c r="DE21" s="73">
        <f>+IF((T21&gt;'DD7B1.MELD'!U52),111,0)</f>
        <v>0</v>
      </c>
      <c r="DF21" s="73">
        <f>+IF((U21&gt;'DD7B1.MELD'!V52),111,0)</f>
        <v>0</v>
      </c>
      <c r="DG21" s="73">
        <f>+IF((V21&gt;'DD7B1.MELD'!W52),111,0)</f>
        <v>0</v>
      </c>
      <c r="DH21" s="73">
        <f>+IF((W21&gt;'DD7B1.MELD'!X52),111,0)</f>
        <v>0</v>
      </c>
      <c r="DI21" s="73">
        <f>+IF((X21&gt;'DD7B1.MELD'!Y52),111,0)</f>
        <v>0</v>
      </c>
      <c r="DJ21" s="73" t="e">
        <f>+IF((Y21&gt;'DD7B1.MELD'!#REF!),111,0)</f>
        <v>#REF!</v>
      </c>
      <c r="DK21" s="73" t="e">
        <f>+IF((Z21&gt;'DD7B1.MELD'!#REF!),111,0)</f>
        <v>#REF!</v>
      </c>
      <c r="DL21" s="73">
        <f>+IF((AA21&gt;'DD7B1.MELD'!Z52),111,0)</f>
        <v>0</v>
      </c>
      <c r="DM21" s="73">
        <f>+IF((AB21&gt;'DD7B1.MELD'!AA52),111,0)</f>
        <v>0</v>
      </c>
      <c r="DN21" s="73">
        <f>+IF((AC21&gt;'DD7B1.MELD'!AB52),111,0)</f>
        <v>0</v>
      </c>
      <c r="DO21" s="73">
        <f>+IF((AD21&gt;'DD7B1.MELD'!AC52),111,0)</f>
        <v>0</v>
      </c>
      <c r="DP21" s="73">
        <f>+IF((AE21&gt;'DD7B1.MELD'!AD52),111,0)</f>
        <v>0</v>
      </c>
      <c r="DQ21" s="73">
        <f>+IF((AF21&gt;'DD7B1.MELD'!AE52),111,0)</f>
        <v>0</v>
      </c>
      <c r="DR21" s="73">
        <f>+IF((AG21&gt;'DD7B1.MELD'!AF52),111,0)</f>
        <v>0</v>
      </c>
      <c r="DS21" s="73">
        <f>+IF((AH21&gt;'DD7B1.MELD'!AG52),111,0)</f>
        <v>0</v>
      </c>
      <c r="DT21" s="73">
        <f>+IF((AI21&gt;'DD7B1.MELD'!AH52),111,0)</f>
        <v>0</v>
      </c>
      <c r="DU21" s="73">
        <f>+IF((AJ21&gt;'DD7B1.MELD'!AI52),111,0)</f>
        <v>0</v>
      </c>
      <c r="DV21" s="73">
        <f>+IF((AK21&gt;'DD7B1.MELD'!AJ52),111,0)</f>
        <v>0</v>
      </c>
      <c r="DW21" s="73">
        <f>+IF((AL21&gt;'DD7B1.MELD'!AK52),111,0)</f>
        <v>0</v>
      </c>
      <c r="DX21" s="73">
        <f>+IF((AM21&gt;'DD7B1.MELD'!AL52),111,0)</f>
        <v>0</v>
      </c>
      <c r="DY21" s="73">
        <f>+IF((AN21&gt;'DD7B1.MELD'!AM52),111,0)</f>
        <v>0</v>
      </c>
      <c r="DZ21" s="73">
        <f>+IF((AO21&gt;'DD7B1.MELD'!AN52),111,0)</f>
        <v>0</v>
      </c>
      <c r="EA21" s="73">
        <f>+IF((AP21&gt;'DD7B1.MELD'!AO52),111,0)</f>
        <v>0</v>
      </c>
      <c r="EB21" s="73">
        <f>+IF((AQ21&gt;'DD7B1.MELD'!AP52),111,0)</f>
        <v>0</v>
      </c>
      <c r="EC21" s="73">
        <f>+IF((AR21&gt;'DD7B1.MELD'!AQ52),111,0)</f>
        <v>0</v>
      </c>
      <c r="ED21" s="73">
        <f>+IF((AS21&gt;'DD7B1.MELD'!AR52),111,0)</f>
        <v>0</v>
      </c>
    </row>
    <row r="22" spans="1:134" s="3" customFormat="1" ht="17.100000000000001" customHeight="1">
      <c r="B22" s="59"/>
      <c r="C22" s="60" t="s">
        <v>169</v>
      </c>
      <c r="D22" s="329"/>
      <c r="E22" s="329"/>
      <c r="F22" s="329"/>
      <c r="G22" s="329"/>
      <c r="H22" s="329"/>
      <c r="I22" s="329"/>
      <c r="J22" s="329"/>
      <c r="K22" s="329"/>
      <c r="L22" s="330"/>
      <c r="M22" s="330"/>
      <c r="N22" s="330"/>
      <c r="O22" s="331"/>
      <c r="P22" s="331"/>
      <c r="Q22" s="331"/>
      <c r="R22" s="331"/>
      <c r="S22" s="331"/>
      <c r="T22" s="331"/>
      <c r="U22" s="331"/>
      <c r="V22" s="331"/>
      <c r="W22" s="331"/>
      <c r="X22" s="368"/>
      <c r="Y22" s="331"/>
      <c r="Z22" s="368"/>
      <c r="AA22" s="368"/>
      <c r="AB22" s="369"/>
      <c r="AC22" s="369"/>
      <c r="AD22" s="369"/>
      <c r="AE22" s="369"/>
      <c r="AF22" s="369"/>
      <c r="AG22" s="369"/>
      <c r="AH22" s="369"/>
      <c r="AI22" s="369"/>
      <c r="AJ22" s="369"/>
      <c r="AK22" s="369"/>
      <c r="AL22" s="369"/>
      <c r="AM22" s="369"/>
      <c r="AN22" s="369"/>
      <c r="AO22" s="369"/>
      <c r="AP22" s="369"/>
      <c r="AQ22" s="369"/>
      <c r="AR22" s="369"/>
      <c r="AS22" s="359">
        <f>+SUM(D22:AR22)</f>
        <v>0</v>
      </c>
      <c r="AT22" s="317"/>
      <c r="AU22" s="181"/>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c r="CK22" s="247"/>
      <c r="CL22" s="181"/>
      <c r="CM22" s="75">
        <f>+AS22-SUM(D22:AR22)</f>
        <v>0</v>
      </c>
      <c r="CN22" s="181"/>
      <c r="CO22" s="73">
        <f>+IF(OR((D22&gt;'DD7B1.MELD'!D55),(D22&lt;'DD7B1.MELD'!D56)),111,0)</f>
        <v>0</v>
      </c>
      <c r="CP22" s="73">
        <f>+IF((E22&gt;'DD7B1.MELD'!F55),111,0)</f>
        <v>0</v>
      </c>
      <c r="CQ22" s="73">
        <f>+IF((F22&gt;'DD7B1.MELD'!G55),111,0)</f>
        <v>0</v>
      </c>
      <c r="CR22" s="73">
        <f>+IF((G22&gt;'DD7B1.MELD'!H55),111,0)</f>
        <v>0</v>
      </c>
      <c r="CS22" s="73">
        <f>+IF((H22&gt;'DD7B1.MELD'!I55),111,0)</f>
        <v>0</v>
      </c>
      <c r="CT22" s="73">
        <f>+IF((I22&gt;'DD7B1.MELD'!J55),111,0)</f>
        <v>0</v>
      </c>
      <c r="CU22" s="73">
        <f>+IF((J22&gt;'DD7B1.MELD'!K55),111,0)</f>
        <v>0</v>
      </c>
      <c r="CV22" s="73">
        <f>+IF((K22&gt;'DD7B1.MELD'!L55),111,0)</f>
        <v>0</v>
      </c>
      <c r="CW22" s="73">
        <f>+IF((L22&gt;'DD7B1.MELD'!M55),111,0)</f>
        <v>0</v>
      </c>
      <c r="CX22" s="73">
        <f>+IF((M22&gt;'DD7B1.MELD'!N55),111,0)</f>
        <v>0</v>
      </c>
      <c r="CY22" s="73">
        <f>+IF((N22&gt;'DD7B1.MELD'!O55),111,0)</f>
        <v>0</v>
      </c>
      <c r="CZ22" s="73">
        <f>+IF((O22&gt;'DD7B1.MELD'!P55),111,0)</f>
        <v>0</v>
      </c>
      <c r="DA22" s="73">
        <f>+IF((P22&gt;'DD7B1.MELD'!Q55),111,0)</f>
        <v>0</v>
      </c>
      <c r="DB22" s="73">
        <f>+IF((Q22&gt;'DD7B1.MELD'!R55),111,0)</f>
        <v>0</v>
      </c>
      <c r="DC22" s="73">
        <f>+IF((R22&gt;'DD7B1.MELD'!S55),111,0)</f>
        <v>0</v>
      </c>
      <c r="DD22" s="73">
        <f>+IF((S22&gt;'DD7B1.MELD'!T55),111,0)</f>
        <v>0</v>
      </c>
      <c r="DE22" s="73">
        <f>+IF((T22&gt;'DD7B1.MELD'!U55),111,0)</f>
        <v>0</v>
      </c>
      <c r="DF22" s="73">
        <f>+IF((U22&gt;'DD7B1.MELD'!V55),111,0)</f>
        <v>0</v>
      </c>
      <c r="DG22" s="73">
        <f>+IF((V22&gt;'DD7B1.MELD'!W55),111,0)</f>
        <v>0</v>
      </c>
      <c r="DH22" s="73">
        <f>+IF((W22&gt;'DD7B1.MELD'!X55),111,0)</f>
        <v>0</v>
      </c>
      <c r="DI22" s="73">
        <f>+IF((X22&gt;'DD7B1.MELD'!Y55),111,0)</f>
        <v>0</v>
      </c>
      <c r="DJ22" s="73" t="e">
        <f>+IF((Y22&gt;'DD7B1.MELD'!#REF!),111,0)</f>
        <v>#REF!</v>
      </c>
      <c r="DK22" s="73" t="e">
        <f>+IF((Z22&gt;'DD7B1.MELD'!#REF!),111,0)</f>
        <v>#REF!</v>
      </c>
      <c r="DL22" s="73">
        <f>+IF((AA22&gt;'DD7B1.MELD'!Z55),111,0)</f>
        <v>0</v>
      </c>
      <c r="DM22" s="73">
        <f>+IF((AB22&gt;'DD7B1.MELD'!AA55),111,0)</f>
        <v>0</v>
      </c>
      <c r="DN22" s="73">
        <f>+IF((AC22&gt;'DD7B1.MELD'!AB55),111,0)</f>
        <v>0</v>
      </c>
      <c r="DO22" s="73">
        <f>+IF((AD22&gt;'DD7B1.MELD'!AC55),111,0)</f>
        <v>0</v>
      </c>
      <c r="DP22" s="73">
        <f>+IF((AE22&gt;'DD7B1.MELD'!AD55),111,0)</f>
        <v>0</v>
      </c>
      <c r="DQ22" s="73">
        <f>+IF((AF22&gt;'DD7B1.MELD'!AE55),111,0)</f>
        <v>0</v>
      </c>
      <c r="DR22" s="73">
        <f>+IF((AG22&gt;'DD7B1.MELD'!AF55),111,0)</f>
        <v>0</v>
      </c>
      <c r="DS22" s="73">
        <f>+IF((AH22&gt;'DD7B1.MELD'!AG55),111,0)</f>
        <v>0</v>
      </c>
      <c r="DT22" s="73">
        <f>+IF((AI22&gt;'DD7B1.MELD'!AH55),111,0)</f>
        <v>0</v>
      </c>
      <c r="DU22" s="73">
        <f>+IF((AJ22&gt;'DD7B1.MELD'!AI55),111,0)</f>
        <v>0</v>
      </c>
      <c r="DV22" s="73">
        <f>+IF((AK22&gt;'DD7B1.MELD'!AJ55),111,0)</f>
        <v>0</v>
      </c>
      <c r="DW22" s="73">
        <f>+IF((AL22&gt;'DD7B1.MELD'!AK55),111,0)</f>
        <v>0</v>
      </c>
      <c r="DX22" s="73">
        <f>+IF((AM22&gt;'DD7B1.MELD'!AL55),111,0)</f>
        <v>0</v>
      </c>
      <c r="DY22" s="73">
        <f>+IF((AN22&gt;'DD7B1.MELD'!AM55),111,0)</f>
        <v>0</v>
      </c>
      <c r="DZ22" s="73">
        <f>+IF((AO22&gt;'DD7B1.MELD'!AN55),111,0)</f>
        <v>0</v>
      </c>
      <c r="EA22" s="73">
        <f>+IF((AP22&gt;'DD7B1.MELD'!AO55),111,0)</f>
        <v>0</v>
      </c>
      <c r="EB22" s="73">
        <f>+IF((AQ22&gt;'DD7B1.MELD'!AP55),111,0)</f>
        <v>0</v>
      </c>
      <c r="EC22" s="73">
        <f>+IF((AR22&gt;'DD7B1.MELD'!AQ55),111,0)</f>
        <v>0</v>
      </c>
      <c r="ED22" s="73">
        <f>+IF((AS22&gt;'DD7B1.MELD'!AR55),111,0)</f>
        <v>0</v>
      </c>
    </row>
    <row r="23" spans="1:134" s="7" customFormat="1" ht="17.100000000000001" customHeight="1">
      <c r="A23" s="12"/>
      <c r="B23" s="15"/>
      <c r="C23" s="95" t="s">
        <v>45</v>
      </c>
      <c r="D23" s="360">
        <f t="shared" ref="D23:AR23" si="6">+SUM(D20:D22)</f>
        <v>0</v>
      </c>
      <c r="E23" s="360">
        <f t="shared" si="6"/>
        <v>0</v>
      </c>
      <c r="F23" s="360">
        <f t="shared" si="6"/>
        <v>0</v>
      </c>
      <c r="G23" s="360">
        <f t="shared" si="6"/>
        <v>0</v>
      </c>
      <c r="H23" s="360">
        <f t="shared" si="6"/>
        <v>0</v>
      </c>
      <c r="I23" s="360">
        <f t="shared" si="6"/>
        <v>0</v>
      </c>
      <c r="J23" s="360">
        <f t="shared" si="6"/>
        <v>0</v>
      </c>
      <c r="K23" s="360">
        <f t="shared" si="6"/>
        <v>0</v>
      </c>
      <c r="L23" s="360">
        <f t="shared" si="6"/>
        <v>0</v>
      </c>
      <c r="M23" s="360">
        <f t="shared" si="6"/>
        <v>0</v>
      </c>
      <c r="N23" s="360">
        <f t="shared" si="6"/>
        <v>0</v>
      </c>
      <c r="O23" s="360">
        <f t="shared" si="6"/>
        <v>0</v>
      </c>
      <c r="P23" s="360">
        <f t="shared" si="6"/>
        <v>0</v>
      </c>
      <c r="Q23" s="360">
        <f t="shared" si="6"/>
        <v>0</v>
      </c>
      <c r="R23" s="360">
        <f t="shared" si="6"/>
        <v>0</v>
      </c>
      <c r="S23" s="360">
        <f t="shared" si="6"/>
        <v>0</v>
      </c>
      <c r="T23" s="360">
        <f t="shared" si="6"/>
        <v>0</v>
      </c>
      <c r="U23" s="360">
        <f t="shared" si="6"/>
        <v>0</v>
      </c>
      <c r="V23" s="360">
        <f t="shared" si="6"/>
        <v>0</v>
      </c>
      <c r="W23" s="360">
        <f t="shared" si="6"/>
        <v>0</v>
      </c>
      <c r="X23" s="360">
        <f t="shared" si="6"/>
        <v>0</v>
      </c>
      <c r="Y23" s="360">
        <f t="shared" si="6"/>
        <v>0</v>
      </c>
      <c r="Z23" s="360">
        <f t="shared" si="6"/>
        <v>0</v>
      </c>
      <c r="AA23" s="360">
        <f t="shared" si="6"/>
        <v>0</v>
      </c>
      <c r="AB23" s="360">
        <f t="shared" si="6"/>
        <v>0</v>
      </c>
      <c r="AC23" s="360">
        <f t="shared" si="6"/>
        <v>0</v>
      </c>
      <c r="AD23" s="360">
        <f t="shared" si="6"/>
        <v>0</v>
      </c>
      <c r="AE23" s="360">
        <f t="shared" si="6"/>
        <v>0</v>
      </c>
      <c r="AF23" s="360">
        <f t="shared" si="6"/>
        <v>0</v>
      </c>
      <c r="AG23" s="360">
        <f t="shared" si="6"/>
        <v>0</v>
      </c>
      <c r="AH23" s="360">
        <f t="shared" si="6"/>
        <v>0</v>
      </c>
      <c r="AI23" s="360">
        <f t="shared" si="6"/>
        <v>0</v>
      </c>
      <c r="AJ23" s="360">
        <f t="shared" si="6"/>
        <v>0</v>
      </c>
      <c r="AK23" s="360">
        <f t="shared" si="6"/>
        <v>0</v>
      </c>
      <c r="AL23" s="360">
        <f t="shared" si="6"/>
        <v>0</v>
      </c>
      <c r="AM23" s="360">
        <f t="shared" si="6"/>
        <v>0</v>
      </c>
      <c r="AN23" s="360">
        <f t="shared" si="6"/>
        <v>0</v>
      </c>
      <c r="AO23" s="360">
        <f t="shared" si="6"/>
        <v>0</v>
      </c>
      <c r="AP23" s="360">
        <f t="shared" si="6"/>
        <v>0</v>
      </c>
      <c r="AQ23" s="360">
        <f t="shared" si="6"/>
        <v>0</v>
      </c>
      <c r="AR23" s="360">
        <f t="shared" si="6"/>
        <v>0</v>
      </c>
      <c r="AS23" s="359">
        <f>+SUM(D23:AR23)</f>
        <v>0</v>
      </c>
      <c r="AT23" s="361"/>
      <c r="AU23" s="183"/>
      <c r="AV23" s="72">
        <f>+D23-SUM(D20:D22)</f>
        <v>0</v>
      </c>
      <c r="AW23" s="72">
        <f t="shared" ref="AW23:CK23" si="7">+E23-SUM(E20:E22)</f>
        <v>0</v>
      </c>
      <c r="AX23" s="72">
        <f t="shared" si="7"/>
        <v>0</v>
      </c>
      <c r="AY23" s="72">
        <f t="shared" si="7"/>
        <v>0</v>
      </c>
      <c r="AZ23" s="72">
        <f t="shared" si="7"/>
        <v>0</v>
      </c>
      <c r="BA23" s="72">
        <f t="shared" si="7"/>
        <v>0</v>
      </c>
      <c r="BB23" s="72">
        <f t="shared" si="7"/>
        <v>0</v>
      </c>
      <c r="BC23" s="72">
        <f t="shared" si="7"/>
        <v>0</v>
      </c>
      <c r="BD23" s="72">
        <f t="shared" si="7"/>
        <v>0</v>
      </c>
      <c r="BE23" s="72">
        <f t="shared" si="7"/>
        <v>0</v>
      </c>
      <c r="BF23" s="72">
        <f t="shared" si="7"/>
        <v>0</v>
      </c>
      <c r="BG23" s="72">
        <f t="shared" si="7"/>
        <v>0</v>
      </c>
      <c r="BH23" s="72">
        <f t="shared" si="7"/>
        <v>0</v>
      </c>
      <c r="BI23" s="72">
        <f t="shared" si="7"/>
        <v>0</v>
      </c>
      <c r="BJ23" s="72">
        <f t="shared" si="7"/>
        <v>0</v>
      </c>
      <c r="BK23" s="72">
        <f t="shared" si="7"/>
        <v>0</v>
      </c>
      <c r="BL23" s="72">
        <f t="shared" si="7"/>
        <v>0</v>
      </c>
      <c r="BM23" s="72">
        <f t="shared" si="7"/>
        <v>0</v>
      </c>
      <c r="BN23" s="72">
        <f t="shared" si="7"/>
        <v>0</v>
      </c>
      <c r="BO23" s="72">
        <f t="shared" si="7"/>
        <v>0</v>
      </c>
      <c r="BP23" s="72">
        <f t="shared" si="7"/>
        <v>0</v>
      </c>
      <c r="BQ23" s="72">
        <f t="shared" si="7"/>
        <v>0</v>
      </c>
      <c r="BR23" s="72">
        <f t="shared" si="7"/>
        <v>0</v>
      </c>
      <c r="BS23" s="72">
        <f t="shared" si="7"/>
        <v>0</v>
      </c>
      <c r="BT23" s="72">
        <f t="shared" si="7"/>
        <v>0</v>
      </c>
      <c r="BU23" s="72">
        <f t="shared" si="7"/>
        <v>0</v>
      </c>
      <c r="BV23" s="72">
        <f t="shared" si="7"/>
        <v>0</v>
      </c>
      <c r="BW23" s="72">
        <f t="shared" si="7"/>
        <v>0</v>
      </c>
      <c r="BX23" s="72">
        <f t="shared" si="7"/>
        <v>0</v>
      </c>
      <c r="BY23" s="72">
        <f t="shared" si="7"/>
        <v>0</v>
      </c>
      <c r="BZ23" s="72">
        <f t="shared" si="7"/>
        <v>0</v>
      </c>
      <c r="CA23" s="72">
        <f t="shared" si="7"/>
        <v>0</v>
      </c>
      <c r="CB23" s="72">
        <f t="shared" si="7"/>
        <v>0</v>
      </c>
      <c r="CC23" s="72">
        <f t="shared" si="7"/>
        <v>0</v>
      </c>
      <c r="CD23" s="72">
        <f t="shared" si="7"/>
        <v>0</v>
      </c>
      <c r="CE23" s="72">
        <f t="shared" si="7"/>
        <v>0</v>
      </c>
      <c r="CF23" s="72">
        <f t="shared" si="7"/>
        <v>0</v>
      </c>
      <c r="CG23" s="72">
        <f t="shared" si="7"/>
        <v>0</v>
      </c>
      <c r="CH23" s="72">
        <f t="shared" si="7"/>
        <v>0</v>
      </c>
      <c r="CI23" s="72">
        <f t="shared" si="7"/>
        <v>0</v>
      </c>
      <c r="CJ23" s="72">
        <f t="shared" si="7"/>
        <v>0</v>
      </c>
      <c r="CK23" s="72">
        <f t="shared" si="7"/>
        <v>0</v>
      </c>
      <c r="CL23" s="183"/>
      <c r="CM23" s="76">
        <f>+AS23-SUM(D23:AR23)</f>
        <v>0</v>
      </c>
      <c r="CN23" s="183"/>
      <c r="CO23" s="73">
        <f>+IF((D23&gt;'DD7B1.MELD'!D58),111,0)</f>
        <v>0</v>
      </c>
      <c r="CP23" s="73">
        <f>+IF((E23&gt;'DD7B1.MELD'!F58),111,0)</f>
        <v>0</v>
      </c>
      <c r="CQ23" s="73">
        <f>+IF((F23&gt;'DD7B1.MELD'!G58),111,0)</f>
        <v>0</v>
      </c>
      <c r="CR23" s="73">
        <f>+IF((G23&gt;'DD7B1.MELD'!H58),111,0)</f>
        <v>0</v>
      </c>
      <c r="CS23" s="73">
        <f>+IF((H23&gt;'DD7B1.MELD'!I58),111,0)</f>
        <v>0</v>
      </c>
      <c r="CT23" s="73">
        <f>+IF((I23&gt;'DD7B1.MELD'!J58),111,0)</f>
        <v>0</v>
      </c>
      <c r="CU23" s="73">
        <f>+IF((J23&gt;'DD7B1.MELD'!K58),111,0)</f>
        <v>0</v>
      </c>
      <c r="CV23" s="73">
        <f>+IF((K23&gt;'DD7B1.MELD'!L58),111,0)</f>
        <v>0</v>
      </c>
      <c r="CW23" s="73">
        <f>+IF((L23&gt;'DD7B1.MELD'!M58),111,0)</f>
        <v>0</v>
      </c>
      <c r="CX23" s="73">
        <f>+IF((M23&gt;'DD7B1.MELD'!N58),111,0)</f>
        <v>0</v>
      </c>
      <c r="CY23" s="73">
        <f>+IF((N23&gt;'DD7B1.MELD'!O58),111,0)</f>
        <v>0</v>
      </c>
      <c r="CZ23" s="73">
        <f>+IF((O23&gt;'DD7B1.MELD'!P58),111,0)</f>
        <v>0</v>
      </c>
      <c r="DA23" s="73">
        <f>+IF((P23&gt;'DD7B1.MELD'!Q58),111,0)</f>
        <v>0</v>
      </c>
      <c r="DB23" s="73">
        <f>+IF((Q23&gt;'DD7B1.MELD'!R58),111,0)</f>
        <v>0</v>
      </c>
      <c r="DC23" s="73">
        <f>+IF((R23&gt;'DD7B1.MELD'!S58),111,0)</f>
        <v>0</v>
      </c>
      <c r="DD23" s="73">
        <f>+IF((S23&gt;'DD7B1.MELD'!T58),111,0)</f>
        <v>0</v>
      </c>
      <c r="DE23" s="73">
        <f>+IF((T23&gt;'DD7B1.MELD'!U58),111,0)</f>
        <v>0</v>
      </c>
      <c r="DF23" s="73">
        <f>+IF((U23&gt;'DD7B1.MELD'!V58),111,0)</f>
        <v>0</v>
      </c>
      <c r="DG23" s="73">
        <f>+IF((V23&gt;'DD7B1.MELD'!W58),111,0)</f>
        <v>0</v>
      </c>
      <c r="DH23" s="73">
        <f>+IF((W23&gt;'DD7B1.MELD'!X58),111,0)</f>
        <v>0</v>
      </c>
      <c r="DI23" s="73">
        <f>+IF((X23&gt;'DD7B1.MELD'!Y58),111,0)</f>
        <v>0</v>
      </c>
      <c r="DJ23" s="73" t="e">
        <f>+IF((Y23&gt;'DD7B1.MELD'!#REF!),111,0)</f>
        <v>#REF!</v>
      </c>
      <c r="DK23" s="73" t="e">
        <f>+IF((Z23&gt;'DD7B1.MELD'!#REF!),111,0)</f>
        <v>#REF!</v>
      </c>
      <c r="DL23" s="73">
        <f>+IF((AA23&gt;'DD7B1.MELD'!Z58),111,0)</f>
        <v>0</v>
      </c>
      <c r="DM23" s="73">
        <f>+IF((AB23&gt;'DD7B1.MELD'!AA58),111,0)</f>
        <v>0</v>
      </c>
      <c r="DN23" s="73">
        <f>+IF((AC23&gt;'DD7B1.MELD'!AB58),111,0)</f>
        <v>0</v>
      </c>
      <c r="DO23" s="73">
        <f>+IF((AD23&gt;'DD7B1.MELD'!AC58),111,0)</f>
        <v>0</v>
      </c>
      <c r="DP23" s="73">
        <f>+IF((AE23&gt;'DD7B1.MELD'!AD58),111,0)</f>
        <v>0</v>
      </c>
      <c r="DQ23" s="73">
        <f>+IF((AF23&gt;'DD7B1.MELD'!AE58),111,0)</f>
        <v>0</v>
      </c>
      <c r="DR23" s="73">
        <f>+IF((AG23&gt;'DD7B1.MELD'!AF58),111,0)</f>
        <v>0</v>
      </c>
      <c r="DS23" s="73">
        <f>+IF((AH23&gt;'DD7B1.MELD'!AG58),111,0)</f>
        <v>0</v>
      </c>
      <c r="DT23" s="73">
        <f>+IF((AI23&gt;'DD7B1.MELD'!AH58),111,0)</f>
        <v>0</v>
      </c>
      <c r="DU23" s="73">
        <f>+IF((AJ23&gt;'DD7B1.MELD'!AI58),111,0)</f>
        <v>0</v>
      </c>
      <c r="DV23" s="73">
        <f>+IF((AK23&gt;'DD7B1.MELD'!AJ58),111,0)</f>
        <v>0</v>
      </c>
      <c r="DW23" s="73">
        <f>+IF((AL23&gt;'DD7B1.MELD'!AK58),111,0)</f>
        <v>0</v>
      </c>
      <c r="DX23" s="73">
        <f>+IF((AM23&gt;'DD7B1.MELD'!AL58),111,0)</f>
        <v>0</v>
      </c>
      <c r="DY23" s="73">
        <f>+IF((AN23&gt;'DD7B1.MELD'!AM58),111,0)</f>
        <v>0</v>
      </c>
      <c r="DZ23" s="73">
        <f>+IF((AO23&gt;'DD7B1.MELD'!AN58),111,0)</f>
        <v>0</v>
      </c>
      <c r="EA23" s="73">
        <f>+IF((AP23&gt;'DD7B1.MELD'!AO58),111,0)</f>
        <v>0</v>
      </c>
      <c r="EB23" s="73">
        <f>+IF((AQ23&gt;'DD7B1.MELD'!AP58),111,0)</f>
        <v>0</v>
      </c>
      <c r="EC23" s="73">
        <f>+IF((AR23&gt;'DD7B1.MELD'!AQ58),111,0)</f>
        <v>0</v>
      </c>
      <c r="ED23" s="73">
        <f>+IF((AS23&gt;'DD7B1.MELD'!AR58),111,0)</f>
        <v>0</v>
      </c>
    </row>
    <row r="24" spans="1:134" s="56" customFormat="1" ht="30" customHeight="1">
      <c r="B24" s="61"/>
      <c r="C24" s="62" t="s">
        <v>18</v>
      </c>
      <c r="D24" s="323"/>
      <c r="E24" s="323"/>
      <c r="F24" s="323"/>
      <c r="G24" s="323"/>
      <c r="H24" s="323"/>
      <c r="I24" s="323"/>
      <c r="J24" s="323"/>
      <c r="K24" s="323"/>
      <c r="L24" s="323"/>
      <c r="M24" s="323"/>
      <c r="N24" s="323"/>
      <c r="O24" s="324"/>
      <c r="P24" s="324"/>
      <c r="Q24" s="324"/>
      <c r="R24" s="324"/>
      <c r="S24" s="324"/>
      <c r="T24" s="324"/>
      <c r="U24" s="324"/>
      <c r="V24" s="324"/>
      <c r="W24" s="324"/>
      <c r="X24" s="365"/>
      <c r="Y24" s="323"/>
      <c r="Z24" s="365"/>
      <c r="AA24" s="365"/>
      <c r="AB24" s="366"/>
      <c r="AC24" s="366"/>
      <c r="AD24" s="366"/>
      <c r="AE24" s="366"/>
      <c r="AF24" s="366"/>
      <c r="AG24" s="366"/>
      <c r="AH24" s="366"/>
      <c r="AI24" s="366"/>
      <c r="AJ24" s="366"/>
      <c r="AK24" s="366"/>
      <c r="AL24" s="366"/>
      <c r="AM24" s="366"/>
      <c r="AN24" s="366"/>
      <c r="AO24" s="366"/>
      <c r="AP24" s="366"/>
      <c r="AQ24" s="366"/>
      <c r="AR24" s="366"/>
      <c r="AS24" s="367"/>
      <c r="AT24" s="312"/>
      <c r="AU24" s="179"/>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47"/>
      <c r="CJ24" s="247"/>
      <c r="CK24" s="247"/>
      <c r="CL24" s="179"/>
      <c r="CM24" s="236"/>
      <c r="CN24" s="179"/>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row>
    <row r="25" spans="1:134" s="3" customFormat="1" ht="17.100000000000001" customHeight="1">
      <c r="B25" s="59"/>
      <c r="C25" s="60" t="s">
        <v>167</v>
      </c>
      <c r="D25" s="329"/>
      <c r="E25" s="329"/>
      <c r="F25" s="329"/>
      <c r="G25" s="329"/>
      <c r="H25" s="329"/>
      <c r="I25" s="329"/>
      <c r="J25" s="329"/>
      <c r="K25" s="329"/>
      <c r="L25" s="330"/>
      <c r="M25" s="330"/>
      <c r="N25" s="330"/>
      <c r="O25" s="331"/>
      <c r="P25" s="331"/>
      <c r="Q25" s="331"/>
      <c r="R25" s="331"/>
      <c r="S25" s="331"/>
      <c r="T25" s="331"/>
      <c r="U25" s="331"/>
      <c r="V25" s="331"/>
      <c r="W25" s="331"/>
      <c r="X25" s="368"/>
      <c r="Y25" s="331"/>
      <c r="Z25" s="368"/>
      <c r="AA25" s="368"/>
      <c r="AB25" s="369"/>
      <c r="AC25" s="369"/>
      <c r="AD25" s="369"/>
      <c r="AE25" s="369"/>
      <c r="AF25" s="369"/>
      <c r="AG25" s="369"/>
      <c r="AH25" s="369"/>
      <c r="AI25" s="369"/>
      <c r="AJ25" s="369"/>
      <c r="AK25" s="369"/>
      <c r="AL25" s="369"/>
      <c r="AM25" s="369"/>
      <c r="AN25" s="369"/>
      <c r="AO25" s="369"/>
      <c r="AP25" s="369"/>
      <c r="AQ25" s="369"/>
      <c r="AR25" s="369"/>
      <c r="AS25" s="359">
        <f>+SUM(D25:AR25)</f>
        <v>0</v>
      </c>
      <c r="AT25" s="317"/>
      <c r="AU25" s="181"/>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c r="CC25" s="247"/>
      <c r="CD25" s="247"/>
      <c r="CE25" s="247"/>
      <c r="CF25" s="247"/>
      <c r="CG25" s="247"/>
      <c r="CH25" s="247"/>
      <c r="CI25" s="247"/>
      <c r="CJ25" s="247"/>
      <c r="CK25" s="247"/>
      <c r="CL25" s="181"/>
      <c r="CM25" s="75">
        <f>+AS25-SUM(D25:AR25)</f>
        <v>0</v>
      </c>
      <c r="CN25" s="181"/>
      <c r="CO25" s="73" t="e">
        <f>+IF(OR((D25&gt;'DD7B1.MELD'!#REF!),(D25&lt;'DD7B1.MELD'!#REF!)),111,0)</f>
        <v>#REF!</v>
      </c>
      <c r="CP25" s="73" t="e">
        <f>+IF((E25&gt;'DD7B1.MELD'!#REF!),111,0)</f>
        <v>#REF!</v>
      </c>
      <c r="CQ25" s="73" t="e">
        <f>+IF((F25&gt;'DD7B1.MELD'!#REF!),111,0)</f>
        <v>#REF!</v>
      </c>
      <c r="CR25" s="73" t="e">
        <f>+IF((G25&gt;'DD7B1.MELD'!#REF!),111,0)</f>
        <v>#REF!</v>
      </c>
      <c r="CS25" s="73" t="e">
        <f>+IF((H25&gt;'DD7B1.MELD'!#REF!),111,0)</f>
        <v>#REF!</v>
      </c>
      <c r="CT25" s="73" t="e">
        <f>+IF((I25&gt;'DD7B1.MELD'!#REF!),111,0)</f>
        <v>#REF!</v>
      </c>
      <c r="CU25" s="73" t="e">
        <f>+IF((J25&gt;'DD7B1.MELD'!#REF!),111,0)</f>
        <v>#REF!</v>
      </c>
      <c r="CV25" s="73" t="e">
        <f>+IF((K25&gt;'DD7B1.MELD'!#REF!),111,0)</f>
        <v>#REF!</v>
      </c>
      <c r="CW25" s="73" t="e">
        <f>+IF((L25&gt;'DD7B1.MELD'!#REF!),111,0)</f>
        <v>#REF!</v>
      </c>
      <c r="CX25" s="73" t="e">
        <f>+IF((M25&gt;'DD7B1.MELD'!#REF!),111,0)</f>
        <v>#REF!</v>
      </c>
      <c r="CY25" s="73" t="e">
        <f>+IF((N25&gt;'DD7B1.MELD'!#REF!),111,0)</f>
        <v>#REF!</v>
      </c>
      <c r="CZ25" s="73" t="e">
        <f>+IF((O25&gt;'DD7B1.MELD'!#REF!),111,0)</f>
        <v>#REF!</v>
      </c>
      <c r="DA25" s="73" t="e">
        <f>+IF((P25&gt;'DD7B1.MELD'!#REF!),111,0)</f>
        <v>#REF!</v>
      </c>
      <c r="DB25" s="73" t="e">
        <f>+IF((Q25&gt;'DD7B1.MELD'!#REF!),111,0)</f>
        <v>#REF!</v>
      </c>
      <c r="DC25" s="73" t="e">
        <f>+IF((R25&gt;'DD7B1.MELD'!#REF!),111,0)</f>
        <v>#REF!</v>
      </c>
      <c r="DD25" s="73" t="e">
        <f>+IF((S25&gt;'DD7B1.MELD'!#REF!),111,0)</f>
        <v>#REF!</v>
      </c>
      <c r="DE25" s="73" t="e">
        <f>+IF((T25&gt;'DD7B1.MELD'!#REF!),111,0)</f>
        <v>#REF!</v>
      </c>
      <c r="DF25" s="73" t="e">
        <f>+IF((U25&gt;'DD7B1.MELD'!#REF!),111,0)</f>
        <v>#REF!</v>
      </c>
      <c r="DG25" s="73" t="e">
        <f>+IF((V25&gt;'DD7B1.MELD'!#REF!),111,0)</f>
        <v>#REF!</v>
      </c>
      <c r="DH25" s="73" t="e">
        <f>+IF((W25&gt;'DD7B1.MELD'!#REF!),111,0)</f>
        <v>#REF!</v>
      </c>
      <c r="DI25" s="73" t="e">
        <f>+IF((X25&gt;'DD7B1.MELD'!#REF!),111,0)</f>
        <v>#REF!</v>
      </c>
      <c r="DJ25" s="73" t="e">
        <f>+IF((Y25&gt;'DD7B1.MELD'!#REF!),111,0)</f>
        <v>#REF!</v>
      </c>
      <c r="DK25" s="73" t="e">
        <f>+IF((Z25&gt;'DD7B1.MELD'!#REF!),111,0)</f>
        <v>#REF!</v>
      </c>
      <c r="DL25" s="73" t="e">
        <f>+IF((AA25&gt;'DD7B1.MELD'!#REF!),111,0)</f>
        <v>#REF!</v>
      </c>
      <c r="DM25" s="73" t="e">
        <f>+IF((AB25&gt;'DD7B1.MELD'!#REF!),111,0)</f>
        <v>#REF!</v>
      </c>
      <c r="DN25" s="73" t="e">
        <f>+IF((AC25&gt;'DD7B1.MELD'!#REF!),111,0)</f>
        <v>#REF!</v>
      </c>
      <c r="DO25" s="73" t="e">
        <f>+IF((AD25&gt;'DD7B1.MELD'!#REF!),111,0)</f>
        <v>#REF!</v>
      </c>
      <c r="DP25" s="73" t="e">
        <f>+IF((AE25&gt;'DD7B1.MELD'!#REF!),111,0)</f>
        <v>#REF!</v>
      </c>
      <c r="DQ25" s="73" t="e">
        <f>+IF((AF25&gt;'DD7B1.MELD'!#REF!),111,0)</f>
        <v>#REF!</v>
      </c>
      <c r="DR25" s="73" t="e">
        <f>+IF((AG25&gt;'DD7B1.MELD'!#REF!),111,0)</f>
        <v>#REF!</v>
      </c>
      <c r="DS25" s="73" t="e">
        <f>+IF((AH25&gt;'DD7B1.MELD'!#REF!),111,0)</f>
        <v>#REF!</v>
      </c>
      <c r="DT25" s="73" t="e">
        <f>+IF((AI25&gt;'DD7B1.MELD'!#REF!),111,0)</f>
        <v>#REF!</v>
      </c>
      <c r="DU25" s="73" t="e">
        <f>+IF((AJ25&gt;'DD7B1.MELD'!#REF!),111,0)</f>
        <v>#REF!</v>
      </c>
      <c r="DV25" s="73" t="e">
        <f>+IF((AK25&gt;'DD7B1.MELD'!#REF!),111,0)</f>
        <v>#REF!</v>
      </c>
      <c r="DW25" s="73" t="e">
        <f>+IF((AL25&gt;'DD7B1.MELD'!#REF!),111,0)</f>
        <v>#REF!</v>
      </c>
      <c r="DX25" s="73" t="e">
        <f>+IF((AM25&gt;'DD7B1.MELD'!#REF!),111,0)</f>
        <v>#REF!</v>
      </c>
      <c r="DY25" s="73" t="e">
        <f>+IF((AN25&gt;'DD7B1.MELD'!#REF!),111,0)</f>
        <v>#REF!</v>
      </c>
      <c r="DZ25" s="73" t="e">
        <f>+IF((AO25&gt;'DD7B1.MELD'!#REF!),111,0)</f>
        <v>#REF!</v>
      </c>
      <c r="EA25" s="73" t="e">
        <f>+IF((AP25&gt;'DD7B1.MELD'!#REF!),111,0)</f>
        <v>#REF!</v>
      </c>
      <c r="EB25" s="73" t="e">
        <f>+IF((AQ25&gt;'DD7B1.MELD'!#REF!),111,0)</f>
        <v>#REF!</v>
      </c>
      <c r="EC25" s="73" t="e">
        <f>+IF((AR25&gt;'DD7B1.MELD'!#REF!),111,0)</f>
        <v>#REF!</v>
      </c>
      <c r="ED25" s="73" t="e">
        <f>+IF((AS25&gt;'DD7B1.MELD'!#REF!),111,0)</f>
        <v>#REF!</v>
      </c>
    </row>
    <row r="26" spans="1:134" s="2" customFormat="1" ht="17.100000000000001" customHeight="1">
      <c r="B26" s="15"/>
      <c r="C26" s="95" t="s">
        <v>168</v>
      </c>
      <c r="D26" s="362"/>
      <c r="E26" s="362"/>
      <c r="F26" s="362"/>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59">
        <f>+SUM(D26:AR26)</f>
        <v>0</v>
      </c>
      <c r="AT26" s="361"/>
      <c r="AU26" s="180"/>
      <c r="AV26" s="247"/>
      <c r="AW26" s="247"/>
      <c r="AX26" s="247"/>
      <c r="AY26" s="247"/>
      <c r="AZ26" s="247"/>
      <c r="BA26" s="247"/>
      <c r="BB26" s="247"/>
      <c r="BC26" s="247"/>
      <c r="BD26" s="247"/>
      <c r="BE26" s="247"/>
      <c r="BF26" s="247"/>
      <c r="BG26" s="247"/>
      <c r="BH26" s="247"/>
      <c r="BI26" s="247"/>
      <c r="BJ26" s="247"/>
      <c r="BK26" s="247"/>
      <c r="BL26" s="247"/>
      <c r="BM26" s="247"/>
      <c r="BN26" s="247"/>
      <c r="BO26" s="247"/>
      <c r="BP26" s="247"/>
      <c r="BQ26" s="247"/>
      <c r="BR26" s="247"/>
      <c r="BS26" s="247"/>
      <c r="BT26" s="247"/>
      <c r="BU26" s="247"/>
      <c r="BV26" s="247"/>
      <c r="BW26" s="247"/>
      <c r="BX26" s="247"/>
      <c r="BY26" s="247"/>
      <c r="BZ26" s="247"/>
      <c r="CA26" s="247"/>
      <c r="CB26" s="247"/>
      <c r="CC26" s="247"/>
      <c r="CD26" s="247"/>
      <c r="CE26" s="247"/>
      <c r="CF26" s="247"/>
      <c r="CG26" s="247"/>
      <c r="CH26" s="247"/>
      <c r="CI26" s="247"/>
      <c r="CJ26" s="247"/>
      <c r="CK26" s="247"/>
      <c r="CL26" s="180"/>
      <c r="CM26" s="75">
        <f>+AS26-SUM(D26:AR26)</f>
        <v>0</v>
      </c>
      <c r="CN26" s="180"/>
      <c r="CO26" s="73" t="e">
        <f>+IF(OR((D26&gt;'DD7B1.MELD'!#REF!),(D26&lt;'DD7B1.MELD'!#REF!)),111,0)</f>
        <v>#REF!</v>
      </c>
      <c r="CP26" s="73" t="e">
        <f>+IF((E26&gt;'DD7B1.MELD'!#REF!),111,0)</f>
        <v>#REF!</v>
      </c>
      <c r="CQ26" s="73" t="e">
        <f>+IF((F26&gt;'DD7B1.MELD'!#REF!),111,0)</f>
        <v>#REF!</v>
      </c>
      <c r="CR26" s="73" t="e">
        <f>+IF((G26&gt;'DD7B1.MELD'!#REF!),111,0)</f>
        <v>#REF!</v>
      </c>
      <c r="CS26" s="73" t="e">
        <f>+IF((H26&gt;'DD7B1.MELD'!#REF!),111,0)</f>
        <v>#REF!</v>
      </c>
      <c r="CT26" s="73" t="e">
        <f>+IF((I26&gt;'DD7B1.MELD'!#REF!),111,0)</f>
        <v>#REF!</v>
      </c>
      <c r="CU26" s="73" t="e">
        <f>+IF((J26&gt;'DD7B1.MELD'!#REF!),111,0)</f>
        <v>#REF!</v>
      </c>
      <c r="CV26" s="73" t="e">
        <f>+IF((K26&gt;'DD7B1.MELD'!#REF!),111,0)</f>
        <v>#REF!</v>
      </c>
      <c r="CW26" s="73" t="e">
        <f>+IF((L26&gt;'DD7B1.MELD'!#REF!),111,0)</f>
        <v>#REF!</v>
      </c>
      <c r="CX26" s="73" t="e">
        <f>+IF((M26&gt;'DD7B1.MELD'!#REF!),111,0)</f>
        <v>#REF!</v>
      </c>
      <c r="CY26" s="73" t="e">
        <f>+IF((N26&gt;'DD7B1.MELD'!#REF!),111,0)</f>
        <v>#REF!</v>
      </c>
      <c r="CZ26" s="73" t="e">
        <f>+IF((O26&gt;'DD7B1.MELD'!#REF!),111,0)</f>
        <v>#REF!</v>
      </c>
      <c r="DA26" s="73" t="e">
        <f>+IF((P26&gt;'DD7B1.MELD'!#REF!),111,0)</f>
        <v>#REF!</v>
      </c>
      <c r="DB26" s="73" t="e">
        <f>+IF((Q26&gt;'DD7B1.MELD'!#REF!),111,0)</f>
        <v>#REF!</v>
      </c>
      <c r="DC26" s="73" t="e">
        <f>+IF((R26&gt;'DD7B1.MELD'!#REF!),111,0)</f>
        <v>#REF!</v>
      </c>
      <c r="DD26" s="73" t="e">
        <f>+IF((S26&gt;'DD7B1.MELD'!#REF!),111,0)</f>
        <v>#REF!</v>
      </c>
      <c r="DE26" s="73" t="e">
        <f>+IF((T26&gt;'DD7B1.MELD'!#REF!),111,0)</f>
        <v>#REF!</v>
      </c>
      <c r="DF26" s="73" t="e">
        <f>+IF((U26&gt;'DD7B1.MELD'!#REF!),111,0)</f>
        <v>#REF!</v>
      </c>
      <c r="DG26" s="73" t="e">
        <f>+IF((V26&gt;'DD7B1.MELD'!#REF!),111,0)</f>
        <v>#REF!</v>
      </c>
      <c r="DH26" s="73" t="e">
        <f>+IF((W26&gt;'DD7B1.MELD'!#REF!),111,0)</f>
        <v>#REF!</v>
      </c>
      <c r="DI26" s="73" t="e">
        <f>+IF((X26&gt;'DD7B1.MELD'!#REF!),111,0)</f>
        <v>#REF!</v>
      </c>
      <c r="DJ26" s="73" t="e">
        <f>+IF((Y26&gt;'DD7B1.MELD'!#REF!),111,0)</f>
        <v>#REF!</v>
      </c>
      <c r="DK26" s="73" t="e">
        <f>+IF((Z26&gt;'DD7B1.MELD'!#REF!),111,0)</f>
        <v>#REF!</v>
      </c>
      <c r="DL26" s="73" t="e">
        <f>+IF((AA26&gt;'DD7B1.MELD'!#REF!),111,0)</f>
        <v>#REF!</v>
      </c>
      <c r="DM26" s="73" t="e">
        <f>+IF((AB26&gt;'DD7B1.MELD'!#REF!),111,0)</f>
        <v>#REF!</v>
      </c>
      <c r="DN26" s="73" t="e">
        <f>+IF((AC26&gt;'DD7B1.MELD'!#REF!),111,0)</f>
        <v>#REF!</v>
      </c>
      <c r="DO26" s="73" t="e">
        <f>+IF((AD26&gt;'DD7B1.MELD'!#REF!),111,0)</f>
        <v>#REF!</v>
      </c>
      <c r="DP26" s="73" t="e">
        <f>+IF((AE26&gt;'DD7B1.MELD'!#REF!),111,0)</f>
        <v>#REF!</v>
      </c>
      <c r="DQ26" s="73" t="e">
        <f>+IF((AF26&gt;'DD7B1.MELD'!#REF!),111,0)</f>
        <v>#REF!</v>
      </c>
      <c r="DR26" s="73" t="e">
        <f>+IF((AG26&gt;'DD7B1.MELD'!#REF!),111,0)</f>
        <v>#REF!</v>
      </c>
      <c r="DS26" s="73" t="e">
        <f>+IF((AH26&gt;'DD7B1.MELD'!#REF!),111,0)</f>
        <v>#REF!</v>
      </c>
      <c r="DT26" s="73" t="e">
        <f>+IF((AI26&gt;'DD7B1.MELD'!#REF!),111,0)</f>
        <v>#REF!</v>
      </c>
      <c r="DU26" s="73" t="e">
        <f>+IF((AJ26&gt;'DD7B1.MELD'!#REF!),111,0)</f>
        <v>#REF!</v>
      </c>
      <c r="DV26" s="73" t="e">
        <f>+IF((AK26&gt;'DD7B1.MELD'!#REF!),111,0)</f>
        <v>#REF!</v>
      </c>
      <c r="DW26" s="73" t="e">
        <f>+IF((AL26&gt;'DD7B1.MELD'!#REF!),111,0)</f>
        <v>#REF!</v>
      </c>
      <c r="DX26" s="73" t="e">
        <f>+IF((AM26&gt;'DD7B1.MELD'!#REF!),111,0)</f>
        <v>#REF!</v>
      </c>
      <c r="DY26" s="73" t="e">
        <f>+IF((AN26&gt;'DD7B1.MELD'!#REF!),111,0)</f>
        <v>#REF!</v>
      </c>
      <c r="DZ26" s="73" t="e">
        <f>+IF((AO26&gt;'DD7B1.MELD'!#REF!),111,0)</f>
        <v>#REF!</v>
      </c>
      <c r="EA26" s="73" t="e">
        <f>+IF((AP26&gt;'DD7B1.MELD'!#REF!),111,0)</f>
        <v>#REF!</v>
      </c>
      <c r="EB26" s="73" t="e">
        <f>+IF((AQ26&gt;'DD7B1.MELD'!#REF!),111,0)</f>
        <v>#REF!</v>
      </c>
      <c r="EC26" s="73" t="e">
        <f>+IF((AR26&gt;'DD7B1.MELD'!#REF!),111,0)</f>
        <v>#REF!</v>
      </c>
      <c r="ED26" s="73" t="e">
        <f>+IF((AS26&gt;'DD7B1.MELD'!#REF!),111,0)</f>
        <v>#REF!</v>
      </c>
    </row>
    <row r="27" spans="1:134" s="3" customFormat="1" ht="17.100000000000001" customHeight="1">
      <c r="B27" s="59"/>
      <c r="C27" s="60" t="s">
        <v>169</v>
      </c>
      <c r="D27" s="329"/>
      <c r="E27" s="329"/>
      <c r="F27" s="329"/>
      <c r="G27" s="329"/>
      <c r="H27" s="329"/>
      <c r="I27" s="329"/>
      <c r="J27" s="329"/>
      <c r="K27" s="329"/>
      <c r="L27" s="330"/>
      <c r="M27" s="330"/>
      <c r="N27" s="330"/>
      <c r="O27" s="331"/>
      <c r="P27" s="331"/>
      <c r="Q27" s="331"/>
      <c r="R27" s="331"/>
      <c r="S27" s="331"/>
      <c r="T27" s="331"/>
      <c r="U27" s="331"/>
      <c r="V27" s="331"/>
      <c r="W27" s="331"/>
      <c r="X27" s="368"/>
      <c r="Y27" s="331"/>
      <c r="Z27" s="368"/>
      <c r="AA27" s="368"/>
      <c r="AB27" s="369"/>
      <c r="AC27" s="369"/>
      <c r="AD27" s="369"/>
      <c r="AE27" s="369"/>
      <c r="AF27" s="369"/>
      <c r="AG27" s="369"/>
      <c r="AH27" s="369"/>
      <c r="AI27" s="369"/>
      <c r="AJ27" s="369"/>
      <c r="AK27" s="369"/>
      <c r="AL27" s="369"/>
      <c r="AM27" s="369"/>
      <c r="AN27" s="369"/>
      <c r="AO27" s="369"/>
      <c r="AP27" s="369"/>
      <c r="AQ27" s="369"/>
      <c r="AR27" s="369"/>
      <c r="AS27" s="359">
        <f>+SUM(D27:AR27)</f>
        <v>0</v>
      </c>
      <c r="AT27" s="317"/>
      <c r="AU27" s="181"/>
      <c r="AV27" s="247"/>
      <c r="AW27" s="247"/>
      <c r="AX27" s="247"/>
      <c r="AY27" s="247"/>
      <c r="AZ27" s="247"/>
      <c r="BA27" s="247"/>
      <c r="BB27" s="247"/>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c r="CC27" s="247"/>
      <c r="CD27" s="247"/>
      <c r="CE27" s="247"/>
      <c r="CF27" s="247"/>
      <c r="CG27" s="247"/>
      <c r="CH27" s="247"/>
      <c r="CI27" s="247"/>
      <c r="CJ27" s="247"/>
      <c r="CK27" s="247"/>
      <c r="CL27" s="181"/>
      <c r="CM27" s="75">
        <f>+AS27-SUM(D27:AR27)</f>
        <v>0</v>
      </c>
      <c r="CN27" s="181"/>
      <c r="CO27" s="73" t="e">
        <f>+IF(OR((D27&gt;'DD7B1.MELD'!#REF!),(D27&lt;'DD7B1.MELD'!#REF!)),111,0)</f>
        <v>#REF!</v>
      </c>
      <c r="CP27" s="73" t="e">
        <f>+IF((E27&gt;'DD7B1.MELD'!#REF!),111,0)</f>
        <v>#REF!</v>
      </c>
      <c r="CQ27" s="73" t="e">
        <f>+IF((F27&gt;'DD7B1.MELD'!#REF!),111,0)</f>
        <v>#REF!</v>
      </c>
      <c r="CR27" s="73" t="e">
        <f>+IF((G27&gt;'DD7B1.MELD'!#REF!),111,0)</f>
        <v>#REF!</v>
      </c>
      <c r="CS27" s="73" t="e">
        <f>+IF((H27&gt;'DD7B1.MELD'!#REF!),111,0)</f>
        <v>#REF!</v>
      </c>
      <c r="CT27" s="73" t="e">
        <f>+IF((I27&gt;'DD7B1.MELD'!#REF!),111,0)</f>
        <v>#REF!</v>
      </c>
      <c r="CU27" s="73" t="e">
        <f>+IF((J27&gt;'DD7B1.MELD'!#REF!),111,0)</f>
        <v>#REF!</v>
      </c>
      <c r="CV27" s="73" t="e">
        <f>+IF((K27&gt;'DD7B1.MELD'!#REF!),111,0)</f>
        <v>#REF!</v>
      </c>
      <c r="CW27" s="73" t="e">
        <f>+IF((L27&gt;'DD7B1.MELD'!#REF!),111,0)</f>
        <v>#REF!</v>
      </c>
      <c r="CX27" s="73" t="e">
        <f>+IF((M27&gt;'DD7B1.MELD'!#REF!),111,0)</f>
        <v>#REF!</v>
      </c>
      <c r="CY27" s="73" t="e">
        <f>+IF((N27&gt;'DD7B1.MELD'!#REF!),111,0)</f>
        <v>#REF!</v>
      </c>
      <c r="CZ27" s="73" t="e">
        <f>+IF((O27&gt;'DD7B1.MELD'!#REF!),111,0)</f>
        <v>#REF!</v>
      </c>
      <c r="DA27" s="73" t="e">
        <f>+IF((P27&gt;'DD7B1.MELD'!#REF!),111,0)</f>
        <v>#REF!</v>
      </c>
      <c r="DB27" s="73" t="e">
        <f>+IF((Q27&gt;'DD7B1.MELD'!#REF!),111,0)</f>
        <v>#REF!</v>
      </c>
      <c r="DC27" s="73" t="e">
        <f>+IF((R27&gt;'DD7B1.MELD'!#REF!),111,0)</f>
        <v>#REF!</v>
      </c>
      <c r="DD27" s="73" t="e">
        <f>+IF((S27&gt;'DD7B1.MELD'!#REF!),111,0)</f>
        <v>#REF!</v>
      </c>
      <c r="DE27" s="73" t="e">
        <f>+IF((T27&gt;'DD7B1.MELD'!#REF!),111,0)</f>
        <v>#REF!</v>
      </c>
      <c r="DF27" s="73" t="e">
        <f>+IF((U27&gt;'DD7B1.MELD'!#REF!),111,0)</f>
        <v>#REF!</v>
      </c>
      <c r="DG27" s="73" t="e">
        <f>+IF((V27&gt;'DD7B1.MELD'!#REF!),111,0)</f>
        <v>#REF!</v>
      </c>
      <c r="DH27" s="73" t="e">
        <f>+IF((W27&gt;'DD7B1.MELD'!#REF!),111,0)</f>
        <v>#REF!</v>
      </c>
      <c r="DI27" s="73" t="e">
        <f>+IF((X27&gt;'DD7B1.MELD'!#REF!),111,0)</f>
        <v>#REF!</v>
      </c>
      <c r="DJ27" s="73" t="e">
        <f>+IF((Y27&gt;'DD7B1.MELD'!#REF!),111,0)</f>
        <v>#REF!</v>
      </c>
      <c r="DK27" s="73" t="e">
        <f>+IF((Z27&gt;'DD7B1.MELD'!#REF!),111,0)</f>
        <v>#REF!</v>
      </c>
      <c r="DL27" s="73" t="e">
        <f>+IF((AA27&gt;'DD7B1.MELD'!#REF!),111,0)</f>
        <v>#REF!</v>
      </c>
      <c r="DM27" s="73" t="e">
        <f>+IF((AB27&gt;'DD7B1.MELD'!#REF!),111,0)</f>
        <v>#REF!</v>
      </c>
      <c r="DN27" s="73" t="e">
        <f>+IF((AC27&gt;'DD7B1.MELD'!#REF!),111,0)</f>
        <v>#REF!</v>
      </c>
      <c r="DO27" s="73" t="e">
        <f>+IF((AD27&gt;'DD7B1.MELD'!#REF!),111,0)</f>
        <v>#REF!</v>
      </c>
      <c r="DP27" s="73" t="e">
        <f>+IF((AE27&gt;'DD7B1.MELD'!#REF!),111,0)</f>
        <v>#REF!</v>
      </c>
      <c r="DQ27" s="73" t="e">
        <f>+IF((AF27&gt;'DD7B1.MELD'!#REF!),111,0)</f>
        <v>#REF!</v>
      </c>
      <c r="DR27" s="73" t="e">
        <f>+IF((AG27&gt;'DD7B1.MELD'!#REF!),111,0)</f>
        <v>#REF!</v>
      </c>
      <c r="DS27" s="73" t="e">
        <f>+IF((AH27&gt;'DD7B1.MELD'!#REF!),111,0)</f>
        <v>#REF!</v>
      </c>
      <c r="DT27" s="73" t="e">
        <f>+IF((AI27&gt;'DD7B1.MELD'!#REF!),111,0)</f>
        <v>#REF!</v>
      </c>
      <c r="DU27" s="73" t="e">
        <f>+IF((AJ27&gt;'DD7B1.MELD'!#REF!),111,0)</f>
        <v>#REF!</v>
      </c>
      <c r="DV27" s="73" t="e">
        <f>+IF((AK27&gt;'DD7B1.MELD'!#REF!),111,0)</f>
        <v>#REF!</v>
      </c>
      <c r="DW27" s="73" t="e">
        <f>+IF((AL27&gt;'DD7B1.MELD'!#REF!),111,0)</f>
        <v>#REF!</v>
      </c>
      <c r="DX27" s="73" t="e">
        <f>+IF((AM27&gt;'DD7B1.MELD'!#REF!),111,0)</f>
        <v>#REF!</v>
      </c>
      <c r="DY27" s="73" t="e">
        <f>+IF((AN27&gt;'DD7B1.MELD'!#REF!),111,0)</f>
        <v>#REF!</v>
      </c>
      <c r="DZ27" s="73" t="e">
        <f>+IF((AO27&gt;'DD7B1.MELD'!#REF!),111,0)</f>
        <v>#REF!</v>
      </c>
      <c r="EA27" s="73" t="e">
        <f>+IF((AP27&gt;'DD7B1.MELD'!#REF!),111,0)</f>
        <v>#REF!</v>
      </c>
      <c r="EB27" s="73" t="e">
        <f>+IF((AQ27&gt;'DD7B1.MELD'!#REF!),111,0)</f>
        <v>#REF!</v>
      </c>
      <c r="EC27" s="73" t="e">
        <f>+IF((AR27&gt;'DD7B1.MELD'!#REF!),111,0)</f>
        <v>#REF!</v>
      </c>
      <c r="ED27" s="73" t="e">
        <f>+IF((AS27&gt;'DD7B1.MELD'!#REF!),111,0)</f>
        <v>#REF!</v>
      </c>
    </row>
    <row r="28" spans="1:134" s="7" customFormat="1" ht="17.100000000000001" customHeight="1">
      <c r="A28" s="12"/>
      <c r="B28" s="59"/>
      <c r="C28" s="60" t="s">
        <v>46</v>
      </c>
      <c r="D28" s="360">
        <f t="shared" ref="D28:AR28" si="8">+SUM(D25:D27)</f>
        <v>0</v>
      </c>
      <c r="E28" s="360">
        <f t="shared" si="8"/>
        <v>0</v>
      </c>
      <c r="F28" s="360">
        <f t="shared" si="8"/>
        <v>0</v>
      </c>
      <c r="G28" s="360">
        <f t="shared" si="8"/>
        <v>0</v>
      </c>
      <c r="H28" s="360">
        <f t="shared" si="8"/>
        <v>0</v>
      </c>
      <c r="I28" s="360">
        <f t="shared" si="8"/>
        <v>0</v>
      </c>
      <c r="J28" s="360">
        <f t="shared" si="8"/>
        <v>0</v>
      </c>
      <c r="K28" s="360">
        <f t="shared" si="8"/>
        <v>0</v>
      </c>
      <c r="L28" s="360">
        <f t="shared" si="8"/>
        <v>0</v>
      </c>
      <c r="M28" s="360">
        <f t="shared" si="8"/>
        <v>0</v>
      </c>
      <c r="N28" s="360">
        <f t="shared" si="8"/>
        <v>0</v>
      </c>
      <c r="O28" s="360">
        <f t="shared" si="8"/>
        <v>0</v>
      </c>
      <c r="P28" s="360">
        <f t="shared" si="8"/>
        <v>0</v>
      </c>
      <c r="Q28" s="360">
        <f t="shared" si="8"/>
        <v>0</v>
      </c>
      <c r="R28" s="360">
        <f t="shared" si="8"/>
        <v>0</v>
      </c>
      <c r="S28" s="360">
        <f t="shared" si="8"/>
        <v>0</v>
      </c>
      <c r="T28" s="360">
        <f t="shared" si="8"/>
        <v>0</v>
      </c>
      <c r="U28" s="360">
        <f t="shared" si="8"/>
        <v>0</v>
      </c>
      <c r="V28" s="360">
        <f t="shared" si="8"/>
        <v>0</v>
      </c>
      <c r="W28" s="360">
        <f t="shared" si="8"/>
        <v>0</v>
      </c>
      <c r="X28" s="360">
        <f t="shared" si="8"/>
        <v>0</v>
      </c>
      <c r="Y28" s="360">
        <f t="shared" si="8"/>
        <v>0</v>
      </c>
      <c r="Z28" s="360">
        <f t="shared" si="8"/>
        <v>0</v>
      </c>
      <c r="AA28" s="360">
        <f t="shared" si="8"/>
        <v>0</v>
      </c>
      <c r="AB28" s="360">
        <f t="shared" si="8"/>
        <v>0</v>
      </c>
      <c r="AC28" s="360">
        <f t="shared" si="8"/>
        <v>0</v>
      </c>
      <c r="AD28" s="360">
        <f t="shared" si="8"/>
        <v>0</v>
      </c>
      <c r="AE28" s="360">
        <f t="shared" si="8"/>
        <v>0</v>
      </c>
      <c r="AF28" s="360">
        <f t="shared" si="8"/>
        <v>0</v>
      </c>
      <c r="AG28" s="360">
        <f t="shared" si="8"/>
        <v>0</v>
      </c>
      <c r="AH28" s="360">
        <f t="shared" si="8"/>
        <v>0</v>
      </c>
      <c r="AI28" s="360">
        <f t="shared" si="8"/>
        <v>0</v>
      </c>
      <c r="AJ28" s="360">
        <f t="shared" si="8"/>
        <v>0</v>
      </c>
      <c r="AK28" s="360">
        <f t="shared" si="8"/>
        <v>0</v>
      </c>
      <c r="AL28" s="360">
        <f t="shared" si="8"/>
        <v>0</v>
      </c>
      <c r="AM28" s="360">
        <f t="shared" si="8"/>
        <v>0</v>
      </c>
      <c r="AN28" s="360">
        <f t="shared" si="8"/>
        <v>0</v>
      </c>
      <c r="AO28" s="360">
        <f t="shared" si="8"/>
        <v>0</v>
      </c>
      <c r="AP28" s="360">
        <f t="shared" si="8"/>
        <v>0</v>
      </c>
      <c r="AQ28" s="360">
        <f t="shared" si="8"/>
        <v>0</v>
      </c>
      <c r="AR28" s="360">
        <f t="shared" si="8"/>
        <v>0</v>
      </c>
      <c r="AS28" s="359">
        <f>+SUM(D28:AR28)</f>
        <v>0</v>
      </c>
      <c r="AT28" s="317"/>
      <c r="AU28" s="183"/>
      <c r="AV28" s="72">
        <f>+D28-SUM(D25:D27)</f>
        <v>0</v>
      </c>
      <c r="AW28" s="72">
        <f t="shared" ref="AW28:CK28" si="9">+E28-SUM(E25:E27)</f>
        <v>0</v>
      </c>
      <c r="AX28" s="72">
        <f t="shared" si="9"/>
        <v>0</v>
      </c>
      <c r="AY28" s="72">
        <f t="shared" si="9"/>
        <v>0</v>
      </c>
      <c r="AZ28" s="72">
        <f t="shared" si="9"/>
        <v>0</v>
      </c>
      <c r="BA28" s="72">
        <f t="shared" si="9"/>
        <v>0</v>
      </c>
      <c r="BB28" s="72">
        <f t="shared" si="9"/>
        <v>0</v>
      </c>
      <c r="BC28" s="72">
        <f t="shared" si="9"/>
        <v>0</v>
      </c>
      <c r="BD28" s="72">
        <f t="shared" si="9"/>
        <v>0</v>
      </c>
      <c r="BE28" s="72">
        <f t="shared" si="9"/>
        <v>0</v>
      </c>
      <c r="BF28" s="72">
        <f t="shared" si="9"/>
        <v>0</v>
      </c>
      <c r="BG28" s="72">
        <f t="shared" si="9"/>
        <v>0</v>
      </c>
      <c r="BH28" s="72">
        <f t="shared" si="9"/>
        <v>0</v>
      </c>
      <c r="BI28" s="72">
        <f t="shared" si="9"/>
        <v>0</v>
      </c>
      <c r="BJ28" s="72">
        <f t="shared" si="9"/>
        <v>0</v>
      </c>
      <c r="BK28" s="72">
        <f t="shared" si="9"/>
        <v>0</v>
      </c>
      <c r="BL28" s="72">
        <f t="shared" si="9"/>
        <v>0</v>
      </c>
      <c r="BM28" s="72">
        <f t="shared" si="9"/>
        <v>0</v>
      </c>
      <c r="BN28" s="72">
        <f t="shared" si="9"/>
        <v>0</v>
      </c>
      <c r="BO28" s="72">
        <f t="shared" si="9"/>
        <v>0</v>
      </c>
      <c r="BP28" s="72">
        <f t="shared" si="9"/>
        <v>0</v>
      </c>
      <c r="BQ28" s="72">
        <f t="shared" si="9"/>
        <v>0</v>
      </c>
      <c r="BR28" s="72">
        <f t="shared" si="9"/>
        <v>0</v>
      </c>
      <c r="BS28" s="72">
        <f t="shared" si="9"/>
        <v>0</v>
      </c>
      <c r="BT28" s="72">
        <f t="shared" si="9"/>
        <v>0</v>
      </c>
      <c r="BU28" s="72">
        <f t="shared" si="9"/>
        <v>0</v>
      </c>
      <c r="BV28" s="72">
        <f t="shared" si="9"/>
        <v>0</v>
      </c>
      <c r="BW28" s="72">
        <f t="shared" si="9"/>
        <v>0</v>
      </c>
      <c r="BX28" s="72">
        <f t="shared" si="9"/>
        <v>0</v>
      </c>
      <c r="BY28" s="72">
        <f t="shared" si="9"/>
        <v>0</v>
      </c>
      <c r="BZ28" s="72">
        <f t="shared" si="9"/>
        <v>0</v>
      </c>
      <c r="CA28" s="72">
        <f t="shared" si="9"/>
        <v>0</v>
      </c>
      <c r="CB28" s="72">
        <f t="shared" si="9"/>
        <v>0</v>
      </c>
      <c r="CC28" s="72">
        <f t="shared" si="9"/>
        <v>0</v>
      </c>
      <c r="CD28" s="72">
        <f t="shared" si="9"/>
        <v>0</v>
      </c>
      <c r="CE28" s="72">
        <f t="shared" si="9"/>
        <v>0</v>
      </c>
      <c r="CF28" s="72">
        <f t="shared" si="9"/>
        <v>0</v>
      </c>
      <c r="CG28" s="72">
        <f t="shared" si="9"/>
        <v>0</v>
      </c>
      <c r="CH28" s="72">
        <f t="shared" si="9"/>
        <v>0</v>
      </c>
      <c r="CI28" s="72">
        <f t="shared" si="9"/>
        <v>0</v>
      </c>
      <c r="CJ28" s="72">
        <f t="shared" si="9"/>
        <v>0</v>
      </c>
      <c r="CK28" s="72">
        <f t="shared" si="9"/>
        <v>0</v>
      </c>
      <c r="CL28" s="183"/>
      <c r="CM28" s="76">
        <f>+AS28-SUM(D28:AR28)</f>
        <v>0</v>
      </c>
      <c r="CN28" s="183"/>
      <c r="CO28" s="73" t="e">
        <f>+IF((D28&gt;'DD7B1.MELD'!#REF!),111,0)</f>
        <v>#REF!</v>
      </c>
      <c r="CP28" s="73" t="e">
        <f>+IF((E28&gt;'DD7B1.MELD'!#REF!),111,0)</f>
        <v>#REF!</v>
      </c>
      <c r="CQ28" s="73" t="e">
        <f>+IF((F28&gt;'DD7B1.MELD'!#REF!),111,0)</f>
        <v>#REF!</v>
      </c>
      <c r="CR28" s="73" t="e">
        <f>+IF((G28&gt;'DD7B1.MELD'!#REF!),111,0)</f>
        <v>#REF!</v>
      </c>
      <c r="CS28" s="73" t="e">
        <f>+IF((H28&gt;'DD7B1.MELD'!#REF!),111,0)</f>
        <v>#REF!</v>
      </c>
      <c r="CT28" s="73" t="e">
        <f>+IF((I28&gt;'DD7B1.MELD'!#REF!),111,0)</f>
        <v>#REF!</v>
      </c>
      <c r="CU28" s="73" t="e">
        <f>+IF((J28&gt;'DD7B1.MELD'!#REF!),111,0)</f>
        <v>#REF!</v>
      </c>
      <c r="CV28" s="73" t="e">
        <f>+IF((K28&gt;'DD7B1.MELD'!#REF!),111,0)</f>
        <v>#REF!</v>
      </c>
      <c r="CW28" s="73" t="e">
        <f>+IF((L28&gt;'DD7B1.MELD'!#REF!),111,0)</f>
        <v>#REF!</v>
      </c>
      <c r="CX28" s="73" t="e">
        <f>+IF((M28&gt;'DD7B1.MELD'!#REF!),111,0)</f>
        <v>#REF!</v>
      </c>
      <c r="CY28" s="73" t="e">
        <f>+IF((N28&gt;'DD7B1.MELD'!#REF!),111,0)</f>
        <v>#REF!</v>
      </c>
      <c r="CZ28" s="73" t="e">
        <f>+IF((O28&gt;'DD7B1.MELD'!#REF!),111,0)</f>
        <v>#REF!</v>
      </c>
      <c r="DA28" s="73" t="e">
        <f>+IF((P28&gt;'DD7B1.MELD'!#REF!),111,0)</f>
        <v>#REF!</v>
      </c>
      <c r="DB28" s="73" t="e">
        <f>+IF((Q28&gt;'DD7B1.MELD'!#REF!),111,0)</f>
        <v>#REF!</v>
      </c>
      <c r="DC28" s="73" t="e">
        <f>+IF((R28&gt;'DD7B1.MELD'!#REF!),111,0)</f>
        <v>#REF!</v>
      </c>
      <c r="DD28" s="73" t="e">
        <f>+IF((S28&gt;'DD7B1.MELD'!#REF!),111,0)</f>
        <v>#REF!</v>
      </c>
      <c r="DE28" s="73" t="e">
        <f>+IF((T28&gt;'DD7B1.MELD'!#REF!),111,0)</f>
        <v>#REF!</v>
      </c>
      <c r="DF28" s="73" t="e">
        <f>+IF((U28&gt;'DD7B1.MELD'!#REF!),111,0)</f>
        <v>#REF!</v>
      </c>
      <c r="DG28" s="73" t="e">
        <f>+IF((V28&gt;'DD7B1.MELD'!#REF!),111,0)</f>
        <v>#REF!</v>
      </c>
      <c r="DH28" s="73" t="e">
        <f>+IF((W28&gt;'DD7B1.MELD'!#REF!),111,0)</f>
        <v>#REF!</v>
      </c>
      <c r="DI28" s="73" t="e">
        <f>+IF((X28&gt;'DD7B1.MELD'!#REF!),111,0)</f>
        <v>#REF!</v>
      </c>
      <c r="DJ28" s="73" t="e">
        <f>+IF((Y28&gt;'DD7B1.MELD'!#REF!),111,0)</f>
        <v>#REF!</v>
      </c>
      <c r="DK28" s="73" t="e">
        <f>+IF((Z28&gt;'DD7B1.MELD'!#REF!),111,0)</f>
        <v>#REF!</v>
      </c>
      <c r="DL28" s="73" t="e">
        <f>+IF((AA28&gt;'DD7B1.MELD'!#REF!),111,0)</f>
        <v>#REF!</v>
      </c>
      <c r="DM28" s="73" t="e">
        <f>+IF((AB28&gt;'DD7B1.MELD'!#REF!),111,0)</f>
        <v>#REF!</v>
      </c>
      <c r="DN28" s="73" t="e">
        <f>+IF((AC28&gt;'DD7B1.MELD'!#REF!),111,0)</f>
        <v>#REF!</v>
      </c>
      <c r="DO28" s="73" t="e">
        <f>+IF((AD28&gt;'DD7B1.MELD'!#REF!),111,0)</f>
        <v>#REF!</v>
      </c>
      <c r="DP28" s="73" t="e">
        <f>+IF((AE28&gt;'DD7B1.MELD'!#REF!),111,0)</f>
        <v>#REF!</v>
      </c>
      <c r="DQ28" s="73" t="e">
        <f>+IF((AF28&gt;'DD7B1.MELD'!#REF!),111,0)</f>
        <v>#REF!</v>
      </c>
      <c r="DR28" s="73" t="e">
        <f>+IF((AG28&gt;'DD7B1.MELD'!#REF!),111,0)</f>
        <v>#REF!</v>
      </c>
      <c r="DS28" s="73" t="e">
        <f>+IF((AH28&gt;'DD7B1.MELD'!#REF!),111,0)</f>
        <v>#REF!</v>
      </c>
      <c r="DT28" s="73" t="e">
        <f>+IF((AI28&gt;'DD7B1.MELD'!#REF!),111,0)</f>
        <v>#REF!</v>
      </c>
      <c r="DU28" s="73" t="e">
        <f>+IF((AJ28&gt;'DD7B1.MELD'!#REF!),111,0)</f>
        <v>#REF!</v>
      </c>
      <c r="DV28" s="73" t="e">
        <f>+IF((AK28&gt;'DD7B1.MELD'!#REF!),111,0)</f>
        <v>#REF!</v>
      </c>
      <c r="DW28" s="73" t="e">
        <f>+IF((AL28&gt;'DD7B1.MELD'!#REF!),111,0)</f>
        <v>#REF!</v>
      </c>
      <c r="DX28" s="73" t="e">
        <f>+IF((AM28&gt;'DD7B1.MELD'!#REF!),111,0)</f>
        <v>#REF!</v>
      </c>
      <c r="DY28" s="73" t="e">
        <f>+IF((AN28&gt;'DD7B1.MELD'!#REF!),111,0)</f>
        <v>#REF!</v>
      </c>
      <c r="DZ28" s="73" t="e">
        <f>+IF((AO28&gt;'DD7B1.MELD'!#REF!),111,0)</f>
        <v>#REF!</v>
      </c>
      <c r="EA28" s="73" t="e">
        <f>+IF((AP28&gt;'DD7B1.MELD'!#REF!),111,0)</f>
        <v>#REF!</v>
      </c>
      <c r="EB28" s="73" t="e">
        <f>+IF((AQ28&gt;'DD7B1.MELD'!#REF!),111,0)</f>
        <v>#REF!</v>
      </c>
      <c r="EC28" s="73" t="e">
        <f>+IF((AR28&gt;'DD7B1.MELD'!#REF!),111,0)</f>
        <v>#REF!</v>
      </c>
      <c r="ED28" s="73" t="e">
        <f>+IF((AS28&gt;'DD7B1.MELD'!#REF!),111,0)</f>
        <v>#REF!</v>
      </c>
    </row>
    <row r="29" spans="1:134" s="56" customFormat="1" ht="30" customHeight="1">
      <c r="B29" s="61"/>
      <c r="C29" s="62" t="s">
        <v>19</v>
      </c>
      <c r="D29" s="336">
        <f t="shared" ref="D29:AM29" si="10">+D28+D17</f>
        <v>0</v>
      </c>
      <c r="E29" s="336">
        <f t="shared" si="10"/>
        <v>0</v>
      </c>
      <c r="F29" s="336">
        <f t="shared" si="10"/>
        <v>0</v>
      </c>
      <c r="G29" s="336">
        <f t="shared" si="10"/>
        <v>0</v>
      </c>
      <c r="H29" s="336">
        <f t="shared" si="10"/>
        <v>0</v>
      </c>
      <c r="I29" s="336">
        <f t="shared" si="10"/>
        <v>0</v>
      </c>
      <c r="J29" s="336">
        <f t="shared" si="10"/>
        <v>0</v>
      </c>
      <c r="K29" s="336">
        <f t="shared" si="10"/>
        <v>0</v>
      </c>
      <c r="L29" s="336">
        <f t="shared" si="10"/>
        <v>0</v>
      </c>
      <c r="M29" s="336">
        <f t="shared" si="10"/>
        <v>0</v>
      </c>
      <c r="N29" s="336">
        <f t="shared" si="10"/>
        <v>0</v>
      </c>
      <c r="O29" s="336">
        <f t="shared" si="10"/>
        <v>0</v>
      </c>
      <c r="P29" s="336">
        <f t="shared" si="10"/>
        <v>0</v>
      </c>
      <c r="Q29" s="336">
        <f t="shared" si="10"/>
        <v>0</v>
      </c>
      <c r="R29" s="336">
        <f t="shared" si="10"/>
        <v>0</v>
      </c>
      <c r="S29" s="336">
        <f t="shared" si="10"/>
        <v>0</v>
      </c>
      <c r="T29" s="336">
        <f t="shared" si="10"/>
        <v>0</v>
      </c>
      <c r="U29" s="336">
        <f t="shared" si="10"/>
        <v>0</v>
      </c>
      <c r="V29" s="336">
        <f t="shared" si="10"/>
        <v>0</v>
      </c>
      <c r="W29" s="336">
        <f t="shared" si="10"/>
        <v>0</v>
      </c>
      <c r="X29" s="336">
        <f t="shared" si="10"/>
        <v>0</v>
      </c>
      <c r="Y29" s="336">
        <f t="shared" si="10"/>
        <v>0</v>
      </c>
      <c r="Z29" s="336">
        <f t="shared" si="10"/>
        <v>0</v>
      </c>
      <c r="AA29" s="336">
        <f t="shared" si="10"/>
        <v>0</v>
      </c>
      <c r="AB29" s="336">
        <f t="shared" si="10"/>
        <v>0</v>
      </c>
      <c r="AC29" s="336">
        <f t="shared" si="10"/>
        <v>0</v>
      </c>
      <c r="AD29" s="336">
        <f t="shared" si="10"/>
        <v>0</v>
      </c>
      <c r="AE29" s="336">
        <f t="shared" si="10"/>
        <v>0</v>
      </c>
      <c r="AF29" s="336">
        <f t="shared" si="10"/>
        <v>0</v>
      </c>
      <c r="AG29" s="336">
        <f t="shared" si="10"/>
        <v>0</v>
      </c>
      <c r="AH29" s="336">
        <f t="shared" si="10"/>
        <v>0</v>
      </c>
      <c r="AI29" s="336">
        <f t="shared" si="10"/>
        <v>0</v>
      </c>
      <c r="AJ29" s="336">
        <f t="shared" si="10"/>
        <v>0</v>
      </c>
      <c r="AK29" s="336">
        <f t="shared" si="10"/>
        <v>0</v>
      </c>
      <c r="AL29" s="336">
        <f t="shared" si="10"/>
        <v>0</v>
      </c>
      <c r="AM29" s="336">
        <f t="shared" si="10"/>
        <v>0</v>
      </c>
      <c r="AN29" s="336">
        <f>+AN28+AN17</f>
        <v>0</v>
      </c>
      <c r="AO29" s="336">
        <f>+AO28+AO17</f>
        <v>0</v>
      </c>
      <c r="AP29" s="336">
        <f>+AP28+AP17</f>
        <v>0</v>
      </c>
      <c r="AQ29" s="336">
        <f>+AQ28+AQ17</f>
        <v>0</v>
      </c>
      <c r="AR29" s="336">
        <f>+AR28+AR17</f>
        <v>0</v>
      </c>
      <c r="AS29" s="363">
        <f>+SUM(D29:AR29)</f>
        <v>0</v>
      </c>
      <c r="AT29" s="312"/>
      <c r="AU29" s="179"/>
      <c r="AV29" s="222">
        <f>+D29-D28-D23</f>
        <v>0</v>
      </c>
      <c r="AW29" s="222">
        <f t="shared" ref="AW29:CK29" si="11">+E29-E28-E23</f>
        <v>0</v>
      </c>
      <c r="AX29" s="222">
        <f t="shared" si="11"/>
        <v>0</v>
      </c>
      <c r="AY29" s="222">
        <f t="shared" si="11"/>
        <v>0</v>
      </c>
      <c r="AZ29" s="222">
        <f t="shared" si="11"/>
        <v>0</v>
      </c>
      <c r="BA29" s="222">
        <f t="shared" si="11"/>
        <v>0</v>
      </c>
      <c r="BB29" s="222">
        <f t="shared" si="11"/>
        <v>0</v>
      </c>
      <c r="BC29" s="222">
        <f t="shared" si="11"/>
        <v>0</v>
      </c>
      <c r="BD29" s="222">
        <f t="shared" si="11"/>
        <v>0</v>
      </c>
      <c r="BE29" s="222">
        <f t="shared" si="11"/>
        <v>0</v>
      </c>
      <c r="BF29" s="222">
        <f t="shared" si="11"/>
        <v>0</v>
      </c>
      <c r="BG29" s="222">
        <f t="shared" si="11"/>
        <v>0</v>
      </c>
      <c r="BH29" s="222">
        <f t="shared" si="11"/>
        <v>0</v>
      </c>
      <c r="BI29" s="222">
        <f t="shared" si="11"/>
        <v>0</v>
      </c>
      <c r="BJ29" s="222">
        <f t="shared" si="11"/>
        <v>0</v>
      </c>
      <c r="BK29" s="222">
        <f t="shared" si="11"/>
        <v>0</v>
      </c>
      <c r="BL29" s="222">
        <f t="shared" si="11"/>
        <v>0</v>
      </c>
      <c r="BM29" s="222">
        <f t="shared" si="11"/>
        <v>0</v>
      </c>
      <c r="BN29" s="222">
        <f t="shared" si="11"/>
        <v>0</v>
      </c>
      <c r="BO29" s="222">
        <f t="shared" si="11"/>
        <v>0</v>
      </c>
      <c r="BP29" s="222">
        <f t="shared" si="11"/>
        <v>0</v>
      </c>
      <c r="BQ29" s="222">
        <f t="shared" si="11"/>
        <v>0</v>
      </c>
      <c r="BR29" s="222">
        <f t="shared" si="11"/>
        <v>0</v>
      </c>
      <c r="BS29" s="222">
        <f t="shared" si="11"/>
        <v>0</v>
      </c>
      <c r="BT29" s="222">
        <f t="shared" si="11"/>
        <v>0</v>
      </c>
      <c r="BU29" s="222">
        <f t="shared" si="11"/>
        <v>0</v>
      </c>
      <c r="BV29" s="222">
        <f t="shared" si="11"/>
        <v>0</v>
      </c>
      <c r="BW29" s="222">
        <f t="shared" si="11"/>
        <v>0</v>
      </c>
      <c r="BX29" s="222">
        <f t="shared" si="11"/>
        <v>0</v>
      </c>
      <c r="BY29" s="222">
        <f t="shared" si="11"/>
        <v>0</v>
      </c>
      <c r="BZ29" s="222">
        <f t="shared" si="11"/>
        <v>0</v>
      </c>
      <c r="CA29" s="222">
        <f t="shared" si="11"/>
        <v>0</v>
      </c>
      <c r="CB29" s="222">
        <f t="shared" si="11"/>
        <v>0</v>
      </c>
      <c r="CC29" s="222">
        <f t="shared" si="11"/>
        <v>0</v>
      </c>
      <c r="CD29" s="222">
        <f t="shared" si="11"/>
        <v>0</v>
      </c>
      <c r="CE29" s="222">
        <f t="shared" si="11"/>
        <v>0</v>
      </c>
      <c r="CF29" s="222">
        <f t="shared" si="11"/>
        <v>0</v>
      </c>
      <c r="CG29" s="222">
        <f t="shared" si="11"/>
        <v>0</v>
      </c>
      <c r="CH29" s="222">
        <f t="shared" si="11"/>
        <v>0</v>
      </c>
      <c r="CI29" s="222">
        <f t="shared" si="11"/>
        <v>0</v>
      </c>
      <c r="CJ29" s="222">
        <f t="shared" si="11"/>
        <v>0</v>
      </c>
      <c r="CK29" s="222">
        <f t="shared" si="11"/>
        <v>0</v>
      </c>
      <c r="CL29" s="179"/>
      <c r="CM29" s="75">
        <f>+AS29-SUM(D29:AR29)</f>
        <v>0</v>
      </c>
      <c r="CN29" s="179"/>
      <c r="CO29" s="222" t="e">
        <f>+IF((D29&gt;'DD7B1.MELD'!#REF!),111,0)</f>
        <v>#REF!</v>
      </c>
      <c r="CP29" s="222" t="e">
        <f>+IF((E29&gt;'DD7B1.MELD'!#REF!),111,0)</f>
        <v>#REF!</v>
      </c>
      <c r="CQ29" s="222" t="e">
        <f>+IF((F29&gt;'DD7B1.MELD'!#REF!),111,0)</f>
        <v>#REF!</v>
      </c>
      <c r="CR29" s="222" t="e">
        <f>+IF((G29&gt;'DD7B1.MELD'!#REF!),111,0)</f>
        <v>#REF!</v>
      </c>
      <c r="CS29" s="222" t="e">
        <f>+IF((H29&gt;'DD7B1.MELD'!#REF!),111,0)</f>
        <v>#REF!</v>
      </c>
      <c r="CT29" s="222" t="e">
        <f>+IF((I29&gt;'DD7B1.MELD'!#REF!),111,0)</f>
        <v>#REF!</v>
      </c>
      <c r="CU29" s="222" t="e">
        <f>+IF((J29&gt;'DD7B1.MELD'!#REF!),111,0)</f>
        <v>#REF!</v>
      </c>
      <c r="CV29" s="222" t="e">
        <f>+IF((K29&gt;'DD7B1.MELD'!#REF!),111,0)</f>
        <v>#REF!</v>
      </c>
      <c r="CW29" s="222" t="e">
        <f>+IF((L29&gt;'DD7B1.MELD'!#REF!),111,0)</f>
        <v>#REF!</v>
      </c>
      <c r="CX29" s="222" t="e">
        <f>+IF((M29&gt;'DD7B1.MELD'!#REF!),111,0)</f>
        <v>#REF!</v>
      </c>
      <c r="CY29" s="222" t="e">
        <f>+IF((N29&gt;'DD7B1.MELD'!#REF!),111,0)</f>
        <v>#REF!</v>
      </c>
      <c r="CZ29" s="222" t="e">
        <f>+IF((O29&gt;'DD7B1.MELD'!#REF!),111,0)</f>
        <v>#REF!</v>
      </c>
      <c r="DA29" s="222" t="e">
        <f>+IF((P29&gt;'DD7B1.MELD'!#REF!),111,0)</f>
        <v>#REF!</v>
      </c>
      <c r="DB29" s="222" t="e">
        <f>+IF((Q29&gt;'DD7B1.MELD'!#REF!),111,0)</f>
        <v>#REF!</v>
      </c>
      <c r="DC29" s="222" t="e">
        <f>+IF((R29&gt;'DD7B1.MELD'!#REF!),111,0)</f>
        <v>#REF!</v>
      </c>
      <c r="DD29" s="222" t="e">
        <f>+IF((S29&gt;'DD7B1.MELD'!#REF!),111,0)</f>
        <v>#REF!</v>
      </c>
      <c r="DE29" s="222" t="e">
        <f>+IF((T29&gt;'DD7B1.MELD'!#REF!),111,0)</f>
        <v>#REF!</v>
      </c>
      <c r="DF29" s="222" t="e">
        <f>+IF((U29&gt;'DD7B1.MELD'!#REF!),111,0)</f>
        <v>#REF!</v>
      </c>
      <c r="DG29" s="222" t="e">
        <f>+IF((V29&gt;'DD7B1.MELD'!#REF!),111,0)</f>
        <v>#REF!</v>
      </c>
      <c r="DH29" s="222" t="e">
        <f>+IF((W29&gt;'DD7B1.MELD'!#REF!),111,0)</f>
        <v>#REF!</v>
      </c>
      <c r="DI29" s="222" t="e">
        <f>+IF((X29&gt;'DD7B1.MELD'!#REF!),111,0)</f>
        <v>#REF!</v>
      </c>
      <c r="DJ29" s="222" t="e">
        <f>+IF((Y29&gt;'DD7B1.MELD'!#REF!),111,0)</f>
        <v>#REF!</v>
      </c>
      <c r="DK29" s="222" t="e">
        <f>+IF((Z29&gt;'DD7B1.MELD'!#REF!),111,0)</f>
        <v>#REF!</v>
      </c>
      <c r="DL29" s="222" t="e">
        <f>+IF((AA29&gt;'DD7B1.MELD'!#REF!),111,0)</f>
        <v>#REF!</v>
      </c>
      <c r="DM29" s="222" t="e">
        <f>+IF((AB29&gt;'DD7B1.MELD'!#REF!),111,0)</f>
        <v>#REF!</v>
      </c>
      <c r="DN29" s="222" t="e">
        <f>+IF((AC29&gt;'DD7B1.MELD'!#REF!),111,0)</f>
        <v>#REF!</v>
      </c>
      <c r="DO29" s="222" t="e">
        <f>+IF((AD29&gt;'DD7B1.MELD'!#REF!),111,0)</f>
        <v>#REF!</v>
      </c>
      <c r="DP29" s="222" t="e">
        <f>+IF((AE29&gt;'DD7B1.MELD'!#REF!),111,0)</f>
        <v>#REF!</v>
      </c>
      <c r="DQ29" s="222" t="e">
        <f>+IF((AF29&gt;'DD7B1.MELD'!#REF!),111,0)</f>
        <v>#REF!</v>
      </c>
      <c r="DR29" s="222" t="e">
        <f>+IF((AG29&gt;'DD7B1.MELD'!#REF!),111,0)</f>
        <v>#REF!</v>
      </c>
      <c r="DS29" s="222" t="e">
        <f>+IF((AH29&gt;'DD7B1.MELD'!#REF!),111,0)</f>
        <v>#REF!</v>
      </c>
      <c r="DT29" s="222" t="e">
        <f>+IF((AI29&gt;'DD7B1.MELD'!#REF!),111,0)</f>
        <v>#REF!</v>
      </c>
      <c r="DU29" s="222" t="e">
        <f>+IF((AJ29&gt;'DD7B1.MELD'!#REF!),111,0)</f>
        <v>#REF!</v>
      </c>
      <c r="DV29" s="222" t="e">
        <f>+IF((AK29&gt;'DD7B1.MELD'!#REF!),111,0)</f>
        <v>#REF!</v>
      </c>
      <c r="DW29" s="222" t="e">
        <f>+IF((AL29&gt;'DD7B1.MELD'!#REF!),111,0)</f>
        <v>#REF!</v>
      </c>
      <c r="DX29" s="222" t="e">
        <f>+IF((AM29&gt;'DD7B1.MELD'!#REF!),111,0)</f>
        <v>#REF!</v>
      </c>
      <c r="DY29" s="222" t="e">
        <f>+IF((AN29&gt;'DD7B1.MELD'!#REF!),111,0)</f>
        <v>#REF!</v>
      </c>
      <c r="DZ29" s="222" t="e">
        <f>+IF((AO29&gt;'DD7B1.MELD'!#REF!),111,0)</f>
        <v>#REF!</v>
      </c>
      <c r="EA29" s="222" t="e">
        <f>+IF((AP29&gt;'DD7B1.MELD'!#REF!),111,0)</f>
        <v>#REF!</v>
      </c>
      <c r="EB29" s="222" t="e">
        <f>+IF((AQ29&gt;'DD7B1.MELD'!#REF!),111,0)</f>
        <v>#REF!</v>
      </c>
      <c r="EC29" s="222" t="e">
        <f>+IF((AR29&gt;'DD7B1.MELD'!#REF!),111,0)</f>
        <v>#REF!</v>
      </c>
      <c r="ED29" s="222" t="e">
        <f>+IF((AS29&gt;'DD7B1.MELD'!#REF!),111,0)</f>
        <v>#REF!</v>
      </c>
    </row>
    <row r="30" spans="1:134" s="56" customFormat="1" ht="30" customHeight="1">
      <c r="B30" s="61"/>
      <c r="C30" s="62" t="s">
        <v>200</v>
      </c>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67"/>
      <c r="AT30" s="312"/>
      <c r="AU30" s="179"/>
      <c r="AV30" s="378"/>
      <c r="AW30" s="378"/>
      <c r="AX30" s="378"/>
      <c r="AY30" s="378"/>
      <c r="AZ30" s="378"/>
      <c r="BA30" s="378"/>
      <c r="BB30" s="378"/>
      <c r="BC30" s="378"/>
      <c r="BD30" s="378"/>
      <c r="BE30" s="378"/>
      <c r="BF30" s="378"/>
      <c r="BG30" s="378"/>
      <c r="BH30" s="378"/>
      <c r="BI30" s="378"/>
      <c r="BJ30" s="378"/>
      <c r="BK30" s="378"/>
      <c r="BL30" s="378"/>
      <c r="BM30" s="378"/>
      <c r="BN30" s="378"/>
      <c r="BO30" s="378"/>
      <c r="BP30" s="378"/>
      <c r="BQ30" s="378"/>
      <c r="BR30" s="378"/>
      <c r="BS30" s="378"/>
      <c r="BT30" s="378"/>
      <c r="BU30" s="378"/>
      <c r="BV30" s="378"/>
      <c r="BW30" s="378"/>
      <c r="BX30" s="378"/>
      <c r="BY30" s="378"/>
      <c r="BZ30" s="378"/>
      <c r="CA30" s="378"/>
      <c r="CB30" s="378"/>
      <c r="CC30" s="378"/>
      <c r="CD30" s="378"/>
      <c r="CE30" s="378"/>
      <c r="CF30" s="378"/>
      <c r="CG30" s="378"/>
      <c r="CH30" s="378"/>
      <c r="CI30" s="378"/>
      <c r="CJ30" s="378"/>
      <c r="CK30" s="248"/>
      <c r="CL30" s="179"/>
      <c r="CM30" s="236"/>
      <c r="CN30" s="179"/>
      <c r="CO30" s="378"/>
      <c r="CP30" s="378"/>
      <c r="CQ30" s="378"/>
      <c r="CR30" s="378"/>
      <c r="CS30" s="378"/>
      <c r="CT30" s="378"/>
      <c r="CU30" s="378"/>
      <c r="CV30" s="378"/>
      <c r="CW30" s="378"/>
      <c r="CX30" s="378"/>
      <c r="CY30" s="378"/>
      <c r="CZ30" s="378"/>
      <c r="DA30" s="378"/>
      <c r="DB30" s="378"/>
      <c r="DC30" s="378"/>
      <c r="DD30" s="378"/>
      <c r="DE30" s="378"/>
      <c r="DF30" s="378"/>
      <c r="DG30" s="378"/>
      <c r="DH30" s="378"/>
      <c r="DI30" s="378"/>
      <c r="DJ30" s="378"/>
      <c r="DK30" s="378"/>
      <c r="DL30" s="378"/>
      <c r="DM30" s="378"/>
      <c r="DN30" s="378"/>
      <c r="DO30" s="378"/>
      <c r="DP30" s="378"/>
      <c r="DQ30" s="378"/>
      <c r="DR30" s="378"/>
      <c r="DS30" s="378"/>
      <c r="DT30" s="378"/>
      <c r="DU30" s="378"/>
      <c r="DV30" s="378"/>
      <c r="DW30" s="378"/>
      <c r="DX30" s="378"/>
      <c r="DY30" s="378"/>
      <c r="DZ30" s="378"/>
      <c r="EA30" s="378"/>
      <c r="EB30" s="378"/>
      <c r="EC30" s="378"/>
      <c r="ED30" s="222">
        <f>+IF((AS30&gt;'DD7B1.MELD'!AR61),111,0)</f>
        <v>0</v>
      </c>
    </row>
    <row r="31" spans="1:134" s="56" customFormat="1" ht="30" customHeight="1">
      <c r="B31" s="61"/>
      <c r="C31" s="62" t="s">
        <v>202</v>
      </c>
      <c r="D31" s="336">
        <f t="shared" ref="D31:AS31" si="12">+D12+D17+D23+D28+D30</f>
        <v>0</v>
      </c>
      <c r="E31" s="336">
        <f t="shared" si="12"/>
        <v>0</v>
      </c>
      <c r="F31" s="336">
        <f t="shared" si="12"/>
        <v>0</v>
      </c>
      <c r="G31" s="336">
        <f t="shared" si="12"/>
        <v>0</v>
      </c>
      <c r="H31" s="336">
        <f t="shared" si="12"/>
        <v>0</v>
      </c>
      <c r="I31" s="336">
        <f t="shared" si="12"/>
        <v>0</v>
      </c>
      <c r="J31" s="336">
        <f t="shared" si="12"/>
        <v>0</v>
      </c>
      <c r="K31" s="336">
        <f t="shared" si="12"/>
        <v>0</v>
      </c>
      <c r="L31" s="336">
        <f t="shared" si="12"/>
        <v>0</v>
      </c>
      <c r="M31" s="336">
        <f t="shared" si="12"/>
        <v>0</v>
      </c>
      <c r="N31" s="336">
        <f t="shared" si="12"/>
        <v>0</v>
      </c>
      <c r="O31" s="336">
        <f t="shared" si="12"/>
        <v>0</v>
      </c>
      <c r="P31" s="336">
        <f t="shared" si="12"/>
        <v>0</v>
      </c>
      <c r="Q31" s="336">
        <f t="shared" si="12"/>
        <v>0</v>
      </c>
      <c r="R31" s="336">
        <f t="shared" si="12"/>
        <v>0</v>
      </c>
      <c r="S31" s="336">
        <f t="shared" si="12"/>
        <v>0</v>
      </c>
      <c r="T31" s="336">
        <f t="shared" si="12"/>
        <v>0</v>
      </c>
      <c r="U31" s="336">
        <f t="shared" si="12"/>
        <v>0</v>
      </c>
      <c r="V31" s="336">
        <f t="shared" si="12"/>
        <v>0</v>
      </c>
      <c r="W31" s="336">
        <f t="shared" si="12"/>
        <v>0</v>
      </c>
      <c r="X31" s="336">
        <f t="shared" si="12"/>
        <v>0</v>
      </c>
      <c r="Y31" s="336">
        <f t="shared" si="12"/>
        <v>0</v>
      </c>
      <c r="Z31" s="336">
        <f t="shared" si="12"/>
        <v>0</v>
      </c>
      <c r="AA31" s="336">
        <f t="shared" si="12"/>
        <v>0</v>
      </c>
      <c r="AB31" s="336">
        <f t="shared" si="12"/>
        <v>0</v>
      </c>
      <c r="AC31" s="336">
        <f t="shared" si="12"/>
        <v>0</v>
      </c>
      <c r="AD31" s="336">
        <f t="shared" si="12"/>
        <v>0</v>
      </c>
      <c r="AE31" s="336">
        <f t="shared" si="12"/>
        <v>0</v>
      </c>
      <c r="AF31" s="336">
        <f t="shared" si="12"/>
        <v>0</v>
      </c>
      <c r="AG31" s="336">
        <f t="shared" si="12"/>
        <v>0</v>
      </c>
      <c r="AH31" s="336">
        <f t="shared" si="12"/>
        <v>0</v>
      </c>
      <c r="AI31" s="336">
        <f t="shared" si="12"/>
        <v>0</v>
      </c>
      <c r="AJ31" s="336">
        <f t="shared" si="12"/>
        <v>0</v>
      </c>
      <c r="AK31" s="336">
        <f t="shared" si="12"/>
        <v>0</v>
      </c>
      <c r="AL31" s="336">
        <f t="shared" si="12"/>
        <v>0</v>
      </c>
      <c r="AM31" s="336">
        <f t="shared" si="12"/>
        <v>0</v>
      </c>
      <c r="AN31" s="336">
        <f t="shared" si="12"/>
        <v>0</v>
      </c>
      <c r="AO31" s="336">
        <f t="shared" si="12"/>
        <v>0</v>
      </c>
      <c r="AP31" s="336">
        <f t="shared" si="12"/>
        <v>0</v>
      </c>
      <c r="AQ31" s="336">
        <f t="shared" si="12"/>
        <v>0</v>
      </c>
      <c r="AR31" s="336">
        <f t="shared" si="12"/>
        <v>0</v>
      </c>
      <c r="AS31" s="337">
        <f t="shared" si="12"/>
        <v>0</v>
      </c>
      <c r="AT31" s="312"/>
      <c r="AU31" s="179"/>
      <c r="AV31" s="222">
        <f>+D31-(D12+D17+D23+D28+D30)</f>
        <v>0</v>
      </c>
      <c r="AW31" s="222">
        <f t="shared" ref="AW31:CK31" si="13">+E31-(E12+E17+E23+E28+E30)</f>
        <v>0</v>
      </c>
      <c r="AX31" s="222">
        <f t="shared" si="13"/>
        <v>0</v>
      </c>
      <c r="AY31" s="222">
        <f t="shared" si="13"/>
        <v>0</v>
      </c>
      <c r="AZ31" s="222">
        <f t="shared" si="13"/>
        <v>0</v>
      </c>
      <c r="BA31" s="222">
        <f t="shared" si="13"/>
        <v>0</v>
      </c>
      <c r="BB31" s="222">
        <f t="shared" si="13"/>
        <v>0</v>
      </c>
      <c r="BC31" s="222">
        <f t="shared" si="13"/>
        <v>0</v>
      </c>
      <c r="BD31" s="222">
        <f t="shared" si="13"/>
        <v>0</v>
      </c>
      <c r="BE31" s="222">
        <f t="shared" si="13"/>
        <v>0</v>
      </c>
      <c r="BF31" s="222">
        <f t="shared" si="13"/>
        <v>0</v>
      </c>
      <c r="BG31" s="222">
        <f t="shared" si="13"/>
        <v>0</v>
      </c>
      <c r="BH31" s="222">
        <f t="shared" si="13"/>
        <v>0</v>
      </c>
      <c r="BI31" s="222">
        <f t="shared" si="13"/>
        <v>0</v>
      </c>
      <c r="BJ31" s="222">
        <f t="shared" si="13"/>
        <v>0</v>
      </c>
      <c r="BK31" s="222">
        <f t="shared" si="13"/>
        <v>0</v>
      </c>
      <c r="BL31" s="222">
        <f t="shared" si="13"/>
        <v>0</v>
      </c>
      <c r="BM31" s="222">
        <f t="shared" si="13"/>
        <v>0</v>
      </c>
      <c r="BN31" s="222">
        <f t="shared" si="13"/>
        <v>0</v>
      </c>
      <c r="BO31" s="222">
        <f t="shared" si="13"/>
        <v>0</v>
      </c>
      <c r="BP31" s="222">
        <f t="shared" si="13"/>
        <v>0</v>
      </c>
      <c r="BQ31" s="222">
        <f t="shared" si="13"/>
        <v>0</v>
      </c>
      <c r="BR31" s="222">
        <f t="shared" si="13"/>
        <v>0</v>
      </c>
      <c r="BS31" s="222">
        <f t="shared" si="13"/>
        <v>0</v>
      </c>
      <c r="BT31" s="222">
        <f t="shared" si="13"/>
        <v>0</v>
      </c>
      <c r="BU31" s="222">
        <f t="shared" si="13"/>
        <v>0</v>
      </c>
      <c r="BV31" s="222">
        <f t="shared" si="13"/>
        <v>0</v>
      </c>
      <c r="BW31" s="222">
        <f t="shared" si="13"/>
        <v>0</v>
      </c>
      <c r="BX31" s="222">
        <f t="shared" si="13"/>
        <v>0</v>
      </c>
      <c r="BY31" s="222">
        <f t="shared" si="13"/>
        <v>0</v>
      </c>
      <c r="BZ31" s="222">
        <f t="shared" si="13"/>
        <v>0</v>
      </c>
      <c r="CA31" s="222">
        <f t="shared" si="13"/>
        <v>0</v>
      </c>
      <c r="CB31" s="222">
        <f t="shared" si="13"/>
        <v>0</v>
      </c>
      <c r="CC31" s="222">
        <f t="shared" si="13"/>
        <v>0</v>
      </c>
      <c r="CD31" s="222">
        <f t="shared" si="13"/>
        <v>0</v>
      </c>
      <c r="CE31" s="222">
        <f t="shared" si="13"/>
        <v>0</v>
      </c>
      <c r="CF31" s="222">
        <f t="shared" si="13"/>
        <v>0</v>
      </c>
      <c r="CG31" s="222">
        <f t="shared" si="13"/>
        <v>0</v>
      </c>
      <c r="CH31" s="222">
        <f t="shared" si="13"/>
        <v>0</v>
      </c>
      <c r="CI31" s="222">
        <f t="shared" si="13"/>
        <v>0</v>
      </c>
      <c r="CJ31" s="222">
        <f t="shared" si="13"/>
        <v>0</v>
      </c>
      <c r="CK31" s="222">
        <f t="shared" si="13"/>
        <v>0</v>
      </c>
      <c r="CL31" s="179"/>
      <c r="CM31" s="75">
        <f>+AS31-SUM(D31:AR31)-AS30</f>
        <v>0</v>
      </c>
      <c r="CN31" s="179"/>
      <c r="CO31" s="222">
        <f>+IF((D31&gt;'DD7B1.MELD'!D64),111,0)</f>
        <v>0</v>
      </c>
      <c r="CP31" s="222">
        <f>+IF((E31&gt;'DD7B1.MELD'!F64),111,0)</f>
        <v>0</v>
      </c>
      <c r="CQ31" s="222">
        <f>+IF((F31&gt;'DD7B1.MELD'!G64),111,0)</f>
        <v>0</v>
      </c>
      <c r="CR31" s="222">
        <f>+IF((G31&gt;'DD7B1.MELD'!H64),111,0)</f>
        <v>0</v>
      </c>
      <c r="CS31" s="222">
        <f>+IF((H31&gt;'DD7B1.MELD'!I64),111,0)</f>
        <v>0</v>
      </c>
      <c r="CT31" s="222">
        <f>+IF((I31&gt;'DD7B1.MELD'!J64),111,0)</f>
        <v>0</v>
      </c>
      <c r="CU31" s="222">
        <f>+IF((J31&gt;'DD7B1.MELD'!K64),111,0)</f>
        <v>0</v>
      </c>
      <c r="CV31" s="222">
        <f>+IF((K31&gt;'DD7B1.MELD'!L64),111,0)</f>
        <v>0</v>
      </c>
      <c r="CW31" s="222">
        <f>+IF((L31&gt;'DD7B1.MELD'!M64),111,0)</f>
        <v>0</v>
      </c>
      <c r="CX31" s="222">
        <f>+IF((M31&gt;'DD7B1.MELD'!N64),111,0)</f>
        <v>0</v>
      </c>
      <c r="CY31" s="222">
        <f>+IF((N31&gt;'DD7B1.MELD'!O64),111,0)</f>
        <v>0</v>
      </c>
      <c r="CZ31" s="222">
        <f>+IF((O31&gt;'DD7B1.MELD'!P64),111,0)</f>
        <v>0</v>
      </c>
      <c r="DA31" s="222">
        <f>+IF((P31&gt;'DD7B1.MELD'!Q64),111,0)</f>
        <v>0</v>
      </c>
      <c r="DB31" s="222">
        <f>+IF((Q31&gt;'DD7B1.MELD'!R64),111,0)</f>
        <v>0</v>
      </c>
      <c r="DC31" s="222">
        <f>+IF((R31&gt;'DD7B1.MELD'!S64),111,0)</f>
        <v>0</v>
      </c>
      <c r="DD31" s="222">
        <f>+IF((S31&gt;'DD7B1.MELD'!T64),111,0)</f>
        <v>0</v>
      </c>
      <c r="DE31" s="222">
        <f>+IF((T31&gt;'DD7B1.MELD'!U64),111,0)</f>
        <v>0</v>
      </c>
      <c r="DF31" s="222">
        <f>+IF((U31&gt;'DD7B1.MELD'!V64),111,0)</f>
        <v>0</v>
      </c>
      <c r="DG31" s="222">
        <f>+IF((V31&gt;'DD7B1.MELD'!W64),111,0)</f>
        <v>0</v>
      </c>
      <c r="DH31" s="222">
        <f>+IF((W31&gt;'DD7B1.MELD'!X64),111,0)</f>
        <v>0</v>
      </c>
      <c r="DI31" s="222">
        <f>+IF((X31&gt;'DD7B1.MELD'!Y64),111,0)</f>
        <v>0</v>
      </c>
      <c r="DJ31" s="222" t="e">
        <f>+IF((Y31&gt;'DD7B1.MELD'!#REF!),111,0)</f>
        <v>#REF!</v>
      </c>
      <c r="DK31" s="222" t="e">
        <f>+IF((Z31&gt;'DD7B1.MELD'!#REF!),111,0)</f>
        <v>#REF!</v>
      </c>
      <c r="DL31" s="222">
        <f>+IF((AA31&gt;'DD7B1.MELD'!Z64),111,0)</f>
        <v>0</v>
      </c>
      <c r="DM31" s="222">
        <f>+IF((AB31&gt;'DD7B1.MELD'!AA64),111,0)</f>
        <v>0</v>
      </c>
      <c r="DN31" s="222">
        <f>+IF((AC31&gt;'DD7B1.MELD'!AB64),111,0)</f>
        <v>0</v>
      </c>
      <c r="DO31" s="222">
        <f>+IF((AD31&gt;'DD7B1.MELD'!AC64),111,0)</f>
        <v>0</v>
      </c>
      <c r="DP31" s="222">
        <f>+IF((AE31&gt;'DD7B1.MELD'!AD64),111,0)</f>
        <v>0</v>
      </c>
      <c r="DQ31" s="222">
        <f>+IF((AF31&gt;'DD7B1.MELD'!AE64),111,0)</f>
        <v>0</v>
      </c>
      <c r="DR31" s="222">
        <f>+IF((AG31&gt;'DD7B1.MELD'!AF64),111,0)</f>
        <v>0</v>
      </c>
      <c r="DS31" s="222">
        <f>+IF((AH31&gt;'DD7B1.MELD'!AG64),111,0)</f>
        <v>0</v>
      </c>
      <c r="DT31" s="222">
        <f>+IF((AI31&gt;'DD7B1.MELD'!AH64),111,0)</f>
        <v>0</v>
      </c>
      <c r="DU31" s="222">
        <f>+IF((AJ31&gt;'DD7B1.MELD'!AI64),111,0)</f>
        <v>0</v>
      </c>
      <c r="DV31" s="222">
        <f>+IF((AK31&gt;'DD7B1.MELD'!AJ64),111,0)</f>
        <v>0</v>
      </c>
      <c r="DW31" s="222">
        <f>+IF((AL31&gt;'DD7B1.MELD'!AK64),111,0)</f>
        <v>0</v>
      </c>
      <c r="DX31" s="222">
        <f>+IF((AM31&gt;'DD7B1.MELD'!AL64),111,0)</f>
        <v>0</v>
      </c>
      <c r="DY31" s="222">
        <f>+IF((AN31&gt;'DD7B1.MELD'!AM64),111,0)</f>
        <v>0</v>
      </c>
      <c r="DZ31" s="222">
        <f>+IF((AO31&gt;'DD7B1.MELD'!AN64),111,0)</f>
        <v>0</v>
      </c>
      <c r="EA31" s="222">
        <f>+IF((AP31&gt;'DD7B1.MELD'!AO64),111,0)</f>
        <v>0</v>
      </c>
      <c r="EB31" s="222">
        <f>+IF((AQ31&gt;'DD7B1.MELD'!AP64),111,0)</f>
        <v>0</v>
      </c>
      <c r="EC31" s="222">
        <f>+IF((AR31&gt;'DD7B1.MELD'!AQ64),111,0)</f>
        <v>0</v>
      </c>
      <c r="ED31" s="222">
        <f>+IF((AS31&gt;'DD7B1.MELD'!AR64),111,0)</f>
        <v>0</v>
      </c>
    </row>
    <row r="32" spans="1:134" s="9" customFormat="1" ht="18.75">
      <c r="A32" s="12"/>
      <c r="B32" s="15"/>
      <c r="C32" s="101" t="s">
        <v>201</v>
      </c>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59"/>
      <c r="AT32" s="327"/>
      <c r="AU32" s="182"/>
      <c r="AV32" s="378"/>
      <c r="AW32" s="378"/>
      <c r="AX32" s="378"/>
      <c r="AY32" s="378"/>
      <c r="AZ32" s="378"/>
      <c r="BA32" s="378"/>
      <c r="BB32" s="378"/>
      <c r="BC32" s="378"/>
      <c r="BD32" s="378"/>
      <c r="BE32" s="378"/>
      <c r="BF32" s="378"/>
      <c r="BG32" s="378"/>
      <c r="BH32" s="378"/>
      <c r="BI32" s="378"/>
      <c r="BJ32" s="378"/>
      <c r="BK32" s="378"/>
      <c r="BL32" s="378"/>
      <c r="BM32" s="378"/>
      <c r="BN32" s="378"/>
      <c r="BO32" s="378"/>
      <c r="BP32" s="378"/>
      <c r="BQ32" s="378"/>
      <c r="BR32" s="378"/>
      <c r="BS32" s="378"/>
      <c r="BT32" s="378"/>
      <c r="BU32" s="378"/>
      <c r="BV32" s="378"/>
      <c r="BW32" s="378"/>
      <c r="BX32" s="378"/>
      <c r="BY32" s="378"/>
      <c r="BZ32" s="378"/>
      <c r="CA32" s="378"/>
      <c r="CB32" s="378"/>
      <c r="CC32" s="378"/>
      <c r="CD32" s="378"/>
      <c r="CE32" s="378"/>
      <c r="CF32" s="378"/>
      <c r="CG32" s="378"/>
      <c r="CH32" s="378"/>
      <c r="CI32" s="378"/>
      <c r="CJ32" s="378"/>
      <c r="CK32" s="247"/>
      <c r="CL32" s="184"/>
      <c r="CM32" s="236"/>
      <c r="CN32" s="182"/>
      <c r="CO32" s="378"/>
      <c r="CP32" s="378"/>
      <c r="CQ32" s="378"/>
      <c r="CR32" s="378"/>
      <c r="CS32" s="378"/>
      <c r="CT32" s="378"/>
      <c r="CU32" s="378"/>
      <c r="CV32" s="378"/>
      <c r="CW32" s="378"/>
      <c r="CX32" s="378"/>
      <c r="CY32" s="378"/>
      <c r="CZ32" s="378"/>
      <c r="DA32" s="378"/>
      <c r="DB32" s="378"/>
      <c r="DC32" s="378"/>
      <c r="DD32" s="378"/>
      <c r="DE32" s="378"/>
      <c r="DF32" s="378"/>
      <c r="DG32" s="378"/>
      <c r="DH32" s="378"/>
      <c r="DI32" s="378"/>
      <c r="DJ32" s="378"/>
      <c r="DK32" s="378"/>
      <c r="DL32" s="378"/>
      <c r="DM32" s="378"/>
      <c r="DN32" s="378"/>
      <c r="DO32" s="378"/>
      <c r="DP32" s="378"/>
      <c r="DQ32" s="378"/>
      <c r="DR32" s="378"/>
      <c r="DS32" s="378"/>
      <c r="DT32" s="378"/>
      <c r="DU32" s="378"/>
      <c r="DV32" s="378"/>
      <c r="DW32" s="378"/>
      <c r="DX32" s="378"/>
      <c r="DY32" s="378"/>
      <c r="DZ32" s="378"/>
      <c r="EA32" s="378"/>
      <c r="EB32" s="378"/>
      <c r="EC32" s="378"/>
      <c r="ED32" s="222">
        <f>+IF((AS32&gt;'DD7B1.MELD'!AR65),111,0)</f>
        <v>0</v>
      </c>
    </row>
    <row r="33" spans="2:134" s="4" customFormat="1" ht="9.9499999999999993" customHeight="1">
      <c r="B33" s="59"/>
      <c r="C33" s="60"/>
      <c r="D33" s="329"/>
      <c r="E33" s="329"/>
      <c r="F33" s="329"/>
      <c r="G33" s="329"/>
      <c r="H33" s="329"/>
      <c r="I33" s="329"/>
      <c r="J33" s="329"/>
      <c r="K33" s="329"/>
      <c r="L33" s="330"/>
      <c r="M33" s="330"/>
      <c r="N33" s="330"/>
      <c r="O33" s="358"/>
      <c r="P33" s="358"/>
      <c r="Q33" s="358"/>
      <c r="R33" s="358"/>
      <c r="S33" s="358"/>
      <c r="T33" s="358"/>
      <c r="U33" s="358"/>
      <c r="V33" s="358"/>
      <c r="W33" s="358"/>
      <c r="X33" s="332"/>
      <c r="Y33" s="358"/>
      <c r="Z33" s="332"/>
      <c r="AA33" s="332"/>
      <c r="AB33" s="333"/>
      <c r="AC33" s="333"/>
      <c r="AD33" s="333"/>
      <c r="AE33" s="333"/>
      <c r="AF33" s="333"/>
      <c r="AG33" s="333"/>
      <c r="AH33" s="333"/>
      <c r="AI33" s="333"/>
      <c r="AJ33" s="333"/>
      <c r="AK33" s="333"/>
      <c r="AL33" s="333"/>
      <c r="AM33" s="333"/>
      <c r="AN33" s="333"/>
      <c r="AO33" s="333"/>
      <c r="AP33" s="333"/>
      <c r="AQ33" s="333"/>
      <c r="AR33" s="333"/>
      <c r="AS33" s="364"/>
      <c r="AT33" s="317"/>
      <c r="AU33" s="185"/>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185"/>
      <c r="CM33" s="240"/>
      <c r="CN33" s="185"/>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row>
    <row r="34" spans="2:134" s="163" customFormat="1" ht="77.25" customHeight="1">
      <c r="B34" s="176"/>
      <c r="C34" s="1018" t="s">
        <v>84</v>
      </c>
      <c r="D34" s="1019"/>
      <c r="E34" s="1019"/>
      <c r="F34" s="1019"/>
      <c r="G34" s="1019"/>
      <c r="H34" s="1019"/>
      <c r="I34" s="1019"/>
      <c r="J34" s="1019"/>
      <c r="K34" s="1019"/>
      <c r="L34" s="1019"/>
      <c r="M34" s="1019"/>
      <c r="N34" s="1019"/>
      <c r="O34" s="1019"/>
      <c r="P34" s="1019"/>
      <c r="Q34" s="1019"/>
      <c r="R34" s="1019"/>
      <c r="S34" s="1019"/>
      <c r="T34" s="1019"/>
      <c r="U34" s="1019"/>
      <c r="V34" s="1019"/>
      <c r="W34" s="1019"/>
      <c r="X34" s="1019"/>
      <c r="Y34" s="1019"/>
      <c r="Z34" s="1019"/>
      <c r="AA34" s="1019"/>
      <c r="AB34" s="1019"/>
      <c r="AC34" s="1019"/>
      <c r="AD34" s="1019"/>
      <c r="AE34" s="1019"/>
      <c r="AF34" s="1019"/>
      <c r="AG34" s="1019"/>
      <c r="AH34" s="1019"/>
      <c r="AI34" s="1019"/>
      <c r="AJ34" s="1019"/>
      <c r="AK34" s="1019"/>
      <c r="AL34" s="1019"/>
      <c r="AM34" s="1019"/>
      <c r="AN34" s="1019"/>
      <c r="AO34" s="1019"/>
      <c r="AP34" s="1019"/>
      <c r="AQ34" s="1019"/>
      <c r="AR34" s="1019"/>
      <c r="AS34" s="1019"/>
      <c r="AT34" s="177"/>
    </row>
    <row r="35" spans="2:134" s="163" customFormat="1" ht="18" customHeight="1">
      <c r="B35" s="165"/>
      <c r="C35" s="16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2"/>
      <c r="AT35" s="152"/>
    </row>
    <row r="36" spans="2:134" s="163" customFormat="1" ht="18" customHeight="1">
      <c r="B36" s="164"/>
      <c r="C36" s="164"/>
      <c r="D36" s="153"/>
      <c r="E36" s="153"/>
      <c r="F36" s="153"/>
      <c r="G36" s="153"/>
      <c r="H36" s="153"/>
      <c r="I36" s="153"/>
      <c r="J36" s="153"/>
      <c r="K36" s="153"/>
      <c r="L36" s="154"/>
      <c r="M36" s="154"/>
      <c r="N36" s="154"/>
      <c r="O36" s="155"/>
      <c r="P36" s="155"/>
      <c r="Q36" s="155"/>
      <c r="R36" s="155"/>
      <c r="S36" s="155"/>
      <c r="T36" s="155"/>
      <c r="U36" s="155"/>
      <c r="V36" s="155"/>
      <c r="W36" s="155"/>
      <c r="X36" s="149"/>
      <c r="Y36" s="155"/>
      <c r="Z36" s="149"/>
      <c r="AA36" s="149"/>
      <c r="AB36" s="148"/>
      <c r="AC36" s="148"/>
      <c r="AD36" s="148"/>
      <c r="AE36" s="148"/>
      <c r="AF36" s="148"/>
      <c r="AG36" s="148"/>
      <c r="AH36" s="148"/>
      <c r="AI36" s="148"/>
      <c r="AJ36" s="148"/>
      <c r="AK36" s="148"/>
      <c r="AL36" s="148"/>
      <c r="AM36" s="148"/>
      <c r="AN36" s="148"/>
      <c r="AO36" s="148"/>
      <c r="AP36" s="148"/>
      <c r="AQ36" s="148"/>
      <c r="AR36" s="148"/>
      <c r="AS36" s="152"/>
      <c r="AT36" s="148"/>
    </row>
    <row r="37" spans="2:134" s="163" customFormat="1" ht="18" customHeight="1">
      <c r="B37" s="164"/>
      <c r="C37" s="164"/>
      <c r="D37" s="153"/>
      <c r="E37" s="153"/>
      <c r="F37" s="153"/>
      <c r="G37" s="153"/>
      <c r="H37" s="153"/>
      <c r="I37" s="153"/>
      <c r="J37" s="153"/>
      <c r="K37" s="153"/>
      <c r="L37" s="154"/>
      <c r="M37" s="154"/>
      <c r="N37" s="154"/>
      <c r="O37" s="155"/>
      <c r="P37" s="155"/>
      <c r="Q37" s="155"/>
      <c r="R37" s="155"/>
      <c r="S37" s="155"/>
      <c r="T37" s="155"/>
      <c r="U37" s="155"/>
      <c r="V37" s="155"/>
      <c r="W37" s="155"/>
      <c r="X37" s="149"/>
      <c r="Y37" s="155"/>
      <c r="Z37" s="149"/>
      <c r="AA37" s="149"/>
      <c r="AB37" s="148"/>
      <c r="AC37" s="148"/>
      <c r="AD37" s="148"/>
      <c r="AE37" s="148"/>
      <c r="AF37" s="148"/>
      <c r="AG37" s="148"/>
      <c r="AH37" s="148"/>
      <c r="AI37" s="148"/>
      <c r="AJ37" s="148"/>
      <c r="AK37" s="148"/>
      <c r="AL37" s="148"/>
      <c r="AM37" s="148"/>
      <c r="AN37" s="148"/>
      <c r="AO37" s="148"/>
      <c r="AP37" s="148"/>
      <c r="AQ37" s="148"/>
      <c r="AR37" s="148"/>
      <c r="AS37" s="152"/>
      <c r="AT37" s="148"/>
    </row>
    <row r="38" spans="2:134" s="163" customFormat="1" ht="18" customHeight="1">
      <c r="B38" s="165"/>
      <c r="C38" s="16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2"/>
      <c r="AT38" s="152"/>
    </row>
    <row r="39" spans="2:134" s="163" customFormat="1" ht="18" customHeight="1">
      <c r="B39" s="164"/>
      <c r="C39" s="164"/>
      <c r="D39" s="153"/>
      <c r="E39" s="153"/>
      <c r="F39" s="153"/>
      <c r="G39" s="153"/>
      <c r="H39" s="153"/>
      <c r="I39" s="153"/>
      <c r="J39" s="153"/>
      <c r="K39" s="153"/>
      <c r="L39" s="154"/>
      <c r="M39" s="154"/>
      <c r="N39" s="154"/>
      <c r="O39" s="155"/>
      <c r="P39" s="155"/>
      <c r="Q39" s="155"/>
      <c r="R39" s="155"/>
      <c r="S39" s="155"/>
      <c r="T39" s="155"/>
      <c r="U39" s="155"/>
      <c r="V39" s="155"/>
      <c r="W39" s="155"/>
      <c r="X39" s="149"/>
      <c r="Y39" s="155"/>
      <c r="Z39" s="149"/>
      <c r="AA39" s="149"/>
      <c r="AB39" s="148"/>
      <c r="AC39" s="148"/>
      <c r="AD39" s="148"/>
      <c r="AE39" s="148"/>
      <c r="AF39" s="148"/>
      <c r="AG39" s="148"/>
      <c r="AH39" s="148"/>
      <c r="AI39" s="148"/>
      <c r="AJ39" s="148"/>
      <c r="AK39" s="148"/>
      <c r="AL39" s="148"/>
      <c r="AM39" s="148"/>
      <c r="AN39" s="148"/>
      <c r="AO39" s="148"/>
      <c r="AP39" s="148"/>
      <c r="AQ39" s="148"/>
      <c r="AR39" s="148"/>
      <c r="AS39" s="152"/>
      <c r="AT39" s="148"/>
    </row>
    <row r="40" spans="2:134" s="163" customFormat="1" ht="18" customHeight="1">
      <c r="B40" s="164"/>
      <c r="C40" s="164"/>
      <c r="D40" s="153"/>
      <c r="E40" s="153"/>
      <c r="F40" s="153"/>
      <c r="G40" s="153"/>
      <c r="H40" s="153"/>
      <c r="I40" s="153"/>
      <c r="J40" s="153"/>
      <c r="K40" s="153"/>
      <c r="L40" s="154"/>
      <c r="M40" s="154"/>
      <c r="N40" s="154"/>
      <c r="O40" s="155"/>
      <c r="P40" s="155"/>
      <c r="Q40" s="155"/>
      <c r="R40" s="155"/>
      <c r="S40" s="155"/>
      <c r="T40" s="155"/>
      <c r="U40" s="155"/>
      <c r="V40" s="155"/>
      <c r="W40" s="155"/>
      <c r="X40" s="149"/>
      <c r="Y40" s="155"/>
      <c r="Z40" s="149"/>
      <c r="AA40" s="149"/>
      <c r="AB40" s="148"/>
      <c r="AC40" s="148"/>
      <c r="AD40" s="148"/>
      <c r="AE40" s="148"/>
      <c r="AF40" s="148"/>
      <c r="AG40" s="148"/>
      <c r="AH40" s="148"/>
      <c r="AI40" s="148"/>
      <c r="AJ40" s="148"/>
      <c r="AK40" s="148"/>
      <c r="AL40" s="148"/>
      <c r="AM40" s="148"/>
      <c r="AN40" s="148"/>
      <c r="AO40" s="148"/>
      <c r="AP40" s="148"/>
      <c r="AQ40" s="148"/>
      <c r="AR40" s="148"/>
      <c r="AS40" s="152"/>
      <c r="AT40" s="148"/>
    </row>
    <row r="41" spans="2:134" s="163" customFormat="1" ht="18" customHeight="1">
      <c r="C41" s="166"/>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row>
    <row r="42" spans="2:134" s="163" customFormat="1" ht="10.5" customHeight="1">
      <c r="B42" s="167"/>
      <c r="C42" s="168"/>
      <c r="D42" s="157"/>
      <c r="E42" s="157"/>
      <c r="F42" s="157"/>
      <c r="G42" s="157"/>
      <c r="H42" s="157"/>
      <c r="I42" s="157"/>
      <c r="J42" s="157"/>
      <c r="K42" s="157"/>
      <c r="L42" s="157"/>
      <c r="M42" s="157"/>
      <c r="N42" s="157"/>
      <c r="O42" s="158"/>
      <c r="P42" s="158"/>
      <c r="Q42" s="158"/>
      <c r="R42" s="158"/>
      <c r="S42" s="158"/>
      <c r="T42" s="158"/>
      <c r="U42" s="158"/>
      <c r="V42" s="158"/>
      <c r="W42" s="158"/>
      <c r="X42" s="159"/>
      <c r="Y42" s="160"/>
      <c r="Z42" s="159"/>
      <c r="AA42" s="159"/>
      <c r="AB42" s="161"/>
      <c r="AC42" s="161"/>
      <c r="AD42" s="161"/>
      <c r="AE42" s="161"/>
      <c r="AF42" s="161"/>
      <c r="AG42" s="161"/>
      <c r="AH42" s="161"/>
      <c r="AI42" s="161"/>
      <c r="AJ42" s="161"/>
      <c r="AK42" s="161"/>
      <c r="AL42" s="161"/>
      <c r="AM42" s="161"/>
      <c r="AN42" s="161"/>
      <c r="AO42" s="161"/>
      <c r="AP42" s="161"/>
      <c r="AQ42" s="161"/>
      <c r="AR42" s="161"/>
      <c r="AS42" s="161"/>
      <c r="AT42" s="161"/>
    </row>
    <row r="43" spans="2:134" s="163" customFormat="1" ht="18.600000000000001" customHeight="1">
      <c r="B43" s="148"/>
      <c r="C43" s="148"/>
      <c r="D43" s="153"/>
      <c r="E43" s="153"/>
      <c r="F43" s="153"/>
      <c r="G43" s="153"/>
      <c r="H43" s="153"/>
      <c r="I43" s="153"/>
      <c r="J43" s="153"/>
      <c r="K43" s="153"/>
      <c r="L43" s="154"/>
      <c r="M43" s="154"/>
      <c r="N43" s="154"/>
      <c r="O43" s="155"/>
      <c r="P43" s="155"/>
      <c r="Q43" s="155"/>
      <c r="R43" s="155"/>
      <c r="S43" s="155"/>
      <c r="T43" s="155"/>
      <c r="U43" s="155"/>
      <c r="V43" s="155"/>
      <c r="W43" s="155"/>
      <c r="X43" s="149"/>
      <c r="Y43" s="155"/>
      <c r="Z43" s="149"/>
      <c r="AA43" s="149"/>
      <c r="AB43" s="148"/>
      <c r="AC43" s="148"/>
      <c r="AD43" s="148"/>
      <c r="AE43" s="148"/>
      <c r="AF43" s="148"/>
      <c r="AG43" s="148"/>
      <c r="AH43" s="148"/>
      <c r="AI43" s="148"/>
      <c r="AJ43" s="148"/>
      <c r="AK43" s="148"/>
      <c r="AL43" s="148"/>
      <c r="AM43" s="148"/>
      <c r="AN43" s="148"/>
      <c r="AO43" s="148"/>
      <c r="AP43" s="148"/>
      <c r="AQ43" s="148"/>
      <c r="AR43" s="148"/>
      <c r="AS43" s="152"/>
      <c r="AT43" s="148"/>
    </row>
    <row r="44" spans="2:134" s="163" customFormat="1" ht="18" customHeight="1">
      <c r="B44" s="164"/>
      <c r="C44" s="164"/>
      <c r="D44" s="153"/>
      <c r="E44" s="153"/>
      <c r="F44" s="153"/>
      <c r="G44" s="153"/>
      <c r="H44" s="153"/>
      <c r="I44" s="153"/>
      <c r="J44" s="153"/>
      <c r="K44" s="153"/>
      <c r="L44" s="154"/>
      <c r="M44" s="154"/>
      <c r="N44" s="154"/>
      <c r="O44" s="155"/>
      <c r="P44" s="155"/>
      <c r="Q44" s="155"/>
      <c r="R44" s="155"/>
      <c r="S44" s="155"/>
      <c r="T44" s="155"/>
      <c r="U44" s="155"/>
      <c r="V44" s="155"/>
      <c r="W44" s="155"/>
      <c r="X44" s="149"/>
      <c r="Y44" s="155"/>
      <c r="Z44" s="149"/>
      <c r="AA44" s="149"/>
      <c r="AB44" s="148"/>
      <c r="AC44" s="148"/>
      <c r="AD44" s="148"/>
      <c r="AE44" s="148"/>
      <c r="AF44" s="148"/>
      <c r="AG44" s="148"/>
      <c r="AH44" s="148"/>
      <c r="AI44" s="148"/>
      <c r="AJ44" s="148"/>
      <c r="AK44" s="148"/>
      <c r="AL44" s="148"/>
      <c r="AM44" s="148"/>
      <c r="AN44" s="148"/>
      <c r="AO44" s="148"/>
      <c r="AP44" s="148"/>
      <c r="AQ44" s="148"/>
      <c r="AR44" s="148"/>
      <c r="AS44" s="152"/>
      <c r="AT44" s="148"/>
    </row>
    <row r="45" spans="2:134" s="163" customFormat="1" ht="18" customHeight="1">
      <c r="B45" s="164"/>
      <c r="C45" s="164"/>
      <c r="D45" s="153"/>
      <c r="E45" s="153"/>
      <c r="F45" s="153"/>
      <c r="G45" s="153"/>
      <c r="H45" s="153"/>
      <c r="I45" s="153"/>
      <c r="J45" s="153"/>
      <c r="K45" s="153"/>
      <c r="L45" s="154"/>
      <c r="M45" s="154"/>
      <c r="N45" s="154"/>
      <c r="O45" s="155"/>
      <c r="P45" s="155"/>
      <c r="Q45" s="155"/>
      <c r="R45" s="155"/>
      <c r="S45" s="155"/>
      <c r="T45" s="155"/>
      <c r="U45" s="155"/>
      <c r="V45" s="155"/>
      <c r="W45" s="155"/>
      <c r="X45" s="149"/>
      <c r="Y45" s="155"/>
      <c r="Z45" s="149"/>
      <c r="AA45" s="149"/>
      <c r="AB45" s="148"/>
      <c r="AC45" s="148"/>
      <c r="AD45" s="148"/>
      <c r="AE45" s="148"/>
      <c r="AF45" s="148"/>
      <c r="AG45" s="148"/>
      <c r="AH45" s="148"/>
      <c r="AI45" s="148"/>
      <c r="AJ45" s="148"/>
      <c r="AK45" s="148"/>
      <c r="AL45" s="148"/>
      <c r="AM45" s="148"/>
      <c r="AN45" s="148"/>
      <c r="AO45" s="148"/>
      <c r="AP45" s="148"/>
      <c r="AQ45" s="148"/>
      <c r="AR45" s="148"/>
      <c r="AS45" s="152"/>
      <c r="AT45" s="148"/>
    </row>
    <row r="46" spans="2:134" s="163" customFormat="1" ht="18" customHeight="1">
      <c r="B46" s="165"/>
      <c r="C46" s="16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2"/>
      <c r="AT46" s="152"/>
    </row>
    <row r="47" spans="2:134" s="169" customFormat="1" ht="14.25">
      <c r="B47" s="164"/>
      <c r="C47" s="164"/>
      <c r="D47" s="153"/>
      <c r="E47" s="153"/>
      <c r="F47" s="153"/>
      <c r="G47" s="153"/>
      <c r="H47" s="153"/>
      <c r="I47" s="153"/>
      <c r="J47" s="153"/>
      <c r="K47" s="153"/>
      <c r="L47" s="154"/>
      <c r="M47" s="154"/>
      <c r="N47" s="154"/>
      <c r="O47" s="155"/>
      <c r="P47" s="155"/>
      <c r="Q47" s="155"/>
      <c r="R47" s="155"/>
      <c r="S47" s="155"/>
      <c r="T47" s="155"/>
      <c r="U47" s="155"/>
      <c r="V47" s="155"/>
      <c r="W47" s="155"/>
      <c r="X47" s="149"/>
      <c r="Y47" s="155"/>
      <c r="Z47" s="149"/>
      <c r="AA47" s="149"/>
      <c r="AB47" s="148"/>
      <c r="AC47" s="148"/>
      <c r="AD47" s="148"/>
      <c r="AE47" s="148"/>
      <c r="AF47" s="148"/>
      <c r="AG47" s="148"/>
      <c r="AH47" s="148"/>
      <c r="AI47" s="148"/>
      <c r="AJ47" s="148"/>
      <c r="AK47" s="148"/>
      <c r="AL47" s="148"/>
      <c r="AM47" s="148"/>
      <c r="AN47" s="148"/>
      <c r="AO47" s="148"/>
      <c r="AP47" s="148"/>
      <c r="AQ47" s="148"/>
      <c r="AR47" s="148"/>
      <c r="AS47" s="152"/>
      <c r="AT47" s="148"/>
    </row>
    <row r="48" spans="2:134" s="169" customFormat="1" ht="14.25">
      <c r="B48" s="164"/>
      <c r="C48" s="164"/>
      <c r="D48" s="153"/>
      <c r="E48" s="153"/>
      <c r="F48" s="153"/>
      <c r="G48" s="153"/>
      <c r="H48" s="153"/>
      <c r="I48" s="153"/>
      <c r="J48" s="153"/>
      <c r="K48" s="153"/>
      <c r="L48" s="154"/>
      <c r="M48" s="154"/>
      <c r="N48" s="154"/>
      <c r="O48" s="155"/>
      <c r="P48" s="155"/>
      <c r="Q48" s="155"/>
      <c r="R48" s="155"/>
      <c r="S48" s="155"/>
      <c r="T48" s="155"/>
      <c r="U48" s="155"/>
      <c r="V48" s="155"/>
      <c r="W48" s="155"/>
      <c r="X48" s="149"/>
      <c r="Y48" s="155"/>
      <c r="Z48" s="149"/>
      <c r="AA48" s="149"/>
      <c r="AB48" s="148"/>
      <c r="AC48" s="148"/>
      <c r="AD48" s="148"/>
      <c r="AE48" s="148"/>
      <c r="AF48" s="148"/>
      <c r="AG48" s="148"/>
      <c r="AH48" s="148"/>
      <c r="AI48" s="148"/>
      <c r="AJ48" s="148"/>
      <c r="AK48" s="148"/>
      <c r="AL48" s="148"/>
      <c r="AM48" s="148"/>
      <c r="AN48" s="148"/>
      <c r="AO48" s="148"/>
      <c r="AP48" s="148"/>
      <c r="AQ48" s="148"/>
      <c r="AR48" s="148"/>
      <c r="AS48" s="152"/>
      <c r="AT48" s="148"/>
    </row>
    <row r="49" spans="2:46" s="169" customFormat="1" ht="18.75">
      <c r="B49" s="165"/>
      <c r="C49" s="16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2"/>
      <c r="AT49" s="152"/>
    </row>
    <row r="50" spans="2:46" s="169" customFormat="1" ht="14.25">
      <c r="B50" s="164"/>
      <c r="C50" s="164"/>
      <c r="D50" s="153"/>
      <c r="E50" s="153"/>
      <c r="F50" s="153"/>
      <c r="G50" s="153"/>
      <c r="H50" s="153"/>
      <c r="I50" s="153"/>
      <c r="J50" s="153"/>
      <c r="K50" s="153"/>
      <c r="L50" s="154"/>
      <c r="M50" s="154"/>
      <c r="N50" s="154"/>
      <c r="O50" s="155"/>
      <c r="P50" s="155"/>
      <c r="Q50" s="155"/>
      <c r="R50" s="155"/>
      <c r="S50" s="155"/>
      <c r="T50" s="155"/>
      <c r="U50" s="155"/>
      <c r="V50" s="155"/>
      <c r="W50" s="155"/>
      <c r="X50" s="149"/>
      <c r="Y50" s="155"/>
      <c r="Z50" s="149"/>
      <c r="AA50" s="149"/>
      <c r="AB50" s="148"/>
      <c r="AC50" s="148"/>
      <c r="AD50" s="148"/>
      <c r="AE50" s="148"/>
      <c r="AF50" s="148"/>
      <c r="AG50" s="148"/>
      <c r="AH50" s="148"/>
      <c r="AI50" s="148"/>
      <c r="AJ50" s="148"/>
      <c r="AK50" s="148"/>
      <c r="AL50" s="148"/>
      <c r="AM50" s="148"/>
      <c r="AN50" s="148"/>
      <c r="AO50" s="148"/>
      <c r="AP50" s="148"/>
      <c r="AQ50" s="148"/>
      <c r="AR50" s="148"/>
      <c r="AS50" s="152"/>
      <c r="AT50" s="148"/>
    </row>
    <row r="51" spans="2:46" s="169" customFormat="1" ht="14.25">
      <c r="B51" s="164"/>
      <c r="C51" s="164"/>
      <c r="D51" s="153"/>
      <c r="E51" s="153"/>
      <c r="F51" s="153"/>
      <c r="G51" s="153"/>
      <c r="H51" s="153"/>
      <c r="I51" s="153"/>
      <c r="J51" s="153"/>
      <c r="K51" s="153"/>
      <c r="L51" s="154"/>
      <c r="M51" s="154"/>
      <c r="N51" s="154"/>
      <c r="O51" s="155"/>
      <c r="P51" s="155"/>
      <c r="Q51" s="155"/>
      <c r="R51" s="155"/>
      <c r="S51" s="155"/>
      <c r="T51" s="155"/>
      <c r="U51" s="155"/>
      <c r="V51" s="155"/>
      <c r="W51" s="155"/>
      <c r="X51" s="149"/>
      <c r="Y51" s="155"/>
      <c r="Z51" s="149"/>
      <c r="AA51" s="149"/>
      <c r="AB51" s="148"/>
      <c r="AC51" s="148"/>
      <c r="AD51" s="148"/>
      <c r="AE51" s="148"/>
      <c r="AF51" s="148"/>
      <c r="AG51" s="148"/>
      <c r="AH51" s="148"/>
      <c r="AI51" s="148"/>
      <c r="AJ51" s="148"/>
      <c r="AK51" s="148"/>
      <c r="AL51" s="148"/>
      <c r="AM51" s="148"/>
      <c r="AN51" s="148"/>
      <c r="AO51" s="148"/>
      <c r="AP51" s="148"/>
      <c r="AQ51" s="148"/>
      <c r="AR51" s="148"/>
      <c r="AS51" s="152"/>
      <c r="AT51" s="148"/>
    </row>
    <row r="52" spans="2:46" s="169" customFormat="1" ht="18.75">
      <c r="B52" s="165"/>
      <c r="C52" s="166"/>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row>
    <row r="53" spans="2:46" s="169" customFormat="1" ht="15">
      <c r="B53" s="167"/>
      <c r="C53" s="168"/>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1"/>
    </row>
    <row r="54" spans="2:46" s="169" customFormat="1" ht="15">
      <c r="B54" s="167"/>
      <c r="C54" s="168"/>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52"/>
      <c r="AT54" s="161"/>
    </row>
    <row r="55" spans="2:46" s="169" customFormat="1" ht="15">
      <c r="B55" s="167"/>
      <c r="C55" s="168"/>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1"/>
    </row>
    <row r="56" spans="2:46" s="169" customFormat="1" ht="18.75">
      <c r="B56" s="165"/>
      <c r="C56" s="171"/>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52"/>
      <c r="AT56" s="154"/>
    </row>
    <row r="57" spans="2:46" s="169" customFormat="1" ht="18.75">
      <c r="B57" s="172"/>
      <c r="C57" s="1017"/>
      <c r="D57" s="1017"/>
      <c r="E57" s="1017"/>
      <c r="F57" s="1017"/>
      <c r="G57" s="1017"/>
      <c r="H57" s="1017"/>
      <c r="I57" s="1017"/>
      <c r="J57" s="1017"/>
      <c r="K57" s="1017"/>
      <c r="L57" s="1017"/>
      <c r="M57" s="1017"/>
      <c r="N57" s="1017"/>
      <c r="O57" s="1017"/>
      <c r="P57" s="1017"/>
      <c r="Q57" s="1017"/>
      <c r="R57" s="1017"/>
      <c r="S57" s="1017"/>
      <c r="T57" s="1017"/>
      <c r="U57" s="1017"/>
      <c r="V57" s="1017"/>
      <c r="W57" s="1017"/>
      <c r="X57" s="1017"/>
      <c r="Y57" s="1017"/>
      <c r="Z57" s="1017"/>
      <c r="AA57" s="1017"/>
      <c r="AB57" s="1017"/>
      <c r="AC57" s="1017"/>
      <c r="AD57" s="1017"/>
      <c r="AE57" s="1017"/>
      <c r="AF57" s="1017"/>
      <c r="AG57" s="1017"/>
      <c r="AH57" s="1017"/>
      <c r="AI57" s="1017"/>
      <c r="AJ57" s="1017"/>
      <c r="AK57" s="1017"/>
      <c r="AL57" s="1017"/>
      <c r="AM57" s="1017"/>
      <c r="AN57" s="1017"/>
      <c r="AO57" s="1017"/>
      <c r="AP57" s="1017"/>
      <c r="AQ57" s="1017"/>
      <c r="AR57" s="1017"/>
      <c r="AS57" s="1017"/>
      <c r="AT57" s="173"/>
    </row>
    <row r="58" spans="2:46" s="169" customFormat="1">
      <c r="B58" s="174"/>
      <c r="C58" s="175"/>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row>
    <row r="59" spans="2:46" s="169" customFormat="1">
      <c r="B59" s="174"/>
      <c r="C59" s="175"/>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row>
    <row r="60" spans="2:46" s="169" customFormat="1">
      <c r="B60" s="174"/>
      <c r="C60" s="175"/>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row>
    <row r="61" spans="2:46" s="169" customFormat="1">
      <c r="B61" s="174"/>
      <c r="C61" s="175"/>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row>
    <row r="62" spans="2:46" s="169" customFormat="1">
      <c r="B62" s="174"/>
      <c r="C62" s="175"/>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row>
    <row r="63" spans="2:46" s="169" customFormat="1">
      <c r="B63" s="174"/>
      <c r="C63" s="175"/>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row>
    <row r="64" spans="2:46" s="169" customFormat="1">
      <c r="B64" s="174"/>
      <c r="C64" s="175"/>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row>
    <row r="65" spans="2:46" s="169" customFormat="1">
      <c r="B65" s="174"/>
      <c r="C65" s="175"/>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row>
    <row r="66" spans="2:46" s="169" customFormat="1">
      <c r="B66" s="174"/>
      <c r="C66" s="175"/>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row>
    <row r="67" spans="2:46" s="169" customFormat="1">
      <c r="B67" s="174"/>
      <c r="C67" s="175"/>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row>
    <row r="68" spans="2:46" s="169" customFormat="1">
      <c r="B68" s="174"/>
      <c r="C68" s="175"/>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row>
    <row r="69" spans="2:46" s="169" customFormat="1">
      <c r="B69" s="174"/>
      <c r="C69" s="175"/>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row>
    <row r="70" spans="2:46" s="169" customFormat="1">
      <c r="B70" s="174"/>
      <c r="C70" s="175"/>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row>
    <row r="71" spans="2:46" s="169" customFormat="1">
      <c r="B71" s="174"/>
      <c r="C71" s="175"/>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row>
    <row r="72" spans="2:46" s="169" customFormat="1">
      <c r="B72" s="174"/>
      <c r="C72" s="175"/>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row>
    <row r="73" spans="2:46" s="169" customFormat="1">
      <c r="B73" s="174"/>
      <c r="C73" s="175"/>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row>
    <row r="74" spans="2:46" s="169" customFormat="1">
      <c r="B74" s="174"/>
      <c r="C74" s="175"/>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row>
    <row r="75" spans="2:46" s="169" customFormat="1">
      <c r="B75" s="174"/>
      <c r="C75" s="175"/>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row>
    <row r="76" spans="2:46" s="169" customFormat="1">
      <c r="B76" s="174"/>
      <c r="C76" s="175"/>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row>
    <row r="77" spans="2:46" s="169" customFormat="1">
      <c r="B77" s="174"/>
      <c r="C77" s="175"/>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row>
    <row r="78" spans="2:46" s="169" customFormat="1">
      <c r="B78" s="174"/>
      <c r="C78" s="175"/>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row>
    <row r="79" spans="2:46" s="169" customFormat="1">
      <c r="B79" s="174"/>
      <c r="C79" s="175"/>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row>
    <row r="80" spans="2:46" s="169" customFormat="1">
      <c r="B80" s="174"/>
      <c r="C80" s="175"/>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row>
    <row r="81" spans="2:46" s="169" customFormat="1">
      <c r="B81" s="174"/>
      <c r="C81" s="175"/>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4"/>
      <c r="AT81" s="174"/>
    </row>
    <row r="82" spans="2:46" s="169" customFormat="1">
      <c r="B82" s="174"/>
      <c r="C82" s="175"/>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c r="AS82" s="174"/>
      <c r="AT82" s="174"/>
    </row>
    <row r="83" spans="2:46" s="169" customFormat="1">
      <c r="B83" s="174"/>
      <c r="C83" s="175"/>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row>
    <row r="84" spans="2:46" s="169" customFormat="1">
      <c r="B84" s="174"/>
      <c r="C84" s="175"/>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row>
    <row r="85" spans="2:46" s="169" customFormat="1">
      <c r="B85" s="174"/>
      <c r="C85" s="175"/>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c r="AS85" s="174"/>
      <c r="AT85" s="174"/>
    </row>
    <row r="86" spans="2:46" s="169" customFormat="1">
      <c r="B86" s="174"/>
      <c r="C86" s="175"/>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4"/>
      <c r="AT86" s="174"/>
    </row>
    <row r="87" spans="2:46" s="169" customFormat="1">
      <c r="B87" s="174"/>
      <c r="C87" s="175"/>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row>
    <row r="88" spans="2:46" s="169" customFormat="1">
      <c r="B88" s="174"/>
      <c r="C88" s="175"/>
      <c r="D88" s="174"/>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row>
    <row r="89" spans="2:46" s="169" customFormat="1">
      <c r="B89" s="174"/>
      <c r="C89" s="175"/>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c r="AS89" s="174"/>
      <c r="AT89" s="174"/>
    </row>
    <row r="90" spans="2:46" s="169" customFormat="1">
      <c r="B90" s="174"/>
      <c r="C90" s="175"/>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row>
    <row r="91" spans="2:46" s="169" customFormat="1">
      <c r="B91" s="174"/>
      <c r="C91" s="175"/>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row>
    <row r="92" spans="2:46" s="169" customFormat="1">
      <c r="B92" s="174"/>
      <c r="C92" s="175"/>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c r="AS92" s="174"/>
      <c r="AT92" s="174"/>
    </row>
    <row r="93" spans="2:46" s="169" customFormat="1">
      <c r="B93" s="174"/>
      <c r="C93" s="175"/>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row>
    <row r="94" spans="2:46" s="169" customFormat="1">
      <c r="B94" s="174"/>
      <c r="C94" s="175"/>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row>
    <row r="95" spans="2:46" s="169" customFormat="1">
      <c r="B95" s="174"/>
      <c r="C95" s="175"/>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row>
    <row r="96" spans="2:46" s="169" customFormat="1">
      <c r="B96" s="174"/>
      <c r="C96" s="175"/>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row>
    <row r="97" spans="2:46" s="169" customFormat="1">
      <c r="B97" s="174"/>
      <c r="C97" s="175"/>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row>
    <row r="98" spans="2:46" s="169" customFormat="1">
      <c r="B98" s="174"/>
      <c r="C98" s="175"/>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row>
    <row r="99" spans="2:46" s="169" customFormat="1">
      <c r="B99" s="174"/>
      <c r="C99" s="175"/>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row>
    <row r="100" spans="2:46" s="169" customFormat="1">
      <c r="B100" s="174"/>
      <c r="C100" s="175"/>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row>
    <row r="101" spans="2:46" s="169" customFormat="1">
      <c r="B101" s="174"/>
      <c r="C101" s="175"/>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row>
    <row r="102" spans="2:46" s="169" customFormat="1">
      <c r="B102" s="174"/>
      <c r="C102" s="175"/>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row>
    <row r="103" spans="2:46" s="169" customFormat="1">
      <c r="B103" s="174"/>
      <c r="C103" s="175"/>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row>
    <row r="104" spans="2:46" s="169" customFormat="1">
      <c r="B104" s="174"/>
      <c r="C104" s="175"/>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row>
    <row r="105" spans="2:46" s="169" customFormat="1">
      <c r="B105" s="174"/>
      <c r="C105" s="175"/>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row>
    <row r="106" spans="2:46" s="169" customFormat="1">
      <c r="B106" s="174"/>
      <c r="C106" s="175"/>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row>
    <row r="107" spans="2:46" s="169" customFormat="1">
      <c r="B107" s="174"/>
      <c r="C107" s="175"/>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row>
    <row r="108" spans="2:46" s="169" customFormat="1">
      <c r="B108" s="174"/>
      <c r="C108" s="175"/>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row>
    <row r="109" spans="2:46" s="169" customFormat="1">
      <c r="B109" s="174"/>
      <c r="C109" s="175"/>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row>
    <row r="110" spans="2:46" s="169" customFormat="1">
      <c r="B110" s="174"/>
      <c r="C110" s="175"/>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row>
    <row r="111" spans="2:46" s="169" customFormat="1">
      <c r="B111" s="174"/>
      <c r="C111" s="175"/>
      <c r="D111" s="174"/>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c r="AN111" s="174"/>
      <c r="AO111" s="174"/>
      <c r="AP111" s="174"/>
      <c r="AQ111" s="174"/>
      <c r="AR111" s="174"/>
      <c r="AS111" s="174"/>
      <c r="AT111" s="174"/>
    </row>
    <row r="112" spans="2:46" s="169" customFormat="1">
      <c r="B112" s="174"/>
      <c r="C112" s="175"/>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row>
    <row r="113" spans="2:46" s="169" customFormat="1">
      <c r="B113" s="174"/>
      <c r="C113" s="175"/>
      <c r="D113" s="174"/>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c r="AN113" s="174"/>
      <c r="AO113" s="174"/>
      <c r="AP113" s="174"/>
      <c r="AQ113" s="174"/>
      <c r="AR113" s="174"/>
      <c r="AS113" s="174"/>
      <c r="AT113" s="174"/>
    </row>
    <row r="114" spans="2:46" s="169" customFormat="1">
      <c r="B114" s="174"/>
      <c r="C114" s="175"/>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row>
    <row r="115" spans="2:46" s="169" customFormat="1">
      <c r="B115" s="174"/>
      <c r="C115" s="175"/>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row>
    <row r="116" spans="2:46" s="169" customFormat="1">
      <c r="B116" s="174"/>
      <c r="C116" s="175"/>
      <c r="D116" s="174"/>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c r="AS116" s="174"/>
      <c r="AT116" s="174"/>
    </row>
    <row r="117" spans="2:46" s="169" customFormat="1">
      <c r="B117" s="174"/>
      <c r="C117" s="175"/>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row>
    <row r="118" spans="2:46" s="169" customFormat="1">
      <c r="B118" s="174"/>
      <c r="C118" s="175"/>
      <c r="D118" s="174"/>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c r="AS118" s="174"/>
      <c r="AT118" s="174"/>
    </row>
    <row r="119" spans="2:46" s="169" customFormat="1">
      <c r="B119" s="174"/>
      <c r="C119" s="175"/>
      <c r="D119" s="174"/>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c r="AS119" s="174"/>
      <c r="AT119" s="174"/>
    </row>
    <row r="120" spans="2:46" s="169" customFormat="1">
      <c r="B120" s="174"/>
      <c r="C120" s="175"/>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row>
    <row r="121" spans="2:46" s="169" customFormat="1">
      <c r="B121" s="174"/>
      <c r="C121" s="175"/>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c r="AS121" s="174"/>
      <c r="AT121" s="174"/>
    </row>
    <row r="122" spans="2:46" s="169" customFormat="1">
      <c r="B122" s="174"/>
      <c r="C122" s="175"/>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row>
    <row r="123" spans="2:46" s="169" customFormat="1">
      <c r="B123" s="174"/>
      <c r="C123" s="175"/>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row>
    <row r="124" spans="2:46" s="169" customFormat="1">
      <c r="B124" s="174"/>
      <c r="C124" s="175"/>
      <c r="D124" s="174"/>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row>
    <row r="125" spans="2:46" s="169" customFormat="1">
      <c r="B125" s="174"/>
      <c r="C125" s="175"/>
      <c r="D125" s="174"/>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row>
    <row r="126" spans="2:46" s="169" customFormat="1">
      <c r="B126" s="174"/>
      <c r="C126" s="175"/>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row>
    <row r="127" spans="2:46" s="169" customFormat="1">
      <c r="B127" s="174"/>
      <c r="C127" s="175"/>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row>
    <row r="128" spans="2:46" s="169" customFormat="1">
      <c r="B128" s="174"/>
      <c r="C128" s="175"/>
      <c r="D128" s="174"/>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row>
    <row r="129" spans="2:46" s="169" customFormat="1">
      <c r="B129" s="174"/>
      <c r="C129" s="175"/>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row>
    <row r="130" spans="2:46" s="169" customFormat="1">
      <c r="B130" s="174"/>
      <c r="C130" s="175"/>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row>
    <row r="131" spans="2:46" s="169" customFormat="1">
      <c r="B131" s="174"/>
      <c r="C131" s="175"/>
      <c r="D131" s="174"/>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c r="AS131" s="174"/>
      <c r="AT131" s="174"/>
    </row>
    <row r="132" spans="2:46" s="169" customFormat="1">
      <c r="B132" s="174"/>
      <c r="C132" s="175"/>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row>
    <row r="133" spans="2:46" s="169" customFormat="1">
      <c r="B133" s="174"/>
      <c r="C133" s="175"/>
      <c r="D133" s="174"/>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c r="AS133" s="174"/>
      <c r="AT133" s="174"/>
    </row>
  </sheetData>
  <mergeCells count="8">
    <mergeCell ref="AV5:ED5"/>
    <mergeCell ref="C57:AS57"/>
    <mergeCell ref="C34:AS34"/>
    <mergeCell ref="C2:AS2"/>
    <mergeCell ref="C3:AS3"/>
    <mergeCell ref="C4:AS4"/>
    <mergeCell ref="C5:AS5"/>
    <mergeCell ref="D6:AT6"/>
  </mergeCells>
  <phoneticPr fontId="0" type="noConversion"/>
  <conditionalFormatting sqref="D6:AT6">
    <cfRule type="expression" dxfId="1" priority="1" stopIfTrue="1">
      <formula>COUNTA(D9:AS32)&lt;&gt;COUNTIF(D9:AS32,"&gt;=0")</formula>
    </cfRule>
  </conditionalFormatting>
  <conditionalFormatting sqref="AV33:CJ33 CK8:CM33 AV8:CJ29 AV31:CJ31 CO33:ED33 ED32 CO8:ED29 ED30 CO31:ED31">
    <cfRule type="expression" dxfId="0" priority="4" stopIfTrue="1">
      <formula>ABS(AV8)&gt;10</formula>
    </cfRule>
  </conditionalFormatting>
  <pageMargins left="0.57999999999999996" right="0.2" top="0.59055118110236227" bottom="0.59055118110236227" header="0.51181102362204722" footer="0.51181102362204722"/>
  <pageSetup paperSize="8" scale="60" orientation="landscape" r:id="rId1"/>
  <headerFooter alignWithMargins="0">
    <oddFooter>&amp;R2013 Triennial Central Bank Survey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94"/>
  <sheetViews>
    <sheetView showGridLines="0" showRowColHeaders="0" zoomScale="85" zoomScaleNormal="85" workbookViewId="0">
      <selection activeCell="B2" sqref="B2:M2"/>
    </sheetView>
  </sheetViews>
  <sheetFormatPr baseColWidth="10" defaultColWidth="11.42578125" defaultRowHeight="0" customHeight="1" zeroHeight="1"/>
  <cols>
    <col min="1" max="1" width="1.5703125" style="5" customWidth="1"/>
    <col min="2" max="2" width="28.7109375" style="11" customWidth="1"/>
    <col min="3" max="3" width="3.42578125" style="11" customWidth="1"/>
    <col min="4" max="4" width="1.7109375" style="5" customWidth="1"/>
    <col min="5" max="5" width="22.7109375" style="5" customWidth="1"/>
    <col min="6" max="6" width="5.85546875" style="5" customWidth="1"/>
    <col min="7" max="7" width="6.42578125" style="5" customWidth="1"/>
    <col min="8" max="8" width="9.28515625" style="5" customWidth="1"/>
    <col min="9" max="9" width="9.140625" style="5" customWidth="1"/>
    <col min="10" max="10" width="8.140625" style="5" customWidth="1"/>
    <col min="11" max="11" width="7.5703125" style="5" customWidth="1"/>
    <col min="12" max="12" width="3.5703125" style="5" customWidth="1"/>
    <col min="13" max="13" width="1.5703125" style="5" customWidth="1"/>
    <col min="14" max="14" width="1.7109375" style="5" customWidth="1"/>
    <col min="15" max="15" width="17.7109375" style="5" customWidth="1"/>
    <col min="16" max="16384" width="11.42578125" style="5"/>
  </cols>
  <sheetData>
    <row r="1" spans="2:15" ht="12" customHeight="1"/>
    <row r="2" spans="2:15" ht="30" customHeight="1">
      <c r="B2" s="911" t="s">
        <v>184</v>
      </c>
      <c r="C2" s="912"/>
      <c r="D2" s="912"/>
      <c r="E2" s="912"/>
      <c r="F2" s="912"/>
      <c r="G2" s="912"/>
      <c r="H2" s="912"/>
      <c r="I2" s="912"/>
      <c r="J2" s="912"/>
      <c r="K2" s="912"/>
      <c r="L2" s="912"/>
      <c r="M2" s="913"/>
      <c r="O2" s="798"/>
    </row>
    <row r="3" spans="2:15" ht="17.25" customHeight="1"/>
    <row r="4" spans="2:15" ht="119.25" customHeight="1">
      <c r="B4" s="915" t="s">
        <v>87</v>
      </c>
      <c r="C4" s="916"/>
      <c r="D4" s="916"/>
      <c r="E4" s="916"/>
      <c r="F4" s="916"/>
      <c r="G4" s="916"/>
      <c r="H4" s="916"/>
      <c r="I4" s="916"/>
      <c r="J4" s="916"/>
      <c r="K4" s="916"/>
      <c r="L4" s="916"/>
      <c r="M4" s="391"/>
    </row>
    <row r="5" spans="2:15" s="10" customFormat="1" ht="8.25" customHeight="1">
      <c r="B5" s="18"/>
      <c r="C5" s="18"/>
      <c r="D5" s="18"/>
      <c r="E5" s="18"/>
      <c r="F5" s="18"/>
      <c r="G5" s="18"/>
      <c r="H5" s="18"/>
      <c r="I5" s="18"/>
      <c r="J5" s="18"/>
      <c r="K5" s="18"/>
      <c r="L5" s="18"/>
      <c r="M5" s="18"/>
    </row>
    <row r="6" spans="2:15" ht="13.5" customHeight="1"/>
    <row r="7" spans="2:15" ht="30.75" customHeight="1" thickBot="1">
      <c r="B7" s="19" t="s">
        <v>265</v>
      </c>
      <c r="C7" s="19"/>
      <c r="D7" s="20"/>
      <c r="E7" s="914" t="s">
        <v>279</v>
      </c>
      <c r="F7" s="914"/>
      <c r="G7" s="914"/>
      <c r="H7" s="914"/>
      <c r="I7" s="914"/>
      <c r="J7" s="914"/>
      <c r="K7" s="914"/>
      <c r="L7" s="914"/>
      <c r="M7" s="914"/>
    </row>
    <row r="8" spans="2:15" ht="9" customHeight="1" thickTop="1">
      <c r="B8" s="30"/>
      <c r="C8" s="30"/>
      <c r="D8" s="31"/>
      <c r="E8" s="30"/>
      <c r="F8" s="30"/>
      <c r="G8" s="30"/>
      <c r="H8" s="30"/>
      <c r="I8" s="30"/>
      <c r="J8" s="30"/>
      <c r="K8" s="30"/>
      <c r="L8" s="30"/>
      <c r="M8" s="30"/>
    </row>
    <row r="9" spans="2:15" ht="12.75" customHeight="1">
      <c r="B9" s="21"/>
      <c r="C9" s="21"/>
      <c r="E9" s="21"/>
      <c r="F9" s="21"/>
      <c r="G9" s="21"/>
      <c r="H9" s="21"/>
      <c r="I9" s="21"/>
      <c r="J9" s="21"/>
      <c r="K9" s="21"/>
      <c r="L9" s="21"/>
      <c r="M9" s="21"/>
    </row>
    <row r="10" spans="2:15" ht="33.75" customHeight="1">
      <c r="B10" s="387" t="s">
        <v>280</v>
      </c>
      <c r="C10" s="36"/>
      <c r="D10" s="389"/>
      <c r="E10" s="917" t="s">
        <v>187</v>
      </c>
      <c r="F10" s="917"/>
      <c r="G10" s="917"/>
      <c r="H10" s="917"/>
      <c r="I10" s="917"/>
      <c r="J10" s="917"/>
      <c r="K10" s="917"/>
      <c r="L10" s="917"/>
      <c r="M10" s="390"/>
    </row>
    <row r="11" spans="2:15" ht="12.75">
      <c r="E11" s="38"/>
      <c r="F11" s="38"/>
      <c r="G11" s="38"/>
      <c r="H11" s="38"/>
      <c r="I11" s="38"/>
      <c r="J11" s="38"/>
      <c r="K11" s="38"/>
      <c r="L11" s="38"/>
      <c r="M11" s="32"/>
    </row>
    <row r="12" spans="2:15" ht="37.5" customHeight="1">
      <c r="B12" s="387" t="s">
        <v>406</v>
      </c>
      <c r="C12" s="36"/>
      <c r="D12" s="381"/>
      <c r="E12" s="918" t="s">
        <v>189</v>
      </c>
      <c r="F12" s="919"/>
      <c r="G12" s="919"/>
      <c r="H12" s="919"/>
      <c r="I12" s="919"/>
      <c r="J12" s="919"/>
      <c r="K12" s="919"/>
      <c r="L12" s="919"/>
      <c r="M12" s="382"/>
    </row>
    <row r="13" spans="2:15" ht="12.75">
      <c r="E13" s="38"/>
      <c r="F13" s="38"/>
      <c r="G13" s="38"/>
      <c r="H13" s="38"/>
      <c r="I13" s="38"/>
      <c r="J13" s="38"/>
      <c r="K13" s="38"/>
      <c r="L13" s="38"/>
      <c r="M13" s="32"/>
    </row>
    <row r="14" spans="2:15" ht="38.25" customHeight="1">
      <c r="B14" s="388" t="s">
        <v>214</v>
      </c>
      <c r="C14" s="22"/>
      <c r="E14" s="35" t="s">
        <v>363</v>
      </c>
      <c r="F14" s="920" t="s">
        <v>364</v>
      </c>
      <c r="G14" s="921"/>
      <c r="H14" s="38"/>
      <c r="I14" s="38"/>
      <c r="J14" s="38"/>
      <c r="K14" s="38"/>
      <c r="L14" s="38"/>
      <c r="M14" s="32"/>
    </row>
    <row r="15" spans="2:15" ht="9.75" customHeight="1">
      <c r="B15" s="22"/>
      <c r="C15" s="22"/>
      <c r="E15" s="38"/>
      <c r="F15" s="38"/>
      <c r="G15" s="38"/>
      <c r="H15" s="38"/>
      <c r="I15" s="38"/>
      <c r="J15" s="38"/>
      <c r="K15" s="38"/>
      <c r="L15" s="38"/>
      <c r="M15" s="32"/>
    </row>
    <row r="16" spans="2:15" ht="18.75" customHeight="1">
      <c r="B16" s="23" t="s">
        <v>283</v>
      </c>
      <c r="C16" s="23"/>
      <c r="E16" s="38"/>
      <c r="F16" s="38"/>
      <c r="G16" s="38"/>
      <c r="H16" s="38"/>
      <c r="I16" s="38"/>
      <c r="J16" s="38"/>
      <c r="K16" s="38"/>
      <c r="L16" s="38"/>
      <c r="M16" s="32"/>
    </row>
    <row r="17" spans="2:13" ht="63.75" customHeight="1">
      <c r="D17" s="381"/>
      <c r="E17" s="906" t="s">
        <v>209</v>
      </c>
      <c r="F17" s="906"/>
      <c r="G17" s="906"/>
      <c r="H17" s="906"/>
      <c r="I17" s="906"/>
      <c r="J17" s="906"/>
      <c r="K17" s="906"/>
      <c r="L17" s="906"/>
      <c r="M17" s="385"/>
    </row>
    <row r="18" spans="2:13" ht="12.75">
      <c r="E18" s="858"/>
      <c r="F18" s="858"/>
      <c r="G18" s="858"/>
      <c r="H18" s="858"/>
      <c r="I18" s="858"/>
      <c r="J18" s="858"/>
      <c r="K18" s="858"/>
      <c r="L18" s="858"/>
      <c r="M18" s="33"/>
    </row>
    <row r="19" spans="2:13" ht="76.5" customHeight="1">
      <c r="D19" s="381"/>
      <c r="E19" s="906" t="s">
        <v>210</v>
      </c>
      <c r="F19" s="906"/>
      <c r="G19" s="906"/>
      <c r="H19" s="906"/>
      <c r="I19" s="906"/>
      <c r="J19" s="906"/>
      <c r="K19" s="906"/>
      <c r="L19" s="906"/>
      <c r="M19" s="385"/>
    </row>
    <row r="20" spans="2:13" ht="12.75">
      <c r="E20" s="858"/>
      <c r="F20" s="858"/>
      <c r="G20" s="858"/>
      <c r="H20" s="858"/>
      <c r="I20" s="858"/>
      <c r="J20" s="858"/>
      <c r="K20" s="858"/>
      <c r="L20" s="858"/>
      <c r="M20" s="33"/>
    </row>
    <row r="21" spans="2:13" ht="54.75" customHeight="1">
      <c r="D21" s="381"/>
      <c r="E21" s="906" t="s">
        <v>252</v>
      </c>
      <c r="F21" s="906"/>
      <c r="G21" s="906"/>
      <c r="H21" s="906"/>
      <c r="I21" s="906"/>
      <c r="J21" s="906"/>
      <c r="K21" s="906"/>
      <c r="L21" s="906"/>
      <c r="M21" s="385"/>
    </row>
    <row r="22" spans="2:13" ht="12.75">
      <c r="E22" s="858"/>
      <c r="F22" s="858"/>
      <c r="G22" s="858"/>
      <c r="H22" s="858"/>
      <c r="I22" s="858"/>
      <c r="J22" s="858"/>
      <c r="K22" s="858"/>
      <c r="L22" s="858"/>
      <c r="M22" s="33"/>
    </row>
    <row r="23" spans="2:13" ht="69.75" customHeight="1">
      <c r="D23" s="386"/>
      <c r="E23" s="906" t="s">
        <v>211</v>
      </c>
      <c r="F23" s="906"/>
      <c r="G23" s="906"/>
      <c r="H23" s="906"/>
      <c r="I23" s="906"/>
      <c r="J23" s="906"/>
      <c r="K23" s="906"/>
      <c r="L23" s="906"/>
      <c r="M23" s="385"/>
    </row>
    <row r="24" spans="2:13" ht="12.75">
      <c r="E24" s="860"/>
      <c r="F24" s="860"/>
      <c r="G24" s="860"/>
      <c r="H24" s="860"/>
      <c r="I24" s="860"/>
      <c r="J24" s="860"/>
      <c r="K24" s="860"/>
      <c r="L24" s="860"/>
      <c r="M24" s="34"/>
    </row>
    <row r="25" spans="2:13" ht="12.75">
      <c r="B25" s="23" t="s">
        <v>284</v>
      </c>
      <c r="C25" s="23"/>
      <c r="E25" s="860"/>
      <c r="F25" s="860"/>
      <c r="G25" s="860"/>
      <c r="H25" s="860"/>
      <c r="I25" s="860"/>
      <c r="J25" s="860"/>
      <c r="K25" s="860"/>
      <c r="L25" s="860"/>
      <c r="M25" s="32"/>
    </row>
    <row r="26" spans="2:13" ht="75.75" customHeight="1">
      <c r="D26" s="381"/>
      <c r="E26" s="906" t="s">
        <v>212</v>
      </c>
      <c r="F26" s="906"/>
      <c r="G26" s="906"/>
      <c r="H26" s="906"/>
      <c r="I26" s="906"/>
      <c r="J26" s="906"/>
      <c r="K26" s="906"/>
      <c r="L26" s="906"/>
      <c r="M26" s="385"/>
    </row>
    <row r="27" spans="2:13" ht="12.75">
      <c r="E27" s="859"/>
      <c r="F27" s="858"/>
      <c r="G27" s="858"/>
      <c r="H27" s="858"/>
      <c r="I27" s="858"/>
      <c r="J27" s="858"/>
      <c r="K27" s="858"/>
      <c r="L27" s="858"/>
      <c r="M27" s="34"/>
    </row>
    <row r="28" spans="2:13" ht="12.75">
      <c r="B28" s="23" t="s">
        <v>285</v>
      </c>
      <c r="C28" s="23"/>
      <c r="E28" s="860"/>
      <c r="F28" s="860"/>
      <c r="G28" s="860"/>
      <c r="H28" s="860"/>
      <c r="I28" s="860"/>
      <c r="J28" s="860"/>
      <c r="K28" s="860"/>
      <c r="L28" s="860"/>
      <c r="M28" s="32"/>
    </row>
    <row r="29" spans="2:13" ht="100.5" customHeight="1">
      <c r="D29" s="383"/>
      <c r="E29" s="906" t="s">
        <v>234</v>
      </c>
      <c r="F29" s="906"/>
      <c r="G29" s="906"/>
      <c r="H29" s="906"/>
      <c r="I29" s="906"/>
      <c r="J29" s="906"/>
      <c r="K29" s="906"/>
      <c r="L29" s="906"/>
      <c r="M29" s="385"/>
    </row>
    <row r="30" spans="2:13" ht="12.75">
      <c r="D30" s="24"/>
      <c r="E30" s="858"/>
      <c r="F30" s="858"/>
      <c r="G30" s="858"/>
      <c r="H30" s="858"/>
      <c r="I30" s="858"/>
      <c r="J30" s="858"/>
      <c r="K30" s="858"/>
      <c r="L30" s="858"/>
      <c r="M30" s="33"/>
    </row>
    <row r="31" spans="2:13" ht="178.5" customHeight="1">
      <c r="D31" s="383"/>
      <c r="E31" s="906" t="s">
        <v>213</v>
      </c>
      <c r="F31" s="924"/>
      <c r="G31" s="924"/>
      <c r="H31" s="924"/>
      <c r="I31" s="924"/>
      <c r="J31" s="924"/>
      <c r="K31" s="924"/>
      <c r="L31" s="924"/>
      <c r="M31" s="384"/>
    </row>
    <row r="32" spans="2:13" ht="36.75" customHeight="1">
      <c r="B32" s="846" t="s">
        <v>420</v>
      </c>
      <c r="C32" s="847"/>
      <c r="D32" s="848"/>
      <c r="E32" s="849" t="s">
        <v>470</v>
      </c>
      <c r="F32" s="849"/>
      <c r="G32" s="849"/>
      <c r="H32" s="849"/>
      <c r="I32" s="849"/>
      <c r="J32" s="849"/>
      <c r="K32" s="849"/>
      <c r="L32" s="849"/>
      <c r="M32" s="850"/>
    </row>
    <row r="33" spans="2:13" ht="12.75" customHeight="1">
      <c r="B33" s="847"/>
      <c r="C33" s="847"/>
      <c r="D33" s="848"/>
      <c r="E33" s="849"/>
      <c r="F33" s="849"/>
      <c r="G33" s="849"/>
      <c r="H33" s="849"/>
      <c r="I33" s="849"/>
      <c r="J33" s="849"/>
      <c r="K33" s="849"/>
      <c r="L33" s="849"/>
      <c r="M33" s="850"/>
    </row>
    <row r="34" spans="2:13" ht="12.75" customHeight="1">
      <c r="B34" s="855" t="s">
        <v>285</v>
      </c>
      <c r="C34" s="851"/>
      <c r="D34" s="851"/>
      <c r="E34" s="849"/>
      <c r="F34" s="849"/>
      <c r="G34" s="849"/>
      <c r="H34" s="849"/>
      <c r="I34" s="849"/>
      <c r="J34" s="849"/>
      <c r="K34" s="849"/>
      <c r="L34" s="849"/>
      <c r="M34" s="850"/>
    </row>
    <row r="35" spans="2:13" ht="75" customHeight="1">
      <c r="B35" s="5"/>
      <c r="C35" s="851"/>
      <c r="D35" s="853"/>
      <c r="E35" s="922" t="s">
        <v>449</v>
      </c>
      <c r="F35" s="922"/>
      <c r="G35" s="922"/>
      <c r="H35" s="922"/>
      <c r="I35" s="922"/>
      <c r="J35" s="922"/>
      <c r="K35" s="922"/>
      <c r="L35" s="922"/>
      <c r="M35" s="854"/>
    </row>
    <row r="36" spans="2:13" ht="12.75" customHeight="1">
      <c r="B36" s="852"/>
      <c r="C36" s="851"/>
      <c r="D36" s="169"/>
      <c r="E36" s="793"/>
      <c r="F36" s="793"/>
      <c r="G36" s="793"/>
      <c r="H36" s="793"/>
      <c r="I36" s="793"/>
      <c r="J36" s="793"/>
      <c r="K36" s="793"/>
      <c r="L36" s="793"/>
      <c r="M36" s="793"/>
    </row>
    <row r="37" spans="2:13" ht="14.25" customHeight="1">
      <c r="B37" s="852" t="s">
        <v>283</v>
      </c>
      <c r="C37" s="851"/>
      <c r="D37" s="851"/>
      <c r="E37" s="849"/>
      <c r="F37" s="849"/>
      <c r="G37" s="849"/>
      <c r="H37" s="849"/>
      <c r="I37" s="849"/>
      <c r="J37" s="849"/>
      <c r="K37" s="849"/>
      <c r="L37" s="849"/>
      <c r="M37" s="850"/>
    </row>
    <row r="38" spans="2:13" ht="65.25" customHeight="1">
      <c r="B38" s="5"/>
      <c r="C38" s="851"/>
      <c r="D38" s="853"/>
      <c r="E38" s="923" t="s">
        <v>450</v>
      </c>
      <c r="F38" s="923"/>
      <c r="G38" s="923"/>
      <c r="H38" s="923"/>
      <c r="I38" s="923"/>
      <c r="J38" s="923"/>
      <c r="K38" s="923"/>
      <c r="L38" s="923"/>
      <c r="M38" s="856"/>
    </row>
    <row r="39" spans="2:13" ht="12.75" customHeight="1">
      <c r="B39" s="852"/>
      <c r="C39" s="851"/>
      <c r="D39" s="169"/>
      <c r="E39" s="890"/>
      <c r="F39" s="890"/>
      <c r="G39" s="890"/>
      <c r="H39" s="890"/>
      <c r="I39" s="890"/>
      <c r="J39" s="890"/>
      <c r="K39" s="890"/>
      <c r="L39" s="890"/>
      <c r="M39" s="849"/>
    </row>
    <row r="40" spans="2:13" ht="14.25" customHeight="1">
      <c r="B40" s="852" t="s">
        <v>284</v>
      </c>
      <c r="C40" s="851"/>
      <c r="D40" s="851"/>
      <c r="E40" s="849"/>
      <c r="F40" s="849"/>
      <c r="G40" s="849"/>
      <c r="H40" s="849"/>
      <c r="I40" s="849"/>
      <c r="J40" s="849"/>
      <c r="K40" s="849"/>
      <c r="L40" s="849"/>
      <c r="M40" s="850"/>
    </row>
    <row r="41" spans="2:13" ht="39" customHeight="1">
      <c r="B41" s="5"/>
      <c r="C41" s="851"/>
      <c r="D41" s="853"/>
      <c r="E41" s="922" t="s">
        <v>451</v>
      </c>
      <c r="F41" s="922"/>
      <c r="G41" s="922"/>
      <c r="H41" s="922"/>
      <c r="I41" s="922"/>
      <c r="J41" s="922"/>
      <c r="K41" s="922"/>
      <c r="L41" s="922"/>
      <c r="M41" s="857"/>
    </row>
    <row r="42" spans="2:13" ht="16.5" customHeight="1">
      <c r="D42" s="844"/>
      <c r="E42" s="845"/>
      <c r="F42" s="35"/>
      <c r="G42" s="35"/>
      <c r="H42" s="35"/>
      <c r="I42" s="35"/>
      <c r="J42" s="35"/>
      <c r="K42" s="35"/>
      <c r="L42" s="35"/>
      <c r="M42" s="35"/>
    </row>
    <row r="43" spans="2:13" ht="12.75">
      <c r="D43" s="24"/>
      <c r="E43" s="33"/>
      <c r="F43" s="35"/>
      <c r="G43" s="35"/>
      <c r="H43" s="35"/>
      <c r="I43" s="35"/>
      <c r="J43" s="35"/>
      <c r="K43" s="35"/>
      <c r="L43" s="35"/>
      <c r="M43" s="35"/>
    </row>
    <row r="44" spans="2:13" ht="36" customHeight="1">
      <c r="B44" s="388" t="s">
        <v>192</v>
      </c>
      <c r="C44" s="22"/>
      <c r="E44" s="38" t="s">
        <v>365</v>
      </c>
      <c r="F44" s="38"/>
      <c r="G44" s="38"/>
      <c r="H44" s="38"/>
      <c r="I44" s="38"/>
      <c r="J44" s="38"/>
      <c r="K44" s="38"/>
      <c r="L44" s="38"/>
      <c r="M44" s="32"/>
    </row>
    <row r="45" spans="2:13" ht="12.75">
      <c r="E45" s="38"/>
      <c r="F45" s="38"/>
      <c r="G45" s="38"/>
      <c r="H45" s="38"/>
      <c r="I45" s="38"/>
      <c r="J45" s="38"/>
      <c r="K45" s="38"/>
      <c r="L45" s="38"/>
      <c r="M45" s="32"/>
    </row>
    <row r="46" spans="2:13" ht="12.75">
      <c r="B46" s="23" t="s">
        <v>283</v>
      </c>
      <c r="C46" s="23"/>
      <c r="E46" s="38"/>
      <c r="F46" s="38"/>
      <c r="G46" s="38"/>
      <c r="H46" s="38"/>
      <c r="I46" s="38"/>
      <c r="J46" s="38"/>
      <c r="K46" s="38"/>
      <c r="L46" s="38"/>
      <c r="M46" s="32"/>
    </row>
    <row r="47" spans="2:13" ht="57.75" customHeight="1">
      <c r="D47" s="381"/>
      <c r="E47" s="907" t="s">
        <v>215</v>
      </c>
      <c r="F47" s="907"/>
      <c r="G47" s="907"/>
      <c r="H47" s="907"/>
      <c r="I47" s="907"/>
      <c r="J47" s="907"/>
      <c r="K47" s="907"/>
      <c r="L47" s="907"/>
      <c r="M47" s="385"/>
    </row>
    <row r="48" spans="2:13" ht="12.75">
      <c r="E48" s="33"/>
      <c r="F48" s="33"/>
      <c r="G48" s="33"/>
      <c r="H48" s="33"/>
      <c r="I48" s="33"/>
      <c r="J48" s="33"/>
      <c r="K48" s="33"/>
      <c r="L48" s="33"/>
      <c r="M48" s="33"/>
    </row>
    <row r="49" spans="2:13" ht="78.75" customHeight="1">
      <c r="D49" s="381"/>
      <c r="E49" s="907" t="s">
        <v>216</v>
      </c>
      <c r="F49" s="907"/>
      <c r="G49" s="907"/>
      <c r="H49" s="907"/>
      <c r="I49" s="907"/>
      <c r="J49" s="907"/>
      <c r="K49" s="907"/>
      <c r="L49" s="907"/>
      <c r="M49" s="385"/>
    </row>
    <row r="50" spans="2:13" ht="12.75">
      <c r="E50" s="33"/>
      <c r="F50" s="33"/>
      <c r="G50" s="33"/>
      <c r="H50" s="33"/>
      <c r="I50" s="33"/>
      <c r="J50" s="33"/>
      <c r="K50" s="33"/>
      <c r="L50" s="33"/>
      <c r="M50" s="33"/>
    </row>
    <row r="51" spans="2:13" s="186" customFormat="1" ht="57.75" customHeight="1">
      <c r="B51" s="789"/>
      <c r="C51" s="789"/>
      <c r="D51" s="790"/>
      <c r="E51" s="907" t="s">
        <v>410</v>
      </c>
      <c r="F51" s="907"/>
      <c r="G51" s="907"/>
      <c r="H51" s="907"/>
      <c r="I51" s="907"/>
      <c r="J51" s="907"/>
      <c r="K51" s="907"/>
      <c r="L51" s="907"/>
      <c r="M51" s="791"/>
    </row>
    <row r="52" spans="2:13" ht="12.75" customHeight="1">
      <c r="E52" s="38"/>
      <c r="F52" s="38"/>
      <c r="G52" s="38"/>
      <c r="H52" s="38"/>
      <c r="I52" s="38"/>
      <c r="J52" s="38"/>
      <c r="K52" s="38"/>
      <c r="L52" s="38"/>
      <c r="M52" s="32"/>
    </row>
    <row r="53" spans="2:13" ht="12.75">
      <c r="B53" s="23" t="s">
        <v>284</v>
      </c>
      <c r="C53" s="23"/>
      <c r="E53" s="38"/>
      <c r="F53" s="38"/>
      <c r="G53" s="38"/>
      <c r="H53" s="38"/>
      <c r="I53" s="38"/>
      <c r="J53" s="38"/>
      <c r="K53" s="38"/>
      <c r="L53" s="38"/>
      <c r="M53" s="32"/>
    </row>
    <row r="54" spans="2:13" ht="69.75" customHeight="1">
      <c r="D54" s="381"/>
      <c r="E54" s="908" t="s">
        <v>217</v>
      </c>
      <c r="F54" s="908"/>
      <c r="G54" s="908"/>
      <c r="H54" s="908"/>
      <c r="I54" s="908"/>
      <c r="J54" s="908"/>
      <c r="K54" s="908"/>
      <c r="L54" s="908"/>
      <c r="M54" s="385"/>
    </row>
    <row r="55" spans="2:13" ht="12.75">
      <c r="E55" s="33"/>
      <c r="F55" s="33"/>
      <c r="G55" s="33"/>
      <c r="H55" s="33"/>
      <c r="I55" s="33"/>
      <c r="J55" s="33"/>
      <c r="K55" s="33"/>
      <c r="L55" s="33"/>
      <c r="M55" s="33"/>
    </row>
    <row r="56" spans="2:13" ht="18.75" customHeight="1">
      <c r="E56" s="38"/>
      <c r="F56" s="38"/>
      <c r="G56" s="38"/>
      <c r="H56" s="38"/>
      <c r="I56" s="38"/>
      <c r="J56" s="38"/>
      <c r="K56" s="38"/>
      <c r="L56" s="38"/>
      <c r="M56" s="32"/>
    </row>
    <row r="57" spans="2:13" ht="36.75" customHeight="1">
      <c r="B57" s="797" t="s">
        <v>411</v>
      </c>
      <c r="C57" s="22"/>
      <c r="D57" s="26"/>
      <c r="E57" s="38" t="s">
        <v>412</v>
      </c>
      <c r="F57" s="38"/>
      <c r="G57" s="38"/>
      <c r="H57" s="38"/>
      <c r="I57" s="38"/>
      <c r="J57" s="38"/>
      <c r="K57" s="38"/>
      <c r="L57" s="38"/>
      <c r="M57" s="32"/>
    </row>
    <row r="58" spans="2:13" ht="12.75">
      <c r="E58" s="38"/>
      <c r="F58" s="38"/>
      <c r="G58" s="38"/>
      <c r="H58" s="38"/>
      <c r="I58" s="38"/>
      <c r="J58" s="38"/>
      <c r="K58" s="38"/>
      <c r="L58" s="38"/>
      <c r="M58" s="32"/>
    </row>
    <row r="59" spans="2:13" ht="12.75">
      <c r="B59" s="23" t="s">
        <v>285</v>
      </c>
      <c r="C59" s="23"/>
      <c r="E59" s="38"/>
      <c r="F59" s="38"/>
      <c r="G59" s="38"/>
      <c r="H59" s="38"/>
      <c r="I59" s="38"/>
      <c r="J59" s="38"/>
      <c r="K59" s="38"/>
      <c r="L59" s="38"/>
      <c r="M59" s="32"/>
    </row>
    <row r="60" spans="2:13" ht="56.25" customHeight="1">
      <c r="D60" s="381"/>
      <c r="E60" s="905" t="s">
        <v>414</v>
      </c>
      <c r="F60" s="905"/>
      <c r="G60" s="905"/>
      <c r="H60" s="905"/>
      <c r="I60" s="905"/>
      <c r="J60" s="905"/>
      <c r="K60" s="905"/>
      <c r="L60" s="905"/>
      <c r="M60" s="385"/>
    </row>
    <row r="61" spans="2:13" ht="12.75">
      <c r="E61" s="861"/>
      <c r="F61" s="861"/>
      <c r="G61" s="861"/>
      <c r="H61" s="861"/>
      <c r="I61" s="861"/>
      <c r="J61" s="861"/>
      <c r="K61" s="861"/>
      <c r="L61" s="861"/>
      <c r="M61" s="34"/>
    </row>
    <row r="62" spans="2:13" ht="58.5" customHeight="1">
      <c r="D62" s="381"/>
      <c r="E62" s="905" t="s">
        <v>415</v>
      </c>
      <c r="F62" s="905"/>
      <c r="G62" s="905"/>
      <c r="H62" s="905"/>
      <c r="I62" s="905"/>
      <c r="J62" s="905"/>
      <c r="K62" s="905"/>
      <c r="L62" s="905"/>
      <c r="M62" s="385"/>
    </row>
    <row r="63" spans="2:13" ht="12.75">
      <c r="E63" s="861"/>
      <c r="F63" s="861"/>
      <c r="G63" s="861"/>
      <c r="H63" s="861"/>
      <c r="I63" s="861"/>
      <c r="J63" s="861"/>
      <c r="K63" s="861"/>
      <c r="L63" s="861"/>
      <c r="M63" s="34"/>
    </row>
    <row r="64" spans="2:13" ht="51.75" customHeight="1">
      <c r="D64" s="381"/>
      <c r="E64" s="905" t="s">
        <v>416</v>
      </c>
      <c r="F64" s="905"/>
      <c r="G64" s="905"/>
      <c r="H64" s="905"/>
      <c r="I64" s="905"/>
      <c r="J64" s="905"/>
      <c r="K64" s="905"/>
      <c r="L64" s="905"/>
      <c r="M64" s="385"/>
    </row>
    <row r="65" spans="2:13" ht="12.75">
      <c r="E65" s="861"/>
      <c r="F65" s="861"/>
      <c r="G65" s="861"/>
      <c r="H65" s="861"/>
      <c r="I65" s="861"/>
      <c r="J65" s="861"/>
      <c r="K65" s="861"/>
      <c r="L65" s="861"/>
      <c r="M65" s="34"/>
    </row>
    <row r="66" spans="2:13" ht="51.75" customHeight="1">
      <c r="D66" s="381"/>
      <c r="E66" s="905" t="s">
        <v>417</v>
      </c>
      <c r="F66" s="905"/>
      <c r="G66" s="905"/>
      <c r="H66" s="905"/>
      <c r="I66" s="905"/>
      <c r="J66" s="905"/>
      <c r="K66" s="905"/>
      <c r="L66" s="905"/>
      <c r="M66" s="385"/>
    </row>
    <row r="67" spans="2:13" ht="12.75">
      <c r="E67" s="861"/>
      <c r="F67" s="861"/>
      <c r="G67" s="861"/>
      <c r="H67" s="861"/>
      <c r="I67" s="861"/>
      <c r="J67" s="861"/>
      <c r="K67" s="861"/>
      <c r="L67" s="861"/>
      <c r="M67" s="34"/>
    </row>
    <row r="68" spans="2:13" ht="52.5" customHeight="1">
      <c r="D68" s="381"/>
      <c r="E68" s="905" t="s">
        <v>418</v>
      </c>
      <c r="F68" s="905"/>
      <c r="G68" s="905"/>
      <c r="H68" s="905"/>
      <c r="I68" s="905"/>
      <c r="J68" s="905"/>
      <c r="K68" s="905"/>
      <c r="L68" s="905"/>
      <c r="M68" s="385"/>
    </row>
    <row r="69" spans="2:13" ht="14.25" customHeight="1">
      <c r="E69" s="861"/>
      <c r="F69" s="861"/>
      <c r="G69" s="861"/>
      <c r="H69" s="861"/>
      <c r="I69" s="861"/>
      <c r="J69" s="861"/>
      <c r="K69" s="861"/>
      <c r="L69" s="861"/>
      <c r="M69" s="33"/>
    </row>
    <row r="70" spans="2:13" ht="77.25" customHeight="1">
      <c r="D70" s="381"/>
      <c r="E70" s="905" t="s">
        <v>419</v>
      </c>
      <c r="F70" s="905"/>
      <c r="G70" s="905"/>
      <c r="H70" s="905"/>
      <c r="I70" s="905"/>
      <c r="J70" s="905"/>
      <c r="K70" s="905"/>
      <c r="L70" s="905"/>
      <c r="M70" s="385"/>
    </row>
    <row r="71" spans="2:13" ht="12.75">
      <c r="E71" s="861"/>
      <c r="F71" s="861"/>
      <c r="G71" s="861"/>
      <c r="H71" s="861"/>
      <c r="I71" s="861"/>
      <c r="J71" s="861"/>
      <c r="K71" s="861"/>
      <c r="L71" s="861"/>
      <c r="M71" s="861"/>
    </row>
    <row r="72" spans="2:13" s="851" customFormat="1" ht="12.75">
      <c r="B72" s="792" t="s">
        <v>283</v>
      </c>
      <c r="C72" s="792"/>
      <c r="E72" s="793"/>
      <c r="F72" s="793"/>
      <c r="G72" s="793"/>
      <c r="H72" s="793"/>
      <c r="I72" s="793"/>
      <c r="J72" s="793"/>
      <c r="K72" s="793"/>
      <c r="L72" s="793"/>
      <c r="M72" s="794"/>
    </row>
    <row r="73" spans="2:13" s="851" customFormat="1" ht="58.5" customHeight="1">
      <c r="B73" s="795"/>
      <c r="C73" s="795"/>
      <c r="D73" s="887"/>
      <c r="E73" s="904" t="s">
        <v>194</v>
      </c>
      <c r="F73" s="904"/>
      <c r="G73" s="904"/>
      <c r="H73" s="904"/>
      <c r="I73" s="904"/>
      <c r="J73" s="904"/>
      <c r="K73" s="904"/>
      <c r="L73" s="904"/>
      <c r="M73" s="888"/>
    </row>
    <row r="74" spans="2:13" s="851" customFormat="1" ht="12.75">
      <c r="B74" s="795"/>
      <c r="C74" s="795"/>
      <c r="D74" s="796"/>
      <c r="E74" s="793"/>
      <c r="F74" s="793"/>
      <c r="G74" s="793"/>
      <c r="H74" s="793"/>
      <c r="I74" s="793"/>
      <c r="J74" s="793"/>
      <c r="K74" s="793"/>
      <c r="L74" s="793"/>
      <c r="M74" s="794"/>
    </row>
    <row r="75" spans="2:13" s="851" customFormat="1" ht="52.5" customHeight="1">
      <c r="B75" s="795"/>
      <c r="C75" s="795"/>
      <c r="D75" s="887"/>
      <c r="E75" s="904" t="s">
        <v>85</v>
      </c>
      <c r="F75" s="904"/>
      <c r="G75" s="904"/>
      <c r="H75" s="904"/>
      <c r="I75" s="904"/>
      <c r="J75" s="904"/>
      <c r="K75" s="904"/>
      <c r="L75" s="904"/>
      <c r="M75" s="888"/>
    </row>
    <row r="76" spans="2:13" s="851" customFormat="1" ht="12.75">
      <c r="B76" s="795"/>
      <c r="C76" s="795"/>
      <c r="D76" s="796"/>
      <c r="E76" s="793"/>
      <c r="F76" s="793"/>
      <c r="G76" s="793"/>
      <c r="H76" s="793"/>
      <c r="I76" s="793"/>
      <c r="J76" s="793"/>
      <c r="K76" s="793"/>
      <c r="L76" s="793"/>
      <c r="M76" s="794"/>
    </row>
    <row r="77" spans="2:13" s="851" customFormat="1" ht="61.5" customHeight="1">
      <c r="B77" s="795"/>
      <c r="C77" s="795"/>
      <c r="D77" s="887"/>
      <c r="E77" s="904" t="s">
        <v>195</v>
      </c>
      <c r="F77" s="904"/>
      <c r="G77" s="904"/>
      <c r="H77" s="904"/>
      <c r="I77" s="904"/>
      <c r="J77" s="904"/>
      <c r="K77" s="904"/>
      <c r="L77" s="904"/>
      <c r="M77" s="888"/>
    </row>
    <row r="78" spans="2:13" s="851" customFormat="1" ht="12.75" customHeight="1">
      <c r="B78" s="795"/>
      <c r="C78" s="795"/>
      <c r="D78" s="889"/>
      <c r="E78" s="793"/>
      <c r="F78" s="793"/>
      <c r="G78" s="793"/>
      <c r="H78" s="793"/>
      <c r="I78" s="793"/>
      <c r="J78" s="793"/>
      <c r="K78" s="793"/>
      <c r="L78" s="793"/>
      <c r="M78" s="793"/>
    </row>
    <row r="79" spans="2:13" s="851" customFormat="1" ht="12.75">
      <c r="B79" s="855" t="s">
        <v>284</v>
      </c>
      <c r="C79" s="855"/>
      <c r="E79" s="793"/>
      <c r="F79" s="793"/>
      <c r="G79" s="793"/>
      <c r="H79" s="793"/>
      <c r="I79" s="793"/>
      <c r="J79" s="793"/>
      <c r="K79" s="793"/>
      <c r="L79" s="793"/>
      <c r="M79" s="794"/>
    </row>
    <row r="80" spans="2:13" s="851" customFormat="1" ht="61.5" customHeight="1">
      <c r="B80" s="795"/>
      <c r="C80" s="795"/>
      <c r="D80" s="887"/>
      <c r="E80" s="904" t="s">
        <v>251</v>
      </c>
      <c r="F80" s="904"/>
      <c r="G80" s="904"/>
      <c r="H80" s="904"/>
      <c r="I80" s="904"/>
      <c r="J80" s="904"/>
      <c r="K80" s="904"/>
      <c r="L80" s="904"/>
      <c r="M80" s="888"/>
    </row>
    <row r="81" spans="2:13" ht="12.75">
      <c r="E81" s="860"/>
      <c r="F81" s="860"/>
      <c r="G81" s="860"/>
      <c r="H81" s="860"/>
      <c r="I81" s="860"/>
      <c r="J81" s="860"/>
      <c r="K81" s="860"/>
      <c r="L81" s="860"/>
      <c r="M81" s="883"/>
    </row>
    <row r="82" spans="2:13" ht="3.75" customHeight="1">
      <c r="E82" s="861"/>
      <c r="F82" s="861"/>
      <c r="G82" s="861"/>
      <c r="H82" s="861"/>
      <c r="I82" s="861"/>
      <c r="J82" s="861"/>
      <c r="K82" s="861"/>
      <c r="L82" s="861"/>
      <c r="M82" s="861"/>
    </row>
    <row r="83" spans="2:13" ht="42" customHeight="1">
      <c r="B83" s="884" t="s">
        <v>370</v>
      </c>
      <c r="C83" s="37"/>
      <c r="E83" s="860"/>
      <c r="F83" s="860"/>
      <c r="G83" s="860"/>
      <c r="H83" s="860"/>
      <c r="I83" s="860"/>
      <c r="J83" s="860"/>
      <c r="K83" s="860"/>
      <c r="L83" s="860"/>
      <c r="M83" s="883"/>
    </row>
    <row r="84" spans="2:13" ht="12.75">
      <c r="E84" s="860"/>
      <c r="F84" s="860"/>
      <c r="G84" s="860"/>
      <c r="H84" s="860"/>
      <c r="I84" s="860"/>
      <c r="J84" s="860"/>
      <c r="K84" s="860"/>
      <c r="L84" s="860"/>
      <c r="M84" s="883"/>
    </row>
    <row r="85" spans="2:13" ht="12.75">
      <c r="B85" s="23"/>
      <c r="C85" s="23"/>
      <c r="E85" s="860"/>
      <c r="F85" s="860"/>
      <c r="G85" s="860"/>
      <c r="H85" s="860"/>
      <c r="I85" s="860"/>
      <c r="J85" s="860"/>
      <c r="K85" s="860"/>
      <c r="L85" s="860"/>
      <c r="M85" s="883"/>
    </row>
    <row r="86" spans="2:13" ht="153" customHeight="1">
      <c r="B86" s="25"/>
      <c r="C86" s="25"/>
      <c r="D86" s="885"/>
      <c r="E86" s="909" t="s">
        <v>86</v>
      </c>
      <c r="F86" s="910"/>
      <c r="G86" s="910"/>
      <c r="H86" s="910"/>
      <c r="I86" s="910"/>
      <c r="J86" s="910"/>
      <c r="K86" s="910"/>
      <c r="L86" s="910"/>
      <c r="M86" s="886"/>
    </row>
    <row r="87" spans="2:13" ht="12.75" customHeight="1"/>
    <row r="88" spans="2:13" ht="12.75" customHeight="1"/>
    <row r="89" spans="2:13" ht="12.75" customHeight="1"/>
    <row r="90" spans="2:13" ht="12.75" customHeight="1"/>
    <row r="91" spans="2:13" ht="12.75" customHeight="1"/>
    <row r="92" spans="2:13" ht="12.75" customHeight="1"/>
    <row r="93" spans="2:13" ht="12.75" customHeight="1"/>
    <row r="94" spans="2:13" ht="12.75" customHeight="1"/>
  </sheetData>
  <sheetProtection sheet="1" objects="1" scenarios="1"/>
  <mergeCells count="31">
    <mergeCell ref="E86:L86"/>
    <mergeCell ref="B2:M2"/>
    <mergeCell ref="E7:M7"/>
    <mergeCell ref="B4:L4"/>
    <mergeCell ref="E10:L10"/>
    <mergeCell ref="E12:L12"/>
    <mergeCell ref="F14:G14"/>
    <mergeCell ref="E41:L41"/>
    <mergeCell ref="E35:L35"/>
    <mergeCell ref="E38:L38"/>
    <mergeCell ref="E26:L26"/>
    <mergeCell ref="E29:L29"/>
    <mergeCell ref="E31:L31"/>
    <mergeCell ref="E17:L17"/>
    <mergeCell ref="E19:L19"/>
    <mergeCell ref="E21:L21"/>
    <mergeCell ref="E23:L23"/>
    <mergeCell ref="E70:L70"/>
    <mergeCell ref="E68:L68"/>
    <mergeCell ref="E62:L62"/>
    <mergeCell ref="E64:L64"/>
    <mergeCell ref="E47:L47"/>
    <mergeCell ref="E49:L49"/>
    <mergeCell ref="E51:L51"/>
    <mergeCell ref="E54:L54"/>
    <mergeCell ref="E73:L73"/>
    <mergeCell ref="E75:L75"/>
    <mergeCell ref="E77:L77"/>
    <mergeCell ref="E80:L80"/>
    <mergeCell ref="E60:L60"/>
    <mergeCell ref="E66:L66"/>
  </mergeCells>
  <phoneticPr fontId="22" type="noConversion"/>
  <pageMargins left="0.39370078740157483" right="0.55118110236220474" top="0.39370078740157483" bottom="0.39370078740157483" header="0.23622047244094491" footer="0.19685039370078741"/>
  <pageSetup paperSize="9" scale="88" orientation="portrait" r:id="rId1"/>
  <headerFooter alignWithMargins="0">
    <oddFooter>&amp;C2022 Triennial Central Bank Survey&amp;RPage &amp;P</oddFooter>
  </headerFooter>
  <rowBreaks count="3" manualBreakCount="3">
    <brk id="23" min="1" max="12" man="1"/>
    <brk id="42" min="1" max="12" man="1"/>
    <brk id="55"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G16"/>
  <sheetViews>
    <sheetView showGridLines="0" showRowColHeaders="0" zoomScaleNormal="100" workbookViewId="0">
      <selection activeCell="C2" sqref="C2:D2"/>
    </sheetView>
  </sheetViews>
  <sheetFormatPr baseColWidth="10" defaultColWidth="11.42578125" defaultRowHeight="12"/>
  <cols>
    <col min="1" max="1" width="2.140625" style="194" customWidth="1"/>
    <col min="2" max="2" width="6.85546875" style="194" customWidth="1"/>
    <col min="3" max="3" width="24.28515625" style="194" customWidth="1"/>
    <col min="4" max="4" width="16.7109375" style="210" customWidth="1"/>
    <col min="5" max="5" width="9.140625" style="194" customWidth="1"/>
    <col min="6" max="16384" width="11.42578125" style="194"/>
  </cols>
  <sheetData>
    <row r="1" spans="1:7">
      <c r="A1" s="192"/>
      <c r="B1" s="192"/>
      <c r="C1" s="192"/>
      <c r="D1" s="193"/>
    </row>
    <row r="2" spans="1:7" ht="14.25">
      <c r="A2" s="192"/>
      <c r="B2" s="192"/>
      <c r="C2" s="928" t="s">
        <v>278</v>
      </c>
      <c r="D2" s="929"/>
    </row>
    <row r="3" spans="1:7" ht="20.100000000000001" customHeight="1">
      <c r="A3" s="192"/>
      <c r="B3" s="192"/>
      <c r="C3" s="192"/>
      <c r="D3" s="193"/>
    </row>
    <row r="4" spans="1:7" ht="33" customHeight="1">
      <c r="A4" s="192"/>
      <c r="B4" s="192"/>
      <c r="C4" s="195" t="s">
        <v>272</v>
      </c>
      <c r="D4" s="196" t="s">
        <v>273</v>
      </c>
      <c r="G4" s="830"/>
    </row>
    <row r="5" spans="1:7" s="200" customFormat="1" ht="20.100000000000001" customHeight="1">
      <c r="A5" s="197"/>
      <c r="B5" s="198"/>
      <c r="C5" s="195" t="s">
        <v>306</v>
      </c>
      <c r="D5" s="199">
        <f>MAX(ABS('DD7A1.MELD'!Q2),ABS('DD7A1.MELD'!Q3))</f>
        <v>0</v>
      </c>
    </row>
    <row r="6" spans="1:7" s="200" customFormat="1" ht="20.100000000000001" customHeight="1">
      <c r="A6" s="197"/>
      <c r="B6" s="198"/>
      <c r="C6" s="201" t="s">
        <v>308</v>
      </c>
      <c r="D6" s="202">
        <f>MAX(ABS('DD7A2.MELD'!AD2),ABS('DD7A2.MELD'!AD3))</f>
        <v>0</v>
      </c>
    </row>
    <row r="7" spans="1:7" s="200" customFormat="1" ht="20.100000000000001" customHeight="1">
      <c r="A7" s="197"/>
      <c r="B7" s="198"/>
      <c r="C7" s="201" t="s">
        <v>309</v>
      </c>
      <c r="D7" s="202">
        <f>MAX(ABS('DD7A3.MELD'!AE2),ABS('DD7A3.MELD'!AE3))</f>
        <v>0</v>
      </c>
    </row>
    <row r="8" spans="1:7" s="200" customFormat="1" ht="20.100000000000001" customHeight="1">
      <c r="A8" s="197"/>
      <c r="B8" s="198"/>
      <c r="C8" s="201" t="s">
        <v>310</v>
      </c>
      <c r="D8" s="202">
        <f>MAX(ABS('DD7A4.MELD'!AR2),ABS('DD7A4.MELD'!AR3))</f>
        <v>0</v>
      </c>
    </row>
    <row r="9" spans="1:7" s="200" customFormat="1" ht="20.100000000000001" customHeight="1">
      <c r="A9" s="197"/>
      <c r="B9" s="198"/>
      <c r="C9" s="201" t="s">
        <v>452</v>
      </c>
      <c r="D9" s="202">
        <f>MAX(ABS('DD7A9.MELD'!O2),ABS('DD7A9.MELD'!O3))</f>
        <v>0</v>
      </c>
    </row>
    <row r="10" spans="1:7" s="200" customFormat="1" ht="20.100000000000001" customHeight="1">
      <c r="A10" s="197"/>
      <c r="B10" s="203"/>
      <c r="C10" s="201" t="s">
        <v>311</v>
      </c>
      <c r="D10" s="202">
        <f>MAX(ABS('DD7B1.MELD'!AV2),ABS('DD7B1.MELD'!AV3))</f>
        <v>0</v>
      </c>
    </row>
    <row r="11" spans="1:7" s="200" customFormat="1" ht="20.100000000000001" customHeight="1">
      <c r="A11" s="198"/>
      <c r="B11" s="198"/>
      <c r="C11" s="404" t="s">
        <v>312</v>
      </c>
      <c r="D11" s="405">
        <f>MAX(ABS('DD7C.MELD'!O2),ABS('DD7C.MELD'!O3))</f>
        <v>0</v>
      </c>
    </row>
    <row r="12" spans="1:7" s="200" customFormat="1" ht="20.100000000000001" hidden="1" customHeight="1">
      <c r="A12" s="197"/>
      <c r="B12" s="925" t="s">
        <v>179</v>
      </c>
      <c r="C12" s="204" t="s">
        <v>274</v>
      </c>
      <c r="D12" s="205" t="e">
        <f>MAX(ABS('E1'!AD2),ABS('E1'!AD3))</f>
        <v>#REF!</v>
      </c>
    </row>
    <row r="13" spans="1:7" s="200" customFormat="1" ht="20.100000000000001" hidden="1" customHeight="1">
      <c r="A13" s="197"/>
      <c r="B13" s="926"/>
      <c r="C13" s="206" t="s">
        <v>275</v>
      </c>
      <c r="D13" s="207" t="e">
        <f>MAX(ABS('E2'!AE2),ABS('E2'!AE3))</f>
        <v>#REF!</v>
      </c>
    </row>
    <row r="14" spans="1:7" s="200" customFormat="1" ht="20.100000000000001" hidden="1" customHeight="1">
      <c r="A14" s="197"/>
      <c r="B14" s="926"/>
      <c r="C14" s="206" t="s">
        <v>276</v>
      </c>
      <c r="D14" s="207" t="e">
        <f>MAX(ABS('E3'!AS2),ABS('E3'!AS3))</f>
        <v>#REF!</v>
      </c>
    </row>
    <row r="15" spans="1:7" s="200" customFormat="1" ht="20.100000000000001" hidden="1" customHeight="1">
      <c r="A15" s="197"/>
      <c r="B15" s="927"/>
      <c r="C15" s="208" t="s">
        <v>277</v>
      </c>
      <c r="D15" s="209" t="e">
        <f>MAX(ABS('E4'!AW2),ABS('E4'!AW3))</f>
        <v>#REF!</v>
      </c>
    </row>
    <row r="16" spans="1:7" ht="38.25" customHeight="1"/>
  </sheetData>
  <sheetProtection sheet="1" objects="1" scenarios="1"/>
  <mergeCells count="2">
    <mergeCell ref="B12:B15"/>
    <mergeCell ref="C2:D2"/>
  </mergeCells>
  <phoneticPr fontId="22" type="noConversion"/>
  <conditionalFormatting sqref="D5:D15">
    <cfRule type="cellIs" dxfId="154" priority="1" stopIfTrue="1" operator="greaterThan">
      <formula>5</formula>
    </cfRule>
  </conditionalFormatting>
  <pageMargins left="0.74803149606299213" right="0.74803149606299213" top="0.98425196850393704" bottom="0.98425196850393704" header="0.51181102362204722" footer="0.51181102362204722"/>
  <pageSetup paperSize="9" orientation="portrait" r:id="rId1"/>
  <headerFooter alignWithMargins="0">
    <oddFooter>&amp;C2022 Triennial Central Bank Survey</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AM70"/>
  <sheetViews>
    <sheetView showGridLines="0" showRowColHeaders="0" zoomScale="80" zoomScaleNormal="80" zoomScaleSheetLayoutView="80" zoomScalePageLayoutView="80" workbookViewId="0">
      <selection activeCell="F19" sqref="F19"/>
    </sheetView>
  </sheetViews>
  <sheetFormatPr baseColWidth="10" defaultColWidth="3" defaultRowHeight="12.75"/>
  <cols>
    <col min="1" max="1" width="2.140625" style="704" customWidth="1"/>
    <col min="2" max="2" width="94.85546875" style="454" customWidth="1"/>
    <col min="3" max="3" width="2.42578125" style="454" customWidth="1"/>
    <col min="4" max="4" width="9.140625" style="454" customWidth="1"/>
    <col min="5" max="6" width="21.7109375" style="454" customWidth="1"/>
    <col min="7" max="7" width="4.7109375" style="454" customWidth="1"/>
    <col min="8" max="8" width="15.7109375" style="454" customWidth="1"/>
    <col min="9" max="9" width="19" style="454" customWidth="1"/>
    <col min="10" max="11" width="20.28515625" style="454" customWidth="1"/>
    <col min="12" max="12" width="28.28515625" style="452" customWidth="1"/>
    <col min="13" max="13" width="24.140625" style="453" customWidth="1"/>
    <col min="14" max="14" width="5.7109375" style="370" customWidth="1"/>
    <col min="15" max="15" width="65.5703125" style="454" customWidth="1"/>
    <col min="16" max="16" width="11" style="454" customWidth="1"/>
    <col min="17" max="28" width="11" style="454" hidden="1" customWidth="1"/>
    <col min="29" max="257" width="11" style="454" customWidth="1"/>
    <col min="258" max="16384" width="3" style="454"/>
  </cols>
  <sheetData>
    <row r="1" spans="1:28" s="704" customFormat="1" ht="20.100000000000001" customHeight="1">
      <c r="H1" s="406" t="s">
        <v>305</v>
      </c>
      <c r="I1" s="406"/>
      <c r="J1" s="407" t="s">
        <v>361</v>
      </c>
      <c r="K1" s="763"/>
    </row>
    <row r="2" spans="1:28" s="460" customFormat="1" ht="20.100000000000001" customHeight="1">
      <c r="A2" s="704"/>
      <c r="B2" s="409" t="s">
        <v>64</v>
      </c>
      <c r="C2" s="409"/>
      <c r="D2" s="409"/>
      <c r="E2" s="409"/>
      <c r="F2" s="409"/>
      <c r="H2" s="406" t="s">
        <v>369</v>
      </c>
      <c r="I2" s="406"/>
      <c r="J2" s="407" t="str">
        <f>Front!K8</f>
        <v>XXXXXX</v>
      </c>
      <c r="K2" s="763"/>
      <c r="L2" s="409"/>
      <c r="M2" s="455"/>
      <c r="N2" s="456"/>
      <c r="O2" s="672"/>
      <c r="P2" s="448"/>
      <c r="Q2" s="457"/>
      <c r="R2" s="458"/>
      <c r="S2" s="458"/>
      <c r="T2" s="458"/>
      <c r="U2" s="458"/>
      <c r="V2" s="458"/>
      <c r="W2" s="458"/>
      <c r="X2" s="458"/>
      <c r="Y2" s="458"/>
      <c r="Z2" s="458"/>
      <c r="AA2" s="458"/>
      <c r="AB2" s="459"/>
    </row>
    <row r="3" spans="1:28" ht="20.100000000000001" customHeight="1">
      <c r="B3" s="409" t="s">
        <v>185</v>
      </c>
      <c r="C3" s="409"/>
      <c r="D3" s="409"/>
      <c r="E3" s="409"/>
      <c r="F3" s="409"/>
      <c r="H3" s="406" t="s">
        <v>307</v>
      </c>
      <c r="I3" s="406"/>
      <c r="J3" s="408">
        <f>Front!K9</f>
        <v>44681</v>
      </c>
      <c r="K3" s="764"/>
      <c r="L3" s="704"/>
      <c r="M3" s="461"/>
      <c r="O3" s="671"/>
    </row>
    <row r="4" spans="1:28" ht="20.100000000000001" customHeight="1">
      <c r="B4" s="725" t="s">
        <v>422</v>
      </c>
      <c r="C4" s="471"/>
      <c r="D4" s="471"/>
      <c r="E4" s="833"/>
      <c r="F4" s="471"/>
      <c r="G4" s="471"/>
      <c r="H4" s="471"/>
      <c r="I4" s="471"/>
      <c r="J4" s="471"/>
      <c r="K4" s="471"/>
      <c r="L4" s="704"/>
      <c r="M4" s="461"/>
      <c r="O4" s="671"/>
    </row>
    <row r="5" spans="1:28" ht="20.100000000000001" customHeight="1">
      <c r="B5" s="705"/>
      <c r="C5" s="472"/>
      <c r="D5" s="472"/>
      <c r="E5" s="472"/>
      <c r="F5" s="472"/>
      <c r="G5" s="472"/>
      <c r="H5" s="472"/>
      <c r="I5" s="472"/>
      <c r="J5" s="472"/>
      <c r="K5" s="472"/>
      <c r="L5" s="704"/>
      <c r="M5" s="461"/>
      <c r="O5" s="671"/>
    </row>
    <row r="6" spans="1:28" s="460" customFormat="1" ht="39.950000000000003" customHeight="1">
      <c r="A6" s="704"/>
      <c r="C6" s="473"/>
      <c r="D6" s="465"/>
      <c r="E6" s="465"/>
      <c r="F6" s="465"/>
      <c r="G6" s="465"/>
      <c r="H6" s="465"/>
      <c r="I6" s="465"/>
      <c r="J6" s="465"/>
      <c r="K6" s="465"/>
      <c r="L6" s="704"/>
      <c r="M6" s="463"/>
      <c r="N6" s="464"/>
      <c r="O6" s="673"/>
      <c r="P6" s="465"/>
      <c r="Q6" s="466"/>
      <c r="R6" s="466"/>
      <c r="S6" s="466"/>
      <c r="T6" s="466"/>
      <c r="U6" s="466"/>
      <c r="V6" s="466"/>
      <c r="W6" s="466"/>
      <c r="X6" s="466"/>
      <c r="Y6" s="466"/>
      <c r="Z6" s="466"/>
      <c r="AB6" s="467"/>
    </row>
    <row r="7" spans="1:28" ht="44.25" customHeight="1">
      <c r="B7" s="937" t="str">
        <f>Front!B4</f>
        <v>SWITZERLAND</v>
      </c>
      <c r="C7" s="937"/>
      <c r="D7" s="937"/>
      <c r="E7" s="937"/>
      <c r="F7" s="937"/>
      <c r="G7" s="937"/>
      <c r="H7" s="937"/>
      <c r="I7" s="937"/>
      <c r="J7" s="937"/>
      <c r="K7" s="759"/>
      <c r="L7" s="704"/>
      <c r="O7" s="671"/>
    </row>
    <row r="8" spans="1:28" ht="19.5" customHeight="1">
      <c r="B8" s="704" t="s">
        <v>9</v>
      </c>
      <c r="C8" s="704"/>
      <c r="D8" s="704"/>
      <c r="E8" s="704"/>
      <c r="F8" s="704"/>
      <c r="G8" s="704"/>
      <c r="H8" s="704"/>
      <c r="I8" s="760"/>
      <c r="J8" s="704"/>
      <c r="K8" s="760"/>
      <c r="L8" s="704"/>
      <c r="O8" s="671"/>
    </row>
    <row r="9" spans="1:28">
      <c r="B9" s="704"/>
      <c r="C9" s="704"/>
      <c r="D9" s="704"/>
      <c r="E9" s="704"/>
      <c r="F9" s="704"/>
      <c r="G9" s="704"/>
      <c r="H9" s="704"/>
      <c r="I9" s="760"/>
      <c r="J9" s="704"/>
      <c r="K9" s="760"/>
      <c r="L9" s="704"/>
      <c r="O9" s="671"/>
    </row>
    <row r="10" spans="1:28" hidden="1">
      <c r="B10" s="452"/>
      <c r="C10" s="452"/>
      <c r="D10" s="452"/>
      <c r="E10" s="474"/>
      <c r="F10" s="474"/>
      <c r="G10" s="474"/>
      <c r="H10" s="474"/>
      <c r="I10" s="474"/>
      <c r="J10" s="452"/>
      <c r="K10" s="452"/>
      <c r="O10" s="671"/>
    </row>
    <row r="11" spans="1:28" customFormat="1" ht="36.75" hidden="1" customHeight="1">
      <c r="A11" s="704"/>
      <c r="I11" s="760"/>
      <c r="K11" s="760"/>
    </row>
    <row r="12" spans="1:28" customFormat="1" ht="35.1" hidden="1" customHeight="1">
      <c r="A12" s="704"/>
      <c r="I12" s="760"/>
      <c r="K12" s="760"/>
    </row>
    <row r="13" spans="1:28" customFormat="1" ht="34.5" hidden="1" customHeight="1">
      <c r="A13" s="704"/>
      <c r="B13" s="701"/>
      <c r="I13" s="760"/>
      <c r="K13" s="760"/>
    </row>
    <row r="14" spans="1:28" customFormat="1" ht="24.95" hidden="1" customHeight="1">
      <c r="A14" s="704"/>
      <c r="B14" s="701"/>
      <c r="I14" s="760"/>
      <c r="K14" s="760"/>
    </row>
    <row r="15" spans="1:28" customFormat="1" ht="24.95" hidden="1" customHeight="1">
      <c r="A15" s="704"/>
      <c r="B15" s="701"/>
      <c r="F15" s="701"/>
      <c r="I15" s="760"/>
      <c r="K15" s="760"/>
      <c r="N15" s="701"/>
    </row>
    <row r="16" spans="1:28" ht="35.1" hidden="1" customHeight="1">
      <c r="B16" s="477"/>
      <c r="C16" s="477"/>
      <c r="D16" s="477"/>
      <c r="E16" s="477"/>
      <c r="F16" s="477"/>
      <c r="G16" s="477"/>
      <c r="H16" s="477"/>
      <c r="I16" s="477"/>
      <c r="J16" s="452"/>
      <c r="K16" s="452"/>
      <c r="O16" s="671"/>
    </row>
    <row r="17" spans="1:15" ht="39" customHeight="1">
      <c r="B17" s="708" t="s">
        <v>181</v>
      </c>
      <c r="C17" s="475"/>
      <c r="D17" s="475"/>
      <c r="E17" s="477"/>
      <c r="F17" s="709" t="s">
        <v>186</v>
      </c>
      <c r="G17" s="476"/>
      <c r="H17" s="704"/>
      <c r="I17" s="760"/>
      <c r="J17" s="704"/>
      <c r="K17" s="760"/>
      <c r="L17" s="704"/>
      <c r="M17" s="452"/>
      <c r="N17" s="453"/>
      <c r="O17" s="675"/>
    </row>
    <row r="18" spans="1:15" ht="24.95" customHeight="1">
      <c r="B18" s="705"/>
      <c r="C18" s="475"/>
      <c r="D18" s="475"/>
      <c r="E18" s="478" t="s">
        <v>362</v>
      </c>
      <c r="F18" s="441" t="s">
        <v>323</v>
      </c>
      <c r="G18" s="479"/>
      <c r="H18" s="704"/>
      <c r="I18" s="760"/>
      <c r="J18" s="704"/>
      <c r="K18" s="760"/>
      <c r="L18" s="704"/>
      <c r="M18" s="452"/>
      <c r="N18" s="453"/>
      <c r="O18" s="675"/>
    </row>
    <row r="19" spans="1:15" ht="24.95" customHeight="1">
      <c r="B19" s="940" t="s">
        <v>395</v>
      </c>
      <c r="C19" s="940"/>
      <c r="D19" s="940"/>
      <c r="E19" s="941"/>
      <c r="F19" s="482"/>
      <c r="G19" s="479">
        <v>1</v>
      </c>
      <c r="H19" s="707" t="s">
        <v>385</v>
      </c>
      <c r="I19" s="707"/>
      <c r="J19" s="704"/>
      <c r="K19" s="760"/>
      <c r="L19" s="704"/>
      <c r="M19" s="452"/>
      <c r="N19" s="453"/>
      <c r="O19" s="676" t="s">
        <v>243</v>
      </c>
    </row>
    <row r="20" spans="1:15" ht="24.95" customHeight="1">
      <c r="B20" s="940" t="s">
        <v>396</v>
      </c>
      <c r="C20" s="940"/>
      <c r="D20" s="940"/>
      <c r="E20" s="941"/>
      <c r="F20" s="482"/>
      <c r="G20" s="480">
        <v>2</v>
      </c>
      <c r="H20" s="707" t="s">
        <v>386</v>
      </c>
      <c r="I20" s="707"/>
      <c r="J20" s="704"/>
      <c r="K20" s="760"/>
      <c r="L20" s="704"/>
      <c r="M20" s="452"/>
      <c r="N20" s="453"/>
      <c r="O20" s="676" t="s">
        <v>243</v>
      </c>
    </row>
    <row r="21" spans="1:15" ht="14.25" customHeight="1">
      <c r="B21" s="704"/>
      <c r="C21" s="704"/>
      <c r="D21" s="704"/>
      <c r="E21" s="704"/>
      <c r="F21" s="704"/>
      <c r="G21" s="704"/>
      <c r="H21" s="704"/>
      <c r="I21" s="760"/>
      <c r="J21" s="704"/>
      <c r="K21" s="760"/>
      <c r="L21" s="704"/>
      <c r="M21" s="452"/>
      <c r="N21" s="453"/>
      <c r="O21" s="677"/>
    </row>
    <row r="22" spans="1:15" customFormat="1" ht="15" hidden="1" customHeight="1">
      <c r="A22" s="704"/>
      <c r="B22" s="705"/>
      <c r="C22" s="704"/>
      <c r="D22" s="704"/>
      <c r="E22" s="704"/>
      <c r="F22" s="704"/>
      <c r="G22" s="704"/>
      <c r="H22" s="704"/>
      <c r="I22" s="760"/>
      <c r="J22" s="704"/>
      <c r="K22" s="760"/>
      <c r="L22" s="704"/>
    </row>
    <row r="23" spans="1:15" customFormat="1" ht="14.25" hidden="1" customHeight="1">
      <c r="A23" s="704"/>
      <c r="B23" s="704"/>
      <c r="C23" s="704"/>
      <c r="D23" s="704"/>
      <c r="E23" s="704"/>
      <c r="F23" s="704"/>
      <c r="G23" s="704"/>
      <c r="H23" s="704"/>
      <c r="I23" s="760"/>
      <c r="J23" s="704"/>
      <c r="K23" s="760"/>
      <c r="L23" s="704"/>
    </row>
    <row r="24" spans="1:15" customFormat="1" ht="14.25" hidden="1" customHeight="1">
      <c r="A24" s="704"/>
      <c r="B24" s="704"/>
      <c r="C24" s="704"/>
      <c r="D24" s="704"/>
      <c r="E24" s="705"/>
      <c r="F24" s="705"/>
      <c r="G24" s="704"/>
      <c r="H24" s="704"/>
      <c r="I24" s="760"/>
      <c r="J24" s="704"/>
      <c r="K24" s="760"/>
      <c r="L24" s="704"/>
    </row>
    <row r="25" spans="1:15" customFormat="1" ht="14.25" hidden="1" customHeight="1">
      <c r="A25" s="704"/>
      <c r="B25" s="704"/>
      <c r="C25" s="704"/>
      <c r="D25" s="704"/>
      <c r="E25" s="704"/>
      <c r="F25" s="704"/>
      <c r="G25" s="704"/>
      <c r="H25" s="704"/>
      <c r="I25" s="760"/>
      <c r="J25" s="704"/>
      <c r="K25" s="760"/>
      <c r="L25" s="704"/>
    </row>
    <row r="26" spans="1:15" customFormat="1" ht="24.75" hidden="1" customHeight="1">
      <c r="A26" s="704"/>
      <c r="B26" s="939"/>
      <c r="C26" s="939"/>
      <c r="D26" s="939"/>
      <c r="E26" s="939"/>
      <c r="F26" s="704"/>
      <c r="G26" s="704"/>
      <c r="H26" s="704"/>
      <c r="I26" s="760"/>
      <c r="J26" s="704"/>
      <c r="K26" s="760"/>
      <c r="L26" s="704"/>
    </row>
    <row r="27" spans="1:15" customFormat="1" hidden="1">
      <c r="A27" s="704"/>
      <c r="B27" s="938"/>
      <c r="C27" s="938"/>
      <c r="D27" s="938"/>
      <c r="E27" s="938"/>
      <c r="F27" s="704"/>
      <c r="G27" s="704"/>
      <c r="H27" s="704"/>
      <c r="I27" s="760"/>
      <c r="J27" s="704"/>
      <c r="K27" s="760"/>
      <c r="L27" s="704"/>
    </row>
    <row r="28" spans="1:15" customFormat="1" ht="52.5" hidden="1" customHeight="1">
      <c r="A28" s="704"/>
      <c r="B28" s="938"/>
      <c r="C28" s="938"/>
      <c r="D28" s="938"/>
      <c r="E28" s="938"/>
      <c r="F28" s="704"/>
      <c r="G28" s="704"/>
      <c r="H28" s="704"/>
      <c r="I28" s="760"/>
      <c r="J28" s="704"/>
      <c r="K28" s="760"/>
      <c r="L28" s="704"/>
    </row>
    <row r="29" spans="1:15" customFormat="1" hidden="1">
      <c r="A29" s="704"/>
      <c r="B29" s="704"/>
      <c r="C29" s="704"/>
      <c r="D29" s="704"/>
      <c r="E29" s="704"/>
      <c r="F29" s="704"/>
      <c r="G29" s="704"/>
      <c r="H29" s="704"/>
      <c r="I29" s="760"/>
      <c r="J29" s="704"/>
      <c r="K29" s="760"/>
      <c r="L29" s="704"/>
    </row>
    <row r="30" spans="1:15" customFormat="1" ht="57" hidden="1" customHeight="1">
      <c r="A30" s="704"/>
      <c r="B30" s="705"/>
      <c r="C30" s="704"/>
      <c r="D30" s="704"/>
      <c r="E30" s="704"/>
      <c r="F30" s="704"/>
      <c r="G30" s="704"/>
      <c r="H30" s="704"/>
      <c r="I30" s="760"/>
      <c r="J30" s="704"/>
      <c r="K30" s="760"/>
      <c r="L30" s="704"/>
      <c r="O30" s="701"/>
    </row>
    <row r="31" spans="1:15" customFormat="1" ht="24.95" hidden="1" customHeight="1">
      <c r="A31" s="704"/>
      <c r="B31" s="705"/>
      <c r="C31" s="704"/>
      <c r="D31" s="704"/>
      <c r="E31" s="704"/>
      <c r="F31" s="704"/>
      <c r="G31" s="704"/>
      <c r="H31" s="704"/>
      <c r="I31" s="760"/>
      <c r="J31" s="704"/>
      <c r="K31" s="760"/>
      <c r="L31" s="704"/>
    </row>
    <row r="32" spans="1:15" customFormat="1" ht="24.95" hidden="1" customHeight="1">
      <c r="A32" s="704"/>
      <c r="B32" s="705"/>
      <c r="C32" s="704"/>
      <c r="D32" s="704"/>
      <c r="E32" s="704"/>
      <c r="F32" s="704"/>
      <c r="G32" s="704"/>
      <c r="H32" s="704"/>
      <c r="I32" s="760"/>
      <c r="J32" s="704"/>
      <c r="K32" s="760"/>
      <c r="L32" s="704"/>
    </row>
    <row r="33" spans="1:39" customFormat="1" ht="24.95" hidden="1" customHeight="1">
      <c r="A33" s="704"/>
      <c r="B33" s="705"/>
      <c r="C33" s="704"/>
      <c r="D33" s="704"/>
      <c r="E33" s="704"/>
      <c r="F33" s="704"/>
      <c r="G33" s="704"/>
      <c r="H33" s="704"/>
      <c r="I33" s="760"/>
      <c r="J33" s="704"/>
      <c r="K33" s="760"/>
      <c r="L33" s="704"/>
    </row>
    <row r="34" spans="1:39" customFormat="1" ht="24.95" hidden="1" customHeight="1">
      <c r="A34" s="704"/>
      <c r="B34" s="705"/>
      <c r="C34" s="704"/>
      <c r="D34" s="704"/>
      <c r="E34" s="704"/>
      <c r="F34" s="704"/>
      <c r="G34" s="704"/>
      <c r="H34" s="704"/>
      <c r="I34" s="760"/>
      <c r="J34" s="704"/>
      <c r="K34" s="760"/>
      <c r="L34" s="704"/>
      <c r="O34" s="701"/>
    </row>
    <row r="35" spans="1:39" ht="35.1" customHeight="1">
      <c r="B35" s="704"/>
      <c r="C35" s="704"/>
      <c r="D35" s="704"/>
      <c r="E35" s="704"/>
      <c r="F35" s="704"/>
      <c r="G35" s="704"/>
      <c r="H35" s="705"/>
      <c r="I35" s="761"/>
      <c r="J35" s="704"/>
      <c r="K35" s="760"/>
      <c r="L35" s="704"/>
      <c r="M35" s="468"/>
      <c r="N35" s="453"/>
      <c r="O35" s="677"/>
    </row>
    <row r="36" spans="1:39" ht="6" customHeight="1">
      <c r="B36" s="705"/>
      <c r="C36" s="705"/>
      <c r="D36" s="705"/>
      <c r="E36" s="705"/>
      <c r="F36" s="704"/>
      <c r="G36" s="704"/>
      <c r="H36" s="704"/>
      <c r="I36" s="760"/>
      <c r="J36" s="704"/>
      <c r="K36" s="760"/>
      <c r="L36" s="704"/>
    </row>
    <row r="37" spans="1:39">
      <c r="B37" s="704"/>
      <c r="C37" s="704"/>
      <c r="D37" s="704"/>
      <c r="E37" s="704"/>
      <c r="F37" s="704"/>
      <c r="G37" s="710"/>
      <c r="H37" s="704"/>
      <c r="I37" s="760"/>
      <c r="J37" s="704"/>
      <c r="K37" s="760"/>
      <c r="L37" s="704"/>
    </row>
    <row r="38" spans="1:39" s="704" customFormat="1">
      <c r="I38" s="760"/>
      <c r="K38" s="760"/>
      <c r="P38" s="454"/>
      <c r="Q38" s="454"/>
      <c r="R38" s="454"/>
      <c r="S38" s="454"/>
      <c r="T38" s="454"/>
      <c r="U38" s="454"/>
      <c r="V38" s="454"/>
      <c r="W38" s="454"/>
      <c r="X38" s="454"/>
      <c r="Y38" s="454"/>
      <c r="Z38" s="454"/>
      <c r="AA38" s="454"/>
      <c r="AB38" s="454"/>
      <c r="AC38" s="454"/>
      <c r="AD38" s="454"/>
      <c r="AE38" s="454"/>
      <c r="AF38" s="454"/>
      <c r="AG38" s="454"/>
      <c r="AH38" s="454"/>
      <c r="AI38" s="454"/>
      <c r="AJ38" s="454"/>
      <c r="AK38" s="454"/>
      <c r="AL38" s="454"/>
      <c r="AM38" s="454"/>
    </row>
    <row r="39" spans="1:39" ht="57" customHeight="1">
      <c r="A39" s="717"/>
      <c r="B39" s="718" t="s">
        <v>384</v>
      </c>
      <c r="C39" s="719"/>
      <c r="D39" s="720"/>
      <c r="E39" s="768" t="s">
        <v>394</v>
      </c>
      <c r="F39" s="768" t="s">
        <v>393</v>
      </c>
      <c r="G39" s="723"/>
      <c r="H39" s="747"/>
      <c r="I39" s="747" t="s">
        <v>404</v>
      </c>
      <c r="J39" s="747" t="s">
        <v>403</v>
      </c>
      <c r="K39" s="747" t="s">
        <v>405</v>
      </c>
      <c r="L39" s="934" t="s">
        <v>391</v>
      </c>
      <c r="M39" s="934" t="s">
        <v>392</v>
      </c>
      <c r="N39" s="371"/>
      <c r="O39" s="761"/>
    </row>
    <row r="40" spans="1:39" ht="24.95" customHeight="1">
      <c r="A40" s="717"/>
      <c r="B40" s="721"/>
      <c r="C40" s="186"/>
      <c r="D40" s="720"/>
      <c r="E40" s="722" t="s">
        <v>319</v>
      </c>
      <c r="F40" s="722" t="s">
        <v>320</v>
      </c>
      <c r="G40" s="724"/>
      <c r="H40" s="717"/>
      <c r="I40" s="760"/>
      <c r="J40" s="717"/>
      <c r="K40" s="760"/>
      <c r="L40" s="935"/>
      <c r="M40" s="936"/>
      <c r="N40" s="747"/>
      <c r="O40" s="760"/>
    </row>
    <row r="41" spans="1:39" ht="24.95" customHeight="1">
      <c r="A41" s="738"/>
      <c r="B41" s="930" t="s">
        <v>399</v>
      </c>
      <c r="C41" s="930"/>
      <c r="D41" s="931"/>
      <c r="E41" s="423"/>
      <c r="F41" s="438"/>
      <c r="G41" s="417">
        <v>33</v>
      </c>
      <c r="H41" s="738"/>
      <c r="I41" s="762" t="str">
        <f>IF(AND(MIN(E42:E44)&lt;=E41,MAX(E42:E44)&gt;=E41),"","ERROR")</f>
        <v/>
      </c>
      <c r="J41" s="762" t="str">
        <f>IF(SUM(F42:F44)&gt;F41,"ERROR","")</f>
        <v/>
      </c>
      <c r="K41" s="762" t="str">
        <f>IF(F41&gt;SUM('DD7C.MELD'!F17:G17,'DD7C.MELD'!I17),"ERROR","")</f>
        <v/>
      </c>
      <c r="L41" s="746" t="str">
        <f>IF(OR(E41&lt;0,E41&gt;100),"ERROR","")</f>
        <v/>
      </c>
      <c r="M41" s="739"/>
      <c r="N41" s="371"/>
      <c r="O41" s="761"/>
    </row>
    <row r="42" spans="1:39" ht="24.95" customHeight="1">
      <c r="A42" s="717"/>
      <c r="B42" s="932" t="s">
        <v>400</v>
      </c>
      <c r="C42" s="932"/>
      <c r="D42" s="933"/>
      <c r="E42" s="423"/>
      <c r="F42" s="423"/>
      <c r="G42" s="417">
        <v>34</v>
      </c>
      <c r="H42" s="717"/>
      <c r="I42" s="760"/>
      <c r="J42" s="717"/>
      <c r="K42" s="760"/>
      <c r="L42" s="746" t="str">
        <f t="shared" ref="L42:L44" si="0">IF(OR(E42&lt;0,E42&gt;100),"ERROR","")</f>
        <v/>
      </c>
      <c r="M42" s="746" t="str">
        <f>IF(F42&lt;0,"ERROR","")</f>
        <v/>
      </c>
      <c r="N42" s="371"/>
      <c r="O42" s="761"/>
    </row>
    <row r="43" spans="1:39" ht="24.95" customHeight="1">
      <c r="A43" s="717"/>
      <c r="B43" s="932" t="s">
        <v>401</v>
      </c>
      <c r="C43" s="932"/>
      <c r="D43" s="933"/>
      <c r="E43" s="423"/>
      <c r="F43" s="423"/>
      <c r="G43" s="417">
        <v>35</v>
      </c>
      <c r="H43" s="717"/>
      <c r="I43" s="760"/>
      <c r="J43" s="717"/>
      <c r="K43" s="760"/>
      <c r="L43" s="746" t="str">
        <f t="shared" si="0"/>
        <v/>
      </c>
      <c r="M43" s="746" t="str">
        <f t="shared" ref="M43:M44" si="1">IF(F43&lt;0,"ERROR","")</f>
        <v/>
      </c>
      <c r="N43" s="371"/>
      <c r="O43" s="761"/>
    </row>
    <row r="44" spans="1:39" ht="24.95" customHeight="1">
      <c r="A44" s="717"/>
      <c r="B44" s="932" t="s">
        <v>402</v>
      </c>
      <c r="C44" s="932"/>
      <c r="D44" s="933"/>
      <c r="E44" s="423"/>
      <c r="F44" s="423"/>
      <c r="G44" s="417">
        <v>36</v>
      </c>
      <c r="H44" s="717"/>
      <c r="I44" s="760"/>
      <c r="J44" s="717"/>
      <c r="K44" s="760"/>
      <c r="L44" s="746" t="str">
        <f t="shared" si="0"/>
        <v/>
      </c>
      <c r="M44" s="746" t="str">
        <f t="shared" si="1"/>
        <v/>
      </c>
      <c r="N44" s="371"/>
      <c r="O44" s="761"/>
    </row>
    <row r="45" spans="1:39" ht="6" customHeight="1">
      <c r="A45" s="757"/>
      <c r="B45" s="748"/>
      <c r="C45" s="748"/>
      <c r="D45" s="748"/>
      <c r="E45" s="749"/>
      <c r="F45" s="749"/>
      <c r="G45" s="749" t="s">
        <v>314</v>
      </c>
      <c r="H45" s="757"/>
      <c r="I45" s="760"/>
      <c r="J45" s="757"/>
      <c r="K45" s="760"/>
      <c r="L45" s="758"/>
      <c r="M45" s="758"/>
      <c r="N45" s="757"/>
      <c r="O45" s="761"/>
    </row>
    <row r="46" spans="1:39" ht="24.95" customHeight="1">
      <c r="A46" s="757"/>
      <c r="B46" s="758"/>
      <c r="C46" s="758"/>
      <c r="D46" s="758"/>
      <c r="E46" s="757"/>
      <c r="F46" s="757"/>
      <c r="G46" s="757"/>
      <c r="H46" s="757"/>
      <c r="I46" s="760"/>
      <c r="J46" s="757"/>
      <c r="K46" s="760"/>
      <c r="L46" s="758"/>
      <c r="M46" s="758"/>
      <c r="N46" s="757"/>
      <c r="O46" s="761"/>
    </row>
    <row r="47" spans="1:39" s="704" customFormat="1">
      <c r="I47" s="760"/>
      <c r="K47" s="760"/>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row>
    <row r="48" spans="1:39" s="704" customFormat="1">
      <c r="I48" s="760"/>
      <c r="K48" s="760"/>
    </row>
    <row r="49" spans="9:11" s="704" customFormat="1">
      <c r="I49" s="760"/>
      <c r="K49" s="760"/>
    </row>
    <row r="50" spans="9:11" s="704" customFormat="1">
      <c r="I50" s="760"/>
      <c r="K50" s="760"/>
    </row>
    <row r="51" spans="9:11" s="704" customFormat="1">
      <c r="I51" s="760"/>
      <c r="K51" s="760"/>
    </row>
    <row r="52" spans="9:11" s="704" customFormat="1">
      <c r="I52" s="760"/>
      <c r="K52" s="760"/>
    </row>
    <row r="53" spans="9:11" s="704" customFormat="1">
      <c r="I53" s="760"/>
      <c r="K53" s="760"/>
    </row>
    <row r="54" spans="9:11" s="704" customFormat="1">
      <c r="I54" s="760"/>
      <c r="K54" s="760"/>
    </row>
    <row r="55" spans="9:11" s="704" customFormat="1">
      <c r="I55" s="760"/>
      <c r="K55" s="760"/>
    </row>
    <row r="56" spans="9:11" s="704" customFormat="1">
      <c r="I56" s="760"/>
      <c r="K56" s="760"/>
    </row>
    <row r="57" spans="9:11" s="704" customFormat="1">
      <c r="I57" s="760"/>
      <c r="K57" s="760"/>
    </row>
    <row r="58" spans="9:11" s="704" customFormat="1">
      <c r="I58" s="760"/>
      <c r="K58" s="760"/>
    </row>
    <row r="59" spans="9:11" s="704" customFormat="1">
      <c r="I59" s="760"/>
      <c r="K59" s="760"/>
    </row>
    <row r="60" spans="9:11" s="704" customFormat="1">
      <c r="I60" s="760"/>
      <c r="K60" s="760"/>
    </row>
    <row r="61" spans="9:11" s="704" customFormat="1">
      <c r="I61" s="760"/>
      <c r="K61" s="760"/>
    </row>
    <row r="62" spans="9:11" s="704" customFormat="1">
      <c r="I62" s="760"/>
      <c r="K62" s="760"/>
    </row>
    <row r="63" spans="9:11" s="704" customFormat="1">
      <c r="I63" s="760"/>
      <c r="K63" s="760"/>
    </row>
    <row r="64" spans="9:11" s="704" customFormat="1">
      <c r="I64" s="760"/>
      <c r="K64" s="760"/>
    </row>
    <row r="65" spans="3:11" s="704" customFormat="1">
      <c r="I65" s="760"/>
      <c r="K65" s="760"/>
    </row>
    <row r="66" spans="3:11">
      <c r="C66" s="410" t="s">
        <v>313</v>
      </c>
      <c r="D66" s="411" t="str">
        <f>J2</f>
        <v>XXXXXX</v>
      </c>
    </row>
    <row r="67" spans="3:11">
      <c r="C67" s="412"/>
      <c r="D67" s="411" t="str">
        <f>J1</f>
        <v>DD70CA</v>
      </c>
    </row>
    <row r="68" spans="3:11">
      <c r="C68" s="412"/>
      <c r="D68" s="413">
        <f>J3</f>
        <v>44681</v>
      </c>
    </row>
    <row r="69" spans="3:11">
      <c r="C69" s="414"/>
      <c r="D69" s="834" t="s">
        <v>383</v>
      </c>
    </row>
    <row r="70" spans="3:11">
      <c r="C70" s="414"/>
      <c r="D70" s="415" t="str">
        <f>E18</f>
        <v>$bod</v>
      </c>
    </row>
  </sheetData>
  <sheetProtection sheet="1" objects="1" scenarios="1"/>
  <mergeCells count="12">
    <mergeCell ref="M39:M40"/>
    <mergeCell ref="B7:J7"/>
    <mergeCell ref="B28:E28"/>
    <mergeCell ref="B26:E26"/>
    <mergeCell ref="B27:E27"/>
    <mergeCell ref="B19:E19"/>
    <mergeCell ref="B20:E20"/>
    <mergeCell ref="B41:D41"/>
    <mergeCell ref="B42:D42"/>
    <mergeCell ref="B43:D43"/>
    <mergeCell ref="B44:D44"/>
    <mergeCell ref="L39:L40"/>
  </mergeCells>
  <phoneticPr fontId="15" type="noConversion"/>
  <conditionalFormatting sqref="B7">
    <cfRule type="expression" dxfId="153" priority="70" stopIfTrue="1">
      <formula>$B$7=""</formula>
    </cfRule>
    <cfRule type="expression" dxfId="152" priority="71" stopIfTrue="1">
      <formula>$B$7&lt;&gt;""</formula>
    </cfRule>
  </conditionalFormatting>
  <conditionalFormatting sqref="F19:F20">
    <cfRule type="expression" dxfId="151" priority="73" stopIfTrue="1">
      <formula>AND(F19&lt;&gt;"",AND(F19&lt;&gt;1,F19&lt;&gt;2,F19&lt;&gt;3))</formula>
    </cfRule>
  </conditionalFormatting>
  <dataValidations count="1">
    <dataValidation type="list" allowBlank="1" showInputMessage="1" showErrorMessage="1" sqref="F19:F20">
      <formula1>"1,2,3"</formula1>
    </dataValidation>
  </dataValidations>
  <pageMargins left="0.74803149606299213" right="0.62992125984251968" top="0.47244094488188981" bottom="0.55118110236220474" header="0.23622047244094491" footer="0.19685039370078741"/>
  <pageSetup paperSize="9" scale="47" orientation="landscape" r:id="rId1"/>
  <headerFooter alignWithMargins="0">
    <oddFooter>&amp;LPage &amp;P&amp;R2022 Triennial Central Bank Survey</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ummaryBelow="0" summaryRight="0"/>
  </sheetPr>
  <dimension ref="A1:AA146"/>
  <sheetViews>
    <sheetView showGridLines="0" showRowColHeaders="0" zoomScale="80" zoomScaleNormal="80" zoomScaleSheetLayoutView="70" workbookViewId="0">
      <pane xSplit="3" ySplit="8" topLeftCell="D9" activePane="bottomRight" state="frozen"/>
      <selection activeCell="C2" sqref="C2:D2"/>
      <selection pane="topRight" activeCell="C2" sqref="C2:D2"/>
      <selection pane="bottomLeft" activeCell="C2" sqref="C2:D2"/>
      <selection pane="bottomRight" activeCell="D11" sqref="D11"/>
    </sheetView>
  </sheetViews>
  <sheetFormatPr baseColWidth="10" defaultColWidth="0" defaultRowHeight="12"/>
  <cols>
    <col min="1" max="2" width="1.7109375" style="94" customWidth="1"/>
    <col min="3" max="3" width="60.7109375" style="94" customWidth="1"/>
    <col min="4" max="12" width="10.7109375" style="94" customWidth="1"/>
    <col min="13" max="13" width="14.7109375" style="569" customWidth="1"/>
    <col min="14" max="14" width="4.7109375" style="94" customWidth="1"/>
    <col min="15" max="15" width="1.7109375" style="94" customWidth="1"/>
    <col min="16" max="25" width="6.7109375" style="525" customWidth="1"/>
    <col min="26" max="26" width="1.7109375" style="94" customWidth="1"/>
    <col min="27" max="27" width="6.7109375" style="94" customWidth="1"/>
    <col min="28" max="28" width="9.140625" style="94" customWidth="1"/>
    <col min="29" max="256" width="8.140625" style="94" customWidth="1"/>
    <col min="257" max="16384" width="0" style="94" hidden="1"/>
  </cols>
  <sheetData>
    <row r="1" spans="2:27" s="460" customFormat="1" ht="20.100000000000001" customHeight="1">
      <c r="B1" s="534" t="s">
        <v>286</v>
      </c>
      <c r="C1" s="535"/>
      <c r="D1" s="465"/>
      <c r="E1" s="465"/>
      <c r="F1" s="465"/>
      <c r="G1" s="465"/>
      <c r="H1" s="465"/>
      <c r="I1" s="465"/>
      <c r="J1" s="465"/>
      <c r="K1" s="465"/>
      <c r="L1" s="406" t="s">
        <v>305</v>
      </c>
      <c r="M1" s="407" t="s">
        <v>306</v>
      </c>
      <c r="N1" s="465"/>
      <c r="O1" s="465"/>
      <c r="P1" s="466"/>
      <c r="Q1" s="466"/>
      <c r="R1" s="466"/>
      <c r="S1" s="466"/>
      <c r="T1" s="466"/>
      <c r="U1" s="466"/>
      <c r="V1" s="466"/>
      <c r="W1" s="466"/>
      <c r="X1" s="466"/>
      <c r="Y1" s="466"/>
      <c r="AA1" s="467"/>
    </row>
    <row r="2" spans="2:27" s="460" customFormat="1" ht="20.100000000000001" customHeight="1">
      <c r="B2" s="536"/>
      <c r="C2" s="409" t="s">
        <v>64</v>
      </c>
      <c r="D2" s="409"/>
      <c r="E2" s="409"/>
      <c r="F2" s="409"/>
      <c r="G2" s="409"/>
      <c r="H2" s="409"/>
      <c r="I2" s="409"/>
      <c r="J2" s="409"/>
      <c r="K2" s="409"/>
      <c r="L2" s="406" t="s">
        <v>369</v>
      </c>
      <c r="M2" s="407" t="str">
        <f>Front!K8</f>
        <v>XXXXXX</v>
      </c>
      <c r="N2" s="448"/>
      <c r="O2" s="448"/>
      <c r="P2" s="483" t="s">
        <v>65</v>
      </c>
      <c r="Q2" s="484">
        <f>MAX(P10:AA129)</f>
        <v>0</v>
      </c>
    </row>
    <row r="3" spans="2:27" s="460" customFormat="1" ht="20.100000000000001" customHeight="1">
      <c r="C3" s="409" t="s">
        <v>58</v>
      </c>
      <c r="D3" s="409"/>
      <c r="E3" s="409"/>
      <c r="F3" s="409"/>
      <c r="G3" s="409"/>
      <c r="H3" s="833"/>
      <c r="I3" s="409"/>
      <c r="J3" s="409"/>
      <c r="K3" s="409"/>
      <c r="L3" s="406" t="s">
        <v>307</v>
      </c>
      <c r="M3" s="408">
        <f>Front!K9</f>
        <v>44681</v>
      </c>
      <c r="N3" s="448"/>
      <c r="O3" s="448"/>
      <c r="P3" s="485" t="s">
        <v>66</v>
      </c>
      <c r="Q3" s="486">
        <f>MIN(P10:AA129)</f>
        <v>0</v>
      </c>
      <c r="R3" s="487"/>
      <c r="T3" s="487"/>
      <c r="U3" s="488"/>
      <c r="V3" s="487"/>
      <c r="W3" s="489"/>
      <c r="X3" s="489"/>
      <c r="Y3" s="489"/>
      <c r="AA3" s="467"/>
    </row>
    <row r="4" spans="2:27" s="460" customFormat="1" ht="20.100000000000001" customHeight="1">
      <c r="C4" s="706" t="s">
        <v>422</v>
      </c>
      <c r="D4" s="409"/>
      <c r="E4" s="409"/>
      <c r="F4" s="409"/>
      <c r="G4" s="409"/>
      <c r="H4" s="409"/>
      <c r="I4" s="409"/>
      <c r="J4" s="409"/>
      <c r="K4" s="409"/>
      <c r="L4" s="409"/>
      <c r="M4" s="409"/>
      <c r="N4" s="528"/>
      <c r="O4" s="528"/>
      <c r="R4" s="487"/>
      <c r="S4" s="490"/>
      <c r="T4" s="490"/>
      <c r="U4" s="488"/>
      <c r="V4" s="490"/>
      <c r="W4" s="490"/>
      <c r="X4" s="490"/>
      <c r="Y4" s="490"/>
      <c r="AA4" s="467"/>
    </row>
    <row r="5" spans="2:27" s="460" customFormat="1" ht="20.100000000000001" customHeight="1">
      <c r="C5" s="409" t="s">
        <v>287</v>
      </c>
      <c r="D5" s="409"/>
      <c r="E5" s="409"/>
      <c r="F5" s="409"/>
      <c r="G5" s="409"/>
      <c r="H5" s="409"/>
      <c r="I5" s="409"/>
      <c r="J5" s="409"/>
      <c r="K5" s="409"/>
      <c r="L5" s="409"/>
      <c r="M5" s="409"/>
      <c r="N5" s="448"/>
      <c r="O5" s="528"/>
      <c r="P5" s="942" t="s">
        <v>63</v>
      </c>
      <c r="Q5" s="943"/>
      <c r="R5" s="943"/>
      <c r="S5" s="943"/>
      <c r="T5" s="943"/>
      <c r="U5" s="943"/>
      <c r="V5" s="943"/>
      <c r="W5" s="943"/>
      <c r="X5" s="943"/>
      <c r="Y5" s="943"/>
      <c r="Z5" s="943"/>
      <c r="AA5" s="944"/>
    </row>
    <row r="6" spans="2:27" s="460" customFormat="1" ht="39.950000000000003" customHeight="1">
      <c r="C6" s="668"/>
      <c r="D6" s="948" t="s">
        <v>205</v>
      </c>
      <c r="E6" s="949"/>
      <c r="F6" s="949"/>
      <c r="G6" s="949"/>
      <c r="H6" s="949"/>
      <c r="I6" s="949"/>
      <c r="J6" s="949"/>
      <c r="K6" s="949"/>
      <c r="L6" s="949"/>
      <c r="M6" s="949"/>
      <c r="N6" s="465"/>
      <c r="O6" s="465"/>
    </row>
    <row r="7" spans="2:27" s="494" customFormat="1" ht="27.95" customHeight="1">
      <c r="B7" s="537"/>
      <c r="C7" s="538" t="s">
        <v>0</v>
      </c>
      <c r="D7" s="946" t="s">
        <v>1</v>
      </c>
      <c r="E7" s="947"/>
      <c r="F7" s="947"/>
      <c r="G7" s="947"/>
      <c r="H7" s="947"/>
      <c r="I7" s="947"/>
      <c r="J7" s="947"/>
      <c r="K7" s="947"/>
      <c r="L7" s="947"/>
      <c r="M7" s="947"/>
      <c r="N7" s="539"/>
      <c r="O7" s="529"/>
      <c r="P7" s="491" t="str">
        <f>+D7</f>
        <v>Domestic currency against</v>
      </c>
      <c r="Q7" s="492"/>
      <c r="R7" s="492"/>
      <c r="S7" s="492"/>
      <c r="T7" s="492"/>
      <c r="U7" s="492"/>
      <c r="V7" s="492"/>
      <c r="W7" s="492"/>
      <c r="X7" s="492"/>
      <c r="Y7" s="493"/>
    </row>
    <row r="8" spans="2:27" s="494" customFormat="1" ht="27.95" customHeight="1">
      <c r="B8" s="540"/>
      <c r="C8" s="541"/>
      <c r="D8" s="187" t="s">
        <v>7</v>
      </c>
      <c r="E8" s="187" t="s">
        <v>6</v>
      </c>
      <c r="F8" s="187" t="s">
        <v>5</v>
      </c>
      <c r="G8" s="187" t="s">
        <v>22</v>
      </c>
      <c r="H8" s="187" t="s">
        <v>4</v>
      </c>
      <c r="I8" s="187" t="s">
        <v>3</v>
      </c>
      <c r="J8" s="187" t="s">
        <v>25</v>
      </c>
      <c r="K8" s="187" t="s">
        <v>2</v>
      </c>
      <c r="L8" s="542" t="s">
        <v>78</v>
      </c>
      <c r="M8" s="121" t="s">
        <v>8</v>
      </c>
      <c r="N8" s="539"/>
      <c r="O8" s="120"/>
      <c r="P8" s="495" t="str">
        <f>+D8</f>
        <v>AUD</v>
      </c>
      <c r="Q8" s="495" t="str">
        <f t="shared" ref="Q8:W8" si="0">+E8</f>
        <v>CAD</v>
      </c>
      <c r="R8" s="495" t="str">
        <f t="shared" si="0"/>
        <v>CHF</v>
      </c>
      <c r="S8" s="495" t="str">
        <f t="shared" si="0"/>
        <v>EUR</v>
      </c>
      <c r="T8" s="495" t="str">
        <f t="shared" si="0"/>
        <v>GBP</v>
      </c>
      <c r="U8" s="495" t="str">
        <f t="shared" si="0"/>
        <v>JPY</v>
      </c>
      <c r="V8" s="495" t="str">
        <f t="shared" si="0"/>
        <v>SEK</v>
      </c>
      <c r="W8" s="495" t="str">
        <f t="shared" si="0"/>
        <v>USD</v>
      </c>
      <c r="X8" s="495" t="s">
        <v>204</v>
      </c>
      <c r="Y8" s="495" t="str">
        <f>+M8</f>
        <v>TOT</v>
      </c>
      <c r="AA8" s="496" t="str">
        <f>+M8</f>
        <v>TOT</v>
      </c>
    </row>
    <row r="9" spans="2:27" s="494" customFormat="1" ht="27.95" customHeight="1">
      <c r="B9" s="543"/>
      <c r="C9" s="544"/>
      <c r="D9" s="439" t="s">
        <v>316</v>
      </c>
      <c r="E9" s="439" t="s">
        <v>317</v>
      </c>
      <c r="F9" s="439" t="s">
        <v>315</v>
      </c>
      <c r="G9" s="439" t="s">
        <v>322</v>
      </c>
      <c r="H9" s="439" t="s">
        <v>324</v>
      </c>
      <c r="I9" s="439" t="s">
        <v>323</v>
      </c>
      <c r="J9" s="439" t="s">
        <v>318</v>
      </c>
      <c r="K9" s="439" t="s">
        <v>321</v>
      </c>
      <c r="L9" s="439" t="s">
        <v>319</v>
      </c>
      <c r="M9" s="439" t="s">
        <v>320</v>
      </c>
      <c r="N9" s="479"/>
      <c r="O9" s="120"/>
      <c r="P9" s="495"/>
      <c r="Q9" s="495"/>
      <c r="R9" s="495"/>
      <c r="S9" s="495"/>
      <c r="T9" s="495"/>
      <c r="U9" s="495"/>
      <c r="V9" s="495"/>
      <c r="W9" s="495"/>
      <c r="X9" s="495"/>
      <c r="Y9" s="495"/>
      <c r="AA9" s="496"/>
    </row>
    <row r="10" spans="2:27" s="498" customFormat="1" ht="30" customHeight="1">
      <c r="B10" s="545"/>
      <c r="C10" s="546" t="s">
        <v>59</v>
      </c>
      <c r="D10" s="526"/>
      <c r="E10" s="526"/>
      <c r="F10" s="526"/>
      <c r="G10" s="526"/>
      <c r="H10" s="526"/>
      <c r="I10" s="526"/>
      <c r="J10" s="526"/>
      <c r="K10" s="526"/>
      <c r="L10" s="527"/>
      <c r="M10" s="355"/>
      <c r="N10" s="479"/>
      <c r="O10" s="54"/>
      <c r="P10" s="497"/>
      <c r="Q10" s="497"/>
      <c r="R10" s="497"/>
      <c r="S10" s="497"/>
      <c r="T10" s="497"/>
      <c r="U10" s="497"/>
      <c r="V10" s="497"/>
      <c r="W10" s="497"/>
      <c r="X10" s="497"/>
      <c r="Y10" s="497"/>
      <c r="AA10" s="499"/>
    </row>
    <row r="11" spans="2:27" s="494" customFormat="1" ht="17.100000000000001" customHeight="1" thickBot="1">
      <c r="B11" s="547"/>
      <c r="C11" s="607" t="s">
        <v>10</v>
      </c>
      <c r="D11" s="482"/>
      <c r="E11" s="482"/>
      <c r="F11" s="666"/>
      <c r="G11" s="482"/>
      <c r="H11" s="482"/>
      <c r="I11" s="482"/>
      <c r="J11" s="482"/>
      <c r="K11" s="482"/>
      <c r="L11" s="482"/>
      <c r="M11" s="418">
        <f>+SUM(D11:L11)</f>
        <v>0</v>
      </c>
      <c r="N11" s="479">
        <v>1</v>
      </c>
      <c r="O11" s="530"/>
      <c r="P11" s="500">
        <f>+D11-SUM(D12:D13)</f>
        <v>0</v>
      </c>
      <c r="Q11" s="500">
        <f t="shared" ref="Q11:Y11" si="1">+E11-SUM(E12:E13)</f>
        <v>0</v>
      </c>
      <c r="R11" s="780"/>
      <c r="S11" s="500">
        <f t="shared" si="1"/>
        <v>0</v>
      </c>
      <c r="T11" s="500">
        <f t="shared" si="1"/>
        <v>0</v>
      </c>
      <c r="U11" s="500">
        <f t="shared" si="1"/>
        <v>0</v>
      </c>
      <c r="V11" s="500">
        <f t="shared" si="1"/>
        <v>0</v>
      </c>
      <c r="W11" s="500">
        <f t="shared" si="1"/>
        <v>0</v>
      </c>
      <c r="X11" s="500">
        <f t="shared" si="1"/>
        <v>0</v>
      </c>
      <c r="Y11" s="500">
        <f t="shared" si="1"/>
        <v>0</v>
      </c>
      <c r="AA11" s="500">
        <f t="shared" ref="AA11:AA28" si="2">+M11-SUM(D11:L11)</f>
        <v>0</v>
      </c>
    </row>
    <row r="12" spans="2:27" s="494" customFormat="1" ht="17.100000000000001" customHeight="1" thickTop="1" thickBot="1">
      <c r="B12" s="548"/>
      <c r="C12" s="863" t="s">
        <v>61</v>
      </c>
      <c r="D12" s="482"/>
      <c r="E12" s="482"/>
      <c r="F12" s="666"/>
      <c r="G12" s="482"/>
      <c r="H12" s="482"/>
      <c r="I12" s="482"/>
      <c r="J12" s="482"/>
      <c r="K12" s="482"/>
      <c r="L12" s="482"/>
      <c r="M12" s="418">
        <f t="shared" ref="M12:M88" si="3">+SUM(D12:L12)</f>
        <v>0</v>
      </c>
      <c r="N12" s="479">
        <v>2</v>
      </c>
      <c r="O12" s="530"/>
      <c r="P12" s="500"/>
      <c r="Q12" s="501"/>
      <c r="R12" s="780"/>
      <c r="S12" s="501"/>
      <c r="T12" s="501"/>
      <c r="U12" s="501"/>
      <c r="V12" s="501"/>
      <c r="W12" s="501"/>
      <c r="X12" s="501"/>
      <c r="Y12" s="502"/>
      <c r="AA12" s="500">
        <f t="shared" si="2"/>
        <v>0</v>
      </c>
    </row>
    <row r="13" spans="2:27" s="494" customFormat="1" ht="17.100000000000001" customHeight="1" thickTop="1" thickBot="1">
      <c r="B13" s="548"/>
      <c r="C13" s="863" t="s">
        <v>62</v>
      </c>
      <c r="D13" s="482"/>
      <c r="E13" s="482"/>
      <c r="F13" s="666"/>
      <c r="G13" s="482"/>
      <c r="H13" s="482"/>
      <c r="I13" s="482"/>
      <c r="J13" s="482"/>
      <c r="K13" s="482"/>
      <c r="L13" s="482"/>
      <c r="M13" s="418">
        <f t="shared" si="3"/>
        <v>0</v>
      </c>
      <c r="N13" s="479">
        <v>3</v>
      </c>
      <c r="O13" s="530"/>
      <c r="P13" s="500"/>
      <c r="Q13" s="501"/>
      <c r="R13" s="780"/>
      <c r="S13" s="501"/>
      <c r="T13" s="501"/>
      <c r="U13" s="501"/>
      <c r="V13" s="501"/>
      <c r="W13" s="501"/>
      <c r="X13" s="501"/>
      <c r="Y13" s="502"/>
      <c r="AA13" s="500">
        <f t="shared" si="2"/>
        <v>0</v>
      </c>
    </row>
    <row r="14" spans="2:27" s="494" customFormat="1" ht="30" customHeight="1" thickTop="1" thickBot="1">
      <c r="B14" s="547"/>
      <c r="C14" s="729" t="s">
        <v>11</v>
      </c>
      <c r="D14" s="482"/>
      <c r="E14" s="482"/>
      <c r="F14" s="666"/>
      <c r="G14" s="482"/>
      <c r="H14" s="482"/>
      <c r="I14" s="482"/>
      <c r="J14" s="482"/>
      <c r="K14" s="482"/>
      <c r="L14" s="482"/>
      <c r="M14" s="418">
        <f t="shared" si="3"/>
        <v>0</v>
      </c>
      <c r="N14" s="479">
        <v>4</v>
      </c>
      <c r="O14" s="530"/>
      <c r="P14" s="500">
        <f t="shared" ref="P14:Y14" si="4">+D14-SUM(D15:D16)</f>
        <v>0</v>
      </c>
      <c r="Q14" s="500">
        <f t="shared" si="4"/>
        <v>0</v>
      </c>
      <c r="R14" s="780"/>
      <c r="S14" s="500">
        <f t="shared" si="4"/>
        <v>0</v>
      </c>
      <c r="T14" s="500">
        <f t="shared" si="4"/>
        <v>0</v>
      </c>
      <c r="U14" s="500">
        <f t="shared" si="4"/>
        <v>0</v>
      </c>
      <c r="V14" s="500">
        <f t="shared" si="4"/>
        <v>0</v>
      </c>
      <c r="W14" s="500">
        <f t="shared" si="4"/>
        <v>0</v>
      </c>
      <c r="X14" s="500">
        <f t="shared" si="4"/>
        <v>0</v>
      </c>
      <c r="Y14" s="500">
        <f t="shared" si="4"/>
        <v>0</v>
      </c>
      <c r="AA14" s="500">
        <f t="shared" si="2"/>
        <v>0</v>
      </c>
    </row>
    <row r="15" spans="2:27" s="494" customFormat="1" ht="17.100000000000001" customHeight="1" thickTop="1" thickBot="1">
      <c r="B15" s="549"/>
      <c r="C15" s="552" t="s">
        <v>61</v>
      </c>
      <c r="D15" s="482"/>
      <c r="E15" s="482"/>
      <c r="F15" s="666"/>
      <c r="G15" s="482"/>
      <c r="H15" s="482"/>
      <c r="I15" s="482"/>
      <c r="J15" s="482"/>
      <c r="K15" s="482"/>
      <c r="L15" s="482"/>
      <c r="M15" s="418">
        <f t="shared" si="3"/>
        <v>0</v>
      </c>
      <c r="N15" s="479">
        <v>5</v>
      </c>
      <c r="O15" s="530"/>
      <c r="P15" s="500"/>
      <c r="Q15" s="501"/>
      <c r="R15" s="780"/>
      <c r="S15" s="501"/>
      <c r="T15" s="501"/>
      <c r="U15" s="501"/>
      <c r="V15" s="501"/>
      <c r="W15" s="501"/>
      <c r="X15" s="501"/>
      <c r="Y15" s="502"/>
      <c r="AA15" s="500">
        <f t="shared" si="2"/>
        <v>0</v>
      </c>
    </row>
    <row r="16" spans="2:27" s="494" customFormat="1" ht="17.100000000000001" customHeight="1" thickTop="1" thickBot="1">
      <c r="B16" s="549"/>
      <c r="C16" s="552" t="s">
        <v>62</v>
      </c>
      <c r="D16" s="482"/>
      <c r="E16" s="482"/>
      <c r="F16" s="666"/>
      <c r="G16" s="482"/>
      <c r="H16" s="482"/>
      <c r="I16" s="482"/>
      <c r="J16" s="482"/>
      <c r="K16" s="482"/>
      <c r="L16" s="482"/>
      <c r="M16" s="418">
        <f t="shared" si="3"/>
        <v>0</v>
      </c>
      <c r="N16" s="479">
        <v>6</v>
      </c>
      <c r="O16" s="530"/>
      <c r="P16" s="500"/>
      <c r="Q16" s="501"/>
      <c r="R16" s="780"/>
      <c r="S16" s="501"/>
      <c r="T16" s="501"/>
      <c r="U16" s="501"/>
      <c r="V16" s="501"/>
      <c r="W16" s="501"/>
      <c r="X16" s="501"/>
      <c r="Y16" s="502"/>
      <c r="AA16" s="500">
        <f t="shared" si="2"/>
        <v>0</v>
      </c>
    </row>
    <row r="17" spans="2:27" s="498" customFormat="1" ht="30" customHeight="1" thickTop="1" thickBot="1">
      <c r="B17" s="551"/>
      <c r="C17" s="552" t="s">
        <v>190</v>
      </c>
      <c r="D17" s="730"/>
      <c r="E17" s="730"/>
      <c r="F17" s="666"/>
      <c r="G17" s="730"/>
      <c r="H17" s="730"/>
      <c r="I17" s="730"/>
      <c r="J17" s="730"/>
      <c r="K17" s="730"/>
      <c r="L17" s="730"/>
      <c r="M17" s="418">
        <f t="shared" si="3"/>
        <v>0</v>
      </c>
      <c r="N17" s="479">
        <v>45</v>
      </c>
      <c r="O17" s="731"/>
      <c r="P17" s="500">
        <f>+D14-SUM(D17:D22)</f>
        <v>0</v>
      </c>
      <c r="Q17" s="500">
        <f t="shared" ref="Q17:Y17" si="5">+E14-SUM(E17:E22)</f>
        <v>0</v>
      </c>
      <c r="R17" s="780"/>
      <c r="S17" s="500">
        <f t="shared" si="5"/>
        <v>0</v>
      </c>
      <c r="T17" s="500">
        <f t="shared" si="5"/>
        <v>0</v>
      </c>
      <c r="U17" s="500">
        <f t="shared" si="5"/>
        <v>0</v>
      </c>
      <c r="V17" s="500">
        <f t="shared" si="5"/>
        <v>0</v>
      </c>
      <c r="W17" s="500">
        <f t="shared" si="5"/>
        <v>0</v>
      </c>
      <c r="X17" s="500">
        <f t="shared" si="5"/>
        <v>0</v>
      </c>
      <c r="Y17" s="500">
        <f t="shared" si="5"/>
        <v>0</v>
      </c>
      <c r="Z17" s="494"/>
      <c r="AA17" s="500">
        <f t="shared" si="2"/>
        <v>0</v>
      </c>
    </row>
    <row r="18" spans="2:27" s="498" customFormat="1" ht="17.100000000000001" customHeight="1" thickTop="1" thickBot="1">
      <c r="B18" s="551"/>
      <c r="C18" s="552" t="s">
        <v>81</v>
      </c>
      <c r="D18" s="482"/>
      <c r="E18" s="482"/>
      <c r="F18" s="666"/>
      <c r="G18" s="482"/>
      <c r="H18" s="482"/>
      <c r="I18" s="482"/>
      <c r="J18" s="482"/>
      <c r="K18" s="482"/>
      <c r="L18" s="482"/>
      <c r="M18" s="418">
        <f t="shared" si="3"/>
        <v>0</v>
      </c>
      <c r="N18" s="479">
        <v>46</v>
      </c>
      <c r="O18" s="531"/>
      <c r="P18" s="503"/>
      <c r="Q18" s="504"/>
      <c r="R18" s="780"/>
      <c r="S18" s="504"/>
      <c r="T18" s="504"/>
      <c r="U18" s="504"/>
      <c r="V18" s="504"/>
      <c r="W18" s="504"/>
      <c r="X18" s="504"/>
      <c r="Y18" s="505"/>
      <c r="Z18" s="494"/>
      <c r="AA18" s="503">
        <f t="shared" si="2"/>
        <v>0</v>
      </c>
    </row>
    <row r="19" spans="2:27" s="498" customFormat="1" ht="17.100000000000001" customHeight="1" thickTop="1" thickBot="1">
      <c r="B19" s="551"/>
      <c r="C19" s="552" t="s">
        <v>282</v>
      </c>
      <c r="D19" s="482"/>
      <c r="E19" s="482"/>
      <c r="F19" s="666"/>
      <c r="G19" s="482"/>
      <c r="H19" s="482"/>
      <c r="I19" s="482"/>
      <c r="J19" s="482"/>
      <c r="K19" s="482"/>
      <c r="L19" s="482"/>
      <c r="M19" s="418">
        <f t="shared" si="3"/>
        <v>0</v>
      </c>
      <c r="N19" s="479">
        <v>47</v>
      </c>
      <c r="O19" s="531"/>
      <c r="P19" s="503"/>
      <c r="Q19" s="504"/>
      <c r="R19" s="780"/>
      <c r="S19" s="504"/>
      <c r="T19" s="504"/>
      <c r="U19" s="504"/>
      <c r="V19" s="504"/>
      <c r="W19" s="504"/>
      <c r="X19" s="504"/>
      <c r="Y19" s="505"/>
      <c r="Z19" s="494"/>
      <c r="AA19" s="503">
        <f t="shared" si="2"/>
        <v>0</v>
      </c>
    </row>
    <row r="20" spans="2:27" s="498" customFormat="1" ht="17.100000000000001" customHeight="1" thickTop="1" thickBot="1">
      <c r="B20" s="551"/>
      <c r="C20" s="552" t="s">
        <v>191</v>
      </c>
      <c r="D20" s="482"/>
      <c r="E20" s="482"/>
      <c r="F20" s="666"/>
      <c r="G20" s="482"/>
      <c r="H20" s="482"/>
      <c r="I20" s="482"/>
      <c r="J20" s="482"/>
      <c r="K20" s="482"/>
      <c r="L20" s="482"/>
      <c r="M20" s="418">
        <f t="shared" si="3"/>
        <v>0</v>
      </c>
      <c r="N20" s="479">
        <v>48</v>
      </c>
      <c r="O20" s="531"/>
      <c r="P20" s="503"/>
      <c r="Q20" s="504"/>
      <c r="R20" s="780"/>
      <c r="S20" s="504"/>
      <c r="T20" s="504"/>
      <c r="U20" s="504"/>
      <c r="V20" s="504"/>
      <c r="W20" s="504"/>
      <c r="X20" s="504"/>
      <c r="Y20" s="505"/>
      <c r="AA20" s="503">
        <f t="shared" si="2"/>
        <v>0</v>
      </c>
    </row>
    <row r="21" spans="2:27" s="498" customFormat="1" ht="17.100000000000001" customHeight="1" thickTop="1" thickBot="1">
      <c r="B21" s="551"/>
      <c r="C21" s="552" t="s">
        <v>54</v>
      </c>
      <c r="D21" s="482"/>
      <c r="E21" s="482"/>
      <c r="F21" s="666"/>
      <c r="G21" s="482"/>
      <c r="H21" s="482"/>
      <c r="I21" s="482"/>
      <c r="J21" s="482"/>
      <c r="K21" s="482"/>
      <c r="L21" s="482"/>
      <c r="M21" s="418">
        <f>+SUM(D21:L21)</f>
        <v>0</v>
      </c>
      <c r="N21" s="479">
        <v>49</v>
      </c>
      <c r="O21" s="531"/>
      <c r="P21" s="503"/>
      <c r="Q21" s="504"/>
      <c r="R21" s="780"/>
      <c r="S21" s="504"/>
      <c r="T21" s="504"/>
      <c r="U21" s="504"/>
      <c r="V21" s="504"/>
      <c r="W21" s="504"/>
      <c r="X21" s="504"/>
      <c r="Y21" s="505"/>
      <c r="AA21" s="503">
        <f>+M21-SUM(D21:L21)</f>
        <v>0</v>
      </c>
    </row>
    <row r="22" spans="2:27" s="498" customFormat="1" ht="17.100000000000001" customHeight="1" thickTop="1" thickBot="1">
      <c r="B22" s="551"/>
      <c r="C22" s="552" t="s">
        <v>241</v>
      </c>
      <c r="D22" s="482"/>
      <c r="E22" s="482"/>
      <c r="F22" s="666"/>
      <c r="G22" s="482"/>
      <c r="H22" s="482"/>
      <c r="I22" s="482"/>
      <c r="J22" s="482"/>
      <c r="K22" s="482"/>
      <c r="L22" s="482"/>
      <c r="M22" s="418">
        <f t="shared" si="3"/>
        <v>0</v>
      </c>
      <c r="N22" s="479">
        <v>50</v>
      </c>
      <c r="O22" s="531"/>
      <c r="P22" s="503"/>
      <c r="Q22" s="504"/>
      <c r="R22" s="780"/>
      <c r="S22" s="504"/>
      <c r="T22" s="504"/>
      <c r="U22" s="504"/>
      <c r="V22" s="504"/>
      <c r="W22" s="504"/>
      <c r="X22" s="504"/>
      <c r="Y22" s="505"/>
      <c r="AA22" s="503">
        <f t="shared" si="2"/>
        <v>0</v>
      </c>
    </row>
    <row r="23" spans="2:27" s="498" customFormat="1" ht="30" customHeight="1" thickTop="1" thickBot="1">
      <c r="B23" s="551"/>
      <c r="C23" s="553" t="s">
        <v>12</v>
      </c>
      <c r="D23" s="482"/>
      <c r="E23" s="482"/>
      <c r="F23" s="666"/>
      <c r="G23" s="482"/>
      <c r="H23" s="482"/>
      <c r="I23" s="482"/>
      <c r="J23" s="482"/>
      <c r="K23" s="482"/>
      <c r="L23" s="482"/>
      <c r="M23" s="418">
        <f t="shared" si="3"/>
        <v>0</v>
      </c>
      <c r="N23" s="479">
        <v>7</v>
      </c>
      <c r="O23" s="531"/>
      <c r="P23" s="503">
        <f t="shared" ref="P23:Y23" si="6">+D23-SUM(D24:D25)</f>
        <v>0</v>
      </c>
      <c r="Q23" s="503">
        <f t="shared" si="6"/>
        <v>0</v>
      </c>
      <c r="R23" s="780"/>
      <c r="S23" s="503">
        <f t="shared" si="6"/>
        <v>0</v>
      </c>
      <c r="T23" s="503">
        <f t="shared" si="6"/>
        <v>0</v>
      </c>
      <c r="U23" s="503">
        <f t="shared" si="6"/>
        <v>0</v>
      </c>
      <c r="V23" s="503">
        <f t="shared" si="6"/>
        <v>0</v>
      </c>
      <c r="W23" s="503">
        <f t="shared" si="6"/>
        <v>0</v>
      </c>
      <c r="X23" s="503">
        <f t="shared" si="6"/>
        <v>0</v>
      </c>
      <c r="Y23" s="503">
        <f t="shared" si="6"/>
        <v>0</v>
      </c>
      <c r="AA23" s="503">
        <f t="shared" si="2"/>
        <v>0</v>
      </c>
    </row>
    <row r="24" spans="2:27" s="509" customFormat="1" ht="17.100000000000001" customHeight="1" thickTop="1" thickBot="1">
      <c r="B24" s="554"/>
      <c r="C24" s="552" t="s">
        <v>61</v>
      </c>
      <c r="D24" s="482"/>
      <c r="E24" s="482"/>
      <c r="F24" s="666"/>
      <c r="G24" s="482"/>
      <c r="H24" s="482"/>
      <c r="I24" s="482"/>
      <c r="J24" s="482"/>
      <c r="K24" s="482"/>
      <c r="L24" s="482"/>
      <c r="M24" s="418">
        <f t="shared" si="3"/>
        <v>0</v>
      </c>
      <c r="N24" s="479">
        <v>8</v>
      </c>
      <c r="O24" s="532"/>
      <c r="P24" s="506"/>
      <c r="Q24" s="507"/>
      <c r="R24" s="780"/>
      <c r="S24" s="507"/>
      <c r="T24" s="507"/>
      <c r="U24" s="507"/>
      <c r="V24" s="507"/>
      <c r="W24" s="507"/>
      <c r="X24" s="507"/>
      <c r="Y24" s="508"/>
      <c r="AA24" s="500">
        <f t="shared" si="2"/>
        <v>0</v>
      </c>
    </row>
    <row r="25" spans="2:27" s="494" customFormat="1" ht="17.100000000000001" customHeight="1" thickTop="1" thickBot="1">
      <c r="B25" s="555"/>
      <c r="C25" s="552" t="s">
        <v>62</v>
      </c>
      <c r="D25" s="482"/>
      <c r="E25" s="482"/>
      <c r="F25" s="666"/>
      <c r="G25" s="482"/>
      <c r="H25" s="482"/>
      <c r="I25" s="482"/>
      <c r="J25" s="482"/>
      <c r="K25" s="482"/>
      <c r="L25" s="482"/>
      <c r="M25" s="418">
        <f t="shared" si="3"/>
        <v>0</v>
      </c>
      <c r="N25" s="479">
        <v>9</v>
      </c>
      <c r="O25" s="530"/>
      <c r="P25" s="500"/>
      <c r="Q25" s="501"/>
      <c r="R25" s="780"/>
      <c r="S25" s="501"/>
      <c r="T25" s="501"/>
      <c r="U25" s="501"/>
      <c r="V25" s="501"/>
      <c r="W25" s="501"/>
      <c r="X25" s="501"/>
      <c r="Y25" s="502"/>
      <c r="AA25" s="500">
        <f t="shared" si="2"/>
        <v>0</v>
      </c>
    </row>
    <row r="26" spans="2:27" s="498" customFormat="1" ht="30" customHeight="1" thickTop="1" thickBot="1">
      <c r="B26" s="556"/>
      <c r="C26" s="553" t="s">
        <v>55</v>
      </c>
      <c r="D26" s="418">
        <f>+SUM(D23,D14,D11)</f>
        <v>0</v>
      </c>
      <c r="E26" s="418">
        <f t="shared" ref="E26:L26" si="7">+SUM(E23,E14,E11)</f>
        <v>0</v>
      </c>
      <c r="F26" s="666"/>
      <c r="G26" s="418">
        <f t="shared" si="7"/>
        <v>0</v>
      </c>
      <c r="H26" s="418">
        <f t="shared" si="7"/>
        <v>0</v>
      </c>
      <c r="I26" s="418">
        <f t="shared" si="7"/>
        <v>0</v>
      </c>
      <c r="J26" s="418">
        <f t="shared" si="7"/>
        <v>0</v>
      </c>
      <c r="K26" s="418">
        <f t="shared" si="7"/>
        <v>0</v>
      </c>
      <c r="L26" s="418">
        <f t="shared" si="7"/>
        <v>0</v>
      </c>
      <c r="M26" s="418">
        <f t="shared" si="3"/>
        <v>0</v>
      </c>
      <c r="N26" s="479">
        <v>10</v>
      </c>
      <c r="O26" s="531"/>
      <c r="P26" s="503">
        <f t="shared" ref="P26:Y26" si="8">+D26-D11-D14-D23</f>
        <v>0</v>
      </c>
      <c r="Q26" s="503">
        <f t="shared" si="8"/>
        <v>0</v>
      </c>
      <c r="R26" s="780"/>
      <c r="S26" s="503">
        <f t="shared" si="8"/>
        <v>0</v>
      </c>
      <c r="T26" s="503">
        <f t="shared" si="8"/>
        <v>0</v>
      </c>
      <c r="U26" s="503">
        <f t="shared" si="8"/>
        <v>0</v>
      </c>
      <c r="V26" s="503">
        <f t="shared" si="8"/>
        <v>0</v>
      </c>
      <c r="W26" s="503">
        <f t="shared" si="8"/>
        <v>0</v>
      </c>
      <c r="X26" s="503">
        <f t="shared" si="8"/>
        <v>0</v>
      </c>
      <c r="Y26" s="503">
        <f t="shared" si="8"/>
        <v>0</v>
      </c>
      <c r="AA26" s="503">
        <f t="shared" si="2"/>
        <v>0</v>
      </c>
    </row>
    <row r="27" spans="2:27" s="509" customFormat="1" ht="30" customHeight="1" thickTop="1" thickBot="1">
      <c r="B27" s="554"/>
      <c r="C27" s="733" t="s">
        <v>388</v>
      </c>
      <c r="D27" s="482"/>
      <c r="E27" s="482"/>
      <c r="F27" s="666"/>
      <c r="G27" s="482"/>
      <c r="H27" s="482"/>
      <c r="I27" s="482"/>
      <c r="J27" s="482"/>
      <c r="K27" s="482"/>
      <c r="L27" s="482"/>
      <c r="M27" s="418">
        <f t="shared" si="3"/>
        <v>0</v>
      </c>
      <c r="N27" s="479">
        <v>70</v>
      </c>
      <c r="O27" s="532"/>
      <c r="P27" s="506">
        <f>+IF((D27+D28&gt;D26),111,0)</f>
        <v>0</v>
      </c>
      <c r="Q27" s="506">
        <f t="shared" ref="Q27:Y27" si="9">+IF((E27+E28&gt;E26),111,0)</f>
        <v>0</v>
      </c>
      <c r="R27" s="780"/>
      <c r="S27" s="506">
        <f t="shared" si="9"/>
        <v>0</v>
      </c>
      <c r="T27" s="506">
        <f t="shared" si="9"/>
        <v>0</v>
      </c>
      <c r="U27" s="506">
        <f t="shared" si="9"/>
        <v>0</v>
      </c>
      <c r="V27" s="506">
        <f t="shared" si="9"/>
        <v>0</v>
      </c>
      <c r="W27" s="506">
        <f t="shared" si="9"/>
        <v>0</v>
      </c>
      <c r="X27" s="506">
        <f t="shared" si="9"/>
        <v>0</v>
      </c>
      <c r="Y27" s="506">
        <f t="shared" si="9"/>
        <v>0</v>
      </c>
      <c r="AA27" s="506">
        <f t="shared" si="2"/>
        <v>0</v>
      </c>
    </row>
    <row r="28" spans="2:27" s="509" customFormat="1" ht="17.100000000000001" customHeight="1" thickTop="1" thickBot="1">
      <c r="B28" s="554"/>
      <c r="C28" s="733" t="s">
        <v>389</v>
      </c>
      <c r="D28" s="482"/>
      <c r="E28" s="482"/>
      <c r="F28" s="666"/>
      <c r="G28" s="482"/>
      <c r="H28" s="482"/>
      <c r="I28" s="482"/>
      <c r="J28" s="482"/>
      <c r="K28" s="482"/>
      <c r="L28" s="482"/>
      <c r="M28" s="418">
        <f t="shared" si="3"/>
        <v>0</v>
      </c>
      <c r="N28" s="479">
        <v>71</v>
      </c>
      <c r="O28" s="532"/>
      <c r="P28" s="506"/>
      <c r="Q28" s="506"/>
      <c r="R28" s="780"/>
      <c r="S28" s="506"/>
      <c r="T28" s="506"/>
      <c r="U28" s="506"/>
      <c r="V28" s="506"/>
      <c r="W28" s="506"/>
      <c r="X28" s="506"/>
      <c r="Y28" s="506"/>
      <c r="AA28" s="506">
        <f t="shared" si="2"/>
        <v>0</v>
      </c>
    </row>
    <row r="29" spans="2:27" s="509" customFormat="1" ht="17.100000000000001" customHeight="1" thickTop="1" thickBot="1">
      <c r="B29" s="558"/>
      <c r="C29" s="733" t="s">
        <v>250</v>
      </c>
      <c r="D29" s="482"/>
      <c r="E29" s="482"/>
      <c r="F29" s="666"/>
      <c r="G29" s="482"/>
      <c r="H29" s="482"/>
      <c r="I29" s="482"/>
      <c r="J29" s="482"/>
      <c r="K29" s="482"/>
      <c r="L29" s="482"/>
      <c r="M29" s="418">
        <f>+SUM(D29:L29)</f>
        <v>0</v>
      </c>
      <c r="N29" s="479">
        <v>52</v>
      </c>
      <c r="O29" s="532"/>
      <c r="P29" s="506">
        <f t="shared" ref="P29:Y29" si="10">+IF((D29&gt;D26),111,0)</f>
        <v>0</v>
      </c>
      <c r="Q29" s="506">
        <f t="shared" si="10"/>
        <v>0</v>
      </c>
      <c r="R29" s="780"/>
      <c r="S29" s="506">
        <f t="shared" si="10"/>
        <v>0</v>
      </c>
      <c r="T29" s="506">
        <f t="shared" si="10"/>
        <v>0</v>
      </c>
      <c r="U29" s="506">
        <f t="shared" si="10"/>
        <v>0</v>
      </c>
      <c r="V29" s="506">
        <f t="shared" si="10"/>
        <v>0</v>
      </c>
      <c r="W29" s="506">
        <f t="shared" si="10"/>
        <v>0</v>
      </c>
      <c r="X29" s="506">
        <f t="shared" si="10"/>
        <v>0</v>
      </c>
      <c r="Y29" s="506">
        <f t="shared" si="10"/>
        <v>0</v>
      </c>
      <c r="AA29" s="506">
        <f>+M29-SUM(D29:L29)</f>
        <v>0</v>
      </c>
    </row>
    <row r="30" spans="2:27" s="498" customFormat="1" ht="30" customHeight="1" thickTop="1">
      <c r="B30" s="559"/>
      <c r="C30" s="560" t="s">
        <v>242</v>
      </c>
      <c r="D30" s="303"/>
      <c r="F30" s="303"/>
      <c r="G30" s="303"/>
      <c r="H30" s="303"/>
      <c r="I30" s="303"/>
      <c r="J30" s="303"/>
      <c r="K30" s="303"/>
      <c r="L30" s="303"/>
      <c r="M30" s="304"/>
      <c r="N30" s="479"/>
      <c r="O30" s="63"/>
      <c r="P30" s="503"/>
      <c r="Q30" s="504"/>
      <c r="R30" s="779"/>
      <c r="S30" s="504"/>
      <c r="T30" s="504"/>
      <c r="U30" s="504"/>
      <c r="V30" s="504"/>
      <c r="W30" s="504"/>
      <c r="X30" s="504"/>
      <c r="Y30" s="505"/>
      <c r="AA30" s="510"/>
    </row>
    <row r="31" spans="2:27" s="494" customFormat="1" ht="30" customHeight="1" thickBot="1">
      <c r="B31" s="549"/>
      <c r="C31" s="732" t="s">
        <v>10</v>
      </c>
      <c r="D31" s="482"/>
      <c r="E31" s="482"/>
      <c r="F31" s="666"/>
      <c r="G31" s="482"/>
      <c r="H31" s="482"/>
      <c r="I31" s="482"/>
      <c r="J31" s="482"/>
      <c r="K31" s="482"/>
      <c r="L31" s="482"/>
      <c r="M31" s="418">
        <f t="shared" si="3"/>
        <v>0</v>
      </c>
      <c r="N31" s="479">
        <v>11</v>
      </c>
      <c r="O31" s="530"/>
      <c r="P31" s="500">
        <f t="shared" ref="P31:Y31" si="11">+D31-SUM(D32:D33)</f>
        <v>0</v>
      </c>
      <c r="Q31" s="500">
        <f t="shared" si="11"/>
        <v>0</v>
      </c>
      <c r="R31" s="780"/>
      <c r="S31" s="500">
        <f t="shared" si="11"/>
        <v>0</v>
      </c>
      <c r="T31" s="500">
        <f t="shared" si="11"/>
        <v>0</v>
      </c>
      <c r="U31" s="500">
        <f t="shared" si="11"/>
        <v>0</v>
      </c>
      <c r="V31" s="500">
        <f t="shared" si="11"/>
        <v>0</v>
      </c>
      <c r="W31" s="500">
        <f t="shared" si="11"/>
        <v>0</v>
      </c>
      <c r="X31" s="500">
        <f t="shared" si="11"/>
        <v>0</v>
      </c>
      <c r="Y31" s="500">
        <f t="shared" si="11"/>
        <v>0</v>
      </c>
      <c r="AA31" s="500">
        <f t="shared" ref="AA31:AA49" si="12">+M31-SUM(D31:L31)</f>
        <v>0</v>
      </c>
    </row>
    <row r="32" spans="2:27" s="494" customFormat="1" ht="17.100000000000001" customHeight="1" thickTop="1" thickBot="1">
      <c r="B32" s="555"/>
      <c r="C32" s="552" t="s">
        <v>61</v>
      </c>
      <c r="D32" s="482"/>
      <c r="E32" s="482"/>
      <c r="F32" s="666"/>
      <c r="G32" s="482"/>
      <c r="H32" s="482"/>
      <c r="I32" s="482"/>
      <c r="J32" s="482"/>
      <c r="K32" s="482"/>
      <c r="L32" s="482"/>
      <c r="M32" s="418">
        <f t="shared" si="3"/>
        <v>0</v>
      </c>
      <c r="N32" s="479">
        <v>12</v>
      </c>
      <c r="O32" s="530"/>
      <c r="P32" s="500"/>
      <c r="Q32" s="501"/>
      <c r="R32" s="780"/>
      <c r="S32" s="501"/>
      <c r="T32" s="501"/>
      <c r="U32" s="501"/>
      <c r="V32" s="501"/>
      <c r="W32" s="501"/>
      <c r="X32" s="501"/>
      <c r="Y32" s="502"/>
      <c r="AA32" s="500">
        <f t="shared" si="12"/>
        <v>0</v>
      </c>
    </row>
    <row r="33" spans="2:27" s="494" customFormat="1" ht="17.100000000000001" customHeight="1" thickTop="1" thickBot="1">
      <c r="B33" s="555"/>
      <c r="C33" s="552" t="s">
        <v>62</v>
      </c>
      <c r="D33" s="482"/>
      <c r="E33" s="482"/>
      <c r="F33" s="666"/>
      <c r="G33" s="482"/>
      <c r="H33" s="482"/>
      <c r="I33" s="482"/>
      <c r="J33" s="482"/>
      <c r="K33" s="482"/>
      <c r="L33" s="482"/>
      <c r="M33" s="418">
        <f t="shared" si="3"/>
        <v>0</v>
      </c>
      <c r="N33" s="479">
        <v>13</v>
      </c>
      <c r="O33" s="530"/>
      <c r="P33" s="500"/>
      <c r="Q33" s="501"/>
      <c r="R33" s="780"/>
      <c r="S33" s="501"/>
      <c r="T33" s="501"/>
      <c r="U33" s="501"/>
      <c r="V33" s="501"/>
      <c r="W33" s="501"/>
      <c r="X33" s="501"/>
      <c r="Y33" s="502"/>
      <c r="AA33" s="500">
        <f t="shared" si="12"/>
        <v>0</v>
      </c>
    </row>
    <row r="34" spans="2:27" s="494" customFormat="1" ht="30" customHeight="1" thickTop="1" thickBot="1">
      <c r="B34" s="549"/>
      <c r="C34" s="553" t="s">
        <v>11</v>
      </c>
      <c r="D34" s="482"/>
      <c r="E34" s="482"/>
      <c r="F34" s="666"/>
      <c r="G34" s="482"/>
      <c r="H34" s="482"/>
      <c r="I34" s="482"/>
      <c r="J34" s="482"/>
      <c r="K34" s="482"/>
      <c r="L34" s="482"/>
      <c r="M34" s="418">
        <f t="shared" si="3"/>
        <v>0</v>
      </c>
      <c r="N34" s="479">
        <v>14</v>
      </c>
      <c r="O34" s="530"/>
      <c r="P34" s="500">
        <f t="shared" ref="P34:Y34" si="13">+D34-SUM(D35:D36)</f>
        <v>0</v>
      </c>
      <c r="Q34" s="500">
        <f t="shared" si="13"/>
        <v>0</v>
      </c>
      <c r="R34" s="780"/>
      <c r="S34" s="500">
        <f t="shared" si="13"/>
        <v>0</v>
      </c>
      <c r="T34" s="500">
        <f t="shared" si="13"/>
        <v>0</v>
      </c>
      <c r="U34" s="500">
        <f t="shared" si="13"/>
        <v>0</v>
      </c>
      <c r="V34" s="500">
        <f t="shared" si="13"/>
        <v>0</v>
      </c>
      <c r="W34" s="500">
        <f t="shared" si="13"/>
        <v>0</v>
      </c>
      <c r="X34" s="500">
        <f t="shared" si="13"/>
        <v>0</v>
      </c>
      <c r="Y34" s="500">
        <f t="shared" si="13"/>
        <v>0</v>
      </c>
      <c r="AA34" s="500">
        <f t="shared" si="12"/>
        <v>0</v>
      </c>
    </row>
    <row r="35" spans="2:27" s="494" customFormat="1" ht="17.100000000000001" customHeight="1" thickTop="1" thickBot="1">
      <c r="B35" s="549"/>
      <c r="C35" s="552" t="s">
        <v>61</v>
      </c>
      <c r="D35" s="482"/>
      <c r="E35" s="482"/>
      <c r="F35" s="666"/>
      <c r="G35" s="482"/>
      <c r="H35" s="482"/>
      <c r="I35" s="482"/>
      <c r="J35" s="482"/>
      <c r="K35" s="482"/>
      <c r="L35" s="482"/>
      <c r="M35" s="418">
        <f t="shared" si="3"/>
        <v>0</v>
      </c>
      <c r="N35" s="479">
        <v>15</v>
      </c>
      <c r="O35" s="530"/>
      <c r="P35" s="500"/>
      <c r="Q35" s="501"/>
      <c r="R35" s="780"/>
      <c r="S35" s="501"/>
      <c r="T35" s="501"/>
      <c r="U35" s="501"/>
      <c r="V35" s="501"/>
      <c r="W35" s="501"/>
      <c r="X35" s="501"/>
      <c r="Y35" s="502"/>
      <c r="AA35" s="500">
        <f t="shared" si="12"/>
        <v>0</v>
      </c>
    </row>
    <row r="36" spans="2:27" s="494" customFormat="1" ht="17.100000000000001" customHeight="1" thickTop="1" thickBot="1">
      <c r="B36" s="549"/>
      <c r="C36" s="552" t="s">
        <v>62</v>
      </c>
      <c r="D36" s="482"/>
      <c r="E36" s="482"/>
      <c r="F36" s="666"/>
      <c r="G36" s="482"/>
      <c r="H36" s="482"/>
      <c r="I36" s="482"/>
      <c r="J36" s="482"/>
      <c r="K36" s="482"/>
      <c r="L36" s="482"/>
      <c r="M36" s="418">
        <f t="shared" si="3"/>
        <v>0</v>
      </c>
      <c r="N36" s="479">
        <v>16</v>
      </c>
      <c r="O36" s="530"/>
      <c r="P36" s="500"/>
      <c r="Q36" s="501"/>
      <c r="R36" s="780"/>
      <c r="S36" s="501"/>
      <c r="T36" s="501"/>
      <c r="U36" s="501"/>
      <c r="V36" s="501"/>
      <c r="W36" s="501"/>
      <c r="X36" s="501"/>
      <c r="Y36" s="502"/>
      <c r="AA36" s="500">
        <f t="shared" si="12"/>
        <v>0</v>
      </c>
    </row>
    <row r="37" spans="2:27" s="498" customFormat="1" ht="30" customHeight="1" thickTop="1" thickBot="1">
      <c r="B37" s="551"/>
      <c r="C37" s="552" t="s">
        <v>190</v>
      </c>
      <c r="D37" s="482"/>
      <c r="E37" s="482"/>
      <c r="F37" s="666"/>
      <c r="G37" s="482"/>
      <c r="H37" s="482"/>
      <c r="I37" s="482"/>
      <c r="J37" s="482"/>
      <c r="K37" s="482"/>
      <c r="L37" s="482"/>
      <c r="M37" s="418">
        <f t="shared" si="3"/>
        <v>0</v>
      </c>
      <c r="N37" s="479">
        <v>53</v>
      </c>
      <c r="O37" s="531"/>
      <c r="P37" s="503">
        <f>+D34-SUM(D37:D42)</f>
        <v>0</v>
      </c>
      <c r="Q37" s="503">
        <f t="shared" ref="Q37:Y37" si="14">+E34-SUM(E37:E42)</f>
        <v>0</v>
      </c>
      <c r="R37" s="780"/>
      <c r="S37" s="503">
        <f t="shared" si="14"/>
        <v>0</v>
      </c>
      <c r="T37" s="503">
        <f t="shared" si="14"/>
        <v>0</v>
      </c>
      <c r="U37" s="503">
        <f t="shared" si="14"/>
        <v>0</v>
      </c>
      <c r="V37" s="503">
        <f t="shared" si="14"/>
        <v>0</v>
      </c>
      <c r="W37" s="503">
        <f t="shared" si="14"/>
        <v>0</v>
      </c>
      <c r="X37" s="503">
        <f t="shared" si="14"/>
        <v>0</v>
      </c>
      <c r="Y37" s="503">
        <f t="shared" si="14"/>
        <v>0</v>
      </c>
      <c r="AA37" s="503">
        <f t="shared" si="12"/>
        <v>0</v>
      </c>
    </row>
    <row r="38" spans="2:27" s="494" customFormat="1" ht="17.100000000000001" customHeight="1" thickTop="1" thickBot="1">
      <c r="B38" s="555"/>
      <c r="C38" s="552" t="s">
        <v>81</v>
      </c>
      <c r="D38" s="482"/>
      <c r="E38" s="482"/>
      <c r="F38" s="666"/>
      <c r="G38" s="482"/>
      <c r="H38" s="482"/>
      <c r="I38" s="482"/>
      <c r="J38" s="482"/>
      <c r="K38" s="482"/>
      <c r="L38" s="482"/>
      <c r="M38" s="418">
        <f t="shared" si="3"/>
        <v>0</v>
      </c>
      <c r="N38" s="479">
        <v>54</v>
      </c>
      <c r="O38" s="530"/>
      <c r="P38" s="500"/>
      <c r="Q38" s="501"/>
      <c r="R38" s="780"/>
      <c r="S38" s="501"/>
      <c r="T38" s="501"/>
      <c r="U38" s="501"/>
      <c r="V38" s="501"/>
      <c r="W38" s="501"/>
      <c r="X38" s="501"/>
      <c r="Y38" s="502"/>
      <c r="AA38" s="500">
        <f t="shared" si="12"/>
        <v>0</v>
      </c>
    </row>
    <row r="39" spans="2:27" s="494" customFormat="1" ht="17.100000000000001" customHeight="1" thickTop="1" thickBot="1">
      <c r="B39" s="555"/>
      <c r="C39" s="552" t="s">
        <v>282</v>
      </c>
      <c r="D39" s="482"/>
      <c r="E39" s="482"/>
      <c r="F39" s="666"/>
      <c r="G39" s="482"/>
      <c r="H39" s="482"/>
      <c r="I39" s="482"/>
      <c r="J39" s="482"/>
      <c r="K39" s="482"/>
      <c r="L39" s="482"/>
      <c r="M39" s="418">
        <f t="shared" si="3"/>
        <v>0</v>
      </c>
      <c r="N39" s="479">
        <v>55</v>
      </c>
      <c r="O39" s="530"/>
      <c r="P39" s="500"/>
      <c r="Q39" s="501"/>
      <c r="R39" s="780"/>
      <c r="S39" s="501"/>
      <c r="T39" s="501"/>
      <c r="U39" s="501"/>
      <c r="V39" s="501"/>
      <c r="W39" s="501"/>
      <c r="X39" s="501"/>
      <c r="Y39" s="502"/>
      <c r="AA39" s="500">
        <f t="shared" si="12"/>
        <v>0</v>
      </c>
    </row>
    <row r="40" spans="2:27" s="494" customFormat="1" ht="17.100000000000001" customHeight="1" thickTop="1" thickBot="1">
      <c r="B40" s="555"/>
      <c r="C40" s="552" t="s">
        <v>191</v>
      </c>
      <c r="D40" s="482"/>
      <c r="E40" s="482"/>
      <c r="F40" s="666"/>
      <c r="G40" s="482"/>
      <c r="H40" s="482"/>
      <c r="I40" s="482"/>
      <c r="J40" s="482"/>
      <c r="K40" s="482"/>
      <c r="L40" s="482"/>
      <c r="M40" s="418">
        <f t="shared" si="3"/>
        <v>0</v>
      </c>
      <c r="N40" s="479">
        <v>56</v>
      </c>
      <c r="O40" s="530"/>
      <c r="P40" s="500"/>
      <c r="Q40" s="501"/>
      <c r="R40" s="780"/>
      <c r="S40" s="501"/>
      <c r="T40" s="501"/>
      <c r="U40" s="501"/>
      <c r="V40" s="501"/>
      <c r="W40" s="501"/>
      <c r="X40" s="501"/>
      <c r="Y40" s="502"/>
      <c r="AA40" s="500">
        <f t="shared" si="12"/>
        <v>0</v>
      </c>
    </row>
    <row r="41" spans="2:27" s="494" customFormat="1" ht="17.100000000000001" customHeight="1" thickTop="1" thickBot="1">
      <c r="B41" s="555"/>
      <c r="C41" s="552" t="s">
        <v>54</v>
      </c>
      <c r="D41" s="482"/>
      <c r="E41" s="482"/>
      <c r="F41" s="666"/>
      <c r="G41" s="482"/>
      <c r="H41" s="482"/>
      <c r="I41" s="482"/>
      <c r="J41" s="482"/>
      <c r="K41" s="482"/>
      <c r="L41" s="482"/>
      <c r="M41" s="418">
        <f t="shared" si="3"/>
        <v>0</v>
      </c>
      <c r="N41" s="479">
        <v>57</v>
      </c>
      <c r="O41" s="530"/>
      <c r="P41" s="500"/>
      <c r="Q41" s="501"/>
      <c r="R41" s="780"/>
      <c r="S41" s="501"/>
      <c r="T41" s="501"/>
      <c r="U41" s="501"/>
      <c r="V41" s="501"/>
      <c r="W41" s="501"/>
      <c r="X41" s="501"/>
      <c r="Y41" s="502"/>
      <c r="AA41" s="500">
        <f t="shared" si="12"/>
        <v>0</v>
      </c>
    </row>
    <row r="42" spans="2:27" s="498" customFormat="1" ht="17.100000000000001" customHeight="1" thickTop="1" thickBot="1">
      <c r="B42" s="551"/>
      <c r="C42" s="552" t="s">
        <v>241</v>
      </c>
      <c r="D42" s="482"/>
      <c r="E42" s="482"/>
      <c r="F42" s="666"/>
      <c r="G42" s="482"/>
      <c r="H42" s="482"/>
      <c r="I42" s="482"/>
      <c r="J42" s="482"/>
      <c r="K42" s="482"/>
      <c r="L42" s="482"/>
      <c r="M42" s="418">
        <f>+SUM(D42:L42)</f>
        <v>0</v>
      </c>
      <c r="N42" s="479">
        <v>58</v>
      </c>
      <c r="O42" s="531"/>
      <c r="P42" s="503"/>
      <c r="Q42" s="504"/>
      <c r="R42" s="780"/>
      <c r="S42" s="504"/>
      <c r="T42" s="504"/>
      <c r="U42" s="504"/>
      <c r="V42" s="504"/>
      <c r="W42" s="504"/>
      <c r="X42" s="504"/>
      <c r="Y42" s="505"/>
      <c r="AA42" s="503">
        <f t="shared" si="12"/>
        <v>0</v>
      </c>
    </row>
    <row r="43" spans="2:27" s="498" customFormat="1" ht="30" customHeight="1" thickTop="1" thickBot="1">
      <c r="B43" s="551"/>
      <c r="C43" s="553" t="s">
        <v>12</v>
      </c>
      <c r="D43" s="482"/>
      <c r="E43" s="482"/>
      <c r="F43" s="666"/>
      <c r="G43" s="482"/>
      <c r="H43" s="482"/>
      <c r="I43" s="482"/>
      <c r="J43" s="482"/>
      <c r="K43" s="482"/>
      <c r="L43" s="482"/>
      <c r="M43" s="418">
        <f>+SUM(D43:L43)</f>
        <v>0</v>
      </c>
      <c r="N43" s="479">
        <v>17</v>
      </c>
      <c r="O43" s="531"/>
      <c r="P43" s="503">
        <f t="shared" ref="P43:Y43" si="15">+D43-SUM(D44:D45)</f>
        <v>0</v>
      </c>
      <c r="Q43" s="503">
        <f t="shared" si="15"/>
        <v>0</v>
      </c>
      <c r="R43" s="780"/>
      <c r="S43" s="503">
        <f t="shared" si="15"/>
        <v>0</v>
      </c>
      <c r="T43" s="503">
        <f t="shared" si="15"/>
        <v>0</v>
      </c>
      <c r="U43" s="503">
        <f t="shared" si="15"/>
        <v>0</v>
      </c>
      <c r="V43" s="503">
        <f t="shared" si="15"/>
        <v>0</v>
      </c>
      <c r="W43" s="503">
        <f t="shared" si="15"/>
        <v>0</v>
      </c>
      <c r="X43" s="503">
        <f t="shared" si="15"/>
        <v>0</v>
      </c>
      <c r="Y43" s="503">
        <f t="shared" si="15"/>
        <v>0</v>
      </c>
      <c r="AA43" s="503">
        <f t="shared" si="12"/>
        <v>0</v>
      </c>
    </row>
    <row r="44" spans="2:27" s="494" customFormat="1" ht="17.100000000000001" customHeight="1" thickTop="1" thickBot="1">
      <c r="B44" s="549"/>
      <c r="C44" s="552" t="s">
        <v>61</v>
      </c>
      <c r="D44" s="482"/>
      <c r="E44" s="482"/>
      <c r="F44" s="666"/>
      <c r="G44" s="482"/>
      <c r="H44" s="482"/>
      <c r="I44" s="482"/>
      <c r="J44" s="482"/>
      <c r="K44" s="482"/>
      <c r="L44" s="482"/>
      <c r="M44" s="418">
        <f>+SUM(D44:L44)</f>
        <v>0</v>
      </c>
      <c r="N44" s="479">
        <v>18</v>
      </c>
      <c r="O44" s="530"/>
      <c r="P44" s="500"/>
      <c r="Q44" s="501"/>
      <c r="R44" s="780"/>
      <c r="S44" s="501"/>
      <c r="T44" s="501"/>
      <c r="U44" s="501"/>
      <c r="V44" s="501"/>
      <c r="W44" s="501"/>
      <c r="X44" s="501"/>
      <c r="Y44" s="502"/>
      <c r="AA44" s="500">
        <f t="shared" si="12"/>
        <v>0</v>
      </c>
    </row>
    <row r="45" spans="2:27" s="494" customFormat="1" ht="17.100000000000001" customHeight="1" thickTop="1" thickBot="1">
      <c r="B45" s="555"/>
      <c r="C45" s="552" t="s">
        <v>62</v>
      </c>
      <c r="D45" s="482"/>
      <c r="E45" s="482"/>
      <c r="F45" s="666"/>
      <c r="G45" s="482"/>
      <c r="H45" s="482"/>
      <c r="I45" s="482"/>
      <c r="J45" s="482"/>
      <c r="K45" s="482"/>
      <c r="L45" s="482"/>
      <c r="M45" s="418">
        <f>+SUM(D45:L45)</f>
        <v>0</v>
      </c>
      <c r="N45" s="479">
        <v>19</v>
      </c>
      <c r="O45" s="530"/>
      <c r="P45" s="500"/>
      <c r="Q45" s="501"/>
      <c r="R45" s="780"/>
      <c r="S45" s="501"/>
      <c r="T45" s="501"/>
      <c r="U45" s="501"/>
      <c r="V45" s="501"/>
      <c r="W45" s="501"/>
      <c r="X45" s="501"/>
      <c r="Y45" s="502"/>
      <c r="AA45" s="500">
        <f t="shared" si="12"/>
        <v>0</v>
      </c>
    </row>
    <row r="46" spans="2:27" s="498" customFormat="1" ht="30" customHeight="1" thickTop="1" thickBot="1">
      <c r="B46" s="556"/>
      <c r="C46" s="553" t="s">
        <v>56</v>
      </c>
      <c r="D46" s="418">
        <f>+SUM(D43,D34,D31)</f>
        <v>0</v>
      </c>
      <c r="E46" s="418">
        <f t="shared" ref="E46:L46" si="16">+SUM(E43,E34,E31)</f>
        <v>0</v>
      </c>
      <c r="F46" s="666"/>
      <c r="G46" s="418">
        <f t="shared" si="16"/>
        <v>0</v>
      </c>
      <c r="H46" s="418">
        <f t="shared" si="16"/>
        <v>0</v>
      </c>
      <c r="I46" s="418">
        <f t="shared" si="16"/>
        <v>0</v>
      </c>
      <c r="J46" s="418">
        <f t="shared" si="16"/>
        <v>0</v>
      </c>
      <c r="K46" s="418">
        <f t="shared" si="16"/>
        <v>0</v>
      </c>
      <c r="L46" s="418">
        <f t="shared" si="16"/>
        <v>0</v>
      </c>
      <c r="M46" s="418">
        <f t="shared" si="3"/>
        <v>0</v>
      </c>
      <c r="N46" s="479">
        <v>20</v>
      </c>
      <c r="O46" s="531"/>
      <c r="P46" s="503">
        <f t="shared" ref="P46:Y46" si="17">+D46-D31-D34-D43</f>
        <v>0</v>
      </c>
      <c r="Q46" s="503">
        <f t="shared" si="17"/>
        <v>0</v>
      </c>
      <c r="R46" s="780"/>
      <c r="S46" s="503">
        <f t="shared" si="17"/>
        <v>0</v>
      </c>
      <c r="T46" s="503">
        <f t="shared" si="17"/>
        <v>0</v>
      </c>
      <c r="U46" s="503">
        <f t="shared" si="17"/>
        <v>0</v>
      </c>
      <c r="V46" s="503">
        <f t="shared" si="17"/>
        <v>0</v>
      </c>
      <c r="W46" s="503">
        <f t="shared" si="17"/>
        <v>0</v>
      </c>
      <c r="X46" s="503">
        <f t="shared" si="17"/>
        <v>0</v>
      </c>
      <c r="Y46" s="503">
        <f t="shared" si="17"/>
        <v>0</v>
      </c>
      <c r="AA46" s="503">
        <f t="shared" si="12"/>
        <v>0</v>
      </c>
    </row>
    <row r="47" spans="2:27" s="509" customFormat="1" ht="30" customHeight="1" thickTop="1" thickBot="1">
      <c r="B47" s="554"/>
      <c r="C47" s="733" t="s">
        <v>388</v>
      </c>
      <c r="D47" s="416"/>
      <c r="E47" s="416"/>
      <c r="F47" s="666"/>
      <c r="G47" s="416"/>
      <c r="H47" s="416"/>
      <c r="I47" s="416"/>
      <c r="J47" s="416"/>
      <c r="K47" s="416"/>
      <c r="L47" s="416"/>
      <c r="M47" s="418">
        <f t="shared" si="3"/>
        <v>0</v>
      </c>
      <c r="N47" s="479">
        <v>72</v>
      </c>
      <c r="O47" s="532"/>
      <c r="P47" s="506">
        <f>+IF((D47+D48&gt;D46),111,0)</f>
        <v>0</v>
      </c>
      <c r="Q47" s="506">
        <f t="shared" ref="Q47:Y47" si="18">+IF((E47+E48&gt;E46),111,0)</f>
        <v>0</v>
      </c>
      <c r="R47" s="780"/>
      <c r="S47" s="506">
        <f t="shared" si="18"/>
        <v>0</v>
      </c>
      <c r="T47" s="506">
        <f t="shared" si="18"/>
        <v>0</v>
      </c>
      <c r="U47" s="506">
        <f t="shared" si="18"/>
        <v>0</v>
      </c>
      <c r="V47" s="506">
        <f t="shared" si="18"/>
        <v>0</v>
      </c>
      <c r="W47" s="506">
        <f t="shared" si="18"/>
        <v>0</v>
      </c>
      <c r="X47" s="506">
        <f t="shared" si="18"/>
        <v>0</v>
      </c>
      <c r="Y47" s="506">
        <f t="shared" si="18"/>
        <v>0</v>
      </c>
      <c r="AA47" s="506">
        <f t="shared" si="12"/>
        <v>0</v>
      </c>
    </row>
    <row r="48" spans="2:27" s="509" customFormat="1" ht="17.100000000000001" customHeight="1" thickTop="1" thickBot="1">
      <c r="B48" s="554"/>
      <c r="C48" s="733" t="s">
        <v>389</v>
      </c>
      <c r="D48" s="416"/>
      <c r="E48" s="416"/>
      <c r="F48" s="666"/>
      <c r="G48" s="416"/>
      <c r="H48" s="416"/>
      <c r="I48" s="416"/>
      <c r="J48" s="416"/>
      <c r="K48" s="416"/>
      <c r="L48" s="416"/>
      <c r="M48" s="418">
        <f t="shared" si="3"/>
        <v>0</v>
      </c>
      <c r="N48" s="479">
        <v>73</v>
      </c>
      <c r="O48" s="532"/>
      <c r="P48" s="506"/>
      <c r="Q48" s="506"/>
      <c r="R48" s="780"/>
      <c r="S48" s="506"/>
      <c r="T48" s="506"/>
      <c r="U48" s="506"/>
      <c r="V48" s="506"/>
      <c r="W48" s="506"/>
      <c r="X48" s="506"/>
      <c r="Y48" s="506"/>
      <c r="AA48" s="506">
        <f t="shared" si="12"/>
        <v>0</v>
      </c>
    </row>
    <row r="49" spans="1:27" s="509" customFormat="1" ht="17.100000000000001" customHeight="1" thickTop="1" thickBot="1">
      <c r="B49" s="558"/>
      <c r="C49" s="733" t="s">
        <v>250</v>
      </c>
      <c r="D49" s="416"/>
      <c r="E49" s="416"/>
      <c r="F49" s="666"/>
      <c r="G49" s="416"/>
      <c r="H49" s="416"/>
      <c r="I49" s="416"/>
      <c r="J49" s="416"/>
      <c r="K49" s="416"/>
      <c r="L49" s="416"/>
      <c r="M49" s="418">
        <f>+SUM(D49:L49)</f>
        <v>0</v>
      </c>
      <c r="N49" s="479">
        <v>60</v>
      </c>
      <c r="O49" s="532"/>
      <c r="P49" s="506">
        <f t="shared" ref="P49:Y49" si="19">+IF((D49&gt;D46),111,0)</f>
        <v>0</v>
      </c>
      <c r="Q49" s="506">
        <f t="shared" si="19"/>
        <v>0</v>
      </c>
      <c r="R49" s="780"/>
      <c r="S49" s="506">
        <f t="shared" si="19"/>
        <v>0</v>
      </c>
      <c r="T49" s="506">
        <f t="shared" si="19"/>
        <v>0</v>
      </c>
      <c r="U49" s="506">
        <f t="shared" si="19"/>
        <v>0</v>
      </c>
      <c r="V49" s="506">
        <f t="shared" si="19"/>
        <v>0</v>
      </c>
      <c r="W49" s="506">
        <f t="shared" si="19"/>
        <v>0</v>
      </c>
      <c r="X49" s="506">
        <f t="shared" si="19"/>
        <v>0</v>
      </c>
      <c r="Y49" s="506">
        <f t="shared" si="19"/>
        <v>0</v>
      </c>
      <c r="AA49" s="506">
        <f t="shared" si="12"/>
        <v>0</v>
      </c>
    </row>
    <row r="50" spans="1:27" s="509" customFormat="1" ht="17.100000000000001" customHeight="1" thickTop="1">
      <c r="B50" s="558"/>
      <c r="C50" s="733" t="s">
        <v>239</v>
      </c>
      <c r="D50" s="561"/>
      <c r="E50" s="561"/>
      <c r="F50" s="426"/>
      <c r="G50" s="561"/>
      <c r="H50" s="561"/>
      <c r="I50" s="561"/>
      <c r="J50" s="561"/>
      <c r="K50" s="438"/>
      <c r="L50" s="561"/>
      <c r="M50" s="438"/>
      <c r="N50" s="479">
        <v>61</v>
      </c>
      <c r="O50" s="532"/>
      <c r="P50" s="511"/>
      <c r="Q50" s="511"/>
      <c r="R50" s="780"/>
      <c r="S50" s="511"/>
      <c r="T50" s="511"/>
      <c r="U50" s="511"/>
      <c r="V50" s="511"/>
      <c r="W50" s="506">
        <f>+IF((K50&gt;K46),111,0)</f>
        <v>0</v>
      </c>
      <c r="X50" s="511"/>
      <c r="Y50" s="506">
        <f>+IF((M50&gt;M46),111,0)</f>
        <v>0</v>
      </c>
      <c r="AA50" s="511"/>
    </row>
    <row r="51" spans="1:27" s="494" customFormat="1" ht="30" customHeight="1">
      <c r="B51" s="549"/>
      <c r="C51" s="734" t="s">
        <v>71</v>
      </c>
      <c r="D51" s="527"/>
      <c r="E51" s="527"/>
      <c r="F51" s="527"/>
      <c r="G51" s="527"/>
      <c r="H51" s="527"/>
      <c r="I51" s="527"/>
      <c r="J51" s="527"/>
      <c r="K51" s="527"/>
      <c r="L51" s="527"/>
      <c r="M51" s="667"/>
      <c r="N51" s="479"/>
      <c r="O51" s="530"/>
      <c r="P51" s="500"/>
      <c r="Q51" s="501"/>
      <c r="R51" s="778"/>
      <c r="S51" s="501"/>
      <c r="T51" s="501"/>
      <c r="U51" s="501"/>
      <c r="V51" s="501"/>
      <c r="W51" s="501"/>
      <c r="X51" s="501"/>
      <c r="Y51" s="502"/>
      <c r="AA51" s="512"/>
    </row>
    <row r="52" spans="1:27" s="494" customFormat="1" ht="23.25" customHeight="1" thickBot="1">
      <c r="A52" s="832"/>
      <c r="B52" s="555"/>
      <c r="C52" s="552" t="s">
        <v>444</v>
      </c>
      <c r="D52" s="482"/>
      <c r="E52" s="482"/>
      <c r="F52" s="666"/>
      <c r="G52" s="482"/>
      <c r="H52" s="482"/>
      <c r="I52" s="482"/>
      <c r="J52" s="482"/>
      <c r="K52" s="482"/>
      <c r="L52" s="482"/>
      <c r="M52" s="418">
        <f t="shared" si="3"/>
        <v>0</v>
      </c>
      <c r="N52" s="479">
        <v>183</v>
      </c>
      <c r="O52" s="530"/>
      <c r="P52" s="500">
        <f>+D46-SUM(D52:D57)</f>
        <v>0</v>
      </c>
      <c r="Q52" s="500">
        <f t="shared" ref="Q52:Y52" si="20">+E46-SUM(E52:E57)</f>
        <v>0</v>
      </c>
      <c r="R52" s="780"/>
      <c r="S52" s="500">
        <f t="shared" si="20"/>
        <v>0</v>
      </c>
      <c r="T52" s="500">
        <f t="shared" si="20"/>
        <v>0</v>
      </c>
      <c r="U52" s="500">
        <f t="shared" si="20"/>
        <v>0</v>
      </c>
      <c r="V52" s="500">
        <f t="shared" si="20"/>
        <v>0</v>
      </c>
      <c r="W52" s="500">
        <f t="shared" si="20"/>
        <v>0</v>
      </c>
      <c r="X52" s="500">
        <f t="shared" si="20"/>
        <v>0</v>
      </c>
      <c r="Y52" s="500">
        <f t="shared" si="20"/>
        <v>0</v>
      </c>
      <c r="AA52" s="513">
        <f t="shared" ref="AA52:AA53" si="21">+M52-SUM(D52:L52)</f>
        <v>0</v>
      </c>
    </row>
    <row r="53" spans="1:27" s="494" customFormat="1" ht="17.100000000000001" customHeight="1" thickTop="1" thickBot="1">
      <c r="A53" s="832"/>
      <c r="B53" s="555"/>
      <c r="C53" s="552" t="s">
        <v>445</v>
      </c>
      <c r="D53" s="482"/>
      <c r="E53" s="482"/>
      <c r="F53" s="666"/>
      <c r="G53" s="482"/>
      <c r="H53" s="482"/>
      <c r="I53" s="482"/>
      <c r="J53" s="482"/>
      <c r="K53" s="482"/>
      <c r="L53" s="482"/>
      <c r="M53" s="418">
        <f>+SUM(D53:L53)</f>
        <v>0</v>
      </c>
      <c r="N53" s="479">
        <v>184</v>
      </c>
      <c r="O53" s="530"/>
      <c r="P53" s="500"/>
      <c r="Q53" s="702"/>
      <c r="R53" s="780"/>
      <c r="S53" s="702"/>
      <c r="T53" s="702"/>
      <c r="U53" s="702"/>
      <c r="V53" s="702"/>
      <c r="W53" s="702"/>
      <c r="X53" s="702"/>
      <c r="Y53" s="502"/>
      <c r="AA53" s="513">
        <f t="shared" si="21"/>
        <v>0</v>
      </c>
    </row>
    <row r="54" spans="1:27" s="494" customFormat="1" ht="17.100000000000001" customHeight="1" thickTop="1" thickBot="1">
      <c r="B54" s="555"/>
      <c r="C54" s="552" t="s">
        <v>371</v>
      </c>
      <c r="D54" s="482"/>
      <c r="E54" s="482"/>
      <c r="F54" s="666"/>
      <c r="G54" s="482"/>
      <c r="H54" s="482"/>
      <c r="I54" s="482"/>
      <c r="J54" s="482"/>
      <c r="K54" s="482"/>
      <c r="L54" s="482"/>
      <c r="M54" s="418">
        <f>+SUM(D54:L54)</f>
        <v>0</v>
      </c>
      <c r="N54" s="479">
        <v>74</v>
      </c>
      <c r="O54" s="530"/>
      <c r="P54" s="500"/>
      <c r="Q54" s="501"/>
      <c r="R54" s="780"/>
      <c r="S54" s="501"/>
      <c r="T54" s="501"/>
      <c r="U54" s="501"/>
      <c r="V54" s="501"/>
      <c r="W54" s="501"/>
      <c r="X54" s="501"/>
      <c r="Y54" s="502"/>
      <c r="AA54" s="513">
        <f>+M54-SUM(D54:L54)</f>
        <v>0</v>
      </c>
    </row>
    <row r="55" spans="1:27" s="494" customFormat="1" ht="17.100000000000001" customHeight="1" thickTop="1" thickBot="1">
      <c r="B55" s="555"/>
      <c r="C55" s="552" t="s">
        <v>372</v>
      </c>
      <c r="D55" s="482"/>
      <c r="E55" s="482"/>
      <c r="F55" s="666"/>
      <c r="G55" s="482"/>
      <c r="H55" s="482"/>
      <c r="I55" s="482"/>
      <c r="J55" s="482"/>
      <c r="K55" s="482"/>
      <c r="L55" s="482"/>
      <c r="M55" s="418">
        <f t="shared" si="3"/>
        <v>0</v>
      </c>
      <c r="N55" s="479">
        <v>75</v>
      </c>
      <c r="O55" s="530"/>
      <c r="P55" s="500"/>
      <c r="Q55" s="501"/>
      <c r="R55" s="780"/>
      <c r="S55" s="501"/>
      <c r="T55" s="501"/>
      <c r="U55" s="501"/>
      <c r="V55" s="501"/>
      <c r="W55" s="501"/>
      <c r="X55" s="501"/>
      <c r="Y55" s="502"/>
      <c r="AA55" s="513">
        <f t="shared" ref="AA55:AA57" si="22">+M55-SUM(D55:L55)</f>
        <v>0</v>
      </c>
    </row>
    <row r="56" spans="1:27" s="494" customFormat="1" ht="17.100000000000001" customHeight="1" thickTop="1" thickBot="1">
      <c r="B56" s="555"/>
      <c r="C56" s="552" t="s">
        <v>373</v>
      </c>
      <c r="D56" s="482"/>
      <c r="E56" s="482"/>
      <c r="F56" s="666"/>
      <c r="G56" s="482"/>
      <c r="H56" s="482"/>
      <c r="I56" s="482"/>
      <c r="J56" s="482"/>
      <c r="K56" s="482"/>
      <c r="L56" s="482"/>
      <c r="M56" s="418">
        <f t="shared" si="3"/>
        <v>0</v>
      </c>
      <c r="N56" s="479">
        <v>76</v>
      </c>
      <c r="O56" s="530"/>
      <c r="P56" s="500"/>
      <c r="Q56" s="501"/>
      <c r="R56" s="780"/>
      <c r="S56" s="501"/>
      <c r="T56" s="501"/>
      <c r="U56" s="501"/>
      <c r="V56" s="501"/>
      <c r="W56" s="501"/>
      <c r="X56" s="501"/>
      <c r="Y56" s="502"/>
      <c r="AA56" s="513">
        <f t="shared" si="22"/>
        <v>0</v>
      </c>
    </row>
    <row r="57" spans="1:27" s="494" customFormat="1" ht="17.100000000000001" customHeight="1" thickTop="1" thickBot="1">
      <c r="B57" s="549"/>
      <c r="C57" s="552" t="s">
        <v>374</v>
      </c>
      <c r="D57" s="482"/>
      <c r="E57" s="482"/>
      <c r="F57" s="666"/>
      <c r="G57" s="482"/>
      <c r="H57" s="482"/>
      <c r="I57" s="482"/>
      <c r="J57" s="482"/>
      <c r="K57" s="482"/>
      <c r="L57" s="482"/>
      <c r="M57" s="418">
        <f t="shared" si="3"/>
        <v>0</v>
      </c>
      <c r="N57" s="479">
        <v>77</v>
      </c>
      <c r="O57" s="530"/>
      <c r="P57" s="500"/>
      <c r="Q57" s="501"/>
      <c r="R57" s="780"/>
      <c r="S57" s="501"/>
      <c r="T57" s="501"/>
      <c r="U57" s="501"/>
      <c r="V57" s="501"/>
      <c r="W57" s="501"/>
      <c r="X57" s="501"/>
      <c r="Y57" s="502"/>
      <c r="AA57" s="513">
        <f t="shared" si="22"/>
        <v>0</v>
      </c>
    </row>
    <row r="58" spans="1:27" s="498" customFormat="1" ht="30" customHeight="1" thickTop="1">
      <c r="B58" s="559"/>
      <c r="C58" s="560" t="s">
        <v>207</v>
      </c>
      <c r="D58" s="303"/>
      <c r="E58" s="303"/>
      <c r="F58" s="303"/>
      <c r="G58" s="303"/>
      <c r="H58" s="303"/>
      <c r="I58" s="303"/>
      <c r="J58" s="303"/>
      <c r="K58" s="303"/>
      <c r="L58" s="303"/>
      <c r="M58" s="304"/>
      <c r="N58" s="479"/>
      <c r="O58" s="63"/>
      <c r="P58" s="503"/>
      <c r="Q58" s="504"/>
      <c r="R58" s="779"/>
      <c r="S58" s="504"/>
      <c r="T58" s="504"/>
      <c r="U58" s="504"/>
      <c r="V58" s="504"/>
      <c r="W58" s="504"/>
      <c r="X58" s="504"/>
      <c r="Y58" s="505"/>
      <c r="AA58" s="514"/>
    </row>
    <row r="59" spans="1:27" s="494" customFormat="1" ht="30" customHeight="1" thickBot="1">
      <c r="B59" s="549"/>
      <c r="C59" s="732" t="s">
        <v>10</v>
      </c>
      <c r="D59" s="482"/>
      <c r="E59" s="482"/>
      <c r="F59" s="666"/>
      <c r="G59" s="482"/>
      <c r="H59" s="482"/>
      <c r="I59" s="482"/>
      <c r="J59" s="482"/>
      <c r="K59" s="482"/>
      <c r="L59" s="482"/>
      <c r="M59" s="418">
        <f t="shared" si="3"/>
        <v>0</v>
      </c>
      <c r="N59" s="479">
        <v>31</v>
      </c>
      <c r="O59" s="530"/>
      <c r="P59" s="500">
        <f t="shared" ref="P59:Y59" si="23">+D59-SUM(D60:D61)</f>
        <v>0</v>
      </c>
      <c r="Q59" s="500">
        <f t="shared" si="23"/>
        <v>0</v>
      </c>
      <c r="R59" s="780"/>
      <c r="S59" s="500">
        <f t="shared" si="23"/>
        <v>0</v>
      </c>
      <c r="T59" s="500">
        <f t="shared" si="23"/>
        <v>0</v>
      </c>
      <c r="U59" s="500">
        <f t="shared" si="23"/>
        <v>0</v>
      </c>
      <c r="V59" s="500">
        <f t="shared" si="23"/>
        <v>0</v>
      </c>
      <c r="W59" s="500">
        <f t="shared" si="23"/>
        <v>0</v>
      </c>
      <c r="X59" s="500">
        <f t="shared" si="23"/>
        <v>0</v>
      </c>
      <c r="Y59" s="500">
        <f t="shared" si="23"/>
        <v>0</v>
      </c>
      <c r="AA59" s="500">
        <f t="shared" ref="AA59:AA77" si="24">+M59-SUM(D59:L59)</f>
        <v>0</v>
      </c>
    </row>
    <row r="60" spans="1:27" s="494" customFormat="1" ht="17.100000000000001" customHeight="1" thickTop="1" thickBot="1">
      <c r="B60" s="555"/>
      <c r="C60" s="552" t="s">
        <v>61</v>
      </c>
      <c r="D60" s="482"/>
      <c r="E60" s="482"/>
      <c r="F60" s="666"/>
      <c r="G60" s="482"/>
      <c r="H60" s="482"/>
      <c r="I60" s="482"/>
      <c r="J60" s="482"/>
      <c r="K60" s="482"/>
      <c r="L60" s="482"/>
      <c r="M60" s="418">
        <f t="shared" si="3"/>
        <v>0</v>
      </c>
      <c r="N60" s="479">
        <v>32</v>
      </c>
      <c r="O60" s="530"/>
      <c r="P60" s="500"/>
      <c r="Q60" s="501"/>
      <c r="R60" s="780"/>
      <c r="S60" s="501"/>
      <c r="T60" s="501"/>
      <c r="U60" s="501"/>
      <c r="V60" s="501"/>
      <c r="W60" s="501"/>
      <c r="X60" s="501"/>
      <c r="Y60" s="502"/>
      <c r="AA60" s="500">
        <f t="shared" si="24"/>
        <v>0</v>
      </c>
    </row>
    <row r="61" spans="1:27" s="494" customFormat="1" ht="17.100000000000001" customHeight="1" thickTop="1" thickBot="1">
      <c r="B61" s="555"/>
      <c r="C61" s="552" t="s">
        <v>62</v>
      </c>
      <c r="D61" s="482"/>
      <c r="E61" s="482"/>
      <c r="F61" s="666"/>
      <c r="G61" s="482"/>
      <c r="H61" s="482"/>
      <c r="I61" s="482"/>
      <c r="J61" s="482"/>
      <c r="K61" s="482"/>
      <c r="L61" s="482"/>
      <c r="M61" s="418">
        <f t="shared" si="3"/>
        <v>0</v>
      </c>
      <c r="N61" s="479">
        <v>33</v>
      </c>
      <c r="O61" s="530"/>
      <c r="P61" s="500"/>
      <c r="Q61" s="501"/>
      <c r="R61" s="780"/>
      <c r="S61" s="501"/>
      <c r="T61" s="501"/>
      <c r="U61" s="501"/>
      <c r="V61" s="501"/>
      <c r="W61" s="501"/>
      <c r="X61" s="501"/>
      <c r="Y61" s="502"/>
      <c r="AA61" s="500">
        <f t="shared" si="24"/>
        <v>0</v>
      </c>
    </row>
    <row r="62" spans="1:27" s="494" customFormat="1" ht="30" customHeight="1" thickTop="1" thickBot="1">
      <c r="B62" s="549"/>
      <c r="C62" s="553" t="s">
        <v>11</v>
      </c>
      <c r="D62" s="482"/>
      <c r="E62" s="482"/>
      <c r="F62" s="666"/>
      <c r="G62" s="482"/>
      <c r="H62" s="482"/>
      <c r="I62" s="482"/>
      <c r="J62" s="482"/>
      <c r="K62" s="482"/>
      <c r="L62" s="482"/>
      <c r="M62" s="418">
        <f t="shared" si="3"/>
        <v>0</v>
      </c>
      <c r="N62" s="479">
        <v>34</v>
      </c>
      <c r="O62" s="530"/>
      <c r="P62" s="500">
        <f t="shared" ref="P62:Y62" si="25">+D62-SUM(D63:D64)</f>
        <v>0</v>
      </c>
      <c r="Q62" s="500">
        <f t="shared" si="25"/>
        <v>0</v>
      </c>
      <c r="R62" s="780"/>
      <c r="S62" s="500">
        <f t="shared" si="25"/>
        <v>0</v>
      </c>
      <c r="T62" s="500">
        <f t="shared" si="25"/>
        <v>0</v>
      </c>
      <c r="U62" s="500">
        <f t="shared" si="25"/>
        <v>0</v>
      </c>
      <c r="V62" s="500">
        <f t="shared" si="25"/>
        <v>0</v>
      </c>
      <c r="W62" s="500">
        <f t="shared" si="25"/>
        <v>0</v>
      </c>
      <c r="X62" s="500">
        <f t="shared" si="25"/>
        <v>0</v>
      </c>
      <c r="Y62" s="500">
        <f t="shared" si="25"/>
        <v>0</v>
      </c>
      <c r="AA62" s="500">
        <f t="shared" si="24"/>
        <v>0</v>
      </c>
    </row>
    <row r="63" spans="1:27" s="494" customFormat="1" ht="17.100000000000001" customHeight="1" thickTop="1" thickBot="1">
      <c r="B63" s="549"/>
      <c r="C63" s="552" t="s">
        <v>61</v>
      </c>
      <c r="D63" s="482"/>
      <c r="E63" s="482"/>
      <c r="F63" s="666"/>
      <c r="G63" s="482"/>
      <c r="H63" s="482"/>
      <c r="I63" s="482"/>
      <c r="J63" s="482"/>
      <c r="K63" s="482"/>
      <c r="L63" s="482"/>
      <c r="M63" s="418">
        <f t="shared" si="3"/>
        <v>0</v>
      </c>
      <c r="N63" s="479">
        <v>35</v>
      </c>
      <c r="O63" s="530"/>
      <c r="P63" s="500"/>
      <c r="Q63" s="501"/>
      <c r="R63" s="780"/>
      <c r="S63" s="501"/>
      <c r="T63" s="501"/>
      <c r="U63" s="501"/>
      <c r="V63" s="501"/>
      <c r="W63" s="501"/>
      <c r="X63" s="501"/>
      <c r="Y63" s="502"/>
      <c r="AA63" s="500">
        <f t="shared" si="24"/>
        <v>0</v>
      </c>
    </row>
    <row r="64" spans="1:27" s="494" customFormat="1" ht="17.100000000000001" customHeight="1" thickTop="1" thickBot="1">
      <c r="B64" s="549"/>
      <c r="C64" s="552" t="s">
        <v>62</v>
      </c>
      <c r="D64" s="482"/>
      <c r="E64" s="482"/>
      <c r="F64" s="666"/>
      <c r="G64" s="482"/>
      <c r="H64" s="482"/>
      <c r="I64" s="482"/>
      <c r="J64" s="482"/>
      <c r="K64" s="482"/>
      <c r="L64" s="482"/>
      <c r="M64" s="418">
        <f t="shared" si="3"/>
        <v>0</v>
      </c>
      <c r="N64" s="479">
        <v>36</v>
      </c>
      <c r="O64" s="530"/>
      <c r="P64" s="500"/>
      <c r="Q64" s="501"/>
      <c r="R64" s="780"/>
      <c r="S64" s="501"/>
      <c r="T64" s="501"/>
      <c r="U64" s="501"/>
      <c r="V64" s="501"/>
      <c r="W64" s="501"/>
      <c r="X64" s="501"/>
      <c r="Y64" s="502"/>
      <c r="AA64" s="500">
        <f t="shared" si="24"/>
        <v>0</v>
      </c>
    </row>
    <row r="65" spans="1:27" s="498" customFormat="1" ht="30" customHeight="1" thickTop="1" thickBot="1">
      <c r="B65" s="551"/>
      <c r="C65" s="552" t="s">
        <v>190</v>
      </c>
      <c r="D65" s="482"/>
      <c r="E65" s="482"/>
      <c r="F65" s="666"/>
      <c r="G65" s="482"/>
      <c r="H65" s="482"/>
      <c r="I65" s="482"/>
      <c r="J65" s="482"/>
      <c r="K65" s="482"/>
      <c r="L65" s="482"/>
      <c r="M65" s="418">
        <f t="shared" si="3"/>
        <v>0</v>
      </c>
      <c r="N65" s="479">
        <v>62</v>
      </c>
      <c r="O65" s="531"/>
      <c r="P65" s="503">
        <f>+D62-SUM(D65:D70)</f>
        <v>0</v>
      </c>
      <c r="Q65" s="503">
        <f t="shared" ref="Q65:Y65" si="26">+E62-SUM(E65:E70)</f>
        <v>0</v>
      </c>
      <c r="R65" s="780"/>
      <c r="S65" s="503">
        <f t="shared" si="26"/>
        <v>0</v>
      </c>
      <c r="T65" s="503">
        <f t="shared" si="26"/>
        <v>0</v>
      </c>
      <c r="U65" s="503">
        <f t="shared" si="26"/>
        <v>0</v>
      </c>
      <c r="V65" s="503">
        <f t="shared" si="26"/>
        <v>0</v>
      </c>
      <c r="W65" s="503">
        <f t="shared" si="26"/>
        <v>0</v>
      </c>
      <c r="X65" s="503">
        <f t="shared" si="26"/>
        <v>0</v>
      </c>
      <c r="Y65" s="503">
        <f t="shared" si="26"/>
        <v>0</v>
      </c>
      <c r="AA65" s="503">
        <f t="shared" si="24"/>
        <v>0</v>
      </c>
    </row>
    <row r="66" spans="1:27" s="494" customFormat="1" ht="17.100000000000001" customHeight="1" thickTop="1" thickBot="1">
      <c r="B66" s="555"/>
      <c r="C66" s="552" t="s">
        <v>81</v>
      </c>
      <c r="D66" s="482"/>
      <c r="E66" s="482"/>
      <c r="F66" s="666"/>
      <c r="G66" s="482"/>
      <c r="H66" s="482"/>
      <c r="I66" s="482"/>
      <c r="J66" s="482"/>
      <c r="K66" s="482"/>
      <c r="L66" s="482"/>
      <c r="M66" s="418">
        <f t="shared" si="3"/>
        <v>0</v>
      </c>
      <c r="N66" s="479">
        <v>63</v>
      </c>
      <c r="O66" s="530"/>
      <c r="P66" s="500"/>
      <c r="Q66" s="501"/>
      <c r="R66" s="780"/>
      <c r="S66" s="501"/>
      <c r="T66" s="501"/>
      <c r="U66" s="501"/>
      <c r="V66" s="501"/>
      <c r="W66" s="501"/>
      <c r="X66" s="501"/>
      <c r="Y66" s="502"/>
      <c r="AA66" s="500">
        <f t="shared" si="24"/>
        <v>0</v>
      </c>
    </row>
    <row r="67" spans="1:27" s="494" customFormat="1" ht="17.100000000000001" customHeight="1" thickTop="1" thickBot="1">
      <c r="B67" s="555"/>
      <c r="C67" s="552" t="s">
        <v>282</v>
      </c>
      <c r="D67" s="482"/>
      <c r="E67" s="482"/>
      <c r="F67" s="666"/>
      <c r="G67" s="482"/>
      <c r="H67" s="482"/>
      <c r="I67" s="482"/>
      <c r="J67" s="482"/>
      <c r="K67" s="482"/>
      <c r="L67" s="482"/>
      <c r="M67" s="418">
        <f t="shared" si="3"/>
        <v>0</v>
      </c>
      <c r="N67" s="479">
        <v>64</v>
      </c>
      <c r="O67" s="530"/>
      <c r="P67" s="500"/>
      <c r="Q67" s="501"/>
      <c r="R67" s="780"/>
      <c r="S67" s="501"/>
      <c r="T67" s="501"/>
      <c r="U67" s="501"/>
      <c r="V67" s="501"/>
      <c r="W67" s="501"/>
      <c r="X67" s="501"/>
      <c r="Y67" s="502"/>
      <c r="AA67" s="500">
        <f t="shared" si="24"/>
        <v>0</v>
      </c>
    </row>
    <row r="68" spans="1:27" s="494" customFormat="1" ht="17.100000000000001" customHeight="1" thickTop="1" thickBot="1">
      <c r="B68" s="555"/>
      <c r="C68" s="552" t="s">
        <v>191</v>
      </c>
      <c r="D68" s="482"/>
      <c r="E68" s="482"/>
      <c r="F68" s="666"/>
      <c r="G68" s="482"/>
      <c r="H68" s="482"/>
      <c r="I68" s="482"/>
      <c r="J68" s="482"/>
      <c r="K68" s="482"/>
      <c r="L68" s="482"/>
      <c r="M68" s="418">
        <f t="shared" si="3"/>
        <v>0</v>
      </c>
      <c r="N68" s="479">
        <v>65</v>
      </c>
      <c r="O68" s="530"/>
      <c r="P68" s="500"/>
      <c r="Q68" s="501"/>
      <c r="R68" s="780"/>
      <c r="S68" s="501"/>
      <c r="T68" s="501"/>
      <c r="U68" s="501"/>
      <c r="V68" s="501"/>
      <c r="W68" s="501"/>
      <c r="X68" s="501"/>
      <c r="Y68" s="502"/>
      <c r="AA68" s="500">
        <f t="shared" si="24"/>
        <v>0</v>
      </c>
    </row>
    <row r="69" spans="1:27" s="494" customFormat="1" ht="17.100000000000001" customHeight="1" thickTop="1" thickBot="1">
      <c r="B69" s="555"/>
      <c r="C69" s="552" t="s">
        <v>54</v>
      </c>
      <c r="D69" s="482"/>
      <c r="E69" s="482"/>
      <c r="F69" s="666"/>
      <c r="G69" s="482"/>
      <c r="H69" s="482"/>
      <c r="I69" s="482"/>
      <c r="J69" s="482"/>
      <c r="K69" s="482"/>
      <c r="L69" s="482"/>
      <c r="M69" s="418">
        <f t="shared" si="3"/>
        <v>0</v>
      </c>
      <c r="N69" s="479">
        <v>66</v>
      </c>
      <c r="O69" s="530"/>
      <c r="P69" s="500"/>
      <c r="Q69" s="501"/>
      <c r="R69" s="780"/>
      <c r="S69" s="501"/>
      <c r="T69" s="501"/>
      <c r="U69" s="501"/>
      <c r="V69" s="501"/>
      <c r="W69" s="501"/>
      <c r="X69" s="501"/>
      <c r="Y69" s="502"/>
      <c r="AA69" s="500">
        <f t="shared" si="24"/>
        <v>0</v>
      </c>
    </row>
    <row r="70" spans="1:27" s="498" customFormat="1" ht="17.100000000000001" customHeight="1" thickTop="1" thickBot="1">
      <c r="B70" s="551"/>
      <c r="C70" s="552" t="s">
        <v>241</v>
      </c>
      <c r="D70" s="482"/>
      <c r="E70" s="482"/>
      <c r="F70" s="666"/>
      <c r="G70" s="482"/>
      <c r="H70" s="482"/>
      <c r="I70" s="482"/>
      <c r="J70" s="482"/>
      <c r="K70" s="482"/>
      <c r="L70" s="482"/>
      <c r="M70" s="418">
        <f>+SUM(D70:L70)</f>
        <v>0</v>
      </c>
      <c r="N70" s="479">
        <v>67</v>
      </c>
      <c r="O70" s="531"/>
      <c r="P70" s="503"/>
      <c r="Q70" s="504"/>
      <c r="R70" s="780"/>
      <c r="S70" s="504"/>
      <c r="T70" s="504"/>
      <c r="U70" s="504"/>
      <c r="V70" s="504"/>
      <c r="W70" s="504"/>
      <c r="X70" s="504"/>
      <c r="Y70" s="505"/>
      <c r="AA70" s="503">
        <f t="shared" si="24"/>
        <v>0</v>
      </c>
    </row>
    <row r="71" spans="1:27" s="498" customFormat="1" ht="30" customHeight="1" thickTop="1" thickBot="1">
      <c r="B71" s="551"/>
      <c r="C71" s="553" t="s">
        <v>12</v>
      </c>
      <c r="D71" s="482"/>
      <c r="E71" s="482"/>
      <c r="F71" s="666"/>
      <c r="G71" s="482"/>
      <c r="H71" s="482"/>
      <c r="I71" s="482"/>
      <c r="J71" s="482"/>
      <c r="K71" s="482"/>
      <c r="L71" s="482"/>
      <c r="M71" s="418">
        <f>+SUM(D71:L71)</f>
        <v>0</v>
      </c>
      <c r="N71" s="479">
        <v>37</v>
      </c>
      <c r="O71" s="531"/>
      <c r="P71" s="503">
        <f t="shared" ref="P71:Y71" si="27">+D71-SUM(D72:D73)</f>
        <v>0</v>
      </c>
      <c r="Q71" s="503">
        <f t="shared" si="27"/>
        <v>0</v>
      </c>
      <c r="R71" s="780"/>
      <c r="S71" s="503">
        <f t="shared" si="27"/>
        <v>0</v>
      </c>
      <c r="T71" s="503">
        <f t="shared" si="27"/>
        <v>0</v>
      </c>
      <c r="U71" s="503">
        <f t="shared" si="27"/>
        <v>0</v>
      </c>
      <c r="V71" s="503">
        <f t="shared" si="27"/>
        <v>0</v>
      </c>
      <c r="W71" s="503">
        <f t="shared" si="27"/>
        <v>0</v>
      </c>
      <c r="X71" s="503">
        <f t="shared" si="27"/>
        <v>0</v>
      </c>
      <c r="Y71" s="503">
        <f t="shared" si="27"/>
        <v>0</v>
      </c>
      <c r="AA71" s="503">
        <f t="shared" si="24"/>
        <v>0</v>
      </c>
    </row>
    <row r="72" spans="1:27" s="509" customFormat="1" ht="17.100000000000001" customHeight="1" thickTop="1" thickBot="1">
      <c r="B72" s="554"/>
      <c r="C72" s="552" t="s">
        <v>61</v>
      </c>
      <c r="D72" s="482"/>
      <c r="E72" s="482"/>
      <c r="F72" s="666"/>
      <c r="G72" s="482"/>
      <c r="H72" s="482"/>
      <c r="I72" s="482"/>
      <c r="J72" s="482"/>
      <c r="K72" s="482"/>
      <c r="L72" s="482"/>
      <c r="M72" s="418">
        <f>+SUM(D72:L72)</f>
        <v>0</v>
      </c>
      <c r="N72" s="479">
        <v>38</v>
      </c>
      <c r="O72" s="532"/>
      <c r="P72" s="506"/>
      <c r="Q72" s="507"/>
      <c r="R72" s="780"/>
      <c r="S72" s="507"/>
      <c r="T72" s="507"/>
      <c r="U72" s="507"/>
      <c r="V72" s="507"/>
      <c r="W72" s="507"/>
      <c r="X72" s="507"/>
      <c r="Y72" s="508"/>
      <c r="AA72" s="500">
        <f t="shared" si="24"/>
        <v>0</v>
      </c>
    </row>
    <row r="73" spans="1:27" s="494" customFormat="1" ht="17.100000000000001" customHeight="1" thickTop="1" thickBot="1">
      <c r="B73" s="555"/>
      <c r="C73" s="552" t="s">
        <v>62</v>
      </c>
      <c r="D73" s="482"/>
      <c r="E73" s="482"/>
      <c r="F73" s="666"/>
      <c r="G73" s="482"/>
      <c r="H73" s="482"/>
      <c r="I73" s="482"/>
      <c r="J73" s="482"/>
      <c r="K73" s="482"/>
      <c r="L73" s="482"/>
      <c r="M73" s="418">
        <f>+SUM(D73:L73)</f>
        <v>0</v>
      </c>
      <c r="N73" s="479">
        <v>39</v>
      </c>
      <c r="O73" s="530"/>
      <c r="P73" s="500"/>
      <c r="Q73" s="501"/>
      <c r="R73" s="780"/>
      <c r="S73" s="501"/>
      <c r="T73" s="501"/>
      <c r="U73" s="501"/>
      <c r="V73" s="501"/>
      <c r="W73" s="501"/>
      <c r="X73" s="501"/>
      <c r="Y73" s="502"/>
      <c r="AA73" s="500">
        <f t="shared" si="24"/>
        <v>0</v>
      </c>
    </row>
    <row r="74" spans="1:27" s="498" customFormat="1" ht="30" customHeight="1" thickTop="1" thickBot="1">
      <c r="B74" s="556"/>
      <c r="C74" s="553" t="s">
        <v>57</v>
      </c>
      <c r="D74" s="418">
        <f>+SUM(D71,D62,D59)</f>
        <v>0</v>
      </c>
      <c r="E74" s="418">
        <f t="shared" ref="E74:L74" si="28">+SUM(E71,E62,E59)</f>
        <v>0</v>
      </c>
      <c r="F74" s="666"/>
      <c r="G74" s="418">
        <f t="shared" si="28"/>
        <v>0</v>
      </c>
      <c r="H74" s="418">
        <f t="shared" si="28"/>
        <v>0</v>
      </c>
      <c r="I74" s="418">
        <f t="shared" si="28"/>
        <v>0</v>
      </c>
      <c r="J74" s="418">
        <f t="shared" si="28"/>
        <v>0</v>
      </c>
      <c r="K74" s="418">
        <f t="shared" si="28"/>
        <v>0</v>
      </c>
      <c r="L74" s="418">
        <f t="shared" si="28"/>
        <v>0</v>
      </c>
      <c r="M74" s="418">
        <f t="shared" si="3"/>
        <v>0</v>
      </c>
      <c r="N74" s="479">
        <v>40</v>
      </c>
      <c r="O74" s="531"/>
      <c r="P74" s="503">
        <f t="shared" ref="P74:Y74" si="29">+D74-D59-D62-D71</f>
        <v>0</v>
      </c>
      <c r="Q74" s="503">
        <f t="shared" si="29"/>
        <v>0</v>
      </c>
      <c r="R74" s="780"/>
      <c r="S74" s="503">
        <f t="shared" si="29"/>
        <v>0</v>
      </c>
      <c r="T74" s="503">
        <f t="shared" si="29"/>
        <v>0</v>
      </c>
      <c r="U74" s="503">
        <f t="shared" si="29"/>
        <v>0</v>
      </c>
      <c r="V74" s="503">
        <f t="shared" si="29"/>
        <v>0</v>
      </c>
      <c r="W74" s="503">
        <f t="shared" si="29"/>
        <v>0</v>
      </c>
      <c r="X74" s="503">
        <f t="shared" si="29"/>
        <v>0</v>
      </c>
      <c r="Y74" s="503">
        <f t="shared" si="29"/>
        <v>0</v>
      </c>
      <c r="AA74" s="503">
        <f t="shared" si="24"/>
        <v>0</v>
      </c>
    </row>
    <row r="75" spans="1:27" s="509" customFormat="1" ht="30" customHeight="1" thickTop="1" thickBot="1">
      <c r="B75" s="554"/>
      <c r="C75" s="733" t="s">
        <v>388</v>
      </c>
      <c r="D75" s="482"/>
      <c r="E75" s="482"/>
      <c r="F75" s="666"/>
      <c r="G75" s="482"/>
      <c r="H75" s="482"/>
      <c r="I75" s="482"/>
      <c r="J75" s="482"/>
      <c r="K75" s="482"/>
      <c r="L75" s="482"/>
      <c r="M75" s="418">
        <f t="shared" si="3"/>
        <v>0</v>
      </c>
      <c r="N75" s="479">
        <v>78</v>
      </c>
      <c r="O75" s="532"/>
      <c r="P75" s="506">
        <f t="shared" ref="P75" si="30">+IF((D75+D76&gt;D74),111,0)</f>
        <v>0</v>
      </c>
      <c r="Q75" s="506">
        <f t="shared" ref="Q75" si="31">+IF((E75+E76&gt;E74),111,0)</f>
        <v>0</v>
      </c>
      <c r="R75" s="780"/>
      <c r="S75" s="506">
        <f t="shared" ref="S75" si="32">+IF((G75+G76&gt;G74),111,0)</f>
        <v>0</v>
      </c>
      <c r="T75" s="506">
        <f t="shared" ref="T75" si="33">+IF((H75+H76&gt;H74),111,0)</f>
        <v>0</v>
      </c>
      <c r="U75" s="506">
        <f t="shared" ref="U75" si="34">+IF((I75+I76&gt;I74),111,0)</f>
        <v>0</v>
      </c>
      <c r="V75" s="506">
        <f t="shared" ref="V75" si="35">+IF((J75+J76&gt;J74),111,0)</f>
        <v>0</v>
      </c>
      <c r="W75" s="506">
        <f t="shared" ref="W75" si="36">+IF((K75+K76&gt;K74),111,0)</f>
        <v>0</v>
      </c>
      <c r="X75" s="506">
        <f t="shared" ref="X75" si="37">+IF((L75+L76&gt;L74),111,0)</f>
        <v>0</v>
      </c>
      <c r="Y75" s="506">
        <f t="shared" ref="Y75" si="38">+IF((M75+M76&gt;M74),111,0)</f>
        <v>0</v>
      </c>
      <c r="AA75" s="506">
        <f t="shared" si="24"/>
        <v>0</v>
      </c>
    </row>
    <row r="76" spans="1:27" s="509" customFormat="1" ht="17.100000000000001" customHeight="1" thickTop="1" thickBot="1">
      <c r="B76" s="554"/>
      <c r="C76" s="733" t="s">
        <v>389</v>
      </c>
      <c r="D76" s="482"/>
      <c r="E76" s="482"/>
      <c r="F76" s="666"/>
      <c r="G76" s="482"/>
      <c r="H76" s="482"/>
      <c r="I76" s="482"/>
      <c r="J76" s="482"/>
      <c r="K76" s="482"/>
      <c r="L76" s="482"/>
      <c r="M76" s="418">
        <f t="shared" si="3"/>
        <v>0</v>
      </c>
      <c r="N76" s="479">
        <v>79</v>
      </c>
      <c r="O76" s="532"/>
      <c r="P76" s="506"/>
      <c r="Q76" s="506"/>
      <c r="R76" s="780"/>
      <c r="S76" s="506"/>
      <c r="T76" s="506"/>
      <c r="U76" s="506"/>
      <c r="V76" s="506"/>
      <c r="W76" s="506"/>
      <c r="X76" s="506"/>
      <c r="Y76" s="506"/>
      <c r="AA76" s="506">
        <f t="shared" si="24"/>
        <v>0</v>
      </c>
    </row>
    <row r="77" spans="1:27" s="509" customFormat="1" ht="17.100000000000001" customHeight="1" thickTop="1" thickBot="1">
      <c r="B77" s="558"/>
      <c r="C77" s="733" t="s">
        <v>250</v>
      </c>
      <c r="D77" s="482"/>
      <c r="E77" s="482"/>
      <c r="F77" s="666"/>
      <c r="G77" s="482"/>
      <c r="H77" s="482"/>
      <c r="I77" s="482"/>
      <c r="J77" s="482"/>
      <c r="K77" s="482"/>
      <c r="L77" s="482"/>
      <c r="M77" s="418">
        <f>+SUM(D77:L77)</f>
        <v>0</v>
      </c>
      <c r="N77" s="479">
        <v>69</v>
      </c>
      <c r="O77" s="532"/>
      <c r="P77" s="506">
        <f t="shared" ref="P77:Y77" si="39">+IF((D77&gt;D74),111,0)</f>
        <v>0</v>
      </c>
      <c r="Q77" s="506">
        <f t="shared" si="39"/>
        <v>0</v>
      </c>
      <c r="R77" s="780"/>
      <c r="S77" s="506">
        <f t="shared" si="39"/>
        <v>0</v>
      </c>
      <c r="T77" s="506">
        <f t="shared" si="39"/>
        <v>0</v>
      </c>
      <c r="U77" s="506">
        <f t="shared" si="39"/>
        <v>0</v>
      </c>
      <c r="V77" s="506">
        <f t="shared" si="39"/>
        <v>0</v>
      </c>
      <c r="W77" s="506">
        <f t="shared" si="39"/>
        <v>0</v>
      </c>
      <c r="X77" s="506">
        <f t="shared" si="39"/>
        <v>0</v>
      </c>
      <c r="Y77" s="506">
        <f t="shared" si="39"/>
        <v>0</v>
      </c>
      <c r="AA77" s="506">
        <f t="shared" si="24"/>
        <v>0</v>
      </c>
    </row>
    <row r="78" spans="1:27" s="494" customFormat="1" ht="30" customHeight="1" thickTop="1">
      <c r="B78" s="549"/>
      <c r="C78" s="736" t="s">
        <v>70</v>
      </c>
      <c r="D78" s="527"/>
      <c r="E78" s="527"/>
      <c r="F78" s="527"/>
      <c r="G78" s="527"/>
      <c r="H78" s="527"/>
      <c r="I78" s="527"/>
      <c r="J78" s="527"/>
      <c r="K78" s="527"/>
      <c r="L78" s="527"/>
      <c r="M78" s="355"/>
      <c r="N78" s="479"/>
      <c r="O78" s="530"/>
      <c r="P78" s="500"/>
      <c r="Q78" s="501"/>
      <c r="R78" s="778"/>
      <c r="S78" s="501"/>
      <c r="T78" s="501"/>
      <c r="U78" s="501"/>
      <c r="V78" s="501"/>
      <c r="W78" s="501"/>
      <c r="X78" s="501"/>
      <c r="Y78" s="502"/>
      <c r="AA78" s="512"/>
    </row>
    <row r="79" spans="1:27" s="494" customFormat="1" ht="30" customHeight="1" thickBot="1">
      <c r="A79" s="832"/>
      <c r="B79" s="555"/>
      <c r="C79" s="735" t="s">
        <v>444</v>
      </c>
      <c r="D79" s="482"/>
      <c r="E79" s="482"/>
      <c r="F79" s="666"/>
      <c r="G79" s="482"/>
      <c r="H79" s="482"/>
      <c r="I79" s="482"/>
      <c r="J79" s="482"/>
      <c r="K79" s="482"/>
      <c r="L79" s="482"/>
      <c r="M79" s="418">
        <f t="shared" si="3"/>
        <v>0</v>
      </c>
      <c r="N79" s="479">
        <v>185</v>
      </c>
      <c r="O79" s="530"/>
      <c r="P79" s="500">
        <f>+D74-SUM(D79:D84)</f>
        <v>0</v>
      </c>
      <c r="Q79" s="500">
        <f t="shared" ref="Q79:Y79" si="40">+E74-SUM(E79:E84)</f>
        <v>0</v>
      </c>
      <c r="R79" s="780"/>
      <c r="S79" s="500">
        <f t="shared" si="40"/>
        <v>0</v>
      </c>
      <c r="T79" s="500">
        <f t="shared" si="40"/>
        <v>0</v>
      </c>
      <c r="U79" s="500">
        <f t="shared" si="40"/>
        <v>0</v>
      </c>
      <c r="V79" s="500">
        <f t="shared" si="40"/>
        <v>0</v>
      </c>
      <c r="W79" s="500">
        <f t="shared" si="40"/>
        <v>0</v>
      </c>
      <c r="X79" s="500">
        <f t="shared" si="40"/>
        <v>0</v>
      </c>
      <c r="Y79" s="500">
        <f t="shared" si="40"/>
        <v>0</v>
      </c>
      <c r="AA79" s="513">
        <f t="shared" ref="AA79:AA80" si="41">+M79-SUM(D79:L79)</f>
        <v>0</v>
      </c>
    </row>
    <row r="80" spans="1:27" s="494" customFormat="1" ht="17.100000000000001" customHeight="1" thickTop="1" thickBot="1">
      <c r="A80" s="832"/>
      <c r="B80" s="555"/>
      <c r="C80" s="735" t="s">
        <v>445</v>
      </c>
      <c r="D80" s="482"/>
      <c r="E80" s="482"/>
      <c r="F80" s="666"/>
      <c r="G80" s="482"/>
      <c r="H80" s="482"/>
      <c r="I80" s="482"/>
      <c r="J80" s="482"/>
      <c r="K80" s="482"/>
      <c r="L80" s="482"/>
      <c r="M80" s="418">
        <f t="shared" si="3"/>
        <v>0</v>
      </c>
      <c r="N80" s="479">
        <v>186</v>
      </c>
      <c r="O80" s="530"/>
      <c r="P80" s="500"/>
      <c r="Q80" s="702"/>
      <c r="R80" s="780"/>
      <c r="S80" s="702"/>
      <c r="T80" s="702"/>
      <c r="U80" s="702"/>
      <c r="V80" s="702"/>
      <c r="W80" s="702"/>
      <c r="X80" s="702"/>
      <c r="Y80" s="502"/>
      <c r="AA80" s="513">
        <f t="shared" si="41"/>
        <v>0</v>
      </c>
    </row>
    <row r="81" spans="2:27" s="494" customFormat="1" ht="17.100000000000001" customHeight="1" thickTop="1" thickBot="1">
      <c r="B81" s="555"/>
      <c r="C81" s="552" t="s">
        <v>371</v>
      </c>
      <c r="D81" s="482"/>
      <c r="E81" s="482"/>
      <c r="F81" s="666"/>
      <c r="G81" s="482"/>
      <c r="H81" s="482"/>
      <c r="I81" s="482"/>
      <c r="J81" s="482"/>
      <c r="K81" s="482"/>
      <c r="L81" s="482"/>
      <c r="M81" s="418">
        <f t="shared" si="3"/>
        <v>0</v>
      </c>
      <c r="N81" s="479">
        <v>80</v>
      </c>
      <c r="O81" s="530"/>
      <c r="P81" s="500"/>
      <c r="Q81" s="702"/>
      <c r="R81" s="780"/>
      <c r="S81" s="702"/>
      <c r="T81" s="702"/>
      <c r="U81" s="702"/>
      <c r="V81" s="702"/>
      <c r="W81" s="702"/>
      <c r="X81" s="702"/>
      <c r="Y81" s="502"/>
      <c r="AA81" s="513">
        <f t="shared" ref="AA81:AA82" si="42">+M81-SUM(D81:L81)</f>
        <v>0</v>
      </c>
    </row>
    <row r="82" spans="2:27" s="494" customFormat="1" ht="17.100000000000001" customHeight="1" thickTop="1" thickBot="1">
      <c r="B82" s="555"/>
      <c r="C82" s="552" t="s">
        <v>372</v>
      </c>
      <c r="D82" s="482"/>
      <c r="E82" s="482"/>
      <c r="F82" s="666"/>
      <c r="G82" s="482"/>
      <c r="H82" s="482"/>
      <c r="I82" s="482"/>
      <c r="J82" s="482"/>
      <c r="K82" s="482"/>
      <c r="L82" s="482"/>
      <c r="M82" s="418">
        <f t="shared" si="3"/>
        <v>0</v>
      </c>
      <c r="N82" s="479">
        <v>81</v>
      </c>
      <c r="O82" s="530"/>
      <c r="P82" s="500"/>
      <c r="Q82" s="702"/>
      <c r="R82" s="780"/>
      <c r="S82" s="702"/>
      <c r="T82" s="702"/>
      <c r="U82" s="702"/>
      <c r="V82" s="702"/>
      <c r="W82" s="702"/>
      <c r="X82" s="702"/>
      <c r="Y82" s="502"/>
      <c r="AA82" s="513">
        <f t="shared" si="42"/>
        <v>0</v>
      </c>
    </row>
    <row r="83" spans="2:27" s="494" customFormat="1" ht="17.100000000000001" customHeight="1" thickTop="1" thickBot="1">
      <c r="B83" s="555"/>
      <c r="C83" s="552" t="s">
        <v>373</v>
      </c>
      <c r="D83" s="482"/>
      <c r="E83" s="482"/>
      <c r="F83" s="666"/>
      <c r="G83" s="482"/>
      <c r="H83" s="482"/>
      <c r="I83" s="482"/>
      <c r="J83" s="482"/>
      <c r="K83" s="482"/>
      <c r="L83" s="482"/>
      <c r="M83" s="418">
        <f t="shared" si="3"/>
        <v>0</v>
      </c>
      <c r="N83" s="479">
        <v>82</v>
      </c>
      <c r="O83" s="530"/>
      <c r="P83" s="500"/>
      <c r="Q83" s="501"/>
      <c r="R83" s="780"/>
      <c r="S83" s="501"/>
      <c r="T83" s="501"/>
      <c r="U83" s="501"/>
      <c r="V83" s="501"/>
      <c r="W83" s="501"/>
      <c r="X83" s="501"/>
      <c r="Y83" s="502"/>
      <c r="AA83" s="513">
        <f>+M83-SUM(D83:L83)</f>
        <v>0</v>
      </c>
    </row>
    <row r="84" spans="2:27" s="494" customFormat="1" ht="17.100000000000001" customHeight="1" thickTop="1" thickBot="1">
      <c r="B84" s="549"/>
      <c r="C84" s="552" t="s">
        <v>374</v>
      </c>
      <c r="D84" s="482"/>
      <c r="E84" s="482"/>
      <c r="F84" s="666"/>
      <c r="G84" s="482"/>
      <c r="H84" s="482"/>
      <c r="I84" s="482"/>
      <c r="J84" s="482"/>
      <c r="K84" s="482"/>
      <c r="L84" s="482"/>
      <c r="M84" s="418">
        <f t="shared" si="3"/>
        <v>0</v>
      </c>
      <c r="N84" s="479">
        <v>83</v>
      </c>
      <c r="O84" s="530"/>
      <c r="P84" s="500"/>
      <c r="Q84" s="501"/>
      <c r="R84" s="780"/>
      <c r="S84" s="501"/>
      <c r="T84" s="501"/>
      <c r="U84" s="501"/>
      <c r="V84" s="501"/>
      <c r="W84" s="501"/>
      <c r="X84" s="501"/>
      <c r="Y84" s="502"/>
      <c r="AA84" s="513">
        <f>+M84-SUM(D84:L84)</f>
        <v>0</v>
      </c>
    </row>
    <row r="85" spans="2:27" s="498" customFormat="1" ht="30" customHeight="1" thickTop="1">
      <c r="B85" s="559"/>
      <c r="C85" s="560" t="s">
        <v>208</v>
      </c>
      <c r="D85" s="303"/>
      <c r="E85" s="303"/>
      <c r="F85" s="303"/>
      <c r="G85" s="303"/>
      <c r="H85" s="303"/>
      <c r="I85" s="303"/>
      <c r="J85" s="303"/>
      <c r="K85" s="303"/>
      <c r="L85" s="303"/>
      <c r="M85" s="304"/>
      <c r="N85" s="479"/>
      <c r="O85" s="63"/>
      <c r="P85" s="503"/>
      <c r="Q85" s="504"/>
      <c r="R85" s="779"/>
      <c r="S85" s="504"/>
      <c r="T85" s="504"/>
      <c r="U85" s="504"/>
      <c r="V85" s="504"/>
      <c r="W85" s="504"/>
      <c r="X85" s="504"/>
      <c r="Y85" s="505"/>
      <c r="AA85" s="514"/>
    </row>
    <row r="86" spans="2:27" s="494" customFormat="1" ht="30" customHeight="1" thickBot="1">
      <c r="B86" s="549"/>
      <c r="C86" s="732" t="s">
        <v>10</v>
      </c>
      <c r="D86" s="482"/>
      <c r="E86" s="482"/>
      <c r="F86" s="666"/>
      <c r="G86" s="482"/>
      <c r="H86" s="482"/>
      <c r="I86" s="482"/>
      <c r="J86" s="482"/>
      <c r="K86" s="482"/>
      <c r="L86" s="482"/>
      <c r="M86" s="418">
        <f t="shared" si="3"/>
        <v>0</v>
      </c>
      <c r="N86" s="479">
        <v>101</v>
      </c>
      <c r="O86" s="530"/>
      <c r="P86" s="500">
        <f t="shared" ref="P86:Y86" si="43">+D86-SUM(D87:D88)</f>
        <v>0</v>
      </c>
      <c r="Q86" s="500">
        <f t="shared" si="43"/>
        <v>0</v>
      </c>
      <c r="R86" s="780"/>
      <c r="S86" s="500">
        <f t="shared" si="43"/>
        <v>0</v>
      </c>
      <c r="T86" s="500">
        <f t="shared" si="43"/>
        <v>0</v>
      </c>
      <c r="U86" s="500">
        <f t="shared" si="43"/>
        <v>0</v>
      </c>
      <c r="V86" s="500">
        <f t="shared" si="43"/>
        <v>0</v>
      </c>
      <c r="W86" s="500">
        <f t="shared" si="43"/>
        <v>0</v>
      </c>
      <c r="X86" s="500">
        <f t="shared" si="43"/>
        <v>0</v>
      </c>
      <c r="Y86" s="500">
        <f t="shared" si="43"/>
        <v>0</v>
      </c>
      <c r="AA86" s="500">
        <f t="shared" ref="AA86:AA104" si="44">+M86-SUM(D86:L86)</f>
        <v>0</v>
      </c>
    </row>
    <row r="87" spans="2:27" s="494" customFormat="1" ht="17.100000000000001" customHeight="1" thickTop="1" thickBot="1">
      <c r="B87" s="555"/>
      <c r="C87" s="552" t="s">
        <v>61</v>
      </c>
      <c r="D87" s="482"/>
      <c r="E87" s="482"/>
      <c r="F87" s="666"/>
      <c r="G87" s="482"/>
      <c r="H87" s="482"/>
      <c r="I87" s="482"/>
      <c r="J87" s="482"/>
      <c r="K87" s="482"/>
      <c r="L87" s="482"/>
      <c r="M87" s="418">
        <f t="shared" si="3"/>
        <v>0</v>
      </c>
      <c r="N87" s="479">
        <v>102</v>
      </c>
      <c r="O87" s="530"/>
      <c r="P87" s="500"/>
      <c r="Q87" s="501"/>
      <c r="R87" s="780"/>
      <c r="S87" s="501"/>
      <c r="T87" s="501"/>
      <c r="U87" s="501"/>
      <c r="V87" s="501"/>
      <c r="W87" s="501"/>
      <c r="X87" s="501"/>
      <c r="Y87" s="502"/>
      <c r="AA87" s="500">
        <f t="shared" si="44"/>
        <v>0</v>
      </c>
    </row>
    <row r="88" spans="2:27" s="494" customFormat="1" ht="17.100000000000001" customHeight="1" thickTop="1" thickBot="1">
      <c r="B88" s="555"/>
      <c r="C88" s="552" t="s">
        <v>62</v>
      </c>
      <c r="D88" s="482"/>
      <c r="E88" s="482"/>
      <c r="F88" s="666"/>
      <c r="G88" s="482"/>
      <c r="H88" s="482"/>
      <c r="I88" s="482"/>
      <c r="J88" s="482"/>
      <c r="K88" s="482"/>
      <c r="L88" s="482"/>
      <c r="M88" s="418">
        <f t="shared" si="3"/>
        <v>0</v>
      </c>
      <c r="N88" s="479">
        <v>103</v>
      </c>
      <c r="O88" s="530"/>
      <c r="P88" s="500"/>
      <c r="Q88" s="501"/>
      <c r="R88" s="780"/>
      <c r="S88" s="501"/>
      <c r="T88" s="501"/>
      <c r="U88" s="501"/>
      <c r="V88" s="501"/>
      <c r="W88" s="501"/>
      <c r="X88" s="501"/>
      <c r="Y88" s="502"/>
      <c r="AA88" s="500">
        <f t="shared" si="44"/>
        <v>0</v>
      </c>
    </row>
    <row r="89" spans="2:27" s="494" customFormat="1" ht="30" customHeight="1" thickTop="1" thickBot="1">
      <c r="B89" s="549"/>
      <c r="C89" s="553" t="s">
        <v>11</v>
      </c>
      <c r="D89" s="482"/>
      <c r="E89" s="482"/>
      <c r="F89" s="666"/>
      <c r="G89" s="482"/>
      <c r="H89" s="482"/>
      <c r="I89" s="482"/>
      <c r="J89" s="482"/>
      <c r="K89" s="482"/>
      <c r="L89" s="482"/>
      <c r="M89" s="418">
        <f t="shared" ref="M89:M127" si="45">+SUM(D89:L89)</f>
        <v>0</v>
      </c>
      <c r="N89" s="479">
        <v>104</v>
      </c>
      <c r="O89" s="530"/>
      <c r="P89" s="500">
        <f t="shared" ref="P89:Y89" si="46">+D89-SUM(D90:D91)</f>
        <v>0</v>
      </c>
      <c r="Q89" s="500">
        <f t="shared" si="46"/>
        <v>0</v>
      </c>
      <c r="R89" s="780"/>
      <c r="S89" s="500">
        <f t="shared" si="46"/>
        <v>0</v>
      </c>
      <c r="T89" s="500">
        <f t="shared" si="46"/>
        <v>0</v>
      </c>
      <c r="U89" s="500">
        <f t="shared" si="46"/>
        <v>0</v>
      </c>
      <c r="V89" s="500">
        <f t="shared" si="46"/>
        <v>0</v>
      </c>
      <c r="W89" s="500">
        <f t="shared" si="46"/>
        <v>0</v>
      </c>
      <c r="X89" s="500">
        <f t="shared" si="46"/>
        <v>0</v>
      </c>
      <c r="Y89" s="500">
        <f t="shared" si="46"/>
        <v>0</v>
      </c>
      <c r="AA89" s="500">
        <f t="shared" si="44"/>
        <v>0</v>
      </c>
    </row>
    <row r="90" spans="2:27" s="494" customFormat="1" ht="17.100000000000001" customHeight="1" thickTop="1" thickBot="1">
      <c r="B90" s="549"/>
      <c r="C90" s="552" t="s">
        <v>61</v>
      </c>
      <c r="D90" s="482"/>
      <c r="E90" s="482"/>
      <c r="F90" s="666"/>
      <c r="G90" s="482"/>
      <c r="H90" s="482"/>
      <c r="I90" s="482"/>
      <c r="J90" s="482"/>
      <c r="K90" s="482"/>
      <c r="L90" s="482"/>
      <c r="M90" s="418">
        <f t="shared" si="45"/>
        <v>0</v>
      </c>
      <c r="N90" s="479">
        <v>105</v>
      </c>
      <c r="O90" s="530"/>
      <c r="P90" s="500"/>
      <c r="Q90" s="501"/>
      <c r="R90" s="780"/>
      <c r="S90" s="501"/>
      <c r="T90" s="501"/>
      <c r="U90" s="501"/>
      <c r="V90" s="501"/>
      <c r="W90" s="501"/>
      <c r="X90" s="501"/>
      <c r="Y90" s="502"/>
      <c r="AA90" s="500">
        <f t="shared" si="44"/>
        <v>0</v>
      </c>
    </row>
    <row r="91" spans="2:27" s="494" customFormat="1" ht="17.100000000000001" customHeight="1" thickTop="1" thickBot="1">
      <c r="B91" s="549"/>
      <c r="C91" s="552" t="s">
        <v>62</v>
      </c>
      <c r="D91" s="482"/>
      <c r="E91" s="482"/>
      <c r="F91" s="666"/>
      <c r="G91" s="482"/>
      <c r="H91" s="482"/>
      <c r="I91" s="482"/>
      <c r="J91" s="482"/>
      <c r="K91" s="482"/>
      <c r="L91" s="482"/>
      <c r="M91" s="418">
        <f t="shared" si="45"/>
        <v>0</v>
      </c>
      <c r="N91" s="479">
        <v>106</v>
      </c>
      <c r="O91" s="530"/>
      <c r="P91" s="500"/>
      <c r="Q91" s="501"/>
      <c r="R91" s="780"/>
      <c r="S91" s="501"/>
      <c r="T91" s="501"/>
      <c r="U91" s="501"/>
      <c r="V91" s="501"/>
      <c r="W91" s="501"/>
      <c r="X91" s="501"/>
      <c r="Y91" s="502"/>
      <c r="AA91" s="500">
        <f t="shared" si="44"/>
        <v>0</v>
      </c>
    </row>
    <row r="92" spans="2:27" s="498" customFormat="1" ht="30" customHeight="1" thickTop="1" thickBot="1">
      <c r="B92" s="551"/>
      <c r="C92" s="552" t="s">
        <v>190</v>
      </c>
      <c r="D92" s="482"/>
      <c r="E92" s="482"/>
      <c r="F92" s="666"/>
      <c r="G92" s="482"/>
      <c r="H92" s="482"/>
      <c r="I92" s="482"/>
      <c r="J92" s="482"/>
      <c r="K92" s="482"/>
      <c r="L92" s="482"/>
      <c r="M92" s="418">
        <f t="shared" si="45"/>
        <v>0</v>
      </c>
      <c r="N92" s="479">
        <v>135</v>
      </c>
      <c r="O92" s="531"/>
      <c r="P92" s="503">
        <f>+D89-SUM(D92:D97)</f>
        <v>0</v>
      </c>
      <c r="Q92" s="503">
        <f t="shared" ref="Q92:Y92" si="47">+E89-SUM(E92:E97)</f>
        <v>0</v>
      </c>
      <c r="R92" s="780"/>
      <c r="S92" s="503">
        <f t="shared" si="47"/>
        <v>0</v>
      </c>
      <c r="T92" s="503">
        <f t="shared" si="47"/>
        <v>0</v>
      </c>
      <c r="U92" s="503">
        <f t="shared" si="47"/>
        <v>0</v>
      </c>
      <c r="V92" s="503">
        <f t="shared" si="47"/>
        <v>0</v>
      </c>
      <c r="W92" s="503">
        <f t="shared" si="47"/>
        <v>0</v>
      </c>
      <c r="X92" s="503">
        <f t="shared" si="47"/>
        <v>0</v>
      </c>
      <c r="Y92" s="503">
        <f t="shared" si="47"/>
        <v>0</v>
      </c>
      <c r="AA92" s="503">
        <f t="shared" si="44"/>
        <v>0</v>
      </c>
    </row>
    <row r="93" spans="2:27" s="494" customFormat="1" ht="17.100000000000001" customHeight="1" thickTop="1" thickBot="1">
      <c r="B93" s="555"/>
      <c r="C93" s="552" t="s">
        <v>81</v>
      </c>
      <c r="D93" s="482"/>
      <c r="E93" s="482"/>
      <c r="F93" s="666"/>
      <c r="G93" s="482"/>
      <c r="H93" s="482"/>
      <c r="I93" s="482"/>
      <c r="J93" s="482"/>
      <c r="K93" s="482"/>
      <c r="L93" s="482"/>
      <c r="M93" s="418">
        <f t="shared" si="45"/>
        <v>0</v>
      </c>
      <c r="N93" s="479">
        <v>136</v>
      </c>
      <c r="O93" s="530"/>
      <c r="P93" s="500"/>
      <c r="Q93" s="501"/>
      <c r="R93" s="780"/>
      <c r="S93" s="501"/>
      <c r="T93" s="501"/>
      <c r="U93" s="501"/>
      <c r="V93" s="501"/>
      <c r="W93" s="501"/>
      <c r="X93" s="501"/>
      <c r="Y93" s="502"/>
      <c r="AA93" s="500">
        <f t="shared" si="44"/>
        <v>0</v>
      </c>
    </row>
    <row r="94" spans="2:27" s="494" customFormat="1" ht="17.100000000000001" customHeight="1" thickTop="1" thickBot="1">
      <c r="B94" s="555"/>
      <c r="C94" s="552" t="s">
        <v>282</v>
      </c>
      <c r="D94" s="482"/>
      <c r="E94" s="482"/>
      <c r="F94" s="666"/>
      <c r="G94" s="482"/>
      <c r="H94" s="482"/>
      <c r="I94" s="482"/>
      <c r="J94" s="482"/>
      <c r="K94" s="482"/>
      <c r="L94" s="482"/>
      <c r="M94" s="418">
        <f t="shared" si="45"/>
        <v>0</v>
      </c>
      <c r="N94" s="479">
        <v>137</v>
      </c>
      <c r="O94" s="530"/>
      <c r="P94" s="500"/>
      <c r="Q94" s="501"/>
      <c r="R94" s="780"/>
      <c r="S94" s="501"/>
      <c r="T94" s="501"/>
      <c r="U94" s="501"/>
      <c r="V94" s="501"/>
      <c r="W94" s="501"/>
      <c r="X94" s="501"/>
      <c r="Y94" s="502"/>
      <c r="AA94" s="500">
        <f t="shared" si="44"/>
        <v>0</v>
      </c>
    </row>
    <row r="95" spans="2:27" s="494" customFormat="1" ht="17.100000000000001" customHeight="1" thickTop="1" thickBot="1">
      <c r="B95" s="555"/>
      <c r="C95" s="552" t="s">
        <v>191</v>
      </c>
      <c r="D95" s="482"/>
      <c r="E95" s="482"/>
      <c r="F95" s="666"/>
      <c r="G95" s="482"/>
      <c r="H95" s="482"/>
      <c r="I95" s="482"/>
      <c r="J95" s="482"/>
      <c r="K95" s="482"/>
      <c r="L95" s="482"/>
      <c r="M95" s="418">
        <f t="shared" si="45"/>
        <v>0</v>
      </c>
      <c r="N95" s="479">
        <v>138</v>
      </c>
      <c r="O95" s="530"/>
      <c r="P95" s="500"/>
      <c r="Q95" s="501"/>
      <c r="R95" s="780"/>
      <c r="S95" s="501"/>
      <c r="T95" s="501"/>
      <c r="U95" s="501"/>
      <c r="V95" s="501"/>
      <c r="W95" s="501"/>
      <c r="X95" s="501"/>
      <c r="Y95" s="502"/>
      <c r="AA95" s="500">
        <f t="shared" si="44"/>
        <v>0</v>
      </c>
    </row>
    <row r="96" spans="2:27" s="494" customFormat="1" ht="17.100000000000001" customHeight="1" thickTop="1" thickBot="1">
      <c r="B96" s="555"/>
      <c r="C96" s="552" t="s">
        <v>54</v>
      </c>
      <c r="D96" s="482"/>
      <c r="E96" s="482"/>
      <c r="F96" s="666"/>
      <c r="G96" s="482"/>
      <c r="H96" s="482"/>
      <c r="I96" s="482"/>
      <c r="J96" s="482"/>
      <c r="K96" s="482"/>
      <c r="L96" s="482"/>
      <c r="M96" s="418">
        <f t="shared" si="45"/>
        <v>0</v>
      </c>
      <c r="N96" s="479">
        <v>139</v>
      </c>
      <c r="O96" s="530"/>
      <c r="P96" s="500"/>
      <c r="Q96" s="501"/>
      <c r="R96" s="780"/>
      <c r="S96" s="501"/>
      <c r="T96" s="501"/>
      <c r="U96" s="501"/>
      <c r="V96" s="501"/>
      <c r="W96" s="501"/>
      <c r="X96" s="501"/>
      <c r="Y96" s="502"/>
      <c r="AA96" s="500">
        <f t="shared" si="44"/>
        <v>0</v>
      </c>
    </row>
    <row r="97" spans="2:27" s="498" customFormat="1" ht="17.100000000000001" customHeight="1" thickTop="1" thickBot="1">
      <c r="B97" s="551"/>
      <c r="C97" s="552" t="s">
        <v>241</v>
      </c>
      <c r="D97" s="482"/>
      <c r="E97" s="482"/>
      <c r="F97" s="666"/>
      <c r="G97" s="482"/>
      <c r="H97" s="482"/>
      <c r="I97" s="482"/>
      <c r="J97" s="482"/>
      <c r="K97" s="482"/>
      <c r="L97" s="482"/>
      <c r="M97" s="418">
        <f t="shared" si="45"/>
        <v>0</v>
      </c>
      <c r="N97" s="479">
        <v>140</v>
      </c>
      <c r="O97" s="531"/>
      <c r="P97" s="503"/>
      <c r="Q97" s="504"/>
      <c r="R97" s="780"/>
      <c r="S97" s="504"/>
      <c r="T97" s="504"/>
      <c r="U97" s="504"/>
      <c r="V97" s="504"/>
      <c r="W97" s="504"/>
      <c r="X97" s="504"/>
      <c r="Y97" s="505"/>
      <c r="AA97" s="503">
        <f t="shared" si="44"/>
        <v>0</v>
      </c>
    </row>
    <row r="98" spans="2:27" s="498" customFormat="1" ht="30" customHeight="1" thickTop="1" thickBot="1">
      <c r="B98" s="551"/>
      <c r="C98" s="553" t="s">
        <v>12</v>
      </c>
      <c r="D98" s="482"/>
      <c r="E98" s="482"/>
      <c r="F98" s="666"/>
      <c r="G98" s="482"/>
      <c r="H98" s="482"/>
      <c r="I98" s="482"/>
      <c r="J98" s="482"/>
      <c r="K98" s="482"/>
      <c r="L98" s="482"/>
      <c r="M98" s="418">
        <f t="shared" si="45"/>
        <v>0</v>
      </c>
      <c r="N98" s="479">
        <v>107</v>
      </c>
      <c r="O98" s="531"/>
      <c r="P98" s="503">
        <f t="shared" ref="P98:Y98" si="48">+D98-SUM(D99:D100)</f>
        <v>0</v>
      </c>
      <c r="Q98" s="503">
        <f t="shared" si="48"/>
        <v>0</v>
      </c>
      <c r="R98" s="780"/>
      <c r="S98" s="503">
        <f t="shared" si="48"/>
        <v>0</v>
      </c>
      <c r="T98" s="503">
        <f t="shared" si="48"/>
        <v>0</v>
      </c>
      <c r="U98" s="503">
        <f t="shared" si="48"/>
        <v>0</v>
      </c>
      <c r="V98" s="503">
        <f t="shared" si="48"/>
        <v>0</v>
      </c>
      <c r="W98" s="503">
        <f t="shared" si="48"/>
        <v>0</v>
      </c>
      <c r="X98" s="503">
        <f t="shared" si="48"/>
        <v>0</v>
      </c>
      <c r="Y98" s="503">
        <f t="shared" si="48"/>
        <v>0</v>
      </c>
      <c r="AA98" s="503">
        <f t="shared" si="44"/>
        <v>0</v>
      </c>
    </row>
    <row r="99" spans="2:27" s="509" customFormat="1" ht="17.100000000000001" customHeight="1" thickTop="1" thickBot="1">
      <c r="B99" s="554"/>
      <c r="C99" s="552" t="s">
        <v>61</v>
      </c>
      <c r="D99" s="482"/>
      <c r="E99" s="482"/>
      <c r="F99" s="666"/>
      <c r="G99" s="482"/>
      <c r="H99" s="482"/>
      <c r="I99" s="482"/>
      <c r="J99" s="482"/>
      <c r="K99" s="482"/>
      <c r="L99" s="482"/>
      <c r="M99" s="418">
        <f t="shared" si="45"/>
        <v>0</v>
      </c>
      <c r="N99" s="479">
        <v>108</v>
      </c>
      <c r="O99" s="532"/>
      <c r="P99" s="506"/>
      <c r="Q99" s="507"/>
      <c r="R99" s="780"/>
      <c r="S99" s="507"/>
      <c r="T99" s="507"/>
      <c r="U99" s="507"/>
      <c r="V99" s="507"/>
      <c r="W99" s="507"/>
      <c r="X99" s="507"/>
      <c r="Y99" s="508"/>
      <c r="AA99" s="500">
        <f t="shared" si="44"/>
        <v>0</v>
      </c>
    </row>
    <row r="100" spans="2:27" s="494" customFormat="1" ht="17.100000000000001" customHeight="1" thickTop="1" thickBot="1">
      <c r="B100" s="555"/>
      <c r="C100" s="552" t="s">
        <v>62</v>
      </c>
      <c r="D100" s="482"/>
      <c r="E100" s="482"/>
      <c r="F100" s="666"/>
      <c r="G100" s="482"/>
      <c r="H100" s="482"/>
      <c r="I100" s="482"/>
      <c r="J100" s="482"/>
      <c r="K100" s="482"/>
      <c r="L100" s="482"/>
      <c r="M100" s="418">
        <f t="shared" si="45"/>
        <v>0</v>
      </c>
      <c r="N100" s="479">
        <v>109</v>
      </c>
      <c r="O100" s="530"/>
      <c r="P100" s="500"/>
      <c r="Q100" s="501"/>
      <c r="R100" s="780"/>
      <c r="S100" s="501"/>
      <c r="T100" s="501"/>
      <c r="U100" s="501"/>
      <c r="V100" s="501"/>
      <c r="W100" s="501"/>
      <c r="X100" s="501"/>
      <c r="Y100" s="502"/>
      <c r="AA100" s="500">
        <f t="shared" si="44"/>
        <v>0</v>
      </c>
    </row>
    <row r="101" spans="2:27" s="498" customFormat="1" ht="30" customHeight="1" thickTop="1" thickBot="1">
      <c r="B101" s="556"/>
      <c r="C101" s="553" t="s">
        <v>44</v>
      </c>
      <c r="D101" s="418">
        <f>+SUM(D98,D89,D86)</f>
        <v>0</v>
      </c>
      <c r="E101" s="418">
        <f t="shared" ref="E101:L101" si="49">+SUM(E98,E89,E86)</f>
        <v>0</v>
      </c>
      <c r="F101" s="666"/>
      <c r="G101" s="418">
        <f t="shared" si="49"/>
        <v>0</v>
      </c>
      <c r="H101" s="418">
        <f t="shared" si="49"/>
        <v>0</v>
      </c>
      <c r="I101" s="418">
        <f t="shared" si="49"/>
        <v>0</v>
      </c>
      <c r="J101" s="418">
        <f t="shared" si="49"/>
        <v>0</v>
      </c>
      <c r="K101" s="418">
        <f t="shared" si="49"/>
        <v>0</v>
      </c>
      <c r="L101" s="418">
        <f t="shared" si="49"/>
        <v>0</v>
      </c>
      <c r="M101" s="418">
        <f t="shared" si="45"/>
        <v>0</v>
      </c>
      <c r="N101" s="479">
        <v>110</v>
      </c>
      <c r="O101" s="531"/>
      <c r="P101" s="503">
        <f t="shared" ref="P101:Y101" si="50">+D101-D86-D89-D98</f>
        <v>0</v>
      </c>
      <c r="Q101" s="503">
        <f t="shared" si="50"/>
        <v>0</v>
      </c>
      <c r="R101" s="780"/>
      <c r="S101" s="503">
        <f t="shared" si="50"/>
        <v>0</v>
      </c>
      <c r="T101" s="503">
        <f t="shared" si="50"/>
        <v>0</v>
      </c>
      <c r="U101" s="503">
        <f t="shared" si="50"/>
        <v>0</v>
      </c>
      <c r="V101" s="503">
        <f t="shared" si="50"/>
        <v>0</v>
      </c>
      <c r="W101" s="503">
        <f t="shared" si="50"/>
        <v>0</v>
      </c>
      <c r="X101" s="503">
        <f t="shared" si="50"/>
        <v>0</v>
      </c>
      <c r="Y101" s="503">
        <f t="shared" si="50"/>
        <v>0</v>
      </c>
      <c r="AA101" s="503">
        <f t="shared" si="44"/>
        <v>0</v>
      </c>
    </row>
    <row r="102" spans="2:27" s="509" customFormat="1" ht="30" customHeight="1" thickTop="1" thickBot="1">
      <c r="B102" s="554"/>
      <c r="C102" s="733" t="s">
        <v>388</v>
      </c>
      <c r="D102" s="482"/>
      <c r="E102" s="482"/>
      <c r="F102" s="666"/>
      <c r="G102" s="482"/>
      <c r="H102" s="482"/>
      <c r="I102" s="482"/>
      <c r="J102" s="482"/>
      <c r="K102" s="482"/>
      <c r="L102" s="482"/>
      <c r="M102" s="418">
        <f t="shared" si="45"/>
        <v>0</v>
      </c>
      <c r="N102" s="479">
        <v>161</v>
      </c>
      <c r="O102" s="532"/>
      <c r="P102" s="506">
        <f t="shared" ref="P102" si="51">+IF((D102+D103&gt;D101),111,0)</f>
        <v>0</v>
      </c>
      <c r="Q102" s="506">
        <f t="shared" ref="Q102" si="52">+IF((E102+E103&gt;E101),111,0)</f>
        <v>0</v>
      </c>
      <c r="R102" s="780"/>
      <c r="S102" s="506">
        <f t="shared" ref="S102" si="53">+IF((G102+G103&gt;G101),111,0)</f>
        <v>0</v>
      </c>
      <c r="T102" s="506">
        <f t="shared" ref="T102" si="54">+IF((H102+H103&gt;H101),111,0)</f>
        <v>0</v>
      </c>
      <c r="U102" s="506">
        <f t="shared" ref="U102" si="55">+IF((I102+I103&gt;I101),111,0)</f>
        <v>0</v>
      </c>
      <c r="V102" s="506">
        <f t="shared" ref="V102" si="56">+IF((J102+J103&gt;J101),111,0)</f>
        <v>0</v>
      </c>
      <c r="W102" s="506">
        <f t="shared" ref="W102" si="57">+IF((K102+K103&gt;K101),111,0)</f>
        <v>0</v>
      </c>
      <c r="X102" s="506">
        <f t="shared" ref="X102" si="58">+IF((L102+L103&gt;L101),111,0)</f>
        <v>0</v>
      </c>
      <c r="Y102" s="506">
        <f t="shared" ref="Y102" si="59">+IF((M102+M103&gt;M101),111,0)</f>
        <v>0</v>
      </c>
      <c r="AA102" s="506">
        <f t="shared" si="44"/>
        <v>0</v>
      </c>
    </row>
    <row r="103" spans="2:27" s="509" customFormat="1" ht="17.100000000000001" customHeight="1" thickTop="1" thickBot="1">
      <c r="B103" s="554"/>
      <c r="C103" s="733" t="s">
        <v>389</v>
      </c>
      <c r="D103" s="482"/>
      <c r="E103" s="482"/>
      <c r="F103" s="666"/>
      <c r="G103" s="482"/>
      <c r="H103" s="482"/>
      <c r="I103" s="482"/>
      <c r="J103" s="482"/>
      <c r="K103" s="482"/>
      <c r="L103" s="482"/>
      <c r="M103" s="418">
        <f t="shared" si="45"/>
        <v>0</v>
      </c>
      <c r="N103" s="479">
        <v>162</v>
      </c>
      <c r="O103" s="532"/>
      <c r="P103" s="506"/>
      <c r="Q103" s="506"/>
      <c r="R103" s="780"/>
      <c r="S103" s="506"/>
      <c r="T103" s="506"/>
      <c r="U103" s="506"/>
      <c r="V103" s="506"/>
      <c r="W103" s="506"/>
      <c r="X103" s="506"/>
      <c r="Y103" s="506"/>
      <c r="AA103" s="506">
        <f t="shared" si="44"/>
        <v>0</v>
      </c>
    </row>
    <row r="104" spans="2:27" s="509" customFormat="1" ht="17.100000000000001" customHeight="1" thickTop="1" thickBot="1">
      <c r="B104" s="558"/>
      <c r="C104" s="733" t="s">
        <v>250</v>
      </c>
      <c r="D104" s="482"/>
      <c r="E104" s="482"/>
      <c r="F104" s="666"/>
      <c r="G104" s="482"/>
      <c r="H104" s="482"/>
      <c r="I104" s="482"/>
      <c r="J104" s="482"/>
      <c r="K104" s="482"/>
      <c r="L104" s="482"/>
      <c r="M104" s="418">
        <f t="shared" si="45"/>
        <v>0</v>
      </c>
      <c r="N104" s="479">
        <v>142</v>
      </c>
      <c r="O104" s="532"/>
      <c r="P104" s="506">
        <f t="shared" ref="P104:Y104" si="60">+IF((D104&gt;D101),111,0)</f>
        <v>0</v>
      </c>
      <c r="Q104" s="506">
        <f t="shared" si="60"/>
        <v>0</v>
      </c>
      <c r="R104" s="780"/>
      <c r="S104" s="506">
        <f t="shared" si="60"/>
        <v>0</v>
      </c>
      <c r="T104" s="506">
        <f t="shared" si="60"/>
        <v>0</v>
      </c>
      <c r="U104" s="506">
        <f t="shared" si="60"/>
        <v>0</v>
      </c>
      <c r="V104" s="506">
        <f t="shared" si="60"/>
        <v>0</v>
      </c>
      <c r="W104" s="506">
        <f t="shared" si="60"/>
        <v>0</v>
      </c>
      <c r="X104" s="506">
        <f t="shared" si="60"/>
        <v>0</v>
      </c>
      <c r="Y104" s="506">
        <f t="shared" si="60"/>
        <v>0</v>
      </c>
      <c r="AA104" s="506">
        <f t="shared" si="44"/>
        <v>0</v>
      </c>
    </row>
    <row r="105" spans="2:27" s="498" customFormat="1" ht="30" customHeight="1" thickTop="1">
      <c r="B105" s="559"/>
      <c r="C105" s="560" t="s">
        <v>375</v>
      </c>
      <c r="D105" s="303"/>
      <c r="E105" s="303"/>
      <c r="F105" s="303"/>
      <c r="G105" s="303"/>
      <c r="H105" s="303"/>
      <c r="I105" s="303"/>
      <c r="J105" s="303"/>
      <c r="K105" s="303"/>
      <c r="L105" s="303"/>
      <c r="M105" s="304"/>
      <c r="N105" s="479"/>
      <c r="O105" s="63"/>
      <c r="P105" s="503"/>
      <c r="Q105" s="504"/>
      <c r="R105" s="779"/>
      <c r="S105" s="504"/>
      <c r="T105" s="504"/>
      <c r="U105" s="504"/>
      <c r="V105" s="504"/>
      <c r="W105" s="504"/>
      <c r="X105" s="504"/>
      <c r="Y105" s="505"/>
      <c r="AA105" s="514"/>
    </row>
    <row r="106" spans="2:27" s="494" customFormat="1" ht="30" customHeight="1" thickBot="1">
      <c r="B106" s="549"/>
      <c r="C106" s="732" t="s">
        <v>10</v>
      </c>
      <c r="D106" s="482"/>
      <c r="E106" s="482"/>
      <c r="F106" s="666"/>
      <c r="G106" s="482"/>
      <c r="H106" s="482"/>
      <c r="I106" s="482"/>
      <c r="J106" s="482"/>
      <c r="K106" s="482"/>
      <c r="L106" s="482"/>
      <c r="M106" s="418">
        <f t="shared" si="45"/>
        <v>0</v>
      </c>
      <c r="N106" s="752">
        <v>163</v>
      </c>
      <c r="O106" s="530"/>
      <c r="P106" s="500">
        <f t="shared" ref="P106:Y106" si="61">+D106-SUM(D107:D108)</f>
        <v>0</v>
      </c>
      <c r="Q106" s="500">
        <f t="shared" si="61"/>
        <v>0</v>
      </c>
      <c r="R106" s="780"/>
      <c r="S106" s="500">
        <f t="shared" si="61"/>
        <v>0</v>
      </c>
      <c r="T106" s="500">
        <f t="shared" si="61"/>
        <v>0</v>
      </c>
      <c r="U106" s="500">
        <f t="shared" si="61"/>
        <v>0</v>
      </c>
      <c r="V106" s="500">
        <f t="shared" si="61"/>
        <v>0</v>
      </c>
      <c r="W106" s="500">
        <f t="shared" si="61"/>
        <v>0</v>
      </c>
      <c r="X106" s="500">
        <f t="shared" si="61"/>
        <v>0</v>
      </c>
      <c r="Y106" s="500">
        <f t="shared" si="61"/>
        <v>0</v>
      </c>
      <c r="AA106" s="500">
        <f t="shared" ref="AA106:AA124" si="62">+M106-SUM(D106:L106)</f>
        <v>0</v>
      </c>
    </row>
    <row r="107" spans="2:27" s="494" customFormat="1" ht="17.100000000000001" customHeight="1" thickTop="1" thickBot="1">
      <c r="B107" s="555"/>
      <c r="C107" s="552" t="s">
        <v>61</v>
      </c>
      <c r="D107" s="482"/>
      <c r="E107" s="482"/>
      <c r="F107" s="666"/>
      <c r="G107" s="482"/>
      <c r="H107" s="482"/>
      <c r="I107" s="482"/>
      <c r="J107" s="482"/>
      <c r="K107" s="482"/>
      <c r="L107" s="482"/>
      <c r="M107" s="418">
        <f t="shared" si="45"/>
        <v>0</v>
      </c>
      <c r="N107" s="752">
        <v>164</v>
      </c>
      <c r="O107" s="530"/>
      <c r="P107" s="500"/>
      <c r="Q107" s="501"/>
      <c r="R107" s="780"/>
      <c r="S107" s="501"/>
      <c r="T107" s="501"/>
      <c r="U107" s="501"/>
      <c r="V107" s="501"/>
      <c r="W107" s="501"/>
      <c r="X107" s="501"/>
      <c r="Y107" s="502"/>
      <c r="AA107" s="500">
        <f t="shared" si="62"/>
        <v>0</v>
      </c>
    </row>
    <row r="108" spans="2:27" s="494" customFormat="1" ht="17.100000000000001" customHeight="1" thickTop="1" thickBot="1">
      <c r="B108" s="555"/>
      <c r="C108" s="552" t="s">
        <v>62</v>
      </c>
      <c r="D108" s="482"/>
      <c r="E108" s="482"/>
      <c r="F108" s="666"/>
      <c r="G108" s="482"/>
      <c r="H108" s="482"/>
      <c r="I108" s="482"/>
      <c r="J108" s="482"/>
      <c r="K108" s="482"/>
      <c r="L108" s="482"/>
      <c r="M108" s="418">
        <f t="shared" si="45"/>
        <v>0</v>
      </c>
      <c r="N108" s="752">
        <v>165</v>
      </c>
      <c r="O108" s="530"/>
      <c r="P108" s="500"/>
      <c r="Q108" s="501"/>
      <c r="R108" s="780"/>
      <c r="S108" s="501"/>
      <c r="T108" s="501"/>
      <c r="U108" s="501"/>
      <c r="V108" s="501"/>
      <c r="W108" s="501"/>
      <c r="X108" s="501"/>
      <c r="Y108" s="502"/>
      <c r="AA108" s="500">
        <f t="shared" si="62"/>
        <v>0</v>
      </c>
    </row>
    <row r="109" spans="2:27" s="494" customFormat="1" ht="30" customHeight="1" thickTop="1" thickBot="1">
      <c r="B109" s="549"/>
      <c r="C109" s="553" t="s">
        <v>11</v>
      </c>
      <c r="D109" s="482"/>
      <c r="E109" s="482"/>
      <c r="F109" s="666"/>
      <c r="G109" s="482"/>
      <c r="H109" s="482"/>
      <c r="I109" s="482"/>
      <c r="J109" s="482"/>
      <c r="K109" s="482"/>
      <c r="L109" s="482"/>
      <c r="M109" s="418">
        <f t="shared" si="45"/>
        <v>0</v>
      </c>
      <c r="N109" s="752">
        <v>166</v>
      </c>
      <c r="O109" s="530"/>
      <c r="P109" s="500">
        <f t="shared" ref="P109:Y109" si="63">+D109-SUM(D110:D111)</f>
        <v>0</v>
      </c>
      <c r="Q109" s="500">
        <f t="shared" si="63"/>
        <v>0</v>
      </c>
      <c r="R109" s="780"/>
      <c r="S109" s="500">
        <f t="shared" si="63"/>
        <v>0</v>
      </c>
      <c r="T109" s="500">
        <f t="shared" si="63"/>
        <v>0</v>
      </c>
      <c r="U109" s="500">
        <f t="shared" si="63"/>
        <v>0</v>
      </c>
      <c r="V109" s="500">
        <f t="shared" si="63"/>
        <v>0</v>
      </c>
      <c r="W109" s="500">
        <f t="shared" si="63"/>
        <v>0</v>
      </c>
      <c r="X109" s="500">
        <f t="shared" si="63"/>
        <v>0</v>
      </c>
      <c r="Y109" s="500">
        <f t="shared" si="63"/>
        <v>0</v>
      </c>
      <c r="AA109" s="500">
        <f t="shared" si="62"/>
        <v>0</v>
      </c>
    </row>
    <row r="110" spans="2:27" s="494" customFormat="1" ht="17.100000000000001" customHeight="1" thickTop="1" thickBot="1">
      <c r="B110" s="549"/>
      <c r="C110" s="552" t="s">
        <v>61</v>
      </c>
      <c r="D110" s="482"/>
      <c r="E110" s="482"/>
      <c r="F110" s="666"/>
      <c r="G110" s="482"/>
      <c r="H110" s="482"/>
      <c r="I110" s="482"/>
      <c r="J110" s="482"/>
      <c r="K110" s="482"/>
      <c r="L110" s="482"/>
      <c r="M110" s="418">
        <f t="shared" si="45"/>
        <v>0</v>
      </c>
      <c r="N110" s="752">
        <v>167</v>
      </c>
      <c r="O110" s="530"/>
      <c r="P110" s="500"/>
      <c r="Q110" s="501"/>
      <c r="R110" s="780"/>
      <c r="S110" s="501"/>
      <c r="T110" s="501"/>
      <c r="U110" s="501"/>
      <c r="V110" s="501"/>
      <c r="W110" s="501"/>
      <c r="X110" s="501"/>
      <c r="Y110" s="502"/>
      <c r="AA110" s="500">
        <f t="shared" si="62"/>
        <v>0</v>
      </c>
    </row>
    <row r="111" spans="2:27" s="494" customFormat="1" ht="17.100000000000001" customHeight="1" thickTop="1" thickBot="1">
      <c r="B111" s="549"/>
      <c r="C111" s="552" t="s">
        <v>62</v>
      </c>
      <c r="D111" s="482"/>
      <c r="E111" s="482"/>
      <c r="F111" s="666"/>
      <c r="G111" s="482"/>
      <c r="H111" s="482"/>
      <c r="I111" s="482"/>
      <c r="J111" s="482"/>
      <c r="K111" s="482"/>
      <c r="L111" s="482"/>
      <c r="M111" s="418">
        <f t="shared" si="45"/>
        <v>0</v>
      </c>
      <c r="N111" s="752">
        <v>168</v>
      </c>
      <c r="O111" s="530"/>
      <c r="P111" s="500"/>
      <c r="Q111" s="501"/>
      <c r="R111" s="780"/>
      <c r="S111" s="501"/>
      <c r="T111" s="501"/>
      <c r="U111" s="501"/>
      <c r="V111" s="501"/>
      <c r="W111" s="501"/>
      <c r="X111" s="501"/>
      <c r="Y111" s="502"/>
      <c r="AA111" s="500">
        <f t="shared" si="62"/>
        <v>0</v>
      </c>
    </row>
    <row r="112" spans="2:27" s="498" customFormat="1" ht="30" customHeight="1" thickTop="1" thickBot="1">
      <c r="B112" s="551"/>
      <c r="C112" s="552" t="s">
        <v>190</v>
      </c>
      <c r="D112" s="482"/>
      <c r="E112" s="482"/>
      <c r="F112" s="666"/>
      <c r="G112" s="482"/>
      <c r="H112" s="482"/>
      <c r="I112" s="482"/>
      <c r="J112" s="482"/>
      <c r="K112" s="482"/>
      <c r="L112" s="482"/>
      <c r="M112" s="418">
        <f t="shared" si="45"/>
        <v>0</v>
      </c>
      <c r="N112" s="752">
        <v>169</v>
      </c>
      <c r="O112" s="531"/>
      <c r="P112" s="503">
        <f>+D109-SUM(D112:D117)</f>
        <v>0</v>
      </c>
      <c r="Q112" s="503">
        <f t="shared" ref="Q112:Y112" si="64">+E109-SUM(E112:E117)</f>
        <v>0</v>
      </c>
      <c r="R112" s="780"/>
      <c r="S112" s="503">
        <f t="shared" si="64"/>
        <v>0</v>
      </c>
      <c r="T112" s="503">
        <f t="shared" si="64"/>
        <v>0</v>
      </c>
      <c r="U112" s="503">
        <f t="shared" si="64"/>
        <v>0</v>
      </c>
      <c r="V112" s="503">
        <f t="shared" si="64"/>
        <v>0</v>
      </c>
      <c r="W112" s="503">
        <f t="shared" si="64"/>
        <v>0</v>
      </c>
      <c r="X112" s="503">
        <f t="shared" si="64"/>
        <v>0</v>
      </c>
      <c r="Y112" s="503">
        <f t="shared" si="64"/>
        <v>0</v>
      </c>
      <c r="AA112" s="503">
        <f t="shared" si="62"/>
        <v>0</v>
      </c>
    </row>
    <row r="113" spans="2:27" s="494" customFormat="1" ht="17.100000000000001" customHeight="1" thickTop="1" thickBot="1">
      <c r="B113" s="555"/>
      <c r="C113" s="552" t="s">
        <v>81</v>
      </c>
      <c r="D113" s="482"/>
      <c r="E113" s="482"/>
      <c r="F113" s="666"/>
      <c r="G113" s="482"/>
      <c r="H113" s="482"/>
      <c r="I113" s="482"/>
      <c r="J113" s="482"/>
      <c r="K113" s="482"/>
      <c r="L113" s="482"/>
      <c r="M113" s="418">
        <f t="shared" si="45"/>
        <v>0</v>
      </c>
      <c r="N113" s="752">
        <v>170</v>
      </c>
      <c r="O113" s="530"/>
      <c r="P113" s="500"/>
      <c r="Q113" s="501"/>
      <c r="R113" s="780"/>
      <c r="S113" s="501"/>
      <c r="T113" s="501"/>
      <c r="U113" s="501"/>
      <c r="V113" s="501"/>
      <c r="W113" s="501"/>
      <c r="X113" s="501"/>
      <c r="Y113" s="502"/>
      <c r="AA113" s="500">
        <f t="shared" si="62"/>
        <v>0</v>
      </c>
    </row>
    <row r="114" spans="2:27" s="494" customFormat="1" ht="17.100000000000001" customHeight="1" thickTop="1" thickBot="1">
      <c r="B114" s="555"/>
      <c r="C114" s="552" t="s">
        <v>282</v>
      </c>
      <c r="D114" s="482"/>
      <c r="E114" s="482"/>
      <c r="F114" s="666"/>
      <c r="G114" s="482"/>
      <c r="H114" s="482"/>
      <c r="I114" s="482"/>
      <c r="J114" s="482"/>
      <c r="K114" s="482"/>
      <c r="L114" s="482"/>
      <c r="M114" s="418">
        <f t="shared" si="45"/>
        <v>0</v>
      </c>
      <c r="N114" s="752">
        <v>171</v>
      </c>
      <c r="O114" s="530"/>
      <c r="P114" s="500"/>
      <c r="Q114" s="501"/>
      <c r="R114" s="780"/>
      <c r="S114" s="501"/>
      <c r="T114" s="501"/>
      <c r="U114" s="501"/>
      <c r="V114" s="501"/>
      <c r="W114" s="501"/>
      <c r="X114" s="501"/>
      <c r="Y114" s="502"/>
      <c r="AA114" s="500">
        <f t="shared" si="62"/>
        <v>0</v>
      </c>
    </row>
    <row r="115" spans="2:27" s="494" customFormat="1" ht="17.100000000000001" customHeight="1" thickTop="1" thickBot="1">
      <c r="B115" s="555"/>
      <c r="C115" s="552" t="s">
        <v>191</v>
      </c>
      <c r="D115" s="482"/>
      <c r="E115" s="482"/>
      <c r="F115" s="666"/>
      <c r="G115" s="482"/>
      <c r="H115" s="482"/>
      <c r="I115" s="482"/>
      <c r="J115" s="482"/>
      <c r="K115" s="482"/>
      <c r="L115" s="482"/>
      <c r="M115" s="418">
        <f t="shared" si="45"/>
        <v>0</v>
      </c>
      <c r="N115" s="752">
        <v>172</v>
      </c>
      <c r="O115" s="530"/>
      <c r="P115" s="500"/>
      <c r="Q115" s="501"/>
      <c r="R115" s="780"/>
      <c r="S115" s="501"/>
      <c r="T115" s="501"/>
      <c r="U115" s="501"/>
      <c r="V115" s="501"/>
      <c r="W115" s="501"/>
      <c r="X115" s="501"/>
      <c r="Y115" s="502"/>
      <c r="AA115" s="500">
        <f t="shared" si="62"/>
        <v>0</v>
      </c>
    </row>
    <row r="116" spans="2:27" s="494" customFormat="1" ht="17.100000000000001" customHeight="1" thickTop="1" thickBot="1">
      <c r="B116" s="555"/>
      <c r="C116" s="552" t="s">
        <v>54</v>
      </c>
      <c r="D116" s="482"/>
      <c r="E116" s="482"/>
      <c r="F116" s="666"/>
      <c r="G116" s="482"/>
      <c r="H116" s="482"/>
      <c r="I116" s="482"/>
      <c r="J116" s="482"/>
      <c r="K116" s="482"/>
      <c r="L116" s="482"/>
      <c r="M116" s="418">
        <f t="shared" si="45"/>
        <v>0</v>
      </c>
      <c r="N116" s="752">
        <v>173</v>
      </c>
      <c r="O116" s="530"/>
      <c r="P116" s="500"/>
      <c r="Q116" s="501"/>
      <c r="R116" s="780"/>
      <c r="S116" s="501"/>
      <c r="T116" s="501"/>
      <c r="U116" s="501"/>
      <c r="V116" s="501"/>
      <c r="W116" s="501"/>
      <c r="X116" s="501"/>
      <c r="Y116" s="502"/>
      <c r="AA116" s="500">
        <f t="shared" si="62"/>
        <v>0</v>
      </c>
    </row>
    <row r="117" spans="2:27" s="498" customFormat="1" ht="17.100000000000001" customHeight="1" thickTop="1" thickBot="1">
      <c r="B117" s="551"/>
      <c r="C117" s="552" t="s">
        <v>241</v>
      </c>
      <c r="D117" s="482"/>
      <c r="E117" s="482"/>
      <c r="F117" s="666"/>
      <c r="G117" s="482"/>
      <c r="H117" s="482"/>
      <c r="I117" s="482"/>
      <c r="J117" s="482"/>
      <c r="K117" s="482"/>
      <c r="L117" s="482"/>
      <c r="M117" s="418">
        <f t="shared" si="45"/>
        <v>0</v>
      </c>
      <c r="N117" s="752">
        <v>174</v>
      </c>
      <c r="O117" s="531"/>
      <c r="P117" s="503"/>
      <c r="Q117" s="504"/>
      <c r="R117" s="780"/>
      <c r="S117" s="504"/>
      <c r="T117" s="504"/>
      <c r="U117" s="504"/>
      <c r="V117" s="504"/>
      <c r="W117" s="504"/>
      <c r="X117" s="504"/>
      <c r="Y117" s="505"/>
      <c r="AA117" s="503">
        <f t="shared" si="62"/>
        <v>0</v>
      </c>
    </row>
    <row r="118" spans="2:27" s="498" customFormat="1" ht="30" customHeight="1" thickTop="1" thickBot="1">
      <c r="B118" s="551"/>
      <c r="C118" s="553" t="s">
        <v>12</v>
      </c>
      <c r="D118" s="482"/>
      <c r="E118" s="482"/>
      <c r="F118" s="666"/>
      <c r="G118" s="482"/>
      <c r="H118" s="482"/>
      <c r="I118" s="482"/>
      <c r="J118" s="482"/>
      <c r="K118" s="482"/>
      <c r="L118" s="482"/>
      <c r="M118" s="418">
        <f t="shared" si="45"/>
        <v>0</v>
      </c>
      <c r="N118" s="752">
        <v>175</v>
      </c>
      <c r="O118" s="531"/>
      <c r="P118" s="503">
        <f t="shared" ref="P118:Y118" si="65">+D118-SUM(D119:D120)</f>
        <v>0</v>
      </c>
      <c r="Q118" s="503">
        <f t="shared" si="65"/>
        <v>0</v>
      </c>
      <c r="R118" s="780"/>
      <c r="S118" s="503">
        <f t="shared" si="65"/>
        <v>0</v>
      </c>
      <c r="T118" s="503">
        <f t="shared" si="65"/>
        <v>0</v>
      </c>
      <c r="U118" s="503">
        <f t="shared" si="65"/>
        <v>0</v>
      </c>
      <c r="V118" s="503">
        <f t="shared" si="65"/>
        <v>0</v>
      </c>
      <c r="W118" s="503">
        <f t="shared" si="65"/>
        <v>0</v>
      </c>
      <c r="X118" s="503">
        <f t="shared" si="65"/>
        <v>0</v>
      </c>
      <c r="Y118" s="503">
        <f t="shared" si="65"/>
        <v>0</v>
      </c>
      <c r="AA118" s="503">
        <f t="shared" si="62"/>
        <v>0</v>
      </c>
    </row>
    <row r="119" spans="2:27" s="509" customFormat="1" ht="17.100000000000001" customHeight="1" thickTop="1" thickBot="1">
      <c r="B119" s="554"/>
      <c r="C119" s="552" t="s">
        <v>61</v>
      </c>
      <c r="D119" s="482"/>
      <c r="E119" s="482"/>
      <c r="F119" s="666"/>
      <c r="G119" s="482"/>
      <c r="H119" s="482"/>
      <c r="I119" s="482"/>
      <c r="J119" s="482"/>
      <c r="K119" s="482"/>
      <c r="L119" s="482"/>
      <c r="M119" s="418">
        <f t="shared" si="45"/>
        <v>0</v>
      </c>
      <c r="N119" s="752">
        <v>176</v>
      </c>
      <c r="O119" s="532"/>
      <c r="P119" s="506"/>
      <c r="Q119" s="507"/>
      <c r="R119" s="780"/>
      <c r="S119" s="507"/>
      <c r="T119" s="507"/>
      <c r="U119" s="507"/>
      <c r="V119" s="507"/>
      <c r="W119" s="507"/>
      <c r="X119" s="507"/>
      <c r="Y119" s="508"/>
      <c r="AA119" s="500">
        <f t="shared" si="62"/>
        <v>0</v>
      </c>
    </row>
    <row r="120" spans="2:27" s="494" customFormat="1" ht="17.100000000000001" customHeight="1" thickTop="1" thickBot="1">
      <c r="B120" s="555"/>
      <c r="C120" s="552" t="s">
        <v>62</v>
      </c>
      <c r="D120" s="482"/>
      <c r="E120" s="482"/>
      <c r="F120" s="666"/>
      <c r="G120" s="482"/>
      <c r="H120" s="482"/>
      <c r="I120" s="482"/>
      <c r="J120" s="482"/>
      <c r="K120" s="482"/>
      <c r="L120" s="482"/>
      <c r="M120" s="418">
        <f t="shared" si="45"/>
        <v>0</v>
      </c>
      <c r="N120" s="417">
        <v>177</v>
      </c>
      <c r="O120" s="530"/>
      <c r="P120" s="500"/>
      <c r="Q120" s="501"/>
      <c r="R120" s="780"/>
      <c r="S120" s="501"/>
      <c r="T120" s="501"/>
      <c r="U120" s="501"/>
      <c r="V120" s="501"/>
      <c r="W120" s="501"/>
      <c r="X120" s="501"/>
      <c r="Y120" s="502"/>
      <c r="AA120" s="500">
        <f t="shared" si="62"/>
        <v>0</v>
      </c>
    </row>
    <row r="121" spans="2:27" s="498" customFormat="1" ht="30" customHeight="1" thickTop="1" thickBot="1">
      <c r="B121" s="556"/>
      <c r="C121" s="553" t="s">
        <v>19</v>
      </c>
      <c r="D121" s="418">
        <f>+SUM(D118,D109,D106)</f>
        <v>0</v>
      </c>
      <c r="E121" s="418">
        <f t="shared" ref="E121:L121" si="66">+SUM(E118,E109,E106)</f>
        <v>0</v>
      </c>
      <c r="F121" s="666"/>
      <c r="G121" s="418">
        <f t="shared" si="66"/>
        <v>0</v>
      </c>
      <c r="H121" s="418">
        <f t="shared" si="66"/>
        <v>0</v>
      </c>
      <c r="I121" s="418">
        <f t="shared" si="66"/>
        <v>0</v>
      </c>
      <c r="J121" s="418">
        <f t="shared" si="66"/>
        <v>0</v>
      </c>
      <c r="K121" s="418">
        <f t="shared" si="66"/>
        <v>0</v>
      </c>
      <c r="L121" s="418">
        <f t="shared" si="66"/>
        <v>0</v>
      </c>
      <c r="M121" s="418">
        <f t="shared" si="45"/>
        <v>0</v>
      </c>
      <c r="N121" s="417">
        <v>131</v>
      </c>
      <c r="O121" s="531"/>
      <c r="P121" s="503">
        <f t="shared" ref="P121:Y121" si="67">+D121-D106-D109-D118</f>
        <v>0</v>
      </c>
      <c r="Q121" s="503">
        <f t="shared" si="67"/>
        <v>0</v>
      </c>
      <c r="R121" s="780"/>
      <c r="S121" s="503">
        <f t="shared" si="67"/>
        <v>0</v>
      </c>
      <c r="T121" s="503">
        <f t="shared" si="67"/>
        <v>0</v>
      </c>
      <c r="U121" s="503">
        <f t="shared" si="67"/>
        <v>0</v>
      </c>
      <c r="V121" s="503">
        <f t="shared" si="67"/>
        <v>0</v>
      </c>
      <c r="W121" s="503">
        <f t="shared" si="67"/>
        <v>0</v>
      </c>
      <c r="X121" s="503">
        <f t="shared" si="67"/>
        <v>0</v>
      </c>
      <c r="Y121" s="503">
        <f t="shared" si="67"/>
        <v>0</v>
      </c>
      <c r="AA121" s="503">
        <f t="shared" si="62"/>
        <v>0</v>
      </c>
    </row>
    <row r="122" spans="2:27" s="509" customFormat="1" ht="30" customHeight="1" thickTop="1" thickBot="1">
      <c r="B122" s="554"/>
      <c r="C122" s="733" t="s">
        <v>388</v>
      </c>
      <c r="D122" s="703"/>
      <c r="E122" s="703"/>
      <c r="F122" s="666"/>
      <c r="G122" s="703"/>
      <c r="H122" s="703"/>
      <c r="I122" s="703"/>
      <c r="J122" s="703"/>
      <c r="K122" s="703"/>
      <c r="L122" s="703"/>
      <c r="M122" s="418">
        <f t="shared" si="45"/>
        <v>0</v>
      </c>
      <c r="N122" s="417">
        <v>178</v>
      </c>
      <c r="O122" s="532"/>
      <c r="P122" s="506">
        <f t="shared" ref="P122" si="68">+IF((D122+D123&gt;D121),111,0)</f>
        <v>0</v>
      </c>
      <c r="Q122" s="506">
        <f t="shared" ref="Q122" si="69">+IF((E122+E123&gt;E121),111,0)</f>
        <v>0</v>
      </c>
      <c r="R122" s="780"/>
      <c r="S122" s="506">
        <f t="shared" ref="S122" si="70">+IF((G122+G123&gt;G121),111,0)</f>
        <v>0</v>
      </c>
      <c r="T122" s="506">
        <f t="shared" ref="T122" si="71">+IF((H122+H123&gt;H121),111,0)</f>
        <v>0</v>
      </c>
      <c r="U122" s="506">
        <f t="shared" ref="U122" si="72">+IF((I122+I123&gt;I121),111,0)</f>
        <v>0</v>
      </c>
      <c r="V122" s="506">
        <f t="shared" ref="V122" si="73">+IF((J122+J123&gt;J121),111,0)</f>
        <v>0</v>
      </c>
      <c r="W122" s="506">
        <f t="shared" ref="W122" si="74">+IF((K122+K123&gt;K121),111,0)</f>
        <v>0</v>
      </c>
      <c r="X122" s="506">
        <f t="shared" ref="X122" si="75">+IF((L122+L123&gt;L121),111,0)</f>
        <v>0</v>
      </c>
      <c r="Y122" s="506">
        <f t="shared" ref="Y122" si="76">+IF((M122+M123&gt;M121),111,0)</f>
        <v>0</v>
      </c>
      <c r="AA122" s="506">
        <f t="shared" si="62"/>
        <v>0</v>
      </c>
    </row>
    <row r="123" spans="2:27" s="509" customFormat="1" ht="17.100000000000001" customHeight="1" thickTop="1" thickBot="1">
      <c r="B123" s="554"/>
      <c r="C123" s="733" t="s">
        <v>389</v>
      </c>
      <c r="D123" s="703"/>
      <c r="E123" s="703"/>
      <c r="F123" s="666"/>
      <c r="G123" s="703"/>
      <c r="H123" s="703"/>
      <c r="I123" s="703"/>
      <c r="J123" s="703"/>
      <c r="K123" s="703"/>
      <c r="L123" s="703"/>
      <c r="M123" s="418">
        <f t="shared" si="45"/>
        <v>0</v>
      </c>
      <c r="N123" s="417">
        <v>179</v>
      </c>
      <c r="O123" s="532"/>
      <c r="P123" s="506"/>
      <c r="Q123" s="506"/>
      <c r="R123" s="780"/>
      <c r="S123" s="506"/>
      <c r="T123" s="506"/>
      <c r="U123" s="506"/>
      <c r="V123" s="506"/>
      <c r="W123" s="506"/>
      <c r="X123" s="506"/>
      <c r="Y123" s="506"/>
      <c r="AA123" s="506">
        <f t="shared" si="62"/>
        <v>0</v>
      </c>
    </row>
    <row r="124" spans="2:27" s="509" customFormat="1" ht="17.100000000000001" customHeight="1" thickTop="1" thickBot="1">
      <c r="B124" s="558"/>
      <c r="C124" s="733" t="s">
        <v>250</v>
      </c>
      <c r="D124" s="703"/>
      <c r="E124" s="703"/>
      <c r="F124" s="666"/>
      <c r="G124" s="703"/>
      <c r="H124" s="703"/>
      <c r="I124" s="703"/>
      <c r="J124" s="703"/>
      <c r="K124" s="703"/>
      <c r="L124" s="703"/>
      <c r="M124" s="418">
        <f t="shared" si="45"/>
        <v>0</v>
      </c>
      <c r="N124" s="417">
        <v>180</v>
      </c>
      <c r="O124" s="532"/>
      <c r="P124" s="506">
        <f t="shared" ref="P124:Y124" si="77">+IF((D124&gt;D121),111,0)</f>
        <v>0</v>
      </c>
      <c r="Q124" s="506">
        <f t="shared" si="77"/>
        <v>0</v>
      </c>
      <c r="R124" s="780"/>
      <c r="S124" s="506">
        <f t="shared" si="77"/>
        <v>0</v>
      </c>
      <c r="T124" s="506">
        <f t="shared" si="77"/>
        <v>0</v>
      </c>
      <c r="U124" s="506">
        <f t="shared" si="77"/>
        <v>0</v>
      </c>
      <c r="V124" s="506">
        <f t="shared" si="77"/>
        <v>0</v>
      </c>
      <c r="W124" s="506">
        <f t="shared" si="77"/>
        <v>0</v>
      </c>
      <c r="X124" s="506">
        <f t="shared" si="77"/>
        <v>0</v>
      </c>
      <c r="Y124" s="506">
        <f t="shared" si="77"/>
        <v>0</v>
      </c>
      <c r="AA124" s="506">
        <f t="shared" si="62"/>
        <v>0</v>
      </c>
    </row>
    <row r="125" spans="2:27" s="498" customFormat="1" ht="30" customHeight="1" thickTop="1" thickBot="1">
      <c r="B125" s="559"/>
      <c r="C125" s="562" t="s">
        <v>20</v>
      </c>
      <c r="D125" s="418">
        <f t="shared" ref="D125:E128" si="78">+D26+D46+D74+D101+D121</f>
        <v>0</v>
      </c>
      <c r="E125" s="418">
        <f t="shared" si="78"/>
        <v>0</v>
      </c>
      <c r="F125" s="666"/>
      <c r="G125" s="418">
        <f t="shared" ref="G125:L128" si="79">+G26+G46+G74+G101+G121</f>
        <v>0</v>
      </c>
      <c r="H125" s="418">
        <f t="shared" si="79"/>
        <v>0</v>
      </c>
      <c r="I125" s="418">
        <f t="shared" si="79"/>
        <v>0</v>
      </c>
      <c r="J125" s="418">
        <f t="shared" si="79"/>
        <v>0</v>
      </c>
      <c r="K125" s="418">
        <f t="shared" si="79"/>
        <v>0</v>
      </c>
      <c r="L125" s="418">
        <f t="shared" si="79"/>
        <v>0</v>
      </c>
      <c r="M125" s="418">
        <f t="shared" si="45"/>
        <v>0</v>
      </c>
      <c r="N125" s="753">
        <v>133</v>
      </c>
      <c r="O125" s="63"/>
      <c r="P125" s="503">
        <f>+D125-D26-D46-D74-D101-D121</f>
        <v>0</v>
      </c>
      <c r="Q125" s="503">
        <f>+E125-E26-E46-E74-E101-E121</f>
        <v>0</v>
      </c>
      <c r="R125" s="780"/>
      <c r="S125" s="503">
        <f t="shared" ref="S125:Y125" si="80">+G125-G26-G46-G74-G101-G121</f>
        <v>0</v>
      </c>
      <c r="T125" s="503">
        <f t="shared" si="80"/>
        <v>0</v>
      </c>
      <c r="U125" s="503">
        <f t="shared" si="80"/>
        <v>0</v>
      </c>
      <c r="V125" s="503">
        <f t="shared" si="80"/>
        <v>0</v>
      </c>
      <c r="W125" s="503">
        <f t="shared" si="80"/>
        <v>0</v>
      </c>
      <c r="X125" s="503">
        <f t="shared" si="80"/>
        <v>0</v>
      </c>
      <c r="Y125" s="503">
        <f t="shared" si="80"/>
        <v>0</v>
      </c>
      <c r="Z125" s="509"/>
      <c r="AA125" s="503">
        <f t="shared" ref="AA125:AA127" si="81">+M125-SUM(D125:L125)</f>
        <v>0</v>
      </c>
    </row>
    <row r="126" spans="2:27" s="509" customFormat="1" ht="30" customHeight="1" thickTop="1" thickBot="1">
      <c r="B126" s="554"/>
      <c r="C126" s="733" t="s">
        <v>388</v>
      </c>
      <c r="D126" s="418">
        <f t="shared" si="78"/>
        <v>0</v>
      </c>
      <c r="E126" s="418">
        <f t="shared" si="78"/>
        <v>0</v>
      </c>
      <c r="F126" s="666"/>
      <c r="G126" s="418">
        <f t="shared" si="79"/>
        <v>0</v>
      </c>
      <c r="H126" s="418">
        <f t="shared" si="79"/>
        <v>0</v>
      </c>
      <c r="I126" s="418">
        <f t="shared" si="79"/>
        <v>0</v>
      </c>
      <c r="J126" s="418">
        <f t="shared" si="79"/>
        <v>0</v>
      </c>
      <c r="K126" s="418">
        <f t="shared" si="79"/>
        <v>0</v>
      </c>
      <c r="L126" s="418">
        <f t="shared" si="79"/>
        <v>0</v>
      </c>
      <c r="M126" s="418">
        <f t="shared" si="45"/>
        <v>0</v>
      </c>
      <c r="N126" s="753">
        <v>181</v>
      </c>
      <c r="O126" s="532"/>
      <c r="P126" s="506">
        <f t="shared" ref="P126:Q128" si="82">+D126-(D27+D47+D75+D102+D122)</f>
        <v>0</v>
      </c>
      <c r="Q126" s="506">
        <f t="shared" si="82"/>
        <v>0</v>
      </c>
      <c r="R126" s="780"/>
      <c r="S126" s="506">
        <f t="shared" ref="S126:Y128" si="83">+G126-(G27+G47+G75+G102+G122)</f>
        <v>0</v>
      </c>
      <c r="T126" s="506">
        <f t="shared" si="83"/>
        <v>0</v>
      </c>
      <c r="U126" s="506">
        <f t="shared" si="83"/>
        <v>0</v>
      </c>
      <c r="V126" s="506">
        <f t="shared" si="83"/>
        <v>0</v>
      </c>
      <c r="W126" s="506">
        <f t="shared" si="83"/>
        <v>0</v>
      </c>
      <c r="X126" s="506">
        <f t="shared" si="83"/>
        <v>0</v>
      </c>
      <c r="Y126" s="506">
        <f t="shared" si="83"/>
        <v>0</v>
      </c>
      <c r="Z126" s="515"/>
      <c r="AA126" s="516">
        <f t="shared" si="81"/>
        <v>0</v>
      </c>
    </row>
    <row r="127" spans="2:27" s="509" customFormat="1" ht="17.100000000000001" customHeight="1" thickTop="1" thickBot="1">
      <c r="B127" s="554"/>
      <c r="C127" s="733" t="s">
        <v>389</v>
      </c>
      <c r="D127" s="418">
        <f t="shared" si="78"/>
        <v>0</v>
      </c>
      <c r="E127" s="418">
        <f t="shared" si="78"/>
        <v>0</v>
      </c>
      <c r="F127" s="666"/>
      <c r="G127" s="418">
        <f t="shared" si="79"/>
        <v>0</v>
      </c>
      <c r="H127" s="418">
        <f t="shared" si="79"/>
        <v>0</v>
      </c>
      <c r="I127" s="418">
        <f t="shared" si="79"/>
        <v>0</v>
      </c>
      <c r="J127" s="418">
        <f t="shared" si="79"/>
        <v>0</v>
      </c>
      <c r="K127" s="418">
        <f t="shared" si="79"/>
        <v>0</v>
      </c>
      <c r="L127" s="418">
        <f t="shared" si="79"/>
        <v>0</v>
      </c>
      <c r="M127" s="418">
        <f t="shared" si="45"/>
        <v>0</v>
      </c>
      <c r="N127" s="753">
        <v>182</v>
      </c>
      <c r="O127" s="532"/>
      <c r="P127" s="506">
        <f t="shared" si="82"/>
        <v>0</v>
      </c>
      <c r="Q127" s="506">
        <f t="shared" si="82"/>
        <v>0</v>
      </c>
      <c r="R127" s="780"/>
      <c r="S127" s="506">
        <f t="shared" si="83"/>
        <v>0</v>
      </c>
      <c r="T127" s="506">
        <f t="shared" si="83"/>
        <v>0</v>
      </c>
      <c r="U127" s="506">
        <f t="shared" si="83"/>
        <v>0</v>
      </c>
      <c r="V127" s="506">
        <f t="shared" si="83"/>
        <v>0</v>
      </c>
      <c r="W127" s="506">
        <f t="shared" si="83"/>
        <v>0</v>
      </c>
      <c r="X127" s="506">
        <f t="shared" si="83"/>
        <v>0</v>
      </c>
      <c r="Y127" s="506">
        <f t="shared" si="83"/>
        <v>0</v>
      </c>
      <c r="Z127" s="515"/>
      <c r="AA127" s="516">
        <f t="shared" si="81"/>
        <v>0</v>
      </c>
    </row>
    <row r="128" spans="2:27" s="509" customFormat="1" ht="17.100000000000001" customHeight="1" thickTop="1" thickBot="1">
      <c r="B128" s="554"/>
      <c r="C128" s="733" t="s">
        <v>250</v>
      </c>
      <c r="D128" s="418">
        <f t="shared" si="78"/>
        <v>0</v>
      </c>
      <c r="E128" s="418">
        <f t="shared" si="78"/>
        <v>0</v>
      </c>
      <c r="F128" s="666"/>
      <c r="G128" s="418">
        <f t="shared" si="79"/>
        <v>0</v>
      </c>
      <c r="H128" s="418">
        <f t="shared" si="79"/>
        <v>0</v>
      </c>
      <c r="I128" s="418">
        <f t="shared" si="79"/>
        <v>0</v>
      </c>
      <c r="J128" s="418">
        <f t="shared" si="79"/>
        <v>0</v>
      </c>
      <c r="K128" s="418">
        <f t="shared" si="79"/>
        <v>0</v>
      </c>
      <c r="L128" s="418">
        <f t="shared" si="79"/>
        <v>0</v>
      </c>
      <c r="M128" s="418">
        <f>+SUM(D128:L128)</f>
        <v>0</v>
      </c>
      <c r="N128" s="753">
        <v>160</v>
      </c>
      <c r="O128" s="532"/>
      <c r="P128" s="506">
        <f t="shared" si="82"/>
        <v>0</v>
      </c>
      <c r="Q128" s="506">
        <f t="shared" si="82"/>
        <v>0</v>
      </c>
      <c r="R128" s="780"/>
      <c r="S128" s="506">
        <f t="shared" si="83"/>
        <v>0</v>
      </c>
      <c r="T128" s="506">
        <f t="shared" si="83"/>
        <v>0</v>
      </c>
      <c r="U128" s="506">
        <f t="shared" si="83"/>
        <v>0</v>
      </c>
      <c r="V128" s="506">
        <f t="shared" si="83"/>
        <v>0</v>
      </c>
      <c r="W128" s="506">
        <f t="shared" si="83"/>
        <v>0</v>
      </c>
      <c r="X128" s="506">
        <f t="shared" si="83"/>
        <v>0</v>
      </c>
      <c r="Y128" s="506">
        <f t="shared" si="83"/>
        <v>0</v>
      </c>
      <c r="Z128" s="515"/>
      <c r="AA128" s="516">
        <f>+M128-SUM(D128:L128)</f>
        <v>0</v>
      </c>
    </row>
    <row r="129" spans="2:27" s="522" customFormat="1" ht="9.9499999999999993" customHeight="1" thickTop="1">
      <c r="B129" s="563"/>
      <c r="C129" s="564"/>
      <c r="D129" s="565"/>
      <c r="E129" s="565"/>
      <c r="F129" s="565"/>
      <c r="G129" s="565"/>
      <c r="H129" s="565"/>
      <c r="I129" s="565"/>
      <c r="J129" s="565"/>
      <c r="K129" s="565"/>
      <c r="L129" s="565"/>
      <c r="M129" s="566"/>
      <c r="N129" s="479"/>
      <c r="O129" s="533"/>
      <c r="P129" s="517"/>
      <c r="Q129" s="518"/>
      <c r="R129" s="518"/>
      <c r="S129" s="518"/>
      <c r="T129" s="518"/>
      <c r="U129" s="518"/>
      <c r="V129" s="518"/>
      <c r="W129" s="518"/>
      <c r="X129" s="518"/>
      <c r="Y129" s="519"/>
      <c r="Z129" s="520"/>
      <c r="AA129" s="521"/>
    </row>
    <row r="130" spans="2:27" s="524" customFormat="1" ht="111" customHeight="1">
      <c r="B130" s="567"/>
      <c r="C130" s="945" t="s">
        <v>453</v>
      </c>
      <c r="D130" s="945"/>
      <c r="E130" s="945"/>
      <c r="F130" s="945"/>
      <c r="G130" s="945"/>
      <c r="H130" s="945"/>
      <c r="I130" s="945"/>
      <c r="J130" s="945"/>
      <c r="K130" s="945"/>
      <c r="L130" s="945"/>
      <c r="M130" s="945"/>
      <c r="N130" s="745" t="s">
        <v>314</v>
      </c>
      <c r="P130" s="523"/>
      <c r="Q130" s="523"/>
      <c r="R130" s="523"/>
      <c r="S130" s="523"/>
      <c r="T130" s="523"/>
      <c r="U130" s="523"/>
      <c r="V130" s="523"/>
      <c r="W130" s="523"/>
      <c r="X130" s="523"/>
      <c r="Y130" s="523"/>
    </row>
    <row r="142" spans="2:27">
      <c r="C142" s="410" t="s">
        <v>313</v>
      </c>
      <c r="D142" s="411" t="str">
        <f>M2</f>
        <v>XXXXXX</v>
      </c>
    </row>
    <row r="143" spans="2:27">
      <c r="C143" s="412"/>
      <c r="D143" s="411" t="str">
        <f>M1</f>
        <v>DD7A1</v>
      </c>
    </row>
    <row r="144" spans="2:27">
      <c r="C144" s="412"/>
      <c r="D144" s="413">
        <f>M3</f>
        <v>44681</v>
      </c>
    </row>
    <row r="145" spans="3:4">
      <c r="C145" s="414"/>
      <c r="D145" s="834" t="s">
        <v>368</v>
      </c>
    </row>
    <row r="146" spans="3:4">
      <c r="C146" s="414"/>
      <c r="D146" s="415" t="str">
        <f>D9</f>
        <v>Col. 07</v>
      </c>
    </row>
  </sheetData>
  <sheetProtection sheet="1" objects="1" scenarios="1"/>
  <dataConsolidate/>
  <mergeCells count="4">
    <mergeCell ref="P5:AA5"/>
    <mergeCell ref="C130:M130"/>
    <mergeCell ref="D7:M7"/>
    <mergeCell ref="D6:M6"/>
  </mergeCells>
  <phoneticPr fontId="0" type="noConversion"/>
  <conditionalFormatting sqref="D10:M29 D30 F30:M30 D31:M129">
    <cfRule type="expression" dxfId="150" priority="8" stopIfTrue="1">
      <formula>AND(D10&lt;&gt;"",OR(D10&lt;0,NOT(ISNUMBER(D10))))</formula>
    </cfRule>
  </conditionalFormatting>
  <conditionalFormatting sqref="P11:Q129 S11:AA129">
    <cfRule type="expression" dxfId="149" priority="10" stopIfTrue="1">
      <formula>ABS(P11)&gt;10</formula>
    </cfRule>
  </conditionalFormatting>
  <conditionalFormatting sqref="P122:Q123 S122:Y123">
    <cfRule type="expression" dxfId="148" priority="3" stopIfTrue="1">
      <formula>ABS(P122)&gt;10</formula>
    </cfRule>
  </conditionalFormatting>
  <conditionalFormatting sqref="D6:M6">
    <cfRule type="expression" dxfId="147" priority="191" stopIfTrue="1">
      <formula>COUNTA(D11:M128)&lt;&gt;COUNTIF(D11:M128,"&gt;=0")</formula>
    </cfRule>
  </conditionalFormatting>
  <conditionalFormatting sqref="R11:R129">
    <cfRule type="expression" dxfId="146" priority="2" stopIfTrue="1">
      <formula>ABS(R11)&gt;10</formula>
    </cfRule>
  </conditionalFormatting>
  <conditionalFormatting sqref="R122:R123">
    <cfRule type="expression" dxfId="145" priority="1" stopIfTrue="1">
      <formula>ABS(R122)&gt;10</formula>
    </cfRule>
  </conditionalFormatting>
  <pageMargins left="0.74803149606299213" right="0.74803149606299213" top="0.98425196850393704" bottom="0.98425196850393704" header="0.51181102362204722" footer="0.51181102362204722"/>
  <pageSetup paperSize="8" scale="60" orientation="portrait" r:id="rId1"/>
  <headerFooter alignWithMargins="0">
    <oddFooter>&amp;LPage &amp;P&amp;R2022 Triennial Central Bank Survey</oddFooter>
  </headerFooter>
  <rowBreaks count="1" manualBreakCount="1">
    <brk id="84" min="1"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ummaryBelow="0" summaryRight="0"/>
  </sheetPr>
  <dimension ref="A1:BN151"/>
  <sheetViews>
    <sheetView showGridLines="0" showRowColHeaders="0" zoomScale="80" zoomScaleNormal="80" zoomScaleSheetLayoutView="70" workbookViewId="0">
      <pane xSplit="3" ySplit="8" topLeftCell="D9" activePane="bottomRight" state="frozen"/>
      <selection activeCell="C2" sqref="C2:D2"/>
      <selection pane="topRight" activeCell="C2" sqref="C2:D2"/>
      <selection pane="bottomLeft" activeCell="C2" sqref="C2:D2"/>
      <selection pane="bottomRight" activeCell="D11" sqref="D11"/>
    </sheetView>
  </sheetViews>
  <sheetFormatPr baseColWidth="10" defaultColWidth="9.140625" defaultRowHeight="12.75"/>
  <cols>
    <col min="1" max="2" width="1.7109375" style="65" customWidth="1"/>
    <col min="3" max="3" width="58" style="65" customWidth="1"/>
    <col min="4" max="11" width="7.7109375" style="65" customWidth="1"/>
    <col min="12" max="12" width="7.7109375" customWidth="1"/>
    <col min="13" max="24" width="7.7109375" style="66" customWidth="1"/>
    <col min="25" max="25" width="8.85546875" style="65" customWidth="1"/>
    <col min="26" max="26" width="14" style="66" customWidth="1"/>
    <col min="27" max="27" width="4.7109375" style="112" customWidth="1"/>
    <col min="28" max="28" width="1.7109375" style="94" customWidth="1"/>
    <col min="29" max="32" width="6.7109375" style="525" customWidth="1"/>
    <col min="33" max="51" width="6.7109375" style="94" customWidth="1"/>
    <col min="52" max="52" width="1.7109375" style="94" customWidth="1"/>
    <col min="53" max="53" width="6.7109375" style="94" customWidth="1"/>
    <col min="54" max="66" width="9.140625" style="94"/>
    <col min="67" max="16384" width="9.140625" style="65"/>
  </cols>
  <sheetData>
    <row r="1" spans="2:66" s="45" customFormat="1" ht="20.100000000000001" customHeight="1">
      <c r="B1" s="41" t="s">
        <v>13</v>
      </c>
      <c r="C1" s="42"/>
      <c r="D1" s="43"/>
      <c r="E1" s="43"/>
      <c r="F1" s="43"/>
      <c r="G1" s="43"/>
      <c r="H1" s="43"/>
      <c r="I1" s="43"/>
      <c r="J1" s="43"/>
      <c r="K1" s="43"/>
      <c r="M1" s="47"/>
      <c r="N1" s="47"/>
      <c r="O1" s="47"/>
      <c r="P1" s="47"/>
      <c r="Q1" s="47"/>
      <c r="R1" s="47"/>
      <c r="S1" s="47"/>
      <c r="T1" s="47"/>
      <c r="U1" s="47"/>
      <c r="V1" s="47"/>
      <c r="W1" s="47"/>
      <c r="X1" s="47"/>
      <c r="Y1" s="406" t="s">
        <v>305</v>
      </c>
      <c r="Z1" s="407" t="s">
        <v>308</v>
      </c>
      <c r="AA1" s="767"/>
      <c r="AB1" s="465"/>
      <c r="AC1" s="466"/>
      <c r="AD1" s="466"/>
      <c r="AE1" s="466"/>
      <c r="AF1" s="466"/>
      <c r="AG1" s="460"/>
      <c r="AH1" s="460"/>
      <c r="AI1" s="460"/>
      <c r="AJ1" s="460"/>
      <c r="AK1" s="460"/>
      <c r="AL1" s="460"/>
      <c r="AM1" s="460"/>
      <c r="AN1" s="460"/>
      <c r="AO1" s="460"/>
      <c r="AP1" s="460"/>
      <c r="AQ1" s="460"/>
      <c r="AR1" s="460"/>
      <c r="AS1" s="460"/>
      <c r="AT1" s="460"/>
      <c r="AU1" s="460"/>
      <c r="AV1" s="460"/>
      <c r="AW1" s="460"/>
      <c r="AX1" s="460"/>
      <c r="AY1" s="460"/>
      <c r="AZ1" s="460"/>
      <c r="BA1" s="467"/>
      <c r="BB1" s="460"/>
      <c r="BC1" s="460"/>
      <c r="BD1" s="460"/>
      <c r="BE1" s="460"/>
      <c r="BF1" s="460"/>
      <c r="BG1" s="460"/>
      <c r="BH1" s="460"/>
      <c r="BI1" s="460"/>
      <c r="BJ1" s="460"/>
      <c r="BK1" s="460"/>
      <c r="BL1" s="460"/>
      <c r="BM1" s="460"/>
      <c r="BN1" s="460"/>
    </row>
    <row r="2" spans="2:66" s="45" customFormat="1" ht="20.100000000000001" customHeight="1">
      <c r="B2" s="46"/>
      <c r="C2" s="83" t="s">
        <v>64</v>
      </c>
      <c r="D2" s="83"/>
      <c r="E2" s="83"/>
      <c r="F2" s="83"/>
      <c r="G2" s="83"/>
      <c r="H2" s="83"/>
      <c r="I2" s="83"/>
      <c r="J2" s="83"/>
      <c r="K2" s="83"/>
      <c r="L2" s="83"/>
      <c r="M2" s="83"/>
      <c r="N2" s="83"/>
      <c r="O2" s="83"/>
      <c r="P2" s="83"/>
      <c r="Q2" s="83"/>
      <c r="R2" s="83"/>
      <c r="S2" s="83"/>
      <c r="T2" s="83"/>
      <c r="U2" s="83"/>
      <c r="V2" s="83"/>
      <c r="W2" s="83"/>
      <c r="X2" s="83"/>
      <c r="Y2" s="406" t="s">
        <v>369</v>
      </c>
      <c r="Z2" s="407" t="str">
        <f>Front!K8</f>
        <v>XXXXXX</v>
      </c>
      <c r="AA2" s="767"/>
      <c r="AB2" s="448"/>
      <c r="AC2" s="483" t="s">
        <v>65</v>
      </c>
      <c r="AD2" s="484">
        <f>MAX(AC10:BA128)</f>
        <v>0</v>
      </c>
      <c r="AE2" s="460"/>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row>
    <row r="3" spans="2:66" s="45" customFormat="1" ht="20.100000000000001" customHeight="1">
      <c r="C3" s="83" t="s">
        <v>58</v>
      </c>
      <c r="D3" s="83"/>
      <c r="E3" s="83"/>
      <c r="F3" s="83"/>
      <c r="G3" s="83"/>
      <c r="H3" s="83"/>
      <c r="I3" s="83"/>
      <c r="J3" s="83"/>
      <c r="K3" s="83"/>
      <c r="L3" s="83"/>
      <c r="M3" s="83"/>
      <c r="N3" s="83"/>
      <c r="O3" s="83"/>
      <c r="P3" s="83"/>
      <c r="Q3" s="83"/>
      <c r="R3" s="83"/>
      <c r="S3" s="83"/>
      <c r="T3" s="83"/>
      <c r="U3" s="83"/>
      <c r="V3" s="83"/>
      <c r="W3" s="83"/>
      <c r="X3" s="83"/>
      <c r="Y3" s="406" t="s">
        <v>307</v>
      </c>
      <c r="Z3" s="408">
        <f>Front!K9</f>
        <v>44681</v>
      </c>
      <c r="AA3" s="767"/>
      <c r="AB3" s="448"/>
      <c r="AC3" s="485" t="s">
        <v>66</v>
      </c>
      <c r="AD3" s="486">
        <f>MIN(AC10:BA128)</f>
        <v>0</v>
      </c>
      <c r="AE3" s="487"/>
      <c r="AF3" s="460"/>
      <c r="AG3" s="460"/>
      <c r="AH3" s="460"/>
      <c r="AI3" s="460"/>
      <c r="AJ3" s="460"/>
      <c r="AK3" s="460"/>
      <c r="AL3" s="460"/>
      <c r="AM3" s="460"/>
      <c r="AN3" s="460"/>
      <c r="AO3" s="460"/>
      <c r="AP3" s="460"/>
      <c r="AQ3" s="460"/>
      <c r="AR3" s="460"/>
      <c r="AS3" s="460"/>
      <c r="AT3" s="460"/>
      <c r="AU3" s="460"/>
      <c r="AV3" s="460"/>
      <c r="AW3" s="460"/>
      <c r="AX3" s="460"/>
      <c r="AY3" s="460"/>
      <c r="AZ3" s="460"/>
      <c r="BA3" s="467"/>
      <c r="BB3" s="460"/>
      <c r="BC3" s="460"/>
      <c r="BD3" s="460"/>
      <c r="BE3" s="460"/>
      <c r="BF3" s="460"/>
      <c r="BG3" s="460"/>
      <c r="BH3" s="460"/>
      <c r="BI3" s="460"/>
      <c r="BJ3" s="460"/>
      <c r="BK3" s="460"/>
      <c r="BL3" s="460"/>
      <c r="BM3" s="460"/>
      <c r="BN3" s="460"/>
    </row>
    <row r="4" spans="2:66" s="45" customFormat="1" ht="20.100000000000001" customHeight="1">
      <c r="C4" s="737" t="s">
        <v>422</v>
      </c>
      <c r="D4" s="83"/>
      <c r="E4" s="83"/>
      <c r="F4" s="83"/>
      <c r="G4" s="83"/>
      <c r="H4" s="83"/>
      <c r="I4" s="83"/>
      <c r="J4" s="83"/>
      <c r="K4" s="829"/>
      <c r="L4" s="83"/>
      <c r="M4" s="83"/>
      <c r="N4" s="83"/>
      <c r="O4" s="83"/>
      <c r="P4" s="83"/>
      <c r="Q4" s="83"/>
      <c r="R4" s="83"/>
      <c r="S4" s="83"/>
      <c r="T4" s="83"/>
      <c r="U4" s="83"/>
      <c r="V4" s="83"/>
      <c r="W4" s="83"/>
      <c r="X4" s="83"/>
      <c r="Y4" s="83"/>
      <c r="Z4" s="83"/>
      <c r="AA4" s="767"/>
      <c r="AB4" s="528"/>
      <c r="AC4" s="460"/>
      <c r="AD4" s="460"/>
      <c r="AE4" s="487"/>
      <c r="AF4" s="490"/>
      <c r="AG4" s="460"/>
      <c r="AH4" s="460"/>
      <c r="AI4" s="460"/>
      <c r="AJ4" s="460"/>
      <c r="AK4" s="460"/>
      <c r="AL4" s="460"/>
      <c r="AM4" s="460"/>
      <c r="AN4" s="460"/>
      <c r="AO4" s="460"/>
      <c r="AP4" s="460"/>
      <c r="AQ4" s="460"/>
      <c r="AR4" s="460"/>
      <c r="AS4" s="460"/>
      <c r="AT4" s="460"/>
      <c r="AU4" s="460"/>
      <c r="AV4" s="460"/>
      <c r="AW4" s="460"/>
      <c r="AX4" s="460"/>
      <c r="AY4" s="460"/>
      <c r="AZ4" s="460"/>
      <c r="BA4" s="467"/>
      <c r="BB4" s="460"/>
      <c r="BC4" s="460"/>
      <c r="BD4" s="460"/>
      <c r="BE4" s="460"/>
      <c r="BF4" s="460"/>
      <c r="BG4" s="460"/>
      <c r="BH4" s="460"/>
      <c r="BI4" s="460"/>
      <c r="BJ4" s="460"/>
      <c r="BK4" s="460"/>
      <c r="BL4" s="460"/>
      <c r="BM4" s="460"/>
      <c r="BN4" s="460"/>
    </row>
    <row r="5" spans="2:66" s="45" customFormat="1" ht="20.100000000000001" customHeight="1">
      <c r="C5" s="83" t="s">
        <v>287</v>
      </c>
      <c r="D5" s="83"/>
      <c r="E5" s="83"/>
      <c r="F5" s="83"/>
      <c r="G5" s="83"/>
      <c r="H5" s="83"/>
      <c r="I5" s="83"/>
      <c r="J5" s="83"/>
      <c r="K5" s="83"/>
      <c r="L5" s="83"/>
      <c r="M5" s="83"/>
      <c r="N5" s="83"/>
      <c r="O5" s="83"/>
      <c r="P5" s="83"/>
      <c r="Q5" s="83"/>
      <c r="R5" s="83"/>
      <c r="S5" s="83"/>
      <c r="T5" s="83"/>
      <c r="U5" s="83"/>
      <c r="V5" s="83"/>
      <c r="W5" s="83"/>
      <c r="X5" s="83"/>
      <c r="Y5" s="83"/>
      <c r="Z5" s="83"/>
      <c r="AA5" s="767"/>
      <c r="AB5" s="528"/>
      <c r="AC5" s="942" t="s">
        <v>63</v>
      </c>
      <c r="AD5" s="943"/>
      <c r="AE5" s="943"/>
      <c r="AF5" s="943"/>
      <c r="AG5" s="943"/>
      <c r="AH5" s="943"/>
      <c r="AI5" s="943"/>
      <c r="AJ5" s="943"/>
      <c r="AK5" s="943"/>
      <c r="AL5" s="943"/>
      <c r="AM5" s="943"/>
      <c r="AN5" s="943"/>
      <c r="AO5" s="943"/>
      <c r="AP5" s="943"/>
      <c r="AQ5" s="943"/>
      <c r="AR5" s="943"/>
      <c r="AS5" s="943"/>
      <c r="AT5" s="943"/>
      <c r="AU5" s="943"/>
      <c r="AV5" s="943"/>
      <c r="AW5" s="943"/>
      <c r="AX5" s="943"/>
      <c r="AY5" s="943"/>
      <c r="AZ5" s="943"/>
      <c r="BA5" s="944"/>
      <c r="BB5" s="460"/>
      <c r="BC5" s="460"/>
      <c r="BD5" s="460"/>
      <c r="BE5" s="460"/>
      <c r="BF5" s="460"/>
      <c r="BG5" s="460"/>
      <c r="BH5" s="460"/>
      <c r="BI5" s="460"/>
      <c r="BJ5" s="460"/>
      <c r="BK5" s="460"/>
      <c r="BL5" s="460"/>
      <c r="BM5" s="460"/>
      <c r="BN5" s="460"/>
    </row>
    <row r="6" spans="2:66" s="45" customFormat="1" ht="39.950000000000003" customHeight="1">
      <c r="D6" s="956" t="s">
        <v>205</v>
      </c>
      <c r="E6" s="956"/>
      <c r="F6" s="956"/>
      <c r="G6" s="956"/>
      <c r="H6" s="956"/>
      <c r="I6" s="956"/>
      <c r="J6" s="956"/>
      <c r="K6" s="956"/>
      <c r="L6" s="956"/>
      <c r="M6" s="956"/>
      <c r="N6" s="956"/>
      <c r="O6" s="956"/>
      <c r="P6" s="956"/>
      <c r="Q6" s="956"/>
      <c r="R6" s="956"/>
      <c r="S6" s="956"/>
      <c r="T6" s="956"/>
      <c r="U6" s="956"/>
      <c r="V6" s="956"/>
      <c r="W6" s="956"/>
      <c r="X6" s="956"/>
      <c r="Y6" s="956"/>
      <c r="Z6" s="956"/>
      <c r="AA6" s="956"/>
      <c r="AB6" s="465"/>
      <c r="AC6" s="460"/>
      <c r="AD6" s="460"/>
      <c r="AE6" s="460"/>
      <c r="AF6" s="460"/>
      <c r="AG6" s="460"/>
      <c r="AH6" s="460"/>
      <c r="AI6" s="460"/>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row>
    <row r="7" spans="2:66" s="51" customFormat="1" ht="27.95" customHeight="1">
      <c r="B7" s="48"/>
      <c r="C7" s="49" t="s">
        <v>0</v>
      </c>
      <c r="D7" s="954" t="s">
        <v>14</v>
      </c>
      <c r="E7" s="955"/>
      <c r="F7" s="955"/>
      <c r="G7" s="955"/>
      <c r="H7" s="955"/>
      <c r="I7" s="955"/>
      <c r="J7" s="955"/>
      <c r="K7" s="955"/>
      <c r="L7" s="955"/>
      <c r="M7" s="955"/>
      <c r="N7" s="955"/>
      <c r="O7" s="955"/>
      <c r="P7" s="955"/>
      <c r="Q7" s="955"/>
      <c r="R7" s="955"/>
      <c r="S7" s="955"/>
      <c r="T7" s="955"/>
      <c r="U7" s="955"/>
      <c r="V7" s="955"/>
      <c r="W7" s="955"/>
      <c r="X7" s="955"/>
      <c r="Y7" s="955"/>
      <c r="Z7" s="955"/>
      <c r="AA7" s="570"/>
      <c r="AB7" s="529"/>
      <c r="AC7" s="942" t="str">
        <f>+D7</f>
        <v>USD against</v>
      </c>
      <c r="AD7" s="943"/>
      <c r="AE7" s="943"/>
      <c r="AF7" s="943"/>
      <c r="AG7" s="943"/>
      <c r="AH7" s="943"/>
      <c r="AI7" s="943"/>
      <c r="AJ7" s="943"/>
      <c r="AK7" s="943"/>
      <c r="AL7" s="943"/>
      <c r="AM7" s="943"/>
      <c r="AN7" s="943"/>
      <c r="AO7" s="943"/>
      <c r="AP7" s="943"/>
      <c r="AQ7" s="943"/>
      <c r="AR7" s="943"/>
      <c r="AS7" s="943"/>
      <c r="AT7" s="943"/>
      <c r="AU7" s="943"/>
      <c r="AV7" s="943"/>
      <c r="AW7" s="943"/>
      <c r="AX7" s="943"/>
      <c r="AY7" s="944"/>
      <c r="AZ7" s="494"/>
      <c r="BA7" s="494"/>
      <c r="BB7" s="494"/>
      <c r="BC7" s="494"/>
      <c r="BD7" s="494"/>
      <c r="BE7" s="494"/>
      <c r="BF7" s="494"/>
      <c r="BG7" s="494"/>
      <c r="BH7" s="494"/>
      <c r="BI7" s="494"/>
      <c r="BJ7" s="494"/>
      <c r="BK7" s="494"/>
      <c r="BL7" s="494"/>
      <c r="BM7" s="494"/>
      <c r="BN7" s="494"/>
    </row>
    <row r="8" spans="2:66" s="51" customFormat="1" ht="27.95" customHeight="1">
      <c r="B8" s="77"/>
      <c r="C8" s="78"/>
      <c r="D8" s="126" t="s">
        <v>7</v>
      </c>
      <c r="E8" s="126" t="s">
        <v>26</v>
      </c>
      <c r="F8" s="126" t="s">
        <v>6</v>
      </c>
      <c r="G8" s="126" t="s">
        <v>5</v>
      </c>
      <c r="H8" s="126" t="s">
        <v>38</v>
      </c>
      <c r="I8" s="126" t="s">
        <v>22</v>
      </c>
      <c r="J8" s="126" t="s">
        <v>4</v>
      </c>
      <c r="K8" s="126" t="s">
        <v>28</v>
      </c>
      <c r="L8" s="130" t="s">
        <v>40</v>
      </c>
      <c r="M8" s="126" t="s">
        <v>3</v>
      </c>
      <c r="N8" s="126" t="s">
        <v>30</v>
      </c>
      <c r="O8" s="126" t="s">
        <v>31</v>
      </c>
      <c r="P8" s="126" t="s">
        <v>42</v>
      </c>
      <c r="Q8" s="126" t="s">
        <v>41</v>
      </c>
      <c r="R8" s="126" t="s">
        <v>33</v>
      </c>
      <c r="S8" s="126" t="s">
        <v>34</v>
      </c>
      <c r="T8" s="126" t="s">
        <v>25</v>
      </c>
      <c r="U8" s="126" t="s">
        <v>43</v>
      </c>
      <c r="V8" s="126" t="s">
        <v>281</v>
      </c>
      <c r="W8" s="126" t="s">
        <v>36</v>
      </c>
      <c r="X8" s="126" t="s">
        <v>37</v>
      </c>
      <c r="Y8" s="127" t="s">
        <v>78</v>
      </c>
      <c r="Z8" s="118" t="s">
        <v>8</v>
      </c>
      <c r="AA8" s="570"/>
      <c r="AB8" s="120"/>
      <c r="AC8" s="495" t="str">
        <f>+D8</f>
        <v>AUD</v>
      </c>
      <c r="AD8" s="495" t="str">
        <f t="shared" ref="AD8:AW8" si="0">+E8</f>
        <v>BRL</v>
      </c>
      <c r="AE8" s="495" t="str">
        <f t="shared" si="0"/>
        <v>CAD</v>
      </c>
      <c r="AF8" s="495" t="str">
        <f t="shared" si="0"/>
        <v>CHF</v>
      </c>
      <c r="AG8" s="495" t="str">
        <f t="shared" si="0"/>
        <v>CNY</v>
      </c>
      <c r="AH8" s="495" t="str">
        <f t="shared" si="0"/>
        <v>EUR</v>
      </c>
      <c r="AI8" s="495" t="str">
        <f t="shared" si="0"/>
        <v>GBP</v>
      </c>
      <c r="AJ8" s="495" t="str">
        <f t="shared" si="0"/>
        <v>HKD</v>
      </c>
      <c r="AK8" s="495" t="str">
        <f t="shared" si="0"/>
        <v>INR</v>
      </c>
      <c r="AL8" s="495" t="str">
        <f t="shared" si="0"/>
        <v>JPY</v>
      </c>
      <c r="AM8" s="495" t="str">
        <f t="shared" si="0"/>
        <v>KRW</v>
      </c>
      <c r="AN8" s="495" t="str">
        <f t="shared" si="0"/>
        <v>MXN</v>
      </c>
      <c r="AO8" s="495" t="str">
        <f t="shared" si="0"/>
        <v>NOK</v>
      </c>
      <c r="AP8" s="495" t="str">
        <f t="shared" si="0"/>
        <v>NZD</v>
      </c>
      <c r="AQ8" s="495" t="str">
        <f t="shared" si="0"/>
        <v>PLN</v>
      </c>
      <c r="AR8" s="495" t="str">
        <f t="shared" si="0"/>
        <v>RUB</v>
      </c>
      <c r="AS8" s="495" t="str">
        <f t="shared" si="0"/>
        <v>SEK</v>
      </c>
      <c r="AT8" s="495" t="str">
        <f t="shared" si="0"/>
        <v>SGD</v>
      </c>
      <c r="AU8" s="495" t="str">
        <f t="shared" si="0"/>
        <v>TRY</v>
      </c>
      <c r="AV8" s="495" t="str">
        <f t="shared" si="0"/>
        <v>TWD</v>
      </c>
      <c r="AW8" s="495" t="str">
        <f t="shared" si="0"/>
        <v>ZAR</v>
      </c>
      <c r="AX8" s="495" t="s">
        <v>204</v>
      </c>
      <c r="AY8" s="495" t="str">
        <f>+Z8</f>
        <v>TOT</v>
      </c>
      <c r="AZ8" s="494"/>
      <c r="BA8" s="496" t="str">
        <f>+Z8</f>
        <v>TOT</v>
      </c>
      <c r="BB8" s="494"/>
      <c r="BC8" s="494"/>
      <c r="BD8" s="494"/>
      <c r="BE8" s="494"/>
      <c r="BF8" s="494"/>
      <c r="BG8" s="494"/>
      <c r="BH8" s="494"/>
      <c r="BI8" s="494"/>
      <c r="BJ8" s="494"/>
      <c r="BK8" s="494"/>
      <c r="BL8" s="494"/>
      <c r="BM8" s="494"/>
      <c r="BN8" s="494"/>
    </row>
    <row r="9" spans="2:66" s="51" customFormat="1" ht="27.95" customHeight="1">
      <c r="B9" s="424"/>
      <c r="C9" s="425"/>
      <c r="D9" s="754" t="s">
        <v>317</v>
      </c>
      <c r="E9" s="439" t="s">
        <v>320</v>
      </c>
      <c r="F9" s="439" t="s">
        <v>315</v>
      </c>
      <c r="G9" s="439" t="s">
        <v>324</v>
      </c>
      <c r="H9" s="439" t="s">
        <v>325</v>
      </c>
      <c r="I9" s="439" t="s">
        <v>321</v>
      </c>
      <c r="J9" s="439" t="s">
        <v>323</v>
      </c>
      <c r="K9" s="439" t="s">
        <v>326</v>
      </c>
      <c r="L9" s="439" t="s">
        <v>327</v>
      </c>
      <c r="M9" s="439" t="s">
        <v>322</v>
      </c>
      <c r="N9" s="439" t="s">
        <v>328</v>
      </c>
      <c r="O9" s="439" t="s">
        <v>333</v>
      </c>
      <c r="P9" s="439" t="s">
        <v>334</v>
      </c>
      <c r="Q9" s="439" t="s">
        <v>335</v>
      </c>
      <c r="R9" s="439" t="s">
        <v>353</v>
      </c>
      <c r="S9" s="439" t="s">
        <v>336</v>
      </c>
      <c r="T9" s="439" t="s">
        <v>316</v>
      </c>
      <c r="U9" s="439" t="s">
        <v>337</v>
      </c>
      <c r="V9" s="420" t="s">
        <v>338</v>
      </c>
      <c r="W9" s="420" t="s">
        <v>339</v>
      </c>
      <c r="X9" s="439" t="s">
        <v>329</v>
      </c>
      <c r="Y9" s="439" t="s">
        <v>340</v>
      </c>
      <c r="Z9" s="439" t="s">
        <v>319</v>
      </c>
      <c r="AA9" s="417"/>
      <c r="AB9" s="120"/>
      <c r="AC9" s="495"/>
      <c r="AD9" s="495"/>
      <c r="AE9" s="495"/>
      <c r="AF9" s="495"/>
      <c r="AG9" s="495"/>
      <c r="AH9" s="495"/>
      <c r="AI9" s="495"/>
      <c r="AJ9" s="495"/>
      <c r="AK9" s="495"/>
      <c r="AL9" s="495"/>
      <c r="AM9" s="495"/>
      <c r="AN9" s="495"/>
      <c r="AO9" s="495"/>
      <c r="AP9" s="495"/>
      <c r="AQ9" s="495"/>
      <c r="AR9" s="495"/>
      <c r="AS9" s="495"/>
      <c r="AT9" s="495"/>
      <c r="AU9" s="495"/>
      <c r="AV9" s="495"/>
      <c r="AW9" s="495"/>
      <c r="AX9" s="495"/>
      <c r="AY9" s="495"/>
      <c r="AZ9" s="494"/>
      <c r="BA9" s="496"/>
      <c r="BB9" s="494"/>
      <c r="BC9" s="494"/>
      <c r="BD9" s="494"/>
      <c r="BE9" s="494"/>
      <c r="BF9" s="494"/>
      <c r="BG9" s="494"/>
      <c r="BH9" s="494"/>
      <c r="BI9" s="494"/>
      <c r="BJ9" s="494"/>
      <c r="BK9" s="494"/>
      <c r="BL9" s="494"/>
      <c r="BM9" s="494"/>
      <c r="BN9" s="494"/>
    </row>
    <row r="10" spans="2:66" s="56" customFormat="1" ht="30" customHeight="1">
      <c r="B10" s="52"/>
      <c r="C10" s="546" t="s">
        <v>59</v>
      </c>
      <c r="D10" s="526"/>
      <c r="E10" s="571"/>
      <c r="F10" s="571"/>
      <c r="G10" s="571"/>
      <c r="H10" s="571"/>
      <c r="I10" s="571"/>
      <c r="J10" s="571"/>
      <c r="K10" s="571"/>
      <c r="L10" s="572"/>
      <c r="M10" s="572"/>
      <c r="N10" s="572"/>
      <c r="O10" s="572"/>
      <c r="P10" s="572"/>
      <c r="Q10" s="572"/>
      <c r="R10" s="572"/>
      <c r="S10" s="572"/>
      <c r="T10" s="572"/>
      <c r="U10" s="572"/>
      <c r="V10" s="572"/>
      <c r="W10" s="572"/>
      <c r="X10" s="572"/>
      <c r="Y10" s="572"/>
      <c r="Z10" s="572"/>
      <c r="AA10" s="417"/>
      <c r="AB10" s="498"/>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8"/>
      <c r="BA10" s="499"/>
      <c r="BB10" s="498"/>
      <c r="BC10" s="498"/>
      <c r="BD10" s="498"/>
      <c r="BE10" s="498"/>
      <c r="BF10" s="498"/>
      <c r="BG10" s="498"/>
      <c r="BH10" s="498"/>
      <c r="BI10" s="498"/>
      <c r="BJ10" s="498"/>
      <c r="BK10" s="498"/>
      <c r="BL10" s="498"/>
      <c r="BM10" s="498"/>
      <c r="BN10" s="498"/>
    </row>
    <row r="11" spans="2:66" s="51" customFormat="1" ht="17.100000000000001" customHeight="1" thickBot="1">
      <c r="B11" s="57"/>
      <c r="C11" s="607" t="s">
        <v>10</v>
      </c>
      <c r="D11" s="482"/>
      <c r="E11" s="482"/>
      <c r="F11" s="482"/>
      <c r="G11" s="666"/>
      <c r="H11" s="482"/>
      <c r="I11" s="482"/>
      <c r="J11" s="482"/>
      <c r="K11" s="482"/>
      <c r="L11" s="482"/>
      <c r="M11" s="482"/>
      <c r="N11" s="482"/>
      <c r="O11" s="482"/>
      <c r="P11" s="482"/>
      <c r="Q11" s="482"/>
      <c r="R11" s="482"/>
      <c r="S11" s="482"/>
      <c r="T11" s="482"/>
      <c r="U11" s="482"/>
      <c r="V11" s="482"/>
      <c r="W11" s="482"/>
      <c r="X11" s="482"/>
      <c r="Y11" s="482"/>
      <c r="Z11" s="418">
        <f t="shared" ref="Z11:Z29" si="1">SUM(D11:Y11)</f>
        <v>0</v>
      </c>
      <c r="AA11" s="479">
        <v>1</v>
      </c>
      <c r="AB11" s="494"/>
      <c r="AC11" s="500">
        <f>+D11-SUM(D12:D13)</f>
        <v>0</v>
      </c>
      <c r="AD11" s="500">
        <f t="shared" ref="AD11" si="2">+E11-SUM(E12:E13)</f>
        <v>0</v>
      </c>
      <c r="AE11" s="500">
        <f t="shared" ref="AE11" si="3">+F11-SUM(F12:F13)</f>
        <v>0</v>
      </c>
      <c r="AF11" s="780"/>
      <c r="AG11" s="500">
        <f t="shared" ref="AG11" si="4">+H11-SUM(H12:H13)</f>
        <v>0</v>
      </c>
      <c r="AH11" s="500">
        <f t="shared" ref="AH11" si="5">+I11-SUM(I12:I13)</f>
        <v>0</v>
      </c>
      <c r="AI11" s="500">
        <f t="shared" ref="AI11" si="6">+J11-SUM(J12:J13)</f>
        <v>0</v>
      </c>
      <c r="AJ11" s="500">
        <f t="shared" ref="AJ11" si="7">+K11-SUM(K12:K13)</f>
        <v>0</v>
      </c>
      <c r="AK11" s="500">
        <f t="shared" ref="AK11" si="8">+L11-SUM(L12:L13)</f>
        <v>0</v>
      </c>
      <c r="AL11" s="500">
        <f t="shared" ref="AL11" si="9">+M11-SUM(M12:M13)</f>
        <v>0</v>
      </c>
      <c r="AM11" s="500">
        <f t="shared" ref="AM11" si="10">+N11-SUM(N12:N13)</f>
        <v>0</v>
      </c>
      <c r="AN11" s="500">
        <f t="shared" ref="AN11" si="11">+O11-SUM(O12:O13)</f>
        <v>0</v>
      </c>
      <c r="AO11" s="500">
        <f t="shared" ref="AO11" si="12">+P11-SUM(P12:P13)</f>
        <v>0</v>
      </c>
      <c r="AP11" s="500">
        <f t="shared" ref="AP11" si="13">+Q11-SUM(Q12:Q13)</f>
        <v>0</v>
      </c>
      <c r="AQ11" s="500">
        <f t="shared" ref="AQ11" si="14">+R11-SUM(R12:R13)</f>
        <v>0</v>
      </c>
      <c r="AR11" s="500">
        <f t="shared" ref="AR11" si="15">+S11-SUM(S12:S13)</f>
        <v>0</v>
      </c>
      <c r="AS11" s="500">
        <f t="shared" ref="AS11" si="16">+T11-SUM(T12:T13)</f>
        <v>0</v>
      </c>
      <c r="AT11" s="500">
        <f t="shared" ref="AT11" si="17">+U11-SUM(U12:U13)</f>
        <v>0</v>
      </c>
      <c r="AU11" s="500">
        <f t="shared" ref="AU11" si="18">+V11-SUM(V12:V13)</f>
        <v>0</v>
      </c>
      <c r="AV11" s="500">
        <f t="shared" ref="AV11" si="19">+W11-SUM(W12:W13)</f>
        <v>0</v>
      </c>
      <c r="AW11" s="500">
        <f t="shared" ref="AW11" si="20">+X11-SUM(X12:X13)</f>
        <v>0</v>
      </c>
      <c r="AX11" s="500">
        <f t="shared" ref="AX11" si="21">+Y11-SUM(Y12:Y13)</f>
        <v>0</v>
      </c>
      <c r="AY11" s="500">
        <f t="shared" ref="AY11" si="22">+Z11-SUM(Z12:Z13)</f>
        <v>0</v>
      </c>
      <c r="AZ11" s="494"/>
      <c r="BA11" s="500">
        <f t="shared" ref="BA11:BA42" si="23">+Z11-SUM(D11:Y11)</f>
        <v>0</v>
      </c>
      <c r="BB11" s="494"/>
      <c r="BC11" s="494"/>
      <c r="BD11" s="494"/>
      <c r="BE11" s="494"/>
      <c r="BF11" s="494"/>
      <c r="BG11" s="494"/>
      <c r="BH11" s="494"/>
      <c r="BI11" s="494"/>
      <c r="BJ11" s="494"/>
      <c r="BK11" s="494"/>
      <c r="BL11" s="494"/>
      <c r="BM11" s="494"/>
      <c r="BN11" s="494"/>
    </row>
    <row r="12" spans="2:66" s="51" customFormat="1" ht="17.100000000000001" customHeight="1" thickTop="1" thickBot="1">
      <c r="B12" s="59"/>
      <c r="C12" s="863" t="s">
        <v>61</v>
      </c>
      <c r="D12" s="482"/>
      <c r="E12" s="482"/>
      <c r="F12" s="482"/>
      <c r="G12" s="666"/>
      <c r="H12" s="482"/>
      <c r="I12" s="482"/>
      <c r="J12" s="482"/>
      <c r="K12" s="482"/>
      <c r="L12" s="482"/>
      <c r="M12" s="482"/>
      <c r="N12" s="482"/>
      <c r="O12" s="482"/>
      <c r="P12" s="482"/>
      <c r="Q12" s="482"/>
      <c r="R12" s="482"/>
      <c r="S12" s="482"/>
      <c r="T12" s="482"/>
      <c r="U12" s="482"/>
      <c r="V12" s="482"/>
      <c r="W12" s="482"/>
      <c r="X12" s="482"/>
      <c r="Y12" s="482"/>
      <c r="Z12" s="418">
        <f t="shared" si="1"/>
        <v>0</v>
      </c>
      <c r="AA12" s="479">
        <v>2</v>
      </c>
      <c r="AB12" s="494"/>
      <c r="AC12" s="500"/>
      <c r="AD12" s="500"/>
      <c r="AE12" s="500"/>
      <c r="AF12" s="780"/>
      <c r="AG12" s="500"/>
      <c r="AH12" s="500"/>
      <c r="AI12" s="500"/>
      <c r="AJ12" s="500"/>
      <c r="AK12" s="500"/>
      <c r="AL12" s="500"/>
      <c r="AM12" s="500"/>
      <c r="AN12" s="500"/>
      <c r="AO12" s="500"/>
      <c r="AP12" s="500"/>
      <c r="AQ12" s="500"/>
      <c r="AR12" s="500"/>
      <c r="AS12" s="500"/>
      <c r="AT12" s="500"/>
      <c r="AU12" s="500"/>
      <c r="AV12" s="500"/>
      <c r="AW12" s="500"/>
      <c r="AX12" s="500"/>
      <c r="AY12" s="500"/>
      <c r="AZ12" s="494"/>
      <c r="BA12" s="500">
        <f t="shared" si="23"/>
        <v>0</v>
      </c>
      <c r="BB12" s="494"/>
      <c r="BC12" s="494"/>
      <c r="BD12" s="494"/>
      <c r="BE12" s="494"/>
      <c r="BF12" s="494"/>
      <c r="BG12" s="494"/>
      <c r="BH12" s="494"/>
      <c r="BI12" s="494"/>
      <c r="BJ12" s="494"/>
      <c r="BK12" s="494"/>
      <c r="BL12" s="494"/>
      <c r="BM12" s="494"/>
      <c r="BN12" s="494"/>
    </row>
    <row r="13" spans="2:66" s="51" customFormat="1" ht="17.100000000000001" customHeight="1" thickTop="1" thickBot="1">
      <c r="B13" s="59"/>
      <c r="C13" s="863" t="s">
        <v>62</v>
      </c>
      <c r="D13" s="482"/>
      <c r="E13" s="482"/>
      <c r="F13" s="482"/>
      <c r="G13" s="666"/>
      <c r="H13" s="482"/>
      <c r="I13" s="482"/>
      <c r="J13" s="482"/>
      <c r="K13" s="482"/>
      <c r="L13" s="482"/>
      <c r="M13" s="482"/>
      <c r="N13" s="482"/>
      <c r="O13" s="482"/>
      <c r="P13" s="482"/>
      <c r="Q13" s="482"/>
      <c r="R13" s="482"/>
      <c r="S13" s="482"/>
      <c r="T13" s="482"/>
      <c r="U13" s="482"/>
      <c r="V13" s="482"/>
      <c r="W13" s="482"/>
      <c r="X13" s="482"/>
      <c r="Y13" s="482"/>
      <c r="Z13" s="418">
        <f t="shared" si="1"/>
        <v>0</v>
      </c>
      <c r="AA13" s="479">
        <v>3</v>
      </c>
      <c r="AB13" s="494"/>
      <c r="AC13" s="500"/>
      <c r="AD13" s="500"/>
      <c r="AE13" s="500"/>
      <c r="AF13" s="780"/>
      <c r="AG13" s="500"/>
      <c r="AH13" s="500"/>
      <c r="AI13" s="500"/>
      <c r="AJ13" s="500"/>
      <c r="AK13" s="500"/>
      <c r="AL13" s="500"/>
      <c r="AM13" s="500"/>
      <c r="AN13" s="500"/>
      <c r="AO13" s="500"/>
      <c r="AP13" s="500"/>
      <c r="AQ13" s="500"/>
      <c r="AR13" s="500"/>
      <c r="AS13" s="500"/>
      <c r="AT13" s="500"/>
      <c r="AU13" s="500"/>
      <c r="AV13" s="500"/>
      <c r="AW13" s="500"/>
      <c r="AX13" s="500"/>
      <c r="AY13" s="500"/>
      <c r="AZ13" s="494"/>
      <c r="BA13" s="500">
        <f t="shared" si="23"/>
        <v>0</v>
      </c>
      <c r="BB13" s="494"/>
      <c r="BC13" s="494"/>
      <c r="BD13" s="494"/>
      <c r="BE13" s="494"/>
      <c r="BF13" s="494"/>
      <c r="BG13" s="494"/>
      <c r="BH13" s="494"/>
      <c r="BI13" s="494"/>
      <c r="BJ13" s="494"/>
      <c r="BK13" s="494"/>
      <c r="BL13" s="494"/>
      <c r="BM13" s="494"/>
      <c r="BN13" s="494"/>
    </row>
    <row r="14" spans="2:66" s="51" customFormat="1" ht="30" customHeight="1" thickTop="1" thickBot="1">
      <c r="B14" s="57"/>
      <c r="C14" s="729" t="s">
        <v>11</v>
      </c>
      <c r="D14" s="482"/>
      <c r="E14" s="482"/>
      <c r="F14" s="482"/>
      <c r="G14" s="666"/>
      <c r="H14" s="482"/>
      <c r="I14" s="482"/>
      <c r="J14" s="482"/>
      <c r="K14" s="482"/>
      <c r="L14" s="482"/>
      <c r="M14" s="482"/>
      <c r="N14" s="482"/>
      <c r="O14" s="482"/>
      <c r="P14" s="482"/>
      <c r="Q14" s="482"/>
      <c r="R14" s="482"/>
      <c r="S14" s="482"/>
      <c r="T14" s="482"/>
      <c r="U14" s="482"/>
      <c r="V14" s="482"/>
      <c r="W14" s="482"/>
      <c r="X14" s="482"/>
      <c r="Y14" s="482"/>
      <c r="Z14" s="418">
        <f t="shared" si="1"/>
        <v>0</v>
      </c>
      <c r="AA14" s="479">
        <v>4</v>
      </c>
      <c r="AB14" s="494"/>
      <c r="AC14" s="500">
        <f>+D14-SUM(D15:D16)</f>
        <v>0</v>
      </c>
      <c r="AD14" s="500">
        <f t="shared" ref="AD14" si="24">+E14-SUM(E15:E16)</f>
        <v>0</v>
      </c>
      <c r="AE14" s="500">
        <f t="shared" ref="AE14" si="25">+F14-SUM(F15:F16)</f>
        <v>0</v>
      </c>
      <c r="AF14" s="780"/>
      <c r="AG14" s="500">
        <f t="shared" ref="AG14" si="26">+H14-SUM(H15:H16)</f>
        <v>0</v>
      </c>
      <c r="AH14" s="500">
        <f t="shared" ref="AH14" si="27">+I14-SUM(I15:I16)</f>
        <v>0</v>
      </c>
      <c r="AI14" s="500">
        <f t="shared" ref="AI14" si="28">+J14-SUM(J15:J16)</f>
        <v>0</v>
      </c>
      <c r="AJ14" s="500">
        <f t="shared" ref="AJ14" si="29">+K14-SUM(K15:K16)</f>
        <v>0</v>
      </c>
      <c r="AK14" s="500">
        <f t="shared" ref="AK14" si="30">+L14-SUM(L15:L16)</f>
        <v>0</v>
      </c>
      <c r="AL14" s="500">
        <f t="shared" ref="AL14" si="31">+M14-SUM(M15:M16)</f>
        <v>0</v>
      </c>
      <c r="AM14" s="500">
        <f t="shared" ref="AM14" si="32">+N14-SUM(N15:N16)</f>
        <v>0</v>
      </c>
      <c r="AN14" s="500">
        <f t="shared" ref="AN14" si="33">+O14-SUM(O15:O16)</f>
        <v>0</v>
      </c>
      <c r="AO14" s="500">
        <f t="shared" ref="AO14" si="34">+P14-SUM(P15:P16)</f>
        <v>0</v>
      </c>
      <c r="AP14" s="500">
        <f t="shared" ref="AP14" si="35">+Q14-SUM(Q15:Q16)</f>
        <v>0</v>
      </c>
      <c r="AQ14" s="500">
        <f t="shared" ref="AQ14" si="36">+R14-SUM(R15:R16)</f>
        <v>0</v>
      </c>
      <c r="AR14" s="500">
        <f t="shared" ref="AR14" si="37">+S14-SUM(S15:S16)</f>
        <v>0</v>
      </c>
      <c r="AS14" s="500">
        <f t="shared" ref="AS14" si="38">+T14-SUM(T15:T16)</f>
        <v>0</v>
      </c>
      <c r="AT14" s="500">
        <f t="shared" ref="AT14" si="39">+U14-SUM(U15:U16)</f>
        <v>0</v>
      </c>
      <c r="AU14" s="500">
        <f t="shared" ref="AU14" si="40">+V14-SUM(V15:V16)</f>
        <v>0</v>
      </c>
      <c r="AV14" s="500">
        <f t="shared" ref="AV14" si="41">+W14-SUM(W15:W16)</f>
        <v>0</v>
      </c>
      <c r="AW14" s="500">
        <f t="shared" ref="AW14" si="42">+X14-SUM(X15:X16)</f>
        <v>0</v>
      </c>
      <c r="AX14" s="500">
        <f t="shared" ref="AX14" si="43">+Y14-SUM(Y15:Y16)</f>
        <v>0</v>
      </c>
      <c r="AY14" s="500">
        <f t="shared" ref="AY14" si="44">+Z14-SUM(Z15:Z16)</f>
        <v>0</v>
      </c>
      <c r="AZ14" s="494"/>
      <c r="BA14" s="500">
        <f t="shared" si="23"/>
        <v>0</v>
      </c>
      <c r="BB14" s="494"/>
      <c r="BC14" s="494"/>
      <c r="BD14" s="494"/>
      <c r="BE14" s="494"/>
      <c r="BF14" s="494"/>
      <c r="BG14" s="494"/>
      <c r="BH14" s="494"/>
      <c r="BI14" s="494"/>
      <c r="BJ14" s="494"/>
      <c r="BK14" s="494"/>
      <c r="BL14" s="494"/>
      <c r="BM14" s="494"/>
      <c r="BN14" s="494"/>
    </row>
    <row r="15" spans="2:66" s="51" customFormat="1" ht="17.100000000000001" customHeight="1" thickTop="1" thickBot="1">
      <c r="B15" s="57"/>
      <c r="C15" s="552" t="s">
        <v>61</v>
      </c>
      <c r="D15" s="482"/>
      <c r="E15" s="482"/>
      <c r="F15" s="482"/>
      <c r="G15" s="666"/>
      <c r="H15" s="482"/>
      <c r="I15" s="482"/>
      <c r="J15" s="482"/>
      <c r="K15" s="482"/>
      <c r="L15" s="482"/>
      <c r="M15" s="482"/>
      <c r="N15" s="482"/>
      <c r="O15" s="482"/>
      <c r="P15" s="482"/>
      <c r="Q15" s="482"/>
      <c r="R15" s="482"/>
      <c r="S15" s="482"/>
      <c r="T15" s="482"/>
      <c r="U15" s="482"/>
      <c r="V15" s="482"/>
      <c r="W15" s="482"/>
      <c r="X15" s="482"/>
      <c r="Y15" s="482"/>
      <c r="Z15" s="418">
        <f t="shared" si="1"/>
        <v>0</v>
      </c>
      <c r="AA15" s="479">
        <v>5</v>
      </c>
      <c r="AB15" s="494"/>
      <c r="AC15" s="500"/>
      <c r="AD15" s="500"/>
      <c r="AE15" s="500"/>
      <c r="AF15" s="780"/>
      <c r="AG15" s="500"/>
      <c r="AH15" s="500"/>
      <c r="AI15" s="500"/>
      <c r="AJ15" s="500"/>
      <c r="AK15" s="500"/>
      <c r="AL15" s="500"/>
      <c r="AM15" s="500"/>
      <c r="AN15" s="500"/>
      <c r="AO15" s="500"/>
      <c r="AP15" s="500"/>
      <c r="AQ15" s="500"/>
      <c r="AR15" s="500"/>
      <c r="AS15" s="500"/>
      <c r="AT15" s="500"/>
      <c r="AU15" s="500"/>
      <c r="AV15" s="500"/>
      <c r="AW15" s="500"/>
      <c r="AX15" s="500"/>
      <c r="AY15" s="500"/>
      <c r="AZ15" s="494"/>
      <c r="BA15" s="500">
        <f t="shared" si="23"/>
        <v>0</v>
      </c>
      <c r="BB15" s="494"/>
      <c r="BC15" s="494"/>
      <c r="BD15" s="494"/>
      <c r="BE15" s="494"/>
      <c r="BF15" s="494"/>
      <c r="BG15" s="494"/>
      <c r="BH15" s="494"/>
      <c r="BI15" s="494"/>
      <c r="BJ15" s="494"/>
      <c r="BK15" s="494"/>
      <c r="BL15" s="494"/>
      <c r="BM15" s="494"/>
      <c r="BN15" s="494"/>
    </row>
    <row r="16" spans="2:66" s="51" customFormat="1" ht="17.100000000000001" customHeight="1" thickTop="1" thickBot="1">
      <c r="B16" s="57"/>
      <c r="C16" s="552" t="s">
        <v>62</v>
      </c>
      <c r="D16" s="482"/>
      <c r="E16" s="482"/>
      <c r="F16" s="482"/>
      <c r="G16" s="666"/>
      <c r="H16" s="482"/>
      <c r="I16" s="482"/>
      <c r="J16" s="482"/>
      <c r="K16" s="482"/>
      <c r="L16" s="482"/>
      <c r="M16" s="482"/>
      <c r="N16" s="482"/>
      <c r="O16" s="482"/>
      <c r="P16" s="482"/>
      <c r="Q16" s="482"/>
      <c r="R16" s="482"/>
      <c r="S16" s="482"/>
      <c r="T16" s="482"/>
      <c r="U16" s="482"/>
      <c r="V16" s="482"/>
      <c r="W16" s="482"/>
      <c r="X16" s="482"/>
      <c r="Y16" s="482"/>
      <c r="Z16" s="418">
        <f t="shared" si="1"/>
        <v>0</v>
      </c>
      <c r="AA16" s="479">
        <v>6</v>
      </c>
      <c r="AB16" s="494"/>
      <c r="AC16" s="500"/>
      <c r="AD16" s="500"/>
      <c r="AE16" s="500"/>
      <c r="AF16" s="780"/>
      <c r="AG16" s="500"/>
      <c r="AH16" s="500"/>
      <c r="AI16" s="500"/>
      <c r="AJ16" s="500"/>
      <c r="AK16" s="500"/>
      <c r="AL16" s="500"/>
      <c r="AM16" s="500"/>
      <c r="AN16" s="500"/>
      <c r="AO16" s="500"/>
      <c r="AP16" s="500"/>
      <c r="AQ16" s="500"/>
      <c r="AR16" s="500"/>
      <c r="AS16" s="500"/>
      <c r="AT16" s="500"/>
      <c r="AU16" s="500"/>
      <c r="AV16" s="500"/>
      <c r="AW16" s="500"/>
      <c r="AX16" s="500"/>
      <c r="AY16" s="500"/>
      <c r="AZ16" s="494"/>
      <c r="BA16" s="500">
        <f t="shared" si="23"/>
        <v>0</v>
      </c>
      <c r="BB16" s="494"/>
      <c r="BC16" s="494"/>
      <c r="BD16" s="494"/>
      <c r="BE16" s="494"/>
      <c r="BF16" s="494"/>
      <c r="BG16" s="494"/>
      <c r="BH16" s="494"/>
      <c r="BI16" s="494"/>
      <c r="BJ16" s="494"/>
      <c r="BK16" s="494"/>
      <c r="BL16" s="494"/>
      <c r="BM16" s="494"/>
      <c r="BN16" s="494"/>
    </row>
    <row r="17" spans="2:66" s="56" customFormat="1" ht="30" customHeight="1" thickTop="1" thickBot="1">
      <c r="B17" s="434"/>
      <c r="C17" s="552" t="s">
        <v>190</v>
      </c>
      <c r="D17" s="482"/>
      <c r="E17" s="482"/>
      <c r="F17" s="482"/>
      <c r="G17" s="666"/>
      <c r="H17" s="482"/>
      <c r="I17" s="482"/>
      <c r="J17" s="482"/>
      <c r="K17" s="482"/>
      <c r="L17" s="482"/>
      <c r="M17" s="482"/>
      <c r="N17" s="482"/>
      <c r="O17" s="482"/>
      <c r="P17" s="482"/>
      <c r="Q17" s="482"/>
      <c r="R17" s="482"/>
      <c r="S17" s="482"/>
      <c r="T17" s="482"/>
      <c r="U17" s="482"/>
      <c r="V17" s="482"/>
      <c r="W17" s="482"/>
      <c r="X17" s="482"/>
      <c r="Y17" s="482"/>
      <c r="Z17" s="418">
        <f t="shared" si="1"/>
        <v>0</v>
      </c>
      <c r="AA17" s="479">
        <v>45</v>
      </c>
      <c r="AB17" s="498"/>
      <c r="AC17" s="503">
        <f>+D14-SUM(D17:D22)</f>
        <v>0</v>
      </c>
      <c r="AD17" s="503">
        <f t="shared" ref="AD17:AY17" si="45">+E14-SUM(E17:E22)</f>
        <v>0</v>
      </c>
      <c r="AE17" s="503">
        <f t="shared" si="45"/>
        <v>0</v>
      </c>
      <c r="AF17" s="780"/>
      <c r="AG17" s="503">
        <f t="shared" si="45"/>
        <v>0</v>
      </c>
      <c r="AH17" s="503">
        <f t="shared" si="45"/>
        <v>0</v>
      </c>
      <c r="AI17" s="503">
        <f t="shared" si="45"/>
        <v>0</v>
      </c>
      <c r="AJ17" s="503">
        <f t="shared" si="45"/>
        <v>0</v>
      </c>
      <c r="AK17" s="503">
        <f t="shared" si="45"/>
        <v>0</v>
      </c>
      <c r="AL17" s="503">
        <f t="shared" si="45"/>
        <v>0</v>
      </c>
      <c r="AM17" s="503">
        <f t="shared" si="45"/>
        <v>0</v>
      </c>
      <c r="AN17" s="503">
        <f t="shared" si="45"/>
        <v>0</v>
      </c>
      <c r="AO17" s="503">
        <f t="shared" si="45"/>
        <v>0</v>
      </c>
      <c r="AP17" s="503">
        <f t="shared" si="45"/>
        <v>0</v>
      </c>
      <c r="AQ17" s="503">
        <f t="shared" si="45"/>
        <v>0</v>
      </c>
      <c r="AR17" s="503">
        <f t="shared" si="45"/>
        <v>0</v>
      </c>
      <c r="AS17" s="503">
        <f t="shared" si="45"/>
        <v>0</v>
      </c>
      <c r="AT17" s="503">
        <f t="shared" si="45"/>
        <v>0</v>
      </c>
      <c r="AU17" s="503">
        <f t="shared" si="45"/>
        <v>0</v>
      </c>
      <c r="AV17" s="503">
        <f t="shared" si="45"/>
        <v>0</v>
      </c>
      <c r="AW17" s="503">
        <f t="shared" si="45"/>
        <v>0</v>
      </c>
      <c r="AX17" s="503">
        <f t="shared" si="45"/>
        <v>0</v>
      </c>
      <c r="AY17" s="503">
        <f t="shared" si="45"/>
        <v>0</v>
      </c>
      <c r="AZ17" s="498"/>
      <c r="BA17" s="503">
        <f t="shared" si="23"/>
        <v>0</v>
      </c>
      <c r="BB17" s="498"/>
      <c r="BC17" s="498"/>
      <c r="BD17" s="498"/>
      <c r="BE17" s="498"/>
      <c r="BF17" s="498"/>
      <c r="BG17" s="498"/>
      <c r="BH17" s="498"/>
      <c r="BI17" s="498"/>
      <c r="BJ17" s="498"/>
      <c r="BK17" s="498"/>
      <c r="BL17" s="498"/>
      <c r="BM17" s="498"/>
      <c r="BN17" s="498"/>
    </row>
    <row r="18" spans="2:66" s="51" customFormat="1" ht="17.100000000000001" customHeight="1" thickTop="1" thickBot="1">
      <c r="B18" s="433"/>
      <c r="C18" s="552" t="s">
        <v>81</v>
      </c>
      <c r="D18" s="482"/>
      <c r="E18" s="482"/>
      <c r="F18" s="482"/>
      <c r="G18" s="666"/>
      <c r="H18" s="482"/>
      <c r="I18" s="482"/>
      <c r="J18" s="482"/>
      <c r="K18" s="482"/>
      <c r="L18" s="482"/>
      <c r="M18" s="482"/>
      <c r="N18" s="482"/>
      <c r="O18" s="482"/>
      <c r="P18" s="482"/>
      <c r="Q18" s="482"/>
      <c r="R18" s="482"/>
      <c r="S18" s="482"/>
      <c r="T18" s="482"/>
      <c r="U18" s="482"/>
      <c r="V18" s="482"/>
      <c r="W18" s="482"/>
      <c r="X18" s="482"/>
      <c r="Y18" s="482"/>
      <c r="Z18" s="418">
        <f t="shared" si="1"/>
        <v>0</v>
      </c>
      <c r="AA18" s="479">
        <v>46</v>
      </c>
      <c r="AB18" s="494"/>
      <c r="AC18" s="500"/>
      <c r="AD18" s="500"/>
      <c r="AE18" s="500"/>
      <c r="AF18" s="780"/>
      <c r="AG18" s="500"/>
      <c r="AH18" s="500"/>
      <c r="AI18" s="500"/>
      <c r="AJ18" s="500"/>
      <c r="AK18" s="500"/>
      <c r="AL18" s="500"/>
      <c r="AM18" s="500"/>
      <c r="AN18" s="500"/>
      <c r="AO18" s="500"/>
      <c r="AP18" s="500"/>
      <c r="AQ18" s="500"/>
      <c r="AR18" s="500"/>
      <c r="AS18" s="500"/>
      <c r="AT18" s="500"/>
      <c r="AU18" s="500"/>
      <c r="AV18" s="500"/>
      <c r="AW18" s="500"/>
      <c r="AX18" s="500"/>
      <c r="AY18" s="500"/>
      <c r="AZ18" s="494"/>
      <c r="BA18" s="500">
        <f t="shared" si="23"/>
        <v>0</v>
      </c>
      <c r="BB18" s="494"/>
      <c r="BC18" s="494"/>
      <c r="BD18" s="494"/>
      <c r="BE18" s="494"/>
      <c r="BF18" s="494"/>
      <c r="BG18" s="494"/>
      <c r="BH18" s="494"/>
      <c r="BI18" s="494"/>
      <c r="BJ18" s="494"/>
      <c r="BK18" s="494"/>
      <c r="BL18" s="494"/>
      <c r="BM18" s="494"/>
      <c r="BN18" s="494"/>
    </row>
    <row r="19" spans="2:66" s="51" customFormat="1" ht="17.100000000000001" customHeight="1" thickTop="1" thickBot="1">
      <c r="B19" s="433"/>
      <c r="C19" s="552" t="s">
        <v>282</v>
      </c>
      <c r="D19" s="482"/>
      <c r="E19" s="482"/>
      <c r="F19" s="482"/>
      <c r="G19" s="666"/>
      <c r="H19" s="482"/>
      <c r="I19" s="482"/>
      <c r="J19" s="482"/>
      <c r="K19" s="482"/>
      <c r="L19" s="482"/>
      <c r="M19" s="482"/>
      <c r="N19" s="482"/>
      <c r="O19" s="482"/>
      <c r="P19" s="482"/>
      <c r="Q19" s="482"/>
      <c r="R19" s="482"/>
      <c r="S19" s="482"/>
      <c r="T19" s="482"/>
      <c r="U19" s="482"/>
      <c r="V19" s="482"/>
      <c r="W19" s="482"/>
      <c r="X19" s="482"/>
      <c r="Y19" s="482"/>
      <c r="Z19" s="418">
        <f t="shared" si="1"/>
        <v>0</v>
      </c>
      <c r="AA19" s="479">
        <v>47</v>
      </c>
      <c r="AB19" s="494"/>
      <c r="AC19" s="500"/>
      <c r="AD19" s="500"/>
      <c r="AE19" s="500"/>
      <c r="AF19" s="780"/>
      <c r="AG19" s="500"/>
      <c r="AH19" s="500"/>
      <c r="AI19" s="500"/>
      <c r="AJ19" s="500"/>
      <c r="AK19" s="500"/>
      <c r="AL19" s="500"/>
      <c r="AM19" s="500"/>
      <c r="AN19" s="500"/>
      <c r="AO19" s="500"/>
      <c r="AP19" s="500"/>
      <c r="AQ19" s="500"/>
      <c r="AR19" s="500"/>
      <c r="AS19" s="500"/>
      <c r="AT19" s="500"/>
      <c r="AU19" s="500"/>
      <c r="AV19" s="500"/>
      <c r="AW19" s="500"/>
      <c r="AX19" s="500"/>
      <c r="AY19" s="500"/>
      <c r="AZ19" s="494"/>
      <c r="BA19" s="500">
        <f t="shared" si="23"/>
        <v>0</v>
      </c>
      <c r="BB19" s="494"/>
      <c r="BC19" s="494"/>
      <c r="BD19" s="494"/>
      <c r="BE19" s="494"/>
      <c r="BF19" s="494"/>
      <c r="BG19" s="494"/>
      <c r="BH19" s="494"/>
      <c r="BI19" s="494"/>
      <c r="BJ19" s="494"/>
      <c r="BK19" s="494"/>
      <c r="BL19" s="494"/>
      <c r="BM19" s="494"/>
      <c r="BN19" s="494"/>
    </row>
    <row r="20" spans="2:66" s="51" customFormat="1" ht="17.100000000000001" customHeight="1" thickTop="1" thickBot="1">
      <c r="B20" s="433"/>
      <c r="C20" s="552" t="s">
        <v>191</v>
      </c>
      <c r="D20" s="482"/>
      <c r="E20" s="482"/>
      <c r="F20" s="482"/>
      <c r="G20" s="666"/>
      <c r="H20" s="482"/>
      <c r="I20" s="482"/>
      <c r="J20" s="482"/>
      <c r="K20" s="482"/>
      <c r="L20" s="482"/>
      <c r="M20" s="482"/>
      <c r="N20" s="482"/>
      <c r="O20" s="482"/>
      <c r="P20" s="482"/>
      <c r="Q20" s="482"/>
      <c r="R20" s="482"/>
      <c r="S20" s="482"/>
      <c r="T20" s="482"/>
      <c r="U20" s="482"/>
      <c r="V20" s="482"/>
      <c r="W20" s="482"/>
      <c r="X20" s="482"/>
      <c r="Y20" s="482"/>
      <c r="Z20" s="418">
        <f t="shared" si="1"/>
        <v>0</v>
      </c>
      <c r="AA20" s="479">
        <v>48</v>
      </c>
      <c r="AB20" s="494"/>
      <c r="AC20" s="500"/>
      <c r="AD20" s="500"/>
      <c r="AE20" s="500"/>
      <c r="AF20" s="780"/>
      <c r="AG20" s="500"/>
      <c r="AH20" s="500"/>
      <c r="AI20" s="500"/>
      <c r="AJ20" s="500"/>
      <c r="AK20" s="500"/>
      <c r="AL20" s="500"/>
      <c r="AM20" s="500"/>
      <c r="AN20" s="500"/>
      <c r="AO20" s="500"/>
      <c r="AP20" s="500"/>
      <c r="AQ20" s="500"/>
      <c r="AR20" s="500"/>
      <c r="AS20" s="500"/>
      <c r="AT20" s="500"/>
      <c r="AU20" s="500"/>
      <c r="AV20" s="500"/>
      <c r="AW20" s="500"/>
      <c r="AX20" s="500"/>
      <c r="AY20" s="500"/>
      <c r="AZ20" s="494"/>
      <c r="BA20" s="500">
        <f t="shared" si="23"/>
        <v>0</v>
      </c>
      <c r="BB20" s="494"/>
      <c r="BC20" s="494"/>
      <c r="BD20" s="494"/>
      <c r="BE20" s="494"/>
      <c r="BF20" s="494"/>
      <c r="BG20" s="494"/>
      <c r="BH20" s="494"/>
      <c r="BI20" s="494"/>
      <c r="BJ20" s="494"/>
      <c r="BK20" s="494"/>
      <c r="BL20" s="494"/>
      <c r="BM20" s="494"/>
      <c r="BN20" s="494"/>
    </row>
    <row r="21" spans="2:66" s="51" customFormat="1" ht="17.100000000000001" customHeight="1" thickTop="1" thickBot="1">
      <c r="B21" s="433"/>
      <c r="C21" s="552" t="s">
        <v>54</v>
      </c>
      <c r="D21" s="482"/>
      <c r="E21" s="482"/>
      <c r="F21" s="482"/>
      <c r="G21" s="666"/>
      <c r="H21" s="482"/>
      <c r="I21" s="482"/>
      <c r="J21" s="482"/>
      <c r="K21" s="482"/>
      <c r="L21" s="482"/>
      <c r="M21" s="482"/>
      <c r="N21" s="482"/>
      <c r="O21" s="482"/>
      <c r="P21" s="482"/>
      <c r="Q21" s="482"/>
      <c r="R21" s="482"/>
      <c r="S21" s="482"/>
      <c r="T21" s="482"/>
      <c r="U21" s="482"/>
      <c r="V21" s="482"/>
      <c r="W21" s="482"/>
      <c r="X21" s="482"/>
      <c r="Y21" s="482"/>
      <c r="Z21" s="418">
        <f t="shared" si="1"/>
        <v>0</v>
      </c>
      <c r="AA21" s="479">
        <v>49</v>
      </c>
      <c r="AB21" s="494"/>
      <c r="AC21" s="500"/>
      <c r="AD21" s="500"/>
      <c r="AE21" s="500"/>
      <c r="AF21" s="780"/>
      <c r="AG21" s="500"/>
      <c r="AH21" s="500"/>
      <c r="AI21" s="500"/>
      <c r="AJ21" s="500"/>
      <c r="AK21" s="500"/>
      <c r="AL21" s="500"/>
      <c r="AM21" s="500"/>
      <c r="AN21" s="500"/>
      <c r="AO21" s="500"/>
      <c r="AP21" s="500"/>
      <c r="AQ21" s="500"/>
      <c r="AR21" s="500"/>
      <c r="AS21" s="500"/>
      <c r="AT21" s="500"/>
      <c r="AU21" s="500"/>
      <c r="AV21" s="500"/>
      <c r="AW21" s="500"/>
      <c r="AX21" s="500"/>
      <c r="AY21" s="500"/>
      <c r="AZ21" s="494"/>
      <c r="BA21" s="500">
        <f t="shared" si="23"/>
        <v>0</v>
      </c>
      <c r="BB21" s="494"/>
      <c r="BC21" s="494"/>
      <c r="BD21" s="494"/>
      <c r="BE21" s="494"/>
      <c r="BF21" s="494"/>
      <c r="BG21" s="494"/>
      <c r="BH21" s="494"/>
      <c r="BI21" s="494"/>
      <c r="BJ21" s="494"/>
      <c r="BK21" s="494"/>
      <c r="BL21" s="494"/>
      <c r="BM21" s="494"/>
      <c r="BN21" s="494"/>
    </row>
    <row r="22" spans="2:66" s="51" customFormat="1" ht="17.100000000000001" customHeight="1" thickTop="1" thickBot="1">
      <c r="B22" s="433"/>
      <c r="C22" s="552" t="s">
        <v>241</v>
      </c>
      <c r="D22" s="482"/>
      <c r="E22" s="482"/>
      <c r="F22" s="482"/>
      <c r="G22" s="666"/>
      <c r="H22" s="482"/>
      <c r="I22" s="482"/>
      <c r="J22" s="482"/>
      <c r="K22" s="482"/>
      <c r="L22" s="482"/>
      <c r="M22" s="482"/>
      <c r="N22" s="482"/>
      <c r="O22" s="482"/>
      <c r="P22" s="482"/>
      <c r="Q22" s="482"/>
      <c r="R22" s="482"/>
      <c r="S22" s="482"/>
      <c r="T22" s="482"/>
      <c r="U22" s="482"/>
      <c r="V22" s="482"/>
      <c r="W22" s="482"/>
      <c r="X22" s="482"/>
      <c r="Y22" s="482"/>
      <c r="Z22" s="418">
        <f t="shared" si="1"/>
        <v>0</v>
      </c>
      <c r="AA22" s="479">
        <v>50</v>
      </c>
      <c r="AB22" s="494"/>
      <c r="AC22" s="500"/>
      <c r="AD22" s="500"/>
      <c r="AE22" s="500"/>
      <c r="AF22" s="780"/>
      <c r="AG22" s="500"/>
      <c r="AH22" s="500"/>
      <c r="AI22" s="500"/>
      <c r="AJ22" s="500"/>
      <c r="AK22" s="500"/>
      <c r="AL22" s="500"/>
      <c r="AM22" s="500"/>
      <c r="AN22" s="500"/>
      <c r="AO22" s="500"/>
      <c r="AP22" s="500"/>
      <c r="AQ22" s="500"/>
      <c r="AR22" s="500"/>
      <c r="AS22" s="500"/>
      <c r="AT22" s="500"/>
      <c r="AU22" s="500"/>
      <c r="AV22" s="500"/>
      <c r="AW22" s="500"/>
      <c r="AX22" s="500"/>
      <c r="AY22" s="500"/>
      <c r="AZ22" s="494"/>
      <c r="BA22" s="500">
        <f t="shared" si="23"/>
        <v>0</v>
      </c>
      <c r="BB22" s="494"/>
      <c r="BC22" s="494"/>
      <c r="BD22" s="494"/>
      <c r="BE22" s="494"/>
      <c r="BF22" s="494"/>
      <c r="BG22" s="494"/>
      <c r="BH22" s="494"/>
      <c r="BI22" s="494"/>
      <c r="BJ22" s="494"/>
      <c r="BK22" s="494"/>
      <c r="BL22" s="494"/>
      <c r="BM22" s="494"/>
      <c r="BN22" s="494"/>
    </row>
    <row r="23" spans="2:66" s="56" customFormat="1" ht="30" customHeight="1" thickTop="1" thickBot="1">
      <c r="B23" s="434"/>
      <c r="C23" s="553" t="s">
        <v>12</v>
      </c>
      <c r="D23" s="482"/>
      <c r="E23" s="482"/>
      <c r="F23" s="482"/>
      <c r="G23" s="666"/>
      <c r="H23" s="482"/>
      <c r="I23" s="482"/>
      <c r="J23" s="482"/>
      <c r="K23" s="482"/>
      <c r="L23" s="482"/>
      <c r="M23" s="482"/>
      <c r="N23" s="482"/>
      <c r="O23" s="482"/>
      <c r="P23" s="482"/>
      <c r="Q23" s="482"/>
      <c r="R23" s="482"/>
      <c r="S23" s="482"/>
      <c r="T23" s="482"/>
      <c r="U23" s="482"/>
      <c r="V23" s="482"/>
      <c r="W23" s="482"/>
      <c r="X23" s="482"/>
      <c r="Y23" s="482"/>
      <c r="Z23" s="418">
        <f t="shared" si="1"/>
        <v>0</v>
      </c>
      <c r="AA23" s="479">
        <v>7</v>
      </c>
      <c r="AB23" s="498"/>
      <c r="AC23" s="503">
        <f>+D23-SUM(D24:D25)</f>
        <v>0</v>
      </c>
      <c r="AD23" s="503">
        <f t="shared" ref="AD23" si="46">+E23-SUM(E24:E25)</f>
        <v>0</v>
      </c>
      <c r="AE23" s="503">
        <f t="shared" ref="AE23" si="47">+F23-SUM(F24:F25)</f>
        <v>0</v>
      </c>
      <c r="AF23" s="780"/>
      <c r="AG23" s="503">
        <f t="shared" ref="AG23" si="48">+H23-SUM(H24:H25)</f>
        <v>0</v>
      </c>
      <c r="AH23" s="503">
        <f t="shared" ref="AH23" si="49">+I23-SUM(I24:I25)</f>
        <v>0</v>
      </c>
      <c r="AI23" s="503">
        <f t="shared" ref="AI23" si="50">+J23-SUM(J24:J25)</f>
        <v>0</v>
      </c>
      <c r="AJ23" s="503">
        <f t="shared" ref="AJ23" si="51">+K23-SUM(K24:K25)</f>
        <v>0</v>
      </c>
      <c r="AK23" s="503">
        <f t="shared" ref="AK23" si="52">+L23-SUM(L24:L25)</f>
        <v>0</v>
      </c>
      <c r="AL23" s="503">
        <f t="shared" ref="AL23" si="53">+M23-SUM(M24:M25)</f>
        <v>0</v>
      </c>
      <c r="AM23" s="503">
        <f t="shared" ref="AM23" si="54">+N23-SUM(N24:N25)</f>
        <v>0</v>
      </c>
      <c r="AN23" s="503">
        <f t="shared" ref="AN23" si="55">+O23-SUM(O24:O25)</f>
        <v>0</v>
      </c>
      <c r="AO23" s="503">
        <f t="shared" ref="AO23" si="56">+P23-SUM(P24:P25)</f>
        <v>0</v>
      </c>
      <c r="AP23" s="503">
        <f t="shared" ref="AP23" si="57">+Q23-SUM(Q24:Q25)</f>
        <v>0</v>
      </c>
      <c r="AQ23" s="503">
        <f t="shared" ref="AQ23" si="58">+R23-SUM(R24:R25)</f>
        <v>0</v>
      </c>
      <c r="AR23" s="503">
        <f t="shared" ref="AR23" si="59">+S23-SUM(S24:S25)</f>
        <v>0</v>
      </c>
      <c r="AS23" s="503">
        <f t="shared" ref="AS23" si="60">+T23-SUM(T24:T25)</f>
        <v>0</v>
      </c>
      <c r="AT23" s="503">
        <f t="shared" ref="AT23" si="61">+U23-SUM(U24:U25)</f>
        <v>0</v>
      </c>
      <c r="AU23" s="503">
        <f t="shared" ref="AU23" si="62">+V23-SUM(V24:V25)</f>
        <v>0</v>
      </c>
      <c r="AV23" s="503">
        <f t="shared" ref="AV23" si="63">+W23-SUM(W24:W25)</f>
        <v>0</v>
      </c>
      <c r="AW23" s="503">
        <f t="shared" ref="AW23" si="64">+X23-SUM(X24:X25)</f>
        <v>0</v>
      </c>
      <c r="AX23" s="503">
        <f t="shared" ref="AX23" si="65">+Y23-SUM(Y24:Y25)</f>
        <v>0</v>
      </c>
      <c r="AY23" s="503">
        <f t="shared" ref="AY23" si="66">+Z23-SUM(Z24:Z25)</f>
        <v>0</v>
      </c>
      <c r="AZ23" s="498"/>
      <c r="BA23" s="503">
        <f t="shared" si="23"/>
        <v>0</v>
      </c>
      <c r="BB23" s="498"/>
      <c r="BC23" s="498"/>
      <c r="BD23" s="498"/>
      <c r="BE23" s="498"/>
      <c r="BF23" s="498"/>
      <c r="BG23" s="498"/>
      <c r="BH23" s="498"/>
      <c r="BI23" s="498"/>
      <c r="BJ23" s="498"/>
      <c r="BK23" s="498"/>
      <c r="BL23" s="498"/>
      <c r="BM23" s="498"/>
      <c r="BN23" s="498"/>
    </row>
    <row r="24" spans="2:66" s="82" customFormat="1" ht="17.100000000000001" customHeight="1" thickTop="1" thickBot="1">
      <c r="B24" s="287"/>
      <c r="C24" s="552" t="s">
        <v>61</v>
      </c>
      <c r="D24" s="482"/>
      <c r="E24" s="482"/>
      <c r="F24" s="482"/>
      <c r="G24" s="666"/>
      <c r="H24" s="482"/>
      <c r="I24" s="482"/>
      <c r="J24" s="482"/>
      <c r="K24" s="482"/>
      <c r="L24" s="482"/>
      <c r="M24" s="482"/>
      <c r="N24" s="482"/>
      <c r="O24" s="482"/>
      <c r="P24" s="482"/>
      <c r="Q24" s="482"/>
      <c r="R24" s="482"/>
      <c r="S24" s="482"/>
      <c r="T24" s="482"/>
      <c r="U24" s="482"/>
      <c r="V24" s="482"/>
      <c r="W24" s="482"/>
      <c r="X24" s="482"/>
      <c r="Y24" s="482"/>
      <c r="Z24" s="418">
        <f t="shared" si="1"/>
        <v>0</v>
      </c>
      <c r="AA24" s="479">
        <v>8</v>
      </c>
      <c r="AB24" s="509"/>
      <c r="AC24" s="506"/>
      <c r="AD24" s="506"/>
      <c r="AE24" s="506"/>
      <c r="AF24" s="780"/>
      <c r="AG24" s="506"/>
      <c r="AH24" s="506"/>
      <c r="AI24" s="506"/>
      <c r="AJ24" s="506"/>
      <c r="AK24" s="506"/>
      <c r="AL24" s="506"/>
      <c r="AM24" s="506"/>
      <c r="AN24" s="506"/>
      <c r="AO24" s="506"/>
      <c r="AP24" s="506"/>
      <c r="AQ24" s="506"/>
      <c r="AR24" s="506"/>
      <c r="AS24" s="506"/>
      <c r="AT24" s="506"/>
      <c r="AU24" s="506"/>
      <c r="AV24" s="506"/>
      <c r="AW24" s="506"/>
      <c r="AX24" s="506"/>
      <c r="AY24" s="506"/>
      <c r="AZ24" s="509"/>
      <c r="BA24" s="500">
        <f t="shared" si="23"/>
        <v>0</v>
      </c>
      <c r="BB24" s="509"/>
      <c r="BC24" s="509"/>
      <c r="BD24" s="509"/>
      <c r="BE24" s="509"/>
      <c r="BF24" s="509"/>
      <c r="BG24" s="509"/>
      <c r="BH24" s="509"/>
      <c r="BI24" s="509"/>
      <c r="BJ24" s="509"/>
      <c r="BK24" s="509"/>
      <c r="BL24" s="509"/>
      <c r="BM24" s="509"/>
      <c r="BN24" s="509"/>
    </row>
    <row r="25" spans="2:66" s="51" customFormat="1" ht="17.100000000000001" customHeight="1" thickTop="1" thickBot="1">
      <c r="B25" s="433"/>
      <c r="C25" s="552" t="s">
        <v>62</v>
      </c>
      <c r="D25" s="482"/>
      <c r="E25" s="482"/>
      <c r="F25" s="482"/>
      <c r="G25" s="666"/>
      <c r="H25" s="482"/>
      <c r="I25" s="482"/>
      <c r="J25" s="482"/>
      <c r="K25" s="482"/>
      <c r="L25" s="482"/>
      <c r="M25" s="482"/>
      <c r="N25" s="482"/>
      <c r="O25" s="482"/>
      <c r="P25" s="482"/>
      <c r="Q25" s="482"/>
      <c r="R25" s="482"/>
      <c r="S25" s="482"/>
      <c r="T25" s="482"/>
      <c r="U25" s="482"/>
      <c r="V25" s="482"/>
      <c r="W25" s="482"/>
      <c r="X25" s="482"/>
      <c r="Y25" s="482"/>
      <c r="Z25" s="418">
        <f t="shared" si="1"/>
        <v>0</v>
      </c>
      <c r="AA25" s="479">
        <v>9</v>
      </c>
      <c r="AB25" s="494"/>
      <c r="AC25" s="500"/>
      <c r="AD25" s="500"/>
      <c r="AE25" s="500"/>
      <c r="AF25" s="780"/>
      <c r="AG25" s="500"/>
      <c r="AH25" s="500"/>
      <c r="AI25" s="500"/>
      <c r="AJ25" s="500"/>
      <c r="AK25" s="500"/>
      <c r="AL25" s="500"/>
      <c r="AM25" s="500"/>
      <c r="AN25" s="500"/>
      <c r="AO25" s="500"/>
      <c r="AP25" s="500"/>
      <c r="AQ25" s="500"/>
      <c r="AR25" s="500"/>
      <c r="AS25" s="500"/>
      <c r="AT25" s="500"/>
      <c r="AU25" s="500"/>
      <c r="AV25" s="500"/>
      <c r="AW25" s="500"/>
      <c r="AX25" s="500"/>
      <c r="AY25" s="500"/>
      <c r="AZ25" s="494"/>
      <c r="BA25" s="500">
        <f t="shared" si="23"/>
        <v>0</v>
      </c>
      <c r="BB25" s="494"/>
      <c r="BC25" s="494"/>
      <c r="BD25" s="494"/>
      <c r="BE25" s="494"/>
      <c r="BF25" s="494"/>
      <c r="BG25" s="494"/>
      <c r="BH25" s="494"/>
      <c r="BI25" s="494"/>
      <c r="BJ25" s="494"/>
      <c r="BK25" s="494"/>
      <c r="BL25" s="494"/>
      <c r="BM25" s="494"/>
      <c r="BN25" s="494"/>
    </row>
    <row r="26" spans="2:66" s="56" customFormat="1" ht="30" customHeight="1" thickTop="1" thickBot="1">
      <c r="B26" s="435"/>
      <c r="C26" s="553" t="s">
        <v>55</v>
      </c>
      <c r="D26" s="418">
        <f>+SUM(D23,D14,D11)</f>
        <v>0</v>
      </c>
      <c r="E26" s="418">
        <f t="shared" ref="E26:Y26" si="67">+SUM(E23,E14,E11)</f>
        <v>0</v>
      </c>
      <c r="F26" s="418">
        <f t="shared" si="67"/>
        <v>0</v>
      </c>
      <c r="G26" s="666"/>
      <c r="H26" s="418">
        <f t="shared" si="67"/>
        <v>0</v>
      </c>
      <c r="I26" s="418">
        <f t="shared" si="67"/>
        <v>0</v>
      </c>
      <c r="J26" s="418">
        <f t="shared" si="67"/>
        <v>0</v>
      </c>
      <c r="K26" s="418">
        <f t="shared" si="67"/>
        <v>0</v>
      </c>
      <c r="L26" s="418">
        <f t="shared" si="67"/>
        <v>0</v>
      </c>
      <c r="M26" s="418">
        <f t="shared" si="67"/>
        <v>0</v>
      </c>
      <c r="N26" s="418">
        <f t="shared" si="67"/>
        <v>0</v>
      </c>
      <c r="O26" s="418">
        <f t="shared" si="67"/>
        <v>0</v>
      </c>
      <c r="P26" s="418">
        <f t="shared" si="67"/>
        <v>0</v>
      </c>
      <c r="Q26" s="418">
        <f t="shared" si="67"/>
        <v>0</v>
      </c>
      <c r="R26" s="418">
        <f t="shared" si="67"/>
        <v>0</v>
      </c>
      <c r="S26" s="418">
        <f t="shared" si="67"/>
        <v>0</v>
      </c>
      <c r="T26" s="418">
        <f t="shared" si="67"/>
        <v>0</v>
      </c>
      <c r="U26" s="418">
        <f t="shared" si="67"/>
        <v>0</v>
      </c>
      <c r="V26" s="418">
        <f t="shared" si="67"/>
        <v>0</v>
      </c>
      <c r="W26" s="418">
        <f t="shared" si="67"/>
        <v>0</v>
      </c>
      <c r="X26" s="418">
        <f t="shared" si="67"/>
        <v>0</v>
      </c>
      <c r="Y26" s="418">
        <f t="shared" si="67"/>
        <v>0</v>
      </c>
      <c r="Z26" s="418">
        <f t="shared" si="1"/>
        <v>0</v>
      </c>
      <c r="AA26" s="479">
        <v>10</v>
      </c>
      <c r="AB26" s="498"/>
      <c r="AC26" s="503">
        <f>+D26-D11-D14-D23</f>
        <v>0</v>
      </c>
      <c r="AD26" s="503">
        <f t="shared" ref="AD26" si="68">+E26-E11-E14-E23</f>
        <v>0</v>
      </c>
      <c r="AE26" s="503">
        <f t="shared" ref="AE26" si="69">+F26-F11-F14-F23</f>
        <v>0</v>
      </c>
      <c r="AF26" s="780"/>
      <c r="AG26" s="503">
        <f t="shared" ref="AG26" si="70">+H26-H11-H14-H23</f>
        <v>0</v>
      </c>
      <c r="AH26" s="503">
        <f t="shared" ref="AH26" si="71">+I26-I11-I14-I23</f>
        <v>0</v>
      </c>
      <c r="AI26" s="503">
        <f t="shared" ref="AI26" si="72">+J26-J11-J14-J23</f>
        <v>0</v>
      </c>
      <c r="AJ26" s="503">
        <f t="shared" ref="AJ26" si="73">+K26-K11-K14-K23</f>
        <v>0</v>
      </c>
      <c r="AK26" s="503">
        <f t="shared" ref="AK26" si="74">+L26-L11-L14-L23</f>
        <v>0</v>
      </c>
      <c r="AL26" s="503">
        <f t="shared" ref="AL26" si="75">+M26-M11-M14-M23</f>
        <v>0</v>
      </c>
      <c r="AM26" s="503">
        <f t="shared" ref="AM26" si="76">+N26-N11-N14-N23</f>
        <v>0</v>
      </c>
      <c r="AN26" s="503">
        <f t="shared" ref="AN26" si="77">+O26-O11-O14-O23</f>
        <v>0</v>
      </c>
      <c r="AO26" s="503">
        <f t="shared" ref="AO26" si="78">+P26-P11-P14-P23</f>
        <v>0</v>
      </c>
      <c r="AP26" s="503">
        <f t="shared" ref="AP26" si="79">+Q26-Q11-Q14-Q23</f>
        <v>0</v>
      </c>
      <c r="AQ26" s="503">
        <f t="shared" ref="AQ26" si="80">+R26-R11-R14-R23</f>
        <v>0</v>
      </c>
      <c r="AR26" s="503">
        <f t="shared" ref="AR26" si="81">+S26-S11-S14-S23</f>
        <v>0</v>
      </c>
      <c r="AS26" s="503">
        <f t="shared" ref="AS26" si="82">+T26-T11-T14-T23</f>
        <v>0</v>
      </c>
      <c r="AT26" s="503">
        <f t="shared" ref="AT26" si="83">+U26-U11-U14-U23</f>
        <v>0</v>
      </c>
      <c r="AU26" s="503">
        <f t="shared" ref="AU26" si="84">+V26-V11-V14-V23</f>
        <v>0</v>
      </c>
      <c r="AV26" s="503">
        <f t="shared" ref="AV26" si="85">+W26-W11-W14-W23</f>
        <v>0</v>
      </c>
      <c r="AW26" s="503">
        <f t="shared" ref="AW26" si="86">+X26-X11-X14-X23</f>
        <v>0</v>
      </c>
      <c r="AX26" s="503">
        <f t="shared" ref="AX26" si="87">+Y26-Y11-Y14-Y23</f>
        <v>0</v>
      </c>
      <c r="AY26" s="503">
        <f t="shared" ref="AY26" si="88">+Z26-Z11-Z14-Z23</f>
        <v>0</v>
      </c>
      <c r="AZ26" s="498"/>
      <c r="BA26" s="503">
        <f t="shared" si="23"/>
        <v>0</v>
      </c>
      <c r="BB26" s="498"/>
      <c r="BC26" s="498"/>
      <c r="BD26" s="498"/>
      <c r="BE26" s="498"/>
      <c r="BF26" s="498"/>
      <c r="BG26" s="498"/>
      <c r="BH26" s="498"/>
      <c r="BI26" s="498"/>
      <c r="BJ26" s="498"/>
      <c r="BK26" s="498"/>
      <c r="BL26" s="498"/>
      <c r="BM26" s="498"/>
      <c r="BN26" s="498"/>
    </row>
    <row r="27" spans="2:66" s="82" customFormat="1" ht="30" customHeight="1" thickTop="1" thickBot="1">
      <c r="B27" s="287"/>
      <c r="C27" s="733" t="s">
        <v>388</v>
      </c>
      <c r="D27" s="482"/>
      <c r="E27" s="482"/>
      <c r="F27" s="482"/>
      <c r="G27" s="666"/>
      <c r="H27" s="482"/>
      <c r="I27" s="482"/>
      <c r="J27" s="482"/>
      <c r="K27" s="482"/>
      <c r="L27" s="482"/>
      <c r="M27" s="482"/>
      <c r="N27" s="482"/>
      <c r="O27" s="482"/>
      <c r="P27" s="482"/>
      <c r="Q27" s="482"/>
      <c r="R27" s="482"/>
      <c r="S27" s="482"/>
      <c r="T27" s="482"/>
      <c r="U27" s="482"/>
      <c r="V27" s="482"/>
      <c r="W27" s="482"/>
      <c r="X27" s="482"/>
      <c r="Y27" s="482"/>
      <c r="Z27" s="418">
        <f t="shared" si="1"/>
        <v>0</v>
      </c>
      <c r="AA27" s="479">
        <v>70</v>
      </c>
      <c r="AB27" s="509"/>
      <c r="AC27" s="506">
        <f>+IF((D27+D28&gt;D26),111,0)</f>
        <v>0</v>
      </c>
      <c r="AD27" s="506">
        <f t="shared" ref="AD27:AY27" si="89">+IF((E27+E28&gt;E26),111,0)</f>
        <v>0</v>
      </c>
      <c r="AE27" s="506">
        <f t="shared" si="89"/>
        <v>0</v>
      </c>
      <c r="AF27" s="780"/>
      <c r="AG27" s="506">
        <f t="shared" si="89"/>
        <v>0</v>
      </c>
      <c r="AH27" s="506">
        <f t="shared" si="89"/>
        <v>0</v>
      </c>
      <c r="AI27" s="506">
        <f t="shared" si="89"/>
        <v>0</v>
      </c>
      <c r="AJ27" s="506">
        <f t="shared" si="89"/>
        <v>0</v>
      </c>
      <c r="AK27" s="506">
        <f t="shared" si="89"/>
        <v>0</v>
      </c>
      <c r="AL27" s="506">
        <f t="shared" si="89"/>
        <v>0</v>
      </c>
      <c r="AM27" s="506">
        <f t="shared" si="89"/>
        <v>0</v>
      </c>
      <c r="AN27" s="506">
        <f t="shared" si="89"/>
        <v>0</v>
      </c>
      <c r="AO27" s="506">
        <f t="shared" si="89"/>
        <v>0</v>
      </c>
      <c r="AP27" s="506">
        <f t="shared" si="89"/>
        <v>0</v>
      </c>
      <c r="AQ27" s="506">
        <f t="shared" si="89"/>
        <v>0</v>
      </c>
      <c r="AR27" s="506">
        <f t="shared" si="89"/>
        <v>0</v>
      </c>
      <c r="AS27" s="506">
        <f t="shared" si="89"/>
        <v>0</v>
      </c>
      <c r="AT27" s="506">
        <f t="shared" si="89"/>
        <v>0</v>
      </c>
      <c r="AU27" s="506">
        <f t="shared" si="89"/>
        <v>0</v>
      </c>
      <c r="AV27" s="506">
        <f t="shared" si="89"/>
        <v>0</v>
      </c>
      <c r="AW27" s="506">
        <f t="shared" si="89"/>
        <v>0</v>
      </c>
      <c r="AX27" s="506">
        <f t="shared" si="89"/>
        <v>0</v>
      </c>
      <c r="AY27" s="506">
        <f t="shared" si="89"/>
        <v>0</v>
      </c>
      <c r="AZ27" s="509"/>
      <c r="BA27" s="506">
        <f t="shared" si="23"/>
        <v>0</v>
      </c>
      <c r="BB27" s="509"/>
      <c r="BC27" s="509"/>
      <c r="BD27" s="509"/>
      <c r="BE27" s="509"/>
      <c r="BF27" s="509"/>
      <c r="BG27" s="509"/>
      <c r="BH27" s="509"/>
      <c r="BI27" s="509"/>
      <c r="BJ27" s="509"/>
      <c r="BK27" s="509"/>
      <c r="BL27" s="509"/>
      <c r="BM27" s="509"/>
      <c r="BN27" s="509"/>
    </row>
    <row r="28" spans="2:66" s="82" customFormat="1" ht="17.100000000000001" customHeight="1" thickTop="1" thickBot="1">
      <c r="B28" s="288"/>
      <c r="C28" s="733" t="s">
        <v>389</v>
      </c>
      <c r="D28" s="482"/>
      <c r="E28" s="482"/>
      <c r="F28" s="482"/>
      <c r="G28" s="666"/>
      <c r="H28" s="482"/>
      <c r="I28" s="482"/>
      <c r="J28" s="482"/>
      <c r="K28" s="482"/>
      <c r="L28" s="482"/>
      <c r="M28" s="482"/>
      <c r="N28" s="482"/>
      <c r="O28" s="482"/>
      <c r="P28" s="482"/>
      <c r="Q28" s="482"/>
      <c r="R28" s="482"/>
      <c r="S28" s="482"/>
      <c r="T28" s="482"/>
      <c r="U28" s="482"/>
      <c r="V28" s="482"/>
      <c r="W28" s="482"/>
      <c r="X28" s="482"/>
      <c r="Y28" s="482"/>
      <c r="Z28" s="418">
        <f t="shared" si="1"/>
        <v>0</v>
      </c>
      <c r="AA28" s="479">
        <v>71</v>
      </c>
      <c r="AB28" s="509"/>
      <c r="AC28" s="506"/>
      <c r="AD28" s="506"/>
      <c r="AE28" s="506"/>
      <c r="AF28" s="780"/>
      <c r="AG28" s="506"/>
      <c r="AH28" s="506"/>
      <c r="AI28" s="506"/>
      <c r="AJ28" s="506"/>
      <c r="AK28" s="506"/>
      <c r="AL28" s="506"/>
      <c r="AM28" s="506"/>
      <c r="AN28" s="506"/>
      <c r="AO28" s="506"/>
      <c r="AP28" s="506"/>
      <c r="AQ28" s="506"/>
      <c r="AR28" s="506"/>
      <c r="AS28" s="506"/>
      <c r="AT28" s="506"/>
      <c r="AU28" s="506"/>
      <c r="AV28" s="506"/>
      <c r="AW28" s="506"/>
      <c r="AX28" s="506"/>
      <c r="AY28" s="506"/>
      <c r="AZ28" s="509"/>
      <c r="BA28" s="506">
        <f t="shared" si="23"/>
        <v>0</v>
      </c>
      <c r="BB28" s="509"/>
      <c r="BC28" s="509"/>
      <c r="BD28" s="509"/>
      <c r="BE28" s="509"/>
      <c r="BF28" s="509"/>
      <c r="BG28" s="509"/>
      <c r="BH28" s="509"/>
      <c r="BI28" s="509"/>
      <c r="BJ28" s="509"/>
      <c r="BK28" s="509"/>
      <c r="BL28" s="509"/>
      <c r="BM28" s="509"/>
      <c r="BN28" s="509"/>
    </row>
    <row r="29" spans="2:66" s="56" customFormat="1" ht="17.100000000000001" customHeight="1" thickTop="1" thickBot="1">
      <c r="B29" s="436"/>
      <c r="C29" s="733" t="s">
        <v>250</v>
      </c>
      <c r="D29" s="482"/>
      <c r="E29" s="482"/>
      <c r="F29" s="482"/>
      <c r="G29" s="666"/>
      <c r="H29" s="482"/>
      <c r="I29" s="482"/>
      <c r="J29" s="482"/>
      <c r="K29" s="482"/>
      <c r="L29" s="482"/>
      <c r="M29" s="482"/>
      <c r="N29" s="482"/>
      <c r="O29" s="482"/>
      <c r="P29" s="482"/>
      <c r="Q29" s="482"/>
      <c r="R29" s="482"/>
      <c r="S29" s="482"/>
      <c r="T29" s="482"/>
      <c r="U29" s="482"/>
      <c r="V29" s="482"/>
      <c r="W29" s="482"/>
      <c r="X29" s="482"/>
      <c r="Y29" s="482"/>
      <c r="Z29" s="418">
        <f t="shared" si="1"/>
        <v>0</v>
      </c>
      <c r="AA29" s="479">
        <v>52</v>
      </c>
      <c r="AB29" s="498"/>
      <c r="AC29" s="506">
        <f>+IF((D29&gt;D26),111,0)</f>
        <v>0</v>
      </c>
      <c r="AD29" s="506">
        <f t="shared" ref="AD29:AY29" si="90">+IF((E29&gt;E26),111,0)</f>
        <v>0</v>
      </c>
      <c r="AE29" s="506">
        <f t="shared" si="90"/>
        <v>0</v>
      </c>
      <c r="AF29" s="780"/>
      <c r="AG29" s="506">
        <f t="shared" si="90"/>
        <v>0</v>
      </c>
      <c r="AH29" s="506">
        <f t="shared" si="90"/>
        <v>0</v>
      </c>
      <c r="AI29" s="506">
        <f t="shared" si="90"/>
        <v>0</v>
      </c>
      <c r="AJ29" s="506">
        <f t="shared" si="90"/>
        <v>0</v>
      </c>
      <c r="AK29" s="506">
        <f t="shared" si="90"/>
        <v>0</v>
      </c>
      <c r="AL29" s="506">
        <f t="shared" si="90"/>
        <v>0</v>
      </c>
      <c r="AM29" s="506">
        <f t="shared" si="90"/>
        <v>0</v>
      </c>
      <c r="AN29" s="506">
        <f t="shared" si="90"/>
        <v>0</v>
      </c>
      <c r="AO29" s="506">
        <f t="shared" si="90"/>
        <v>0</v>
      </c>
      <c r="AP29" s="506">
        <f t="shared" si="90"/>
        <v>0</v>
      </c>
      <c r="AQ29" s="506">
        <f t="shared" si="90"/>
        <v>0</v>
      </c>
      <c r="AR29" s="506">
        <f t="shared" si="90"/>
        <v>0</v>
      </c>
      <c r="AS29" s="506">
        <f t="shared" si="90"/>
        <v>0</v>
      </c>
      <c r="AT29" s="506">
        <f t="shared" si="90"/>
        <v>0</v>
      </c>
      <c r="AU29" s="506">
        <f t="shared" si="90"/>
        <v>0</v>
      </c>
      <c r="AV29" s="506">
        <f t="shared" si="90"/>
        <v>0</v>
      </c>
      <c r="AW29" s="506">
        <f t="shared" si="90"/>
        <v>0</v>
      </c>
      <c r="AX29" s="506">
        <f t="shared" si="90"/>
        <v>0</v>
      </c>
      <c r="AY29" s="506">
        <f t="shared" si="90"/>
        <v>0</v>
      </c>
      <c r="AZ29" s="498"/>
      <c r="BA29" s="506">
        <f t="shared" si="23"/>
        <v>0</v>
      </c>
      <c r="BB29" s="498"/>
      <c r="BC29" s="498"/>
      <c r="BD29" s="498"/>
      <c r="BE29" s="498"/>
      <c r="BF29" s="498"/>
      <c r="BG29" s="498"/>
      <c r="BH29" s="498"/>
      <c r="BI29" s="498"/>
      <c r="BJ29" s="498"/>
      <c r="BK29" s="498"/>
      <c r="BL29" s="498"/>
      <c r="BM29" s="498"/>
      <c r="BN29" s="498"/>
    </row>
    <row r="30" spans="2:66" s="51" customFormat="1" ht="30" customHeight="1" thickTop="1">
      <c r="B30" s="432"/>
      <c r="C30" s="560" t="s">
        <v>242</v>
      </c>
      <c r="D30" s="303"/>
      <c r="E30" s="303"/>
      <c r="F30" s="303"/>
      <c r="G30" s="303"/>
      <c r="H30" s="303"/>
      <c r="I30" s="303"/>
      <c r="J30" s="303"/>
      <c r="K30" s="303"/>
      <c r="L30" s="303"/>
      <c r="M30" s="303"/>
      <c r="N30" s="303"/>
      <c r="O30" s="303"/>
      <c r="P30" s="303"/>
      <c r="Q30" s="303"/>
      <c r="R30" s="303"/>
      <c r="S30" s="303"/>
      <c r="T30" s="303"/>
      <c r="U30" s="303"/>
      <c r="V30" s="303"/>
      <c r="W30" s="303"/>
      <c r="X30" s="303"/>
      <c r="Y30" s="303"/>
      <c r="Z30" s="442"/>
      <c r="AA30" s="479"/>
      <c r="AB30" s="494"/>
      <c r="AC30" s="503"/>
      <c r="AD30" s="503"/>
      <c r="AE30" s="503"/>
      <c r="AF30" s="769"/>
      <c r="AG30" s="503"/>
      <c r="AH30" s="503"/>
      <c r="AI30" s="503"/>
      <c r="AJ30" s="503"/>
      <c r="AK30" s="503"/>
      <c r="AL30" s="503"/>
      <c r="AM30" s="503"/>
      <c r="AN30" s="503"/>
      <c r="AO30" s="503"/>
      <c r="AP30" s="503"/>
      <c r="AQ30" s="503"/>
      <c r="AR30" s="503"/>
      <c r="AS30" s="503"/>
      <c r="AT30" s="503"/>
      <c r="AU30" s="503"/>
      <c r="AV30" s="503"/>
      <c r="AW30" s="503"/>
      <c r="AX30" s="503"/>
      <c r="AY30" s="503"/>
      <c r="AZ30" s="494"/>
      <c r="BA30" s="510">
        <f t="shared" si="23"/>
        <v>0</v>
      </c>
      <c r="BB30" s="494"/>
      <c r="BC30" s="494"/>
      <c r="BD30" s="494"/>
      <c r="BE30" s="494"/>
      <c r="BF30" s="494"/>
      <c r="BG30" s="494"/>
      <c r="BH30" s="494"/>
      <c r="BI30" s="494"/>
      <c r="BJ30" s="494"/>
      <c r="BK30" s="494"/>
      <c r="BL30" s="494"/>
      <c r="BM30" s="494"/>
      <c r="BN30" s="494"/>
    </row>
    <row r="31" spans="2:66" s="51" customFormat="1" ht="30" customHeight="1" thickBot="1">
      <c r="B31" s="433"/>
      <c r="C31" s="732" t="s">
        <v>10</v>
      </c>
      <c r="D31" s="482"/>
      <c r="E31" s="482"/>
      <c r="F31" s="482"/>
      <c r="G31" s="666"/>
      <c r="H31" s="482"/>
      <c r="I31" s="482"/>
      <c r="J31" s="482"/>
      <c r="K31" s="482"/>
      <c r="L31" s="482"/>
      <c r="M31" s="482"/>
      <c r="N31" s="482"/>
      <c r="O31" s="482"/>
      <c r="P31" s="482"/>
      <c r="Q31" s="482"/>
      <c r="R31" s="482"/>
      <c r="S31" s="482"/>
      <c r="T31" s="482"/>
      <c r="U31" s="482"/>
      <c r="V31" s="482"/>
      <c r="W31" s="482"/>
      <c r="X31" s="482"/>
      <c r="Y31" s="482"/>
      <c r="Z31" s="418">
        <f t="shared" ref="Z31:Z50" si="91">SUM(D31:Y31)</f>
        <v>0</v>
      </c>
      <c r="AA31" s="479">
        <v>11</v>
      </c>
      <c r="AB31" s="494"/>
      <c r="AC31" s="500">
        <f>+D31-SUM(D32:D33)</f>
        <v>0</v>
      </c>
      <c r="AD31" s="500">
        <f t="shared" ref="AD31" si="92">+E31-SUM(E32:E33)</f>
        <v>0</v>
      </c>
      <c r="AE31" s="500">
        <f t="shared" ref="AE31" si="93">+F31-SUM(F32:F33)</f>
        <v>0</v>
      </c>
      <c r="AF31" s="780"/>
      <c r="AG31" s="500">
        <f t="shared" ref="AG31" si="94">+H31-SUM(H32:H33)</f>
        <v>0</v>
      </c>
      <c r="AH31" s="500">
        <f t="shared" ref="AH31" si="95">+I31-SUM(I32:I33)</f>
        <v>0</v>
      </c>
      <c r="AI31" s="500">
        <f t="shared" ref="AI31" si="96">+J31-SUM(J32:J33)</f>
        <v>0</v>
      </c>
      <c r="AJ31" s="500">
        <f t="shared" ref="AJ31" si="97">+K31-SUM(K32:K33)</f>
        <v>0</v>
      </c>
      <c r="AK31" s="500">
        <f t="shared" ref="AK31" si="98">+L31-SUM(L32:L33)</f>
        <v>0</v>
      </c>
      <c r="AL31" s="500">
        <f t="shared" ref="AL31" si="99">+M31-SUM(M32:M33)</f>
        <v>0</v>
      </c>
      <c r="AM31" s="500">
        <f t="shared" ref="AM31" si="100">+N31-SUM(N32:N33)</f>
        <v>0</v>
      </c>
      <c r="AN31" s="500">
        <f t="shared" ref="AN31" si="101">+O31-SUM(O32:O33)</f>
        <v>0</v>
      </c>
      <c r="AO31" s="500">
        <f t="shared" ref="AO31" si="102">+P31-SUM(P32:P33)</f>
        <v>0</v>
      </c>
      <c r="AP31" s="500">
        <f t="shared" ref="AP31" si="103">+Q31-SUM(Q32:Q33)</f>
        <v>0</v>
      </c>
      <c r="AQ31" s="500">
        <f t="shared" ref="AQ31" si="104">+R31-SUM(R32:R33)</f>
        <v>0</v>
      </c>
      <c r="AR31" s="500">
        <f t="shared" ref="AR31" si="105">+S31-SUM(S32:S33)</f>
        <v>0</v>
      </c>
      <c r="AS31" s="500">
        <f t="shared" ref="AS31" si="106">+T31-SUM(T32:T33)</f>
        <v>0</v>
      </c>
      <c r="AT31" s="500">
        <f t="shared" ref="AT31" si="107">+U31-SUM(U32:U33)</f>
        <v>0</v>
      </c>
      <c r="AU31" s="500">
        <f t="shared" ref="AU31" si="108">+V31-SUM(V32:V33)</f>
        <v>0</v>
      </c>
      <c r="AV31" s="500">
        <f t="shared" ref="AV31" si="109">+W31-SUM(W32:W33)</f>
        <v>0</v>
      </c>
      <c r="AW31" s="500">
        <f t="shared" ref="AW31" si="110">+X31-SUM(X32:X33)</f>
        <v>0</v>
      </c>
      <c r="AX31" s="500">
        <f t="shared" ref="AX31" si="111">+Y31-SUM(Y32:Y33)</f>
        <v>0</v>
      </c>
      <c r="AY31" s="500">
        <f t="shared" ref="AY31" si="112">+Z31-SUM(Z32:Z33)</f>
        <v>0</v>
      </c>
      <c r="AZ31" s="494"/>
      <c r="BA31" s="500">
        <f t="shared" si="23"/>
        <v>0</v>
      </c>
      <c r="BB31" s="494"/>
      <c r="BC31" s="494"/>
      <c r="BD31" s="494"/>
      <c r="BE31" s="494"/>
      <c r="BF31" s="494"/>
      <c r="BG31" s="494"/>
      <c r="BH31" s="494"/>
      <c r="BI31" s="494"/>
      <c r="BJ31" s="494"/>
      <c r="BK31" s="494"/>
      <c r="BL31" s="494"/>
      <c r="BM31" s="494"/>
      <c r="BN31" s="494"/>
    </row>
    <row r="32" spans="2:66" s="51" customFormat="1" ht="17.100000000000001" customHeight="1" thickTop="1" thickBot="1">
      <c r="B32" s="433"/>
      <c r="C32" s="552" t="s">
        <v>61</v>
      </c>
      <c r="D32" s="482"/>
      <c r="E32" s="482"/>
      <c r="F32" s="482"/>
      <c r="G32" s="666"/>
      <c r="H32" s="482"/>
      <c r="I32" s="482"/>
      <c r="J32" s="482"/>
      <c r="K32" s="482"/>
      <c r="L32" s="482"/>
      <c r="M32" s="482"/>
      <c r="N32" s="482"/>
      <c r="O32" s="482"/>
      <c r="P32" s="482"/>
      <c r="Q32" s="482"/>
      <c r="R32" s="482"/>
      <c r="S32" s="482"/>
      <c r="T32" s="482"/>
      <c r="U32" s="482"/>
      <c r="V32" s="482"/>
      <c r="W32" s="482"/>
      <c r="X32" s="482"/>
      <c r="Y32" s="482"/>
      <c r="Z32" s="418">
        <f t="shared" si="91"/>
        <v>0</v>
      </c>
      <c r="AA32" s="479">
        <v>12</v>
      </c>
      <c r="AB32" s="494"/>
      <c r="AC32" s="500"/>
      <c r="AD32" s="500"/>
      <c r="AE32" s="500"/>
      <c r="AF32" s="780"/>
      <c r="AG32" s="500"/>
      <c r="AH32" s="500"/>
      <c r="AI32" s="500"/>
      <c r="AJ32" s="500"/>
      <c r="AK32" s="500"/>
      <c r="AL32" s="500"/>
      <c r="AM32" s="500"/>
      <c r="AN32" s="500"/>
      <c r="AO32" s="500"/>
      <c r="AP32" s="500"/>
      <c r="AQ32" s="500"/>
      <c r="AR32" s="500"/>
      <c r="AS32" s="500"/>
      <c r="AT32" s="500"/>
      <c r="AU32" s="500"/>
      <c r="AV32" s="500"/>
      <c r="AW32" s="500"/>
      <c r="AX32" s="500"/>
      <c r="AY32" s="500"/>
      <c r="AZ32" s="494"/>
      <c r="BA32" s="500">
        <f t="shared" si="23"/>
        <v>0</v>
      </c>
      <c r="BB32" s="494"/>
      <c r="BC32" s="494"/>
      <c r="BD32" s="494"/>
      <c r="BE32" s="494"/>
      <c r="BF32" s="494"/>
      <c r="BG32" s="494"/>
      <c r="BH32" s="494"/>
      <c r="BI32" s="494"/>
      <c r="BJ32" s="494"/>
      <c r="BK32" s="494"/>
      <c r="BL32" s="494"/>
      <c r="BM32" s="494"/>
      <c r="BN32" s="494"/>
    </row>
    <row r="33" spans="2:66" s="51" customFormat="1" ht="17.100000000000001" customHeight="1" thickTop="1" thickBot="1">
      <c r="B33" s="432"/>
      <c r="C33" s="552" t="s">
        <v>62</v>
      </c>
      <c r="D33" s="482"/>
      <c r="E33" s="482"/>
      <c r="F33" s="482"/>
      <c r="G33" s="666"/>
      <c r="H33" s="482"/>
      <c r="I33" s="482"/>
      <c r="J33" s="482"/>
      <c r="K33" s="482"/>
      <c r="L33" s="482"/>
      <c r="M33" s="482"/>
      <c r="N33" s="482"/>
      <c r="O33" s="482"/>
      <c r="P33" s="482"/>
      <c r="Q33" s="482"/>
      <c r="R33" s="482"/>
      <c r="S33" s="482"/>
      <c r="T33" s="482"/>
      <c r="U33" s="482"/>
      <c r="V33" s="482"/>
      <c r="W33" s="482"/>
      <c r="X33" s="482"/>
      <c r="Y33" s="482"/>
      <c r="Z33" s="418">
        <f t="shared" si="91"/>
        <v>0</v>
      </c>
      <c r="AA33" s="479">
        <v>13</v>
      </c>
      <c r="AB33" s="494"/>
      <c r="AC33" s="500"/>
      <c r="AD33" s="500"/>
      <c r="AE33" s="500"/>
      <c r="AF33" s="780"/>
      <c r="AG33" s="500"/>
      <c r="AH33" s="500"/>
      <c r="AI33" s="500"/>
      <c r="AJ33" s="500"/>
      <c r="AK33" s="500"/>
      <c r="AL33" s="500"/>
      <c r="AM33" s="500"/>
      <c r="AN33" s="500"/>
      <c r="AO33" s="500"/>
      <c r="AP33" s="500"/>
      <c r="AQ33" s="500"/>
      <c r="AR33" s="500"/>
      <c r="AS33" s="500"/>
      <c r="AT33" s="500"/>
      <c r="AU33" s="500"/>
      <c r="AV33" s="500"/>
      <c r="AW33" s="500"/>
      <c r="AX33" s="500"/>
      <c r="AY33" s="500"/>
      <c r="AZ33" s="494"/>
      <c r="BA33" s="500">
        <f t="shared" si="23"/>
        <v>0</v>
      </c>
      <c r="BB33" s="494"/>
      <c r="BC33" s="494"/>
      <c r="BD33" s="494"/>
      <c r="BE33" s="494"/>
      <c r="BF33" s="494"/>
      <c r="BG33" s="494"/>
      <c r="BH33" s="494"/>
      <c r="BI33" s="494"/>
      <c r="BJ33" s="494"/>
      <c r="BK33" s="494"/>
      <c r="BL33" s="494"/>
      <c r="BM33" s="494"/>
      <c r="BN33" s="494"/>
    </row>
    <row r="34" spans="2:66" s="51" customFormat="1" ht="30" customHeight="1" thickTop="1" thickBot="1">
      <c r="B34" s="432"/>
      <c r="C34" s="553" t="s">
        <v>11</v>
      </c>
      <c r="D34" s="482"/>
      <c r="E34" s="482"/>
      <c r="F34" s="482"/>
      <c r="G34" s="666"/>
      <c r="H34" s="482"/>
      <c r="I34" s="482"/>
      <c r="J34" s="482"/>
      <c r="K34" s="482"/>
      <c r="L34" s="482"/>
      <c r="M34" s="482"/>
      <c r="N34" s="482"/>
      <c r="O34" s="482"/>
      <c r="P34" s="482"/>
      <c r="Q34" s="482"/>
      <c r="R34" s="482"/>
      <c r="S34" s="482"/>
      <c r="T34" s="482"/>
      <c r="U34" s="482"/>
      <c r="V34" s="482"/>
      <c r="W34" s="482"/>
      <c r="X34" s="482"/>
      <c r="Y34" s="482"/>
      <c r="Z34" s="418">
        <f t="shared" si="91"/>
        <v>0</v>
      </c>
      <c r="AA34" s="479">
        <v>14</v>
      </c>
      <c r="AB34" s="494"/>
      <c r="AC34" s="500">
        <f>+D34-SUM(D35:D36)</f>
        <v>0</v>
      </c>
      <c r="AD34" s="500">
        <f t="shared" ref="AD34" si="113">+E34-SUM(E35:E36)</f>
        <v>0</v>
      </c>
      <c r="AE34" s="500">
        <f t="shared" ref="AE34" si="114">+F34-SUM(F35:F36)</f>
        <v>0</v>
      </c>
      <c r="AF34" s="780"/>
      <c r="AG34" s="500">
        <f t="shared" ref="AG34" si="115">+H34-SUM(H35:H36)</f>
        <v>0</v>
      </c>
      <c r="AH34" s="500">
        <f t="shared" ref="AH34" si="116">+I34-SUM(I35:I36)</f>
        <v>0</v>
      </c>
      <c r="AI34" s="500">
        <f t="shared" ref="AI34" si="117">+J34-SUM(J35:J36)</f>
        <v>0</v>
      </c>
      <c r="AJ34" s="500">
        <f t="shared" ref="AJ34" si="118">+K34-SUM(K35:K36)</f>
        <v>0</v>
      </c>
      <c r="AK34" s="500">
        <f t="shared" ref="AK34" si="119">+L34-SUM(L35:L36)</f>
        <v>0</v>
      </c>
      <c r="AL34" s="500">
        <f t="shared" ref="AL34" si="120">+M34-SUM(M35:M36)</f>
        <v>0</v>
      </c>
      <c r="AM34" s="500">
        <f t="shared" ref="AM34" si="121">+N34-SUM(N35:N36)</f>
        <v>0</v>
      </c>
      <c r="AN34" s="500">
        <f t="shared" ref="AN34" si="122">+O34-SUM(O35:O36)</f>
        <v>0</v>
      </c>
      <c r="AO34" s="500">
        <f t="shared" ref="AO34" si="123">+P34-SUM(P35:P36)</f>
        <v>0</v>
      </c>
      <c r="AP34" s="500">
        <f t="shared" ref="AP34" si="124">+Q34-SUM(Q35:Q36)</f>
        <v>0</v>
      </c>
      <c r="AQ34" s="500">
        <f t="shared" ref="AQ34" si="125">+R34-SUM(R35:R36)</f>
        <v>0</v>
      </c>
      <c r="AR34" s="500">
        <f t="shared" ref="AR34" si="126">+S34-SUM(S35:S36)</f>
        <v>0</v>
      </c>
      <c r="AS34" s="500">
        <f t="shared" ref="AS34" si="127">+T34-SUM(T35:T36)</f>
        <v>0</v>
      </c>
      <c r="AT34" s="500">
        <f t="shared" ref="AT34" si="128">+U34-SUM(U35:U36)</f>
        <v>0</v>
      </c>
      <c r="AU34" s="500">
        <f t="shared" ref="AU34" si="129">+V34-SUM(V35:V36)</f>
        <v>0</v>
      </c>
      <c r="AV34" s="500">
        <f t="shared" ref="AV34" si="130">+W34-SUM(W35:W36)</f>
        <v>0</v>
      </c>
      <c r="AW34" s="500">
        <f t="shared" ref="AW34" si="131">+X34-SUM(X35:X36)</f>
        <v>0</v>
      </c>
      <c r="AX34" s="500">
        <f t="shared" ref="AX34" si="132">+Y34-SUM(Y35:Y36)</f>
        <v>0</v>
      </c>
      <c r="AY34" s="500">
        <f t="shared" ref="AY34" si="133">+Z34-SUM(Z35:Z36)</f>
        <v>0</v>
      </c>
      <c r="AZ34" s="494"/>
      <c r="BA34" s="500">
        <f t="shared" si="23"/>
        <v>0</v>
      </c>
      <c r="BB34" s="494"/>
      <c r="BC34" s="494"/>
      <c r="BD34" s="494"/>
      <c r="BE34" s="494"/>
      <c r="BF34" s="494"/>
      <c r="BG34" s="494"/>
      <c r="BH34" s="494"/>
      <c r="BI34" s="494"/>
      <c r="BJ34" s="494"/>
      <c r="BK34" s="494"/>
      <c r="BL34" s="494"/>
      <c r="BM34" s="494"/>
      <c r="BN34" s="494"/>
    </row>
    <row r="35" spans="2:66" s="51" customFormat="1" ht="17.100000000000001" customHeight="1" thickTop="1" thickBot="1">
      <c r="B35" s="432"/>
      <c r="C35" s="552" t="s">
        <v>61</v>
      </c>
      <c r="D35" s="482"/>
      <c r="E35" s="482"/>
      <c r="F35" s="482"/>
      <c r="G35" s="666"/>
      <c r="H35" s="482"/>
      <c r="I35" s="482"/>
      <c r="J35" s="482"/>
      <c r="K35" s="482"/>
      <c r="L35" s="482"/>
      <c r="M35" s="482"/>
      <c r="N35" s="482"/>
      <c r="O35" s="482"/>
      <c r="P35" s="482"/>
      <c r="Q35" s="482"/>
      <c r="R35" s="482"/>
      <c r="S35" s="482"/>
      <c r="T35" s="482"/>
      <c r="U35" s="482"/>
      <c r="V35" s="482"/>
      <c r="W35" s="482"/>
      <c r="X35" s="482"/>
      <c r="Y35" s="482"/>
      <c r="Z35" s="418">
        <f t="shared" si="91"/>
        <v>0</v>
      </c>
      <c r="AA35" s="479">
        <v>15</v>
      </c>
      <c r="AB35" s="494"/>
      <c r="AC35" s="500"/>
      <c r="AD35" s="500"/>
      <c r="AE35" s="500"/>
      <c r="AF35" s="780"/>
      <c r="AG35" s="500"/>
      <c r="AH35" s="500"/>
      <c r="AI35" s="500"/>
      <c r="AJ35" s="500"/>
      <c r="AK35" s="500"/>
      <c r="AL35" s="500"/>
      <c r="AM35" s="500"/>
      <c r="AN35" s="500"/>
      <c r="AO35" s="500"/>
      <c r="AP35" s="500"/>
      <c r="AQ35" s="500"/>
      <c r="AR35" s="500"/>
      <c r="AS35" s="500"/>
      <c r="AT35" s="500"/>
      <c r="AU35" s="500"/>
      <c r="AV35" s="500"/>
      <c r="AW35" s="500"/>
      <c r="AX35" s="500"/>
      <c r="AY35" s="500"/>
      <c r="AZ35" s="494"/>
      <c r="BA35" s="500">
        <f t="shared" si="23"/>
        <v>0</v>
      </c>
      <c r="BB35" s="494"/>
      <c r="BC35" s="494"/>
      <c r="BD35" s="494"/>
      <c r="BE35" s="494"/>
      <c r="BF35" s="494"/>
      <c r="BG35" s="494"/>
      <c r="BH35" s="494"/>
      <c r="BI35" s="494"/>
      <c r="BJ35" s="494"/>
      <c r="BK35" s="494"/>
      <c r="BL35" s="494"/>
      <c r="BM35" s="494"/>
      <c r="BN35" s="494"/>
    </row>
    <row r="36" spans="2:66" s="56" customFormat="1" ht="17.100000000000001" customHeight="1" thickTop="1" thickBot="1">
      <c r="B36" s="434"/>
      <c r="C36" s="552" t="s">
        <v>62</v>
      </c>
      <c r="D36" s="482"/>
      <c r="E36" s="482"/>
      <c r="F36" s="482"/>
      <c r="G36" s="666"/>
      <c r="H36" s="482"/>
      <c r="I36" s="482"/>
      <c r="J36" s="482"/>
      <c r="K36" s="482"/>
      <c r="L36" s="482"/>
      <c r="M36" s="482"/>
      <c r="N36" s="482"/>
      <c r="O36" s="482"/>
      <c r="P36" s="482"/>
      <c r="Q36" s="482"/>
      <c r="R36" s="482"/>
      <c r="S36" s="482"/>
      <c r="T36" s="482"/>
      <c r="U36" s="482"/>
      <c r="V36" s="482"/>
      <c r="W36" s="482"/>
      <c r="X36" s="482"/>
      <c r="Y36" s="482"/>
      <c r="Z36" s="418">
        <f t="shared" si="91"/>
        <v>0</v>
      </c>
      <c r="AA36" s="479">
        <v>16</v>
      </c>
      <c r="AB36" s="498"/>
      <c r="AC36" s="500"/>
      <c r="AD36" s="500"/>
      <c r="AE36" s="500"/>
      <c r="AF36" s="780"/>
      <c r="AG36" s="500"/>
      <c r="AH36" s="500"/>
      <c r="AI36" s="500"/>
      <c r="AJ36" s="500"/>
      <c r="AK36" s="500"/>
      <c r="AL36" s="500"/>
      <c r="AM36" s="500"/>
      <c r="AN36" s="500"/>
      <c r="AO36" s="500"/>
      <c r="AP36" s="500"/>
      <c r="AQ36" s="500"/>
      <c r="AR36" s="500"/>
      <c r="AS36" s="500"/>
      <c r="AT36" s="500"/>
      <c r="AU36" s="500"/>
      <c r="AV36" s="500"/>
      <c r="AW36" s="500"/>
      <c r="AX36" s="500"/>
      <c r="AY36" s="500"/>
      <c r="AZ36" s="498"/>
      <c r="BA36" s="500">
        <f t="shared" si="23"/>
        <v>0</v>
      </c>
      <c r="BB36" s="498"/>
      <c r="BC36" s="498"/>
      <c r="BD36" s="498"/>
      <c r="BE36" s="498"/>
      <c r="BF36" s="498"/>
      <c r="BG36" s="498"/>
      <c r="BH36" s="498"/>
      <c r="BI36" s="498"/>
      <c r="BJ36" s="498"/>
      <c r="BK36" s="498"/>
      <c r="BL36" s="498"/>
      <c r="BM36" s="498"/>
      <c r="BN36" s="498"/>
    </row>
    <row r="37" spans="2:66" s="51" customFormat="1" ht="30" customHeight="1" thickTop="1" thickBot="1">
      <c r="B37" s="433"/>
      <c r="C37" s="552" t="s">
        <v>190</v>
      </c>
      <c r="D37" s="482"/>
      <c r="E37" s="482"/>
      <c r="F37" s="482"/>
      <c r="G37" s="666"/>
      <c r="H37" s="482"/>
      <c r="I37" s="482"/>
      <c r="J37" s="482"/>
      <c r="K37" s="482"/>
      <c r="L37" s="482"/>
      <c r="M37" s="482"/>
      <c r="N37" s="482"/>
      <c r="O37" s="482"/>
      <c r="P37" s="482"/>
      <c r="Q37" s="482"/>
      <c r="R37" s="482"/>
      <c r="S37" s="482"/>
      <c r="T37" s="482"/>
      <c r="U37" s="482"/>
      <c r="V37" s="482"/>
      <c r="W37" s="482"/>
      <c r="X37" s="482"/>
      <c r="Y37" s="482"/>
      <c r="Z37" s="418">
        <f t="shared" si="91"/>
        <v>0</v>
      </c>
      <c r="AA37" s="479">
        <v>53</v>
      </c>
      <c r="AB37" s="494"/>
      <c r="AC37" s="503">
        <f>+D34-SUM(D37:D42)</f>
        <v>0</v>
      </c>
      <c r="AD37" s="503">
        <f t="shared" ref="AD37" si="134">+E34-SUM(E37:E42)</f>
        <v>0</v>
      </c>
      <c r="AE37" s="503">
        <f t="shared" ref="AE37" si="135">+F34-SUM(F37:F42)</f>
        <v>0</v>
      </c>
      <c r="AF37" s="780"/>
      <c r="AG37" s="503">
        <f t="shared" ref="AG37" si="136">+H34-SUM(H37:H42)</f>
        <v>0</v>
      </c>
      <c r="AH37" s="503">
        <f t="shared" ref="AH37" si="137">+I34-SUM(I37:I42)</f>
        <v>0</v>
      </c>
      <c r="AI37" s="503">
        <f t="shared" ref="AI37" si="138">+J34-SUM(J37:J42)</f>
        <v>0</v>
      </c>
      <c r="AJ37" s="503">
        <f t="shared" ref="AJ37" si="139">+K34-SUM(K37:K42)</f>
        <v>0</v>
      </c>
      <c r="AK37" s="503">
        <f t="shared" ref="AK37" si="140">+L34-SUM(L37:L42)</f>
        <v>0</v>
      </c>
      <c r="AL37" s="503">
        <f t="shared" ref="AL37" si="141">+M34-SUM(M37:M42)</f>
        <v>0</v>
      </c>
      <c r="AM37" s="503">
        <f t="shared" ref="AM37" si="142">+N34-SUM(N37:N42)</f>
        <v>0</v>
      </c>
      <c r="AN37" s="503">
        <f t="shared" ref="AN37" si="143">+O34-SUM(O37:O42)</f>
        <v>0</v>
      </c>
      <c r="AO37" s="503">
        <f t="shared" ref="AO37" si="144">+P34-SUM(P37:P42)</f>
        <v>0</v>
      </c>
      <c r="AP37" s="503">
        <f t="shared" ref="AP37" si="145">+Q34-SUM(Q37:Q42)</f>
        <v>0</v>
      </c>
      <c r="AQ37" s="503">
        <f t="shared" ref="AQ37" si="146">+R34-SUM(R37:R42)</f>
        <v>0</v>
      </c>
      <c r="AR37" s="503">
        <f t="shared" ref="AR37" si="147">+S34-SUM(S37:S42)</f>
        <v>0</v>
      </c>
      <c r="AS37" s="503">
        <f t="shared" ref="AS37" si="148">+T34-SUM(T37:T42)</f>
        <v>0</v>
      </c>
      <c r="AT37" s="503">
        <f t="shared" ref="AT37" si="149">+U34-SUM(U37:U42)</f>
        <v>0</v>
      </c>
      <c r="AU37" s="503">
        <f t="shared" ref="AU37" si="150">+V34-SUM(V37:V42)</f>
        <v>0</v>
      </c>
      <c r="AV37" s="503">
        <f t="shared" ref="AV37" si="151">+W34-SUM(W37:W42)</f>
        <v>0</v>
      </c>
      <c r="AW37" s="503">
        <f t="shared" ref="AW37" si="152">+X34-SUM(X37:X42)</f>
        <v>0</v>
      </c>
      <c r="AX37" s="503">
        <f t="shared" ref="AX37" si="153">+Y34-SUM(Y37:Y42)</f>
        <v>0</v>
      </c>
      <c r="AY37" s="503">
        <f t="shared" ref="AY37" si="154">+Z34-SUM(Z37:Z42)</f>
        <v>0</v>
      </c>
      <c r="AZ37" s="494"/>
      <c r="BA37" s="503">
        <f t="shared" si="23"/>
        <v>0</v>
      </c>
      <c r="BB37" s="494"/>
      <c r="BC37" s="494"/>
      <c r="BD37" s="494"/>
      <c r="BE37" s="494"/>
      <c r="BF37" s="494"/>
      <c r="BG37" s="494"/>
      <c r="BH37" s="494"/>
      <c r="BI37" s="494"/>
      <c r="BJ37" s="494"/>
      <c r="BK37" s="494"/>
      <c r="BL37" s="494"/>
      <c r="BM37" s="494"/>
      <c r="BN37" s="494"/>
    </row>
    <row r="38" spans="2:66" s="51" customFormat="1" ht="17.100000000000001" customHeight="1" thickTop="1" thickBot="1">
      <c r="B38" s="433"/>
      <c r="C38" s="552" t="s">
        <v>81</v>
      </c>
      <c r="D38" s="482"/>
      <c r="E38" s="482"/>
      <c r="F38" s="482"/>
      <c r="G38" s="666"/>
      <c r="H38" s="482"/>
      <c r="I38" s="482"/>
      <c r="J38" s="482"/>
      <c r="K38" s="482"/>
      <c r="L38" s="482"/>
      <c r="M38" s="482"/>
      <c r="N38" s="482"/>
      <c r="O38" s="482"/>
      <c r="P38" s="482"/>
      <c r="Q38" s="482"/>
      <c r="R38" s="482"/>
      <c r="S38" s="482"/>
      <c r="T38" s="482"/>
      <c r="U38" s="482"/>
      <c r="V38" s="482"/>
      <c r="W38" s="482"/>
      <c r="X38" s="482"/>
      <c r="Y38" s="482"/>
      <c r="Z38" s="418">
        <f t="shared" si="91"/>
        <v>0</v>
      </c>
      <c r="AA38" s="479">
        <v>54</v>
      </c>
      <c r="AB38" s="494"/>
      <c r="AC38" s="500"/>
      <c r="AD38" s="500"/>
      <c r="AE38" s="500"/>
      <c r="AF38" s="780"/>
      <c r="AG38" s="500"/>
      <c r="AH38" s="500"/>
      <c r="AI38" s="500"/>
      <c r="AJ38" s="500"/>
      <c r="AK38" s="500"/>
      <c r="AL38" s="500"/>
      <c r="AM38" s="500"/>
      <c r="AN38" s="500"/>
      <c r="AO38" s="500"/>
      <c r="AP38" s="500"/>
      <c r="AQ38" s="500"/>
      <c r="AR38" s="500"/>
      <c r="AS38" s="500"/>
      <c r="AT38" s="500"/>
      <c r="AU38" s="500"/>
      <c r="AV38" s="500"/>
      <c r="AW38" s="500"/>
      <c r="AX38" s="500"/>
      <c r="AY38" s="500"/>
      <c r="AZ38" s="494"/>
      <c r="BA38" s="500">
        <f t="shared" si="23"/>
        <v>0</v>
      </c>
      <c r="BB38" s="494"/>
      <c r="BC38" s="494"/>
      <c r="BD38" s="494"/>
      <c r="BE38" s="494"/>
      <c r="BF38" s="494"/>
      <c r="BG38" s="494"/>
      <c r="BH38" s="494"/>
      <c r="BI38" s="494"/>
      <c r="BJ38" s="494"/>
      <c r="BK38" s="494"/>
      <c r="BL38" s="494"/>
      <c r="BM38" s="494"/>
      <c r="BN38" s="494"/>
    </row>
    <row r="39" spans="2:66" s="51" customFormat="1" ht="17.100000000000001" customHeight="1" thickTop="1" thickBot="1">
      <c r="B39" s="433"/>
      <c r="C39" s="552" t="s">
        <v>282</v>
      </c>
      <c r="D39" s="482"/>
      <c r="E39" s="482"/>
      <c r="F39" s="482"/>
      <c r="G39" s="666"/>
      <c r="H39" s="482"/>
      <c r="I39" s="482"/>
      <c r="J39" s="482"/>
      <c r="K39" s="482"/>
      <c r="L39" s="482"/>
      <c r="M39" s="482"/>
      <c r="N39" s="482"/>
      <c r="O39" s="482"/>
      <c r="P39" s="482"/>
      <c r="Q39" s="482"/>
      <c r="R39" s="482"/>
      <c r="S39" s="482"/>
      <c r="T39" s="482"/>
      <c r="U39" s="482"/>
      <c r="V39" s="482"/>
      <c r="W39" s="482"/>
      <c r="X39" s="482"/>
      <c r="Y39" s="482"/>
      <c r="Z39" s="418">
        <f t="shared" si="91"/>
        <v>0</v>
      </c>
      <c r="AA39" s="479">
        <v>55</v>
      </c>
      <c r="AB39" s="494"/>
      <c r="AC39" s="500"/>
      <c r="AD39" s="500"/>
      <c r="AE39" s="500"/>
      <c r="AF39" s="780"/>
      <c r="AG39" s="500"/>
      <c r="AH39" s="500"/>
      <c r="AI39" s="500"/>
      <c r="AJ39" s="500"/>
      <c r="AK39" s="500"/>
      <c r="AL39" s="500"/>
      <c r="AM39" s="500"/>
      <c r="AN39" s="500"/>
      <c r="AO39" s="500"/>
      <c r="AP39" s="500"/>
      <c r="AQ39" s="500"/>
      <c r="AR39" s="500"/>
      <c r="AS39" s="500"/>
      <c r="AT39" s="500"/>
      <c r="AU39" s="500"/>
      <c r="AV39" s="500"/>
      <c r="AW39" s="500"/>
      <c r="AX39" s="500"/>
      <c r="AY39" s="500"/>
      <c r="AZ39" s="494"/>
      <c r="BA39" s="500">
        <f t="shared" si="23"/>
        <v>0</v>
      </c>
      <c r="BB39" s="494"/>
      <c r="BC39" s="494"/>
      <c r="BD39" s="494"/>
      <c r="BE39" s="494"/>
      <c r="BF39" s="494"/>
      <c r="BG39" s="494"/>
      <c r="BH39" s="494"/>
      <c r="BI39" s="494"/>
      <c r="BJ39" s="494"/>
      <c r="BK39" s="494"/>
      <c r="BL39" s="494"/>
      <c r="BM39" s="494"/>
      <c r="BN39" s="494"/>
    </row>
    <row r="40" spans="2:66" s="51" customFormat="1" ht="17.100000000000001" customHeight="1" thickTop="1" thickBot="1">
      <c r="B40" s="433"/>
      <c r="C40" s="552" t="s">
        <v>191</v>
      </c>
      <c r="D40" s="482"/>
      <c r="E40" s="482"/>
      <c r="F40" s="482"/>
      <c r="G40" s="666"/>
      <c r="H40" s="482"/>
      <c r="I40" s="482"/>
      <c r="J40" s="482"/>
      <c r="K40" s="482"/>
      <c r="L40" s="482"/>
      <c r="M40" s="482"/>
      <c r="N40" s="482"/>
      <c r="O40" s="482"/>
      <c r="P40" s="482"/>
      <c r="Q40" s="482"/>
      <c r="R40" s="482"/>
      <c r="S40" s="482"/>
      <c r="T40" s="482"/>
      <c r="U40" s="482"/>
      <c r="V40" s="482"/>
      <c r="W40" s="482"/>
      <c r="X40" s="482"/>
      <c r="Y40" s="482"/>
      <c r="Z40" s="418">
        <f t="shared" si="91"/>
        <v>0</v>
      </c>
      <c r="AA40" s="479">
        <v>56</v>
      </c>
      <c r="AB40" s="494"/>
      <c r="AC40" s="500"/>
      <c r="AD40" s="500"/>
      <c r="AE40" s="500"/>
      <c r="AF40" s="780"/>
      <c r="AG40" s="500"/>
      <c r="AH40" s="500"/>
      <c r="AI40" s="500"/>
      <c r="AJ40" s="500"/>
      <c r="AK40" s="500"/>
      <c r="AL40" s="500"/>
      <c r="AM40" s="500"/>
      <c r="AN40" s="500"/>
      <c r="AO40" s="500"/>
      <c r="AP40" s="500"/>
      <c r="AQ40" s="500"/>
      <c r="AR40" s="500"/>
      <c r="AS40" s="500"/>
      <c r="AT40" s="500"/>
      <c r="AU40" s="500"/>
      <c r="AV40" s="500"/>
      <c r="AW40" s="500"/>
      <c r="AX40" s="500"/>
      <c r="AY40" s="500"/>
      <c r="AZ40" s="494"/>
      <c r="BA40" s="500">
        <f t="shared" si="23"/>
        <v>0</v>
      </c>
      <c r="BB40" s="494"/>
      <c r="BC40" s="494"/>
      <c r="BD40" s="494"/>
      <c r="BE40" s="494"/>
      <c r="BF40" s="494"/>
      <c r="BG40" s="494"/>
      <c r="BH40" s="494"/>
      <c r="BI40" s="494"/>
      <c r="BJ40" s="494"/>
      <c r="BK40" s="494"/>
      <c r="BL40" s="494"/>
      <c r="BM40" s="494"/>
      <c r="BN40" s="494"/>
    </row>
    <row r="41" spans="2:66" s="51" customFormat="1" ht="17.100000000000001" customHeight="1" thickTop="1" thickBot="1">
      <c r="B41" s="433"/>
      <c r="C41" s="552" t="s">
        <v>54</v>
      </c>
      <c r="D41" s="482"/>
      <c r="E41" s="482"/>
      <c r="F41" s="482"/>
      <c r="G41" s="666"/>
      <c r="H41" s="482"/>
      <c r="I41" s="482"/>
      <c r="J41" s="482"/>
      <c r="K41" s="482"/>
      <c r="L41" s="482"/>
      <c r="M41" s="482"/>
      <c r="N41" s="482"/>
      <c r="O41" s="482"/>
      <c r="P41" s="482"/>
      <c r="Q41" s="482"/>
      <c r="R41" s="482"/>
      <c r="S41" s="482"/>
      <c r="T41" s="482"/>
      <c r="U41" s="482"/>
      <c r="V41" s="482"/>
      <c r="W41" s="482"/>
      <c r="X41" s="482"/>
      <c r="Y41" s="482"/>
      <c r="Z41" s="418">
        <f t="shared" si="91"/>
        <v>0</v>
      </c>
      <c r="AA41" s="479">
        <v>57</v>
      </c>
      <c r="AB41" s="494"/>
      <c r="AC41" s="500"/>
      <c r="AD41" s="500"/>
      <c r="AE41" s="500"/>
      <c r="AF41" s="780"/>
      <c r="AG41" s="500"/>
      <c r="AH41" s="500"/>
      <c r="AI41" s="500"/>
      <c r="AJ41" s="500"/>
      <c r="AK41" s="500"/>
      <c r="AL41" s="500"/>
      <c r="AM41" s="500"/>
      <c r="AN41" s="500"/>
      <c r="AO41" s="500"/>
      <c r="AP41" s="500"/>
      <c r="AQ41" s="500"/>
      <c r="AR41" s="500"/>
      <c r="AS41" s="500"/>
      <c r="AT41" s="500"/>
      <c r="AU41" s="500"/>
      <c r="AV41" s="500"/>
      <c r="AW41" s="500"/>
      <c r="AX41" s="500"/>
      <c r="AY41" s="500"/>
      <c r="AZ41" s="494"/>
      <c r="BA41" s="500">
        <f t="shared" si="23"/>
        <v>0</v>
      </c>
      <c r="BB41" s="494"/>
      <c r="BC41" s="494"/>
      <c r="BD41" s="494"/>
      <c r="BE41" s="494"/>
      <c r="BF41" s="494"/>
      <c r="BG41" s="494"/>
      <c r="BH41" s="494"/>
      <c r="BI41" s="494"/>
      <c r="BJ41" s="494"/>
      <c r="BK41" s="494"/>
      <c r="BL41" s="494"/>
      <c r="BM41" s="494"/>
      <c r="BN41" s="494"/>
    </row>
    <row r="42" spans="2:66" s="56" customFormat="1" ht="17.100000000000001" customHeight="1" thickTop="1" thickBot="1">
      <c r="B42" s="434"/>
      <c r="C42" s="552" t="s">
        <v>241</v>
      </c>
      <c r="D42" s="482"/>
      <c r="E42" s="482"/>
      <c r="F42" s="482"/>
      <c r="G42" s="666"/>
      <c r="H42" s="482"/>
      <c r="I42" s="482"/>
      <c r="J42" s="482"/>
      <c r="K42" s="482"/>
      <c r="L42" s="482"/>
      <c r="M42" s="482"/>
      <c r="N42" s="482"/>
      <c r="O42" s="482"/>
      <c r="P42" s="482"/>
      <c r="Q42" s="482"/>
      <c r="R42" s="482"/>
      <c r="S42" s="482"/>
      <c r="T42" s="482"/>
      <c r="U42" s="482"/>
      <c r="V42" s="482"/>
      <c r="W42" s="482"/>
      <c r="X42" s="482"/>
      <c r="Y42" s="482"/>
      <c r="Z42" s="418">
        <f t="shared" si="91"/>
        <v>0</v>
      </c>
      <c r="AA42" s="479">
        <v>58</v>
      </c>
      <c r="AB42" s="498"/>
      <c r="AC42" s="500"/>
      <c r="AD42" s="500"/>
      <c r="AE42" s="500"/>
      <c r="AF42" s="780"/>
      <c r="AG42" s="500"/>
      <c r="AH42" s="500"/>
      <c r="AI42" s="500"/>
      <c r="AJ42" s="500"/>
      <c r="AK42" s="500"/>
      <c r="AL42" s="500"/>
      <c r="AM42" s="500"/>
      <c r="AN42" s="500"/>
      <c r="AO42" s="500"/>
      <c r="AP42" s="500"/>
      <c r="AQ42" s="500"/>
      <c r="AR42" s="500"/>
      <c r="AS42" s="500"/>
      <c r="AT42" s="500"/>
      <c r="AU42" s="500"/>
      <c r="AV42" s="500"/>
      <c r="AW42" s="500"/>
      <c r="AX42" s="500"/>
      <c r="AY42" s="500"/>
      <c r="AZ42" s="498"/>
      <c r="BA42" s="500">
        <f t="shared" si="23"/>
        <v>0</v>
      </c>
      <c r="BB42" s="498"/>
      <c r="BC42" s="498"/>
      <c r="BD42" s="498"/>
      <c r="BE42" s="498"/>
      <c r="BF42" s="498"/>
      <c r="BG42" s="498"/>
      <c r="BH42" s="498"/>
      <c r="BI42" s="498"/>
      <c r="BJ42" s="498"/>
      <c r="BK42" s="498"/>
      <c r="BL42" s="498"/>
      <c r="BM42" s="498"/>
      <c r="BN42" s="498"/>
    </row>
    <row r="43" spans="2:66" s="82" customFormat="1" ht="30" customHeight="1" thickTop="1" thickBot="1">
      <c r="B43" s="287"/>
      <c r="C43" s="553" t="s">
        <v>12</v>
      </c>
      <c r="D43" s="482"/>
      <c r="E43" s="482"/>
      <c r="F43" s="482"/>
      <c r="G43" s="666"/>
      <c r="H43" s="482"/>
      <c r="I43" s="482"/>
      <c r="J43" s="482"/>
      <c r="K43" s="482"/>
      <c r="L43" s="482"/>
      <c r="M43" s="482"/>
      <c r="N43" s="482"/>
      <c r="O43" s="482"/>
      <c r="P43" s="482"/>
      <c r="Q43" s="482"/>
      <c r="R43" s="482"/>
      <c r="S43" s="482"/>
      <c r="T43" s="482"/>
      <c r="U43" s="482"/>
      <c r="V43" s="482"/>
      <c r="W43" s="482"/>
      <c r="X43" s="482"/>
      <c r="Y43" s="482"/>
      <c r="Z43" s="418">
        <f t="shared" si="91"/>
        <v>0</v>
      </c>
      <c r="AA43" s="479">
        <v>17</v>
      </c>
      <c r="AB43" s="509"/>
      <c r="AC43" s="503">
        <f>+D43-SUM(D44:D45)</f>
        <v>0</v>
      </c>
      <c r="AD43" s="503">
        <f t="shared" ref="AD43" si="155">+E43-SUM(E44:E45)</f>
        <v>0</v>
      </c>
      <c r="AE43" s="503">
        <f t="shared" ref="AE43" si="156">+F43-SUM(F44:F45)</f>
        <v>0</v>
      </c>
      <c r="AF43" s="780"/>
      <c r="AG43" s="503">
        <f t="shared" ref="AG43" si="157">+H43-SUM(H44:H45)</f>
        <v>0</v>
      </c>
      <c r="AH43" s="503">
        <f t="shared" ref="AH43" si="158">+I43-SUM(I44:I45)</f>
        <v>0</v>
      </c>
      <c r="AI43" s="503">
        <f t="shared" ref="AI43" si="159">+J43-SUM(J44:J45)</f>
        <v>0</v>
      </c>
      <c r="AJ43" s="503">
        <f t="shared" ref="AJ43" si="160">+K43-SUM(K44:K45)</f>
        <v>0</v>
      </c>
      <c r="AK43" s="503">
        <f t="shared" ref="AK43" si="161">+L43-SUM(L44:L45)</f>
        <v>0</v>
      </c>
      <c r="AL43" s="503">
        <f t="shared" ref="AL43" si="162">+M43-SUM(M44:M45)</f>
        <v>0</v>
      </c>
      <c r="AM43" s="503">
        <f t="shared" ref="AM43" si="163">+N43-SUM(N44:N45)</f>
        <v>0</v>
      </c>
      <c r="AN43" s="503">
        <f t="shared" ref="AN43" si="164">+O43-SUM(O44:O45)</f>
        <v>0</v>
      </c>
      <c r="AO43" s="503">
        <f t="shared" ref="AO43" si="165">+P43-SUM(P44:P45)</f>
        <v>0</v>
      </c>
      <c r="AP43" s="503">
        <f t="shared" ref="AP43" si="166">+Q43-SUM(Q44:Q45)</f>
        <v>0</v>
      </c>
      <c r="AQ43" s="503">
        <f t="shared" ref="AQ43" si="167">+R43-SUM(R44:R45)</f>
        <v>0</v>
      </c>
      <c r="AR43" s="503">
        <f t="shared" ref="AR43" si="168">+S43-SUM(S44:S45)</f>
        <v>0</v>
      </c>
      <c r="AS43" s="503">
        <f t="shared" ref="AS43" si="169">+T43-SUM(T44:T45)</f>
        <v>0</v>
      </c>
      <c r="AT43" s="503">
        <f t="shared" ref="AT43" si="170">+U43-SUM(U44:U45)</f>
        <v>0</v>
      </c>
      <c r="AU43" s="503">
        <f t="shared" ref="AU43" si="171">+V43-SUM(V44:V45)</f>
        <v>0</v>
      </c>
      <c r="AV43" s="503">
        <f t="shared" ref="AV43" si="172">+W43-SUM(W44:W45)</f>
        <v>0</v>
      </c>
      <c r="AW43" s="503">
        <f t="shared" ref="AW43" si="173">+X43-SUM(X44:X45)</f>
        <v>0</v>
      </c>
      <c r="AX43" s="503">
        <f t="shared" ref="AX43" si="174">+Y43-SUM(Y44:Y45)</f>
        <v>0</v>
      </c>
      <c r="AY43" s="503">
        <f t="shared" ref="AY43" si="175">+Z43-SUM(Z44:Z45)</f>
        <v>0</v>
      </c>
      <c r="AZ43" s="509"/>
      <c r="BA43" s="503">
        <f t="shared" ref="BA43:BA75" si="176">+Z43-SUM(D43:Y43)</f>
        <v>0</v>
      </c>
      <c r="BB43" s="509"/>
      <c r="BC43" s="509"/>
      <c r="BD43" s="509"/>
      <c r="BE43" s="509"/>
      <c r="BF43" s="509"/>
      <c r="BG43" s="509"/>
      <c r="BH43" s="509"/>
      <c r="BI43" s="509"/>
      <c r="BJ43" s="509"/>
      <c r="BK43" s="509"/>
      <c r="BL43" s="509"/>
      <c r="BM43" s="509"/>
      <c r="BN43" s="509"/>
    </row>
    <row r="44" spans="2:66" s="51" customFormat="1" ht="17.100000000000001" customHeight="1" thickTop="1" thickBot="1">
      <c r="B44" s="433"/>
      <c r="C44" s="552" t="s">
        <v>61</v>
      </c>
      <c r="D44" s="482"/>
      <c r="E44" s="482"/>
      <c r="F44" s="482"/>
      <c r="G44" s="666"/>
      <c r="H44" s="482"/>
      <c r="I44" s="482"/>
      <c r="J44" s="482"/>
      <c r="K44" s="482"/>
      <c r="L44" s="482"/>
      <c r="M44" s="482"/>
      <c r="N44" s="482"/>
      <c r="O44" s="482"/>
      <c r="P44" s="482"/>
      <c r="Q44" s="482"/>
      <c r="R44" s="482"/>
      <c r="S44" s="482"/>
      <c r="T44" s="482"/>
      <c r="U44" s="482"/>
      <c r="V44" s="482"/>
      <c r="W44" s="482"/>
      <c r="X44" s="482"/>
      <c r="Y44" s="482"/>
      <c r="Z44" s="418">
        <f t="shared" si="91"/>
        <v>0</v>
      </c>
      <c r="AA44" s="479">
        <v>18</v>
      </c>
      <c r="AB44" s="494"/>
      <c r="AC44" s="506"/>
      <c r="AD44" s="506"/>
      <c r="AE44" s="506"/>
      <c r="AF44" s="780"/>
      <c r="AG44" s="506"/>
      <c r="AH44" s="506"/>
      <c r="AI44" s="506"/>
      <c r="AJ44" s="506"/>
      <c r="AK44" s="506"/>
      <c r="AL44" s="506"/>
      <c r="AM44" s="506"/>
      <c r="AN44" s="506"/>
      <c r="AO44" s="506"/>
      <c r="AP44" s="506"/>
      <c r="AQ44" s="506"/>
      <c r="AR44" s="506"/>
      <c r="AS44" s="506"/>
      <c r="AT44" s="506"/>
      <c r="AU44" s="506"/>
      <c r="AV44" s="506"/>
      <c r="AW44" s="506"/>
      <c r="AX44" s="506"/>
      <c r="AY44" s="506"/>
      <c r="AZ44" s="494"/>
      <c r="BA44" s="500">
        <f t="shared" si="176"/>
        <v>0</v>
      </c>
      <c r="BB44" s="494"/>
      <c r="BC44" s="494"/>
      <c r="BD44" s="494"/>
      <c r="BE44" s="494"/>
      <c r="BF44" s="494"/>
      <c r="BG44" s="494"/>
      <c r="BH44" s="494"/>
      <c r="BI44" s="494"/>
      <c r="BJ44" s="494"/>
      <c r="BK44" s="494"/>
      <c r="BL44" s="494"/>
      <c r="BM44" s="494"/>
      <c r="BN44" s="494"/>
    </row>
    <row r="45" spans="2:66" s="56" customFormat="1" ht="17.100000000000001" customHeight="1" thickTop="1" thickBot="1">
      <c r="B45" s="435"/>
      <c r="C45" s="552" t="s">
        <v>62</v>
      </c>
      <c r="D45" s="482"/>
      <c r="E45" s="482"/>
      <c r="F45" s="482"/>
      <c r="G45" s="666"/>
      <c r="H45" s="482"/>
      <c r="I45" s="482"/>
      <c r="J45" s="482"/>
      <c r="K45" s="482"/>
      <c r="L45" s="482"/>
      <c r="M45" s="482"/>
      <c r="N45" s="482"/>
      <c r="O45" s="482"/>
      <c r="P45" s="482"/>
      <c r="Q45" s="482"/>
      <c r="R45" s="482"/>
      <c r="S45" s="482"/>
      <c r="T45" s="482"/>
      <c r="U45" s="482"/>
      <c r="V45" s="482"/>
      <c r="W45" s="482"/>
      <c r="X45" s="482"/>
      <c r="Y45" s="482"/>
      <c r="Z45" s="418">
        <f t="shared" si="91"/>
        <v>0</v>
      </c>
      <c r="AA45" s="479">
        <v>19</v>
      </c>
      <c r="AB45" s="498"/>
      <c r="AC45" s="500"/>
      <c r="AD45" s="500"/>
      <c r="AE45" s="500"/>
      <c r="AF45" s="780"/>
      <c r="AG45" s="500"/>
      <c r="AH45" s="500"/>
      <c r="AI45" s="500"/>
      <c r="AJ45" s="500"/>
      <c r="AK45" s="500"/>
      <c r="AL45" s="500"/>
      <c r="AM45" s="500"/>
      <c r="AN45" s="500"/>
      <c r="AO45" s="500"/>
      <c r="AP45" s="500"/>
      <c r="AQ45" s="500"/>
      <c r="AR45" s="500"/>
      <c r="AS45" s="500"/>
      <c r="AT45" s="500"/>
      <c r="AU45" s="500"/>
      <c r="AV45" s="500"/>
      <c r="AW45" s="500"/>
      <c r="AX45" s="500"/>
      <c r="AY45" s="500"/>
      <c r="AZ45" s="498"/>
      <c r="BA45" s="500">
        <f t="shared" si="176"/>
        <v>0</v>
      </c>
      <c r="BB45" s="498"/>
      <c r="BC45" s="498"/>
      <c r="BD45" s="498"/>
      <c r="BE45" s="498"/>
      <c r="BF45" s="498"/>
      <c r="BG45" s="498"/>
      <c r="BH45" s="498"/>
      <c r="BI45" s="498"/>
      <c r="BJ45" s="498"/>
      <c r="BK45" s="498"/>
      <c r="BL45" s="498"/>
      <c r="BM45" s="498"/>
      <c r="BN45" s="498"/>
    </row>
    <row r="46" spans="2:66" s="82" customFormat="1" ht="30" customHeight="1" thickTop="1" thickBot="1">
      <c r="B46" s="287"/>
      <c r="C46" s="553" t="s">
        <v>56</v>
      </c>
      <c r="D46" s="418">
        <f>+SUM(D43,D34,D31)</f>
        <v>0</v>
      </c>
      <c r="E46" s="418">
        <f t="shared" ref="E46:Y46" si="177">+SUM(E43,E34,E31)</f>
        <v>0</v>
      </c>
      <c r="F46" s="418">
        <f t="shared" si="177"/>
        <v>0</v>
      </c>
      <c r="G46" s="666"/>
      <c r="H46" s="418">
        <f t="shared" si="177"/>
        <v>0</v>
      </c>
      <c r="I46" s="418">
        <f t="shared" si="177"/>
        <v>0</v>
      </c>
      <c r="J46" s="418">
        <f t="shared" si="177"/>
        <v>0</v>
      </c>
      <c r="K46" s="418">
        <f t="shared" si="177"/>
        <v>0</v>
      </c>
      <c r="L46" s="418">
        <f t="shared" si="177"/>
        <v>0</v>
      </c>
      <c r="M46" s="418">
        <f t="shared" si="177"/>
        <v>0</v>
      </c>
      <c r="N46" s="418">
        <f t="shared" si="177"/>
        <v>0</v>
      </c>
      <c r="O46" s="418">
        <f t="shared" si="177"/>
        <v>0</v>
      </c>
      <c r="P46" s="418">
        <f t="shared" si="177"/>
        <v>0</v>
      </c>
      <c r="Q46" s="418">
        <f t="shared" si="177"/>
        <v>0</v>
      </c>
      <c r="R46" s="418">
        <f t="shared" si="177"/>
        <v>0</v>
      </c>
      <c r="S46" s="418">
        <f t="shared" si="177"/>
        <v>0</v>
      </c>
      <c r="T46" s="418">
        <f t="shared" si="177"/>
        <v>0</v>
      </c>
      <c r="U46" s="418">
        <f t="shared" si="177"/>
        <v>0</v>
      </c>
      <c r="V46" s="418">
        <f t="shared" si="177"/>
        <v>0</v>
      </c>
      <c r="W46" s="418">
        <f t="shared" si="177"/>
        <v>0</v>
      </c>
      <c r="X46" s="418">
        <f t="shared" si="177"/>
        <v>0</v>
      </c>
      <c r="Y46" s="418">
        <f t="shared" si="177"/>
        <v>0</v>
      </c>
      <c r="Z46" s="418">
        <f t="shared" si="91"/>
        <v>0</v>
      </c>
      <c r="AA46" s="479">
        <v>20</v>
      </c>
      <c r="AB46" s="509"/>
      <c r="AC46" s="503">
        <f>+D46-D31-D34-D43</f>
        <v>0</v>
      </c>
      <c r="AD46" s="503">
        <f t="shared" ref="AD46" si="178">+E46-E31-E34-E43</f>
        <v>0</v>
      </c>
      <c r="AE46" s="503">
        <f t="shared" ref="AE46" si="179">+F46-F31-F34-F43</f>
        <v>0</v>
      </c>
      <c r="AF46" s="780"/>
      <c r="AG46" s="503">
        <f t="shared" ref="AG46" si="180">+H46-H31-H34-H43</f>
        <v>0</v>
      </c>
      <c r="AH46" s="503">
        <f t="shared" ref="AH46" si="181">+I46-I31-I34-I43</f>
        <v>0</v>
      </c>
      <c r="AI46" s="503">
        <f t="shared" ref="AI46" si="182">+J46-J31-J34-J43</f>
        <v>0</v>
      </c>
      <c r="AJ46" s="503">
        <f t="shared" ref="AJ46" si="183">+K46-K31-K34-K43</f>
        <v>0</v>
      </c>
      <c r="AK46" s="503">
        <f t="shared" ref="AK46" si="184">+L46-L31-L34-L43</f>
        <v>0</v>
      </c>
      <c r="AL46" s="503">
        <f t="shared" ref="AL46" si="185">+M46-M31-M34-M43</f>
        <v>0</v>
      </c>
      <c r="AM46" s="503">
        <f t="shared" ref="AM46" si="186">+N46-N31-N34-N43</f>
        <v>0</v>
      </c>
      <c r="AN46" s="503">
        <f t="shared" ref="AN46" si="187">+O46-O31-O34-O43</f>
        <v>0</v>
      </c>
      <c r="AO46" s="503">
        <f t="shared" ref="AO46" si="188">+P46-P31-P34-P43</f>
        <v>0</v>
      </c>
      <c r="AP46" s="503">
        <f t="shared" ref="AP46" si="189">+Q46-Q31-Q34-Q43</f>
        <v>0</v>
      </c>
      <c r="AQ46" s="503">
        <f t="shared" ref="AQ46" si="190">+R46-R31-R34-R43</f>
        <v>0</v>
      </c>
      <c r="AR46" s="503">
        <f t="shared" ref="AR46" si="191">+S46-S31-S34-S43</f>
        <v>0</v>
      </c>
      <c r="AS46" s="503">
        <f t="shared" ref="AS46" si="192">+T46-T31-T34-T43</f>
        <v>0</v>
      </c>
      <c r="AT46" s="503">
        <f t="shared" ref="AT46" si="193">+U46-U31-U34-U43</f>
        <v>0</v>
      </c>
      <c r="AU46" s="503">
        <f t="shared" ref="AU46" si="194">+V46-V31-V34-V43</f>
        <v>0</v>
      </c>
      <c r="AV46" s="503">
        <f t="shared" ref="AV46" si="195">+W46-W31-W34-W43</f>
        <v>0</v>
      </c>
      <c r="AW46" s="503">
        <f t="shared" ref="AW46" si="196">+X46-X31-X34-X43</f>
        <v>0</v>
      </c>
      <c r="AX46" s="503">
        <f t="shared" ref="AX46" si="197">+Y46-Y31-Y34-Y43</f>
        <v>0</v>
      </c>
      <c r="AY46" s="503">
        <f t="shared" ref="AY46" si="198">+Z46-Z31-Z34-Z43</f>
        <v>0</v>
      </c>
      <c r="AZ46" s="509"/>
      <c r="BA46" s="503">
        <f t="shared" si="176"/>
        <v>0</v>
      </c>
      <c r="BB46" s="509"/>
      <c r="BC46" s="509"/>
      <c r="BD46" s="509"/>
      <c r="BE46" s="509"/>
      <c r="BF46" s="509"/>
      <c r="BG46" s="509"/>
      <c r="BH46" s="509"/>
      <c r="BI46" s="509"/>
      <c r="BJ46" s="509"/>
      <c r="BK46" s="509"/>
      <c r="BL46" s="509"/>
      <c r="BM46" s="509"/>
      <c r="BN46" s="509"/>
    </row>
    <row r="47" spans="2:66" s="82" customFormat="1" ht="30" customHeight="1" thickTop="1" thickBot="1">
      <c r="B47" s="288"/>
      <c r="C47" s="733" t="s">
        <v>388</v>
      </c>
      <c r="D47" s="416"/>
      <c r="E47" s="416"/>
      <c r="F47" s="416"/>
      <c r="G47" s="666"/>
      <c r="H47" s="416"/>
      <c r="I47" s="416"/>
      <c r="J47" s="416"/>
      <c r="K47" s="416"/>
      <c r="L47" s="416"/>
      <c r="M47" s="416"/>
      <c r="N47" s="416"/>
      <c r="O47" s="416"/>
      <c r="P47" s="416"/>
      <c r="Q47" s="416"/>
      <c r="R47" s="416"/>
      <c r="S47" s="416"/>
      <c r="T47" s="416"/>
      <c r="U47" s="416"/>
      <c r="V47" s="416"/>
      <c r="W47" s="416"/>
      <c r="X47" s="416"/>
      <c r="Y47" s="416"/>
      <c r="Z47" s="418">
        <f t="shared" si="91"/>
        <v>0</v>
      </c>
      <c r="AA47" s="479">
        <v>72</v>
      </c>
      <c r="AB47" s="509"/>
      <c r="AC47" s="506">
        <f>+IF((D47+D48&gt;D46),111,0)</f>
        <v>0</v>
      </c>
      <c r="AD47" s="506">
        <f t="shared" ref="AD47" si="199">+IF((E47+E48&gt;E46),111,0)</f>
        <v>0</v>
      </c>
      <c r="AE47" s="506">
        <f t="shared" ref="AE47" si="200">+IF((F47+F48&gt;F46),111,0)</f>
        <v>0</v>
      </c>
      <c r="AF47" s="780"/>
      <c r="AG47" s="506">
        <f t="shared" ref="AG47" si="201">+IF((H47+H48&gt;H46),111,0)</f>
        <v>0</v>
      </c>
      <c r="AH47" s="506">
        <f t="shared" ref="AH47" si="202">+IF((I47+I48&gt;I46),111,0)</f>
        <v>0</v>
      </c>
      <c r="AI47" s="506">
        <f t="shared" ref="AI47" si="203">+IF((J47+J48&gt;J46),111,0)</f>
        <v>0</v>
      </c>
      <c r="AJ47" s="506">
        <f t="shared" ref="AJ47" si="204">+IF((K47+K48&gt;K46),111,0)</f>
        <v>0</v>
      </c>
      <c r="AK47" s="506">
        <f t="shared" ref="AK47" si="205">+IF((L47+L48&gt;L46),111,0)</f>
        <v>0</v>
      </c>
      <c r="AL47" s="506">
        <f t="shared" ref="AL47" si="206">+IF((M47+M48&gt;M46),111,0)</f>
        <v>0</v>
      </c>
      <c r="AM47" s="506">
        <f t="shared" ref="AM47" si="207">+IF((N47+N48&gt;N46),111,0)</f>
        <v>0</v>
      </c>
      <c r="AN47" s="506">
        <f t="shared" ref="AN47" si="208">+IF((O47+O48&gt;O46),111,0)</f>
        <v>0</v>
      </c>
      <c r="AO47" s="506">
        <f t="shared" ref="AO47" si="209">+IF((P47+P48&gt;P46),111,0)</f>
        <v>0</v>
      </c>
      <c r="AP47" s="506">
        <f t="shared" ref="AP47" si="210">+IF((Q47+Q48&gt;Q46),111,0)</f>
        <v>0</v>
      </c>
      <c r="AQ47" s="506">
        <f t="shared" ref="AQ47" si="211">+IF((R47+R48&gt;R46),111,0)</f>
        <v>0</v>
      </c>
      <c r="AR47" s="506">
        <f t="shared" ref="AR47" si="212">+IF((S47+S48&gt;S46),111,0)</f>
        <v>0</v>
      </c>
      <c r="AS47" s="506">
        <f t="shared" ref="AS47" si="213">+IF((T47+T48&gt;T46),111,0)</f>
        <v>0</v>
      </c>
      <c r="AT47" s="506">
        <f t="shared" ref="AT47" si="214">+IF((U47+U48&gt;U46),111,0)</f>
        <v>0</v>
      </c>
      <c r="AU47" s="506">
        <f t="shared" ref="AU47" si="215">+IF((V47+V48&gt;V46),111,0)</f>
        <v>0</v>
      </c>
      <c r="AV47" s="506">
        <f t="shared" ref="AV47" si="216">+IF((W47+W48&gt;W46),111,0)</f>
        <v>0</v>
      </c>
      <c r="AW47" s="506">
        <f t="shared" ref="AW47" si="217">+IF((X47+X48&gt;X46),111,0)</f>
        <v>0</v>
      </c>
      <c r="AX47" s="506">
        <f t="shared" ref="AX47" si="218">+IF((Y47+Y48&gt;Y46),111,0)</f>
        <v>0</v>
      </c>
      <c r="AY47" s="506">
        <f t="shared" ref="AY47" si="219">+IF((Z47+Z48&gt;Z46),111,0)</f>
        <v>0</v>
      </c>
      <c r="AZ47" s="509"/>
      <c r="BA47" s="506">
        <f t="shared" si="176"/>
        <v>0</v>
      </c>
      <c r="BB47" s="509"/>
      <c r="BC47" s="509"/>
      <c r="BD47" s="509"/>
      <c r="BE47" s="509"/>
      <c r="BF47" s="509"/>
      <c r="BG47" s="509"/>
      <c r="BH47" s="509"/>
      <c r="BI47" s="509"/>
      <c r="BJ47" s="509"/>
      <c r="BK47" s="509"/>
      <c r="BL47" s="509"/>
      <c r="BM47" s="509"/>
      <c r="BN47" s="509"/>
    </row>
    <row r="48" spans="2:66" s="82" customFormat="1" ht="17.100000000000001" customHeight="1" thickTop="1" thickBot="1">
      <c r="B48" s="288"/>
      <c r="C48" s="733" t="s">
        <v>389</v>
      </c>
      <c r="D48" s="416"/>
      <c r="E48" s="416"/>
      <c r="F48" s="416"/>
      <c r="G48" s="666"/>
      <c r="H48" s="416"/>
      <c r="I48" s="416"/>
      <c r="J48" s="416"/>
      <c r="K48" s="416"/>
      <c r="L48" s="416"/>
      <c r="M48" s="416"/>
      <c r="N48" s="416"/>
      <c r="O48" s="416"/>
      <c r="P48" s="416"/>
      <c r="Q48" s="416"/>
      <c r="R48" s="416"/>
      <c r="S48" s="416"/>
      <c r="T48" s="416"/>
      <c r="U48" s="416"/>
      <c r="V48" s="416"/>
      <c r="W48" s="416"/>
      <c r="X48" s="416"/>
      <c r="Y48" s="416"/>
      <c r="Z48" s="418">
        <f t="shared" si="91"/>
        <v>0</v>
      </c>
      <c r="AA48" s="479">
        <v>73</v>
      </c>
      <c r="AB48" s="509"/>
      <c r="AC48" s="506"/>
      <c r="AD48" s="506"/>
      <c r="AE48" s="506"/>
      <c r="AF48" s="780"/>
      <c r="AG48" s="506"/>
      <c r="AH48" s="506"/>
      <c r="AI48" s="506"/>
      <c r="AJ48" s="506"/>
      <c r="AK48" s="506"/>
      <c r="AL48" s="506"/>
      <c r="AM48" s="506"/>
      <c r="AN48" s="506"/>
      <c r="AO48" s="506"/>
      <c r="AP48" s="506"/>
      <c r="AQ48" s="506"/>
      <c r="AR48" s="506"/>
      <c r="AS48" s="506"/>
      <c r="AT48" s="506"/>
      <c r="AU48" s="506"/>
      <c r="AV48" s="506"/>
      <c r="AW48" s="506"/>
      <c r="AX48" s="506"/>
      <c r="AY48" s="506"/>
      <c r="AZ48" s="509"/>
      <c r="BA48" s="506">
        <f t="shared" si="176"/>
        <v>0</v>
      </c>
      <c r="BB48" s="509"/>
      <c r="BC48" s="509"/>
      <c r="BD48" s="509"/>
      <c r="BE48" s="509"/>
      <c r="BF48" s="509"/>
      <c r="BG48" s="509"/>
      <c r="BH48" s="509"/>
      <c r="BI48" s="509"/>
      <c r="BJ48" s="509"/>
      <c r="BK48" s="509"/>
      <c r="BL48" s="509"/>
      <c r="BM48" s="509"/>
      <c r="BN48" s="509"/>
    </row>
    <row r="49" spans="1:66" s="51" customFormat="1" ht="17.100000000000001" customHeight="1" thickTop="1" thickBot="1">
      <c r="B49" s="432"/>
      <c r="C49" s="733" t="s">
        <v>250</v>
      </c>
      <c r="D49" s="416"/>
      <c r="E49" s="416"/>
      <c r="F49" s="416"/>
      <c r="G49" s="666"/>
      <c r="H49" s="416"/>
      <c r="I49" s="416"/>
      <c r="J49" s="416"/>
      <c r="K49" s="416"/>
      <c r="L49" s="416"/>
      <c r="M49" s="416"/>
      <c r="N49" s="416"/>
      <c r="O49" s="416"/>
      <c r="P49" s="416"/>
      <c r="Q49" s="416"/>
      <c r="R49" s="416"/>
      <c r="S49" s="416"/>
      <c r="T49" s="416"/>
      <c r="U49" s="416"/>
      <c r="V49" s="416"/>
      <c r="W49" s="416"/>
      <c r="X49" s="416"/>
      <c r="Y49" s="416"/>
      <c r="Z49" s="418">
        <f t="shared" si="91"/>
        <v>0</v>
      </c>
      <c r="AA49" s="479">
        <v>60</v>
      </c>
      <c r="AB49" s="494"/>
      <c r="AC49" s="506">
        <f>+IF((D49&gt;D46),111,0)</f>
        <v>0</v>
      </c>
      <c r="AD49" s="506">
        <f t="shared" ref="AD49" si="220">+IF((E49&gt;E46),111,0)</f>
        <v>0</v>
      </c>
      <c r="AE49" s="506">
        <f t="shared" ref="AE49" si="221">+IF((F49&gt;F46),111,0)</f>
        <v>0</v>
      </c>
      <c r="AF49" s="780"/>
      <c r="AG49" s="506">
        <f t="shared" ref="AG49" si="222">+IF((H49&gt;H46),111,0)</f>
        <v>0</v>
      </c>
      <c r="AH49" s="506">
        <f t="shared" ref="AH49" si="223">+IF((I49&gt;I46),111,0)</f>
        <v>0</v>
      </c>
      <c r="AI49" s="506">
        <f t="shared" ref="AI49" si="224">+IF((J49&gt;J46),111,0)</f>
        <v>0</v>
      </c>
      <c r="AJ49" s="506">
        <f t="shared" ref="AJ49" si="225">+IF((K49&gt;K46),111,0)</f>
        <v>0</v>
      </c>
      <c r="AK49" s="506">
        <f t="shared" ref="AK49" si="226">+IF((L49&gt;L46),111,0)</f>
        <v>0</v>
      </c>
      <c r="AL49" s="506">
        <f t="shared" ref="AL49" si="227">+IF((M49&gt;M46),111,0)</f>
        <v>0</v>
      </c>
      <c r="AM49" s="506">
        <f t="shared" ref="AM49" si="228">+IF((N49&gt;N46),111,0)</f>
        <v>0</v>
      </c>
      <c r="AN49" s="506">
        <f t="shared" ref="AN49" si="229">+IF((O49&gt;O46),111,0)</f>
        <v>0</v>
      </c>
      <c r="AO49" s="506">
        <f t="shared" ref="AO49" si="230">+IF((P49&gt;P46),111,0)</f>
        <v>0</v>
      </c>
      <c r="AP49" s="506">
        <f t="shared" ref="AP49" si="231">+IF((Q49&gt;Q46),111,0)</f>
        <v>0</v>
      </c>
      <c r="AQ49" s="506">
        <f t="shared" ref="AQ49" si="232">+IF((R49&gt;R46),111,0)</f>
        <v>0</v>
      </c>
      <c r="AR49" s="506">
        <f t="shared" ref="AR49" si="233">+IF((S49&gt;S46),111,0)</f>
        <v>0</v>
      </c>
      <c r="AS49" s="506">
        <f t="shared" ref="AS49" si="234">+IF((T49&gt;T46),111,0)</f>
        <v>0</v>
      </c>
      <c r="AT49" s="506">
        <f t="shared" ref="AT49" si="235">+IF((U49&gt;U46),111,0)</f>
        <v>0</v>
      </c>
      <c r="AU49" s="506">
        <f t="shared" ref="AU49" si="236">+IF((V49&gt;V46),111,0)</f>
        <v>0</v>
      </c>
      <c r="AV49" s="506">
        <f t="shared" ref="AV49" si="237">+IF((W49&gt;W46),111,0)</f>
        <v>0</v>
      </c>
      <c r="AW49" s="506">
        <f t="shared" ref="AW49" si="238">+IF((X49&gt;X46),111,0)</f>
        <v>0</v>
      </c>
      <c r="AX49" s="506">
        <f t="shared" ref="AX49" si="239">+IF((Y49&gt;Y46),111,0)</f>
        <v>0</v>
      </c>
      <c r="AY49" s="506">
        <f t="shared" ref="AY49" si="240">+IF((Z49&gt;Z46),111,0)</f>
        <v>0</v>
      </c>
      <c r="AZ49" s="494"/>
      <c r="BA49" s="506">
        <f t="shared" si="176"/>
        <v>0</v>
      </c>
      <c r="BB49" s="494"/>
      <c r="BC49" s="494"/>
      <c r="BD49" s="494"/>
      <c r="BE49" s="494"/>
      <c r="BF49" s="494"/>
      <c r="BG49" s="494"/>
      <c r="BH49" s="494"/>
      <c r="BI49" s="494"/>
      <c r="BJ49" s="494"/>
      <c r="BK49" s="494"/>
      <c r="BL49" s="494"/>
      <c r="BM49" s="494"/>
      <c r="BN49" s="494"/>
    </row>
    <row r="50" spans="1:66" s="51" customFormat="1" ht="17.100000000000001" customHeight="1" thickTop="1" thickBot="1">
      <c r="B50" s="433"/>
      <c r="C50" s="733" t="s">
        <v>239</v>
      </c>
      <c r="D50" s="561"/>
      <c r="E50" s="438"/>
      <c r="F50" s="561"/>
      <c r="G50" s="426"/>
      <c r="H50" s="438"/>
      <c r="I50" s="561"/>
      <c r="J50" s="561"/>
      <c r="K50" s="561"/>
      <c r="L50" s="438"/>
      <c r="M50" s="561"/>
      <c r="N50" s="438"/>
      <c r="O50" s="561"/>
      <c r="P50" s="561"/>
      <c r="Q50" s="561"/>
      <c r="R50" s="561"/>
      <c r="S50" s="438"/>
      <c r="T50" s="561"/>
      <c r="U50" s="561"/>
      <c r="V50" s="561"/>
      <c r="W50" s="438"/>
      <c r="X50" s="561"/>
      <c r="Y50" s="438"/>
      <c r="Z50" s="418">
        <f t="shared" si="91"/>
        <v>0</v>
      </c>
      <c r="AA50" s="479">
        <v>61</v>
      </c>
      <c r="AB50" s="494"/>
      <c r="AC50" s="511"/>
      <c r="AD50" s="506">
        <f>+IF((E50&gt;E46),111,0)</f>
        <v>0</v>
      </c>
      <c r="AE50" s="511"/>
      <c r="AF50" s="780"/>
      <c r="AG50" s="506">
        <f>+IF((H50&gt;H46),111,0)</f>
        <v>0</v>
      </c>
      <c r="AH50" s="511"/>
      <c r="AI50" s="511"/>
      <c r="AJ50" s="511"/>
      <c r="AK50" s="506">
        <f>+IF((L50&gt;L46),111,0)</f>
        <v>0</v>
      </c>
      <c r="AL50" s="511"/>
      <c r="AM50" s="506">
        <f>+IF((N50&gt;N46),111,0)</f>
        <v>0</v>
      </c>
      <c r="AN50" s="511"/>
      <c r="AO50" s="511"/>
      <c r="AP50" s="511"/>
      <c r="AQ50" s="511"/>
      <c r="AR50" s="506">
        <f>+IF((S50&gt;S46),111,0)</f>
        <v>0</v>
      </c>
      <c r="AS50" s="511"/>
      <c r="AT50" s="511"/>
      <c r="AU50" s="511"/>
      <c r="AV50" s="506">
        <f>+IF((W50&gt;W46),111,0)</f>
        <v>0</v>
      </c>
      <c r="AW50" s="511"/>
      <c r="AX50" s="506">
        <f>+IF((Y50&gt;Y46),111,0)</f>
        <v>0</v>
      </c>
      <c r="AY50" s="506">
        <f>+IF((Z50&gt;Z46),111,0)</f>
        <v>0</v>
      </c>
      <c r="AZ50" s="494"/>
      <c r="BA50" s="506">
        <f t="shared" si="176"/>
        <v>0</v>
      </c>
      <c r="BB50" s="494"/>
      <c r="BC50" s="494"/>
      <c r="BD50" s="494"/>
      <c r="BE50" s="494"/>
      <c r="BF50" s="494"/>
      <c r="BG50" s="494"/>
      <c r="BH50" s="494"/>
      <c r="BI50" s="494"/>
      <c r="BJ50" s="494"/>
      <c r="BK50" s="494"/>
      <c r="BL50" s="494"/>
      <c r="BM50" s="494"/>
      <c r="BN50" s="494"/>
    </row>
    <row r="51" spans="1:66" s="51" customFormat="1" ht="30" customHeight="1" thickTop="1">
      <c r="B51" s="433"/>
      <c r="C51" s="734" t="s">
        <v>71</v>
      </c>
      <c r="D51" s="527"/>
      <c r="E51" s="527"/>
      <c r="F51" s="527"/>
      <c r="G51" s="527"/>
      <c r="H51" s="527"/>
      <c r="I51" s="527"/>
      <c r="J51" s="527"/>
      <c r="K51" s="527"/>
      <c r="L51" s="527"/>
      <c r="M51" s="527"/>
      <c r="N51" s="527"/>
      <c r="O51" s="527"/>
      <c r="P51" s="527"/>
      <c r="Q51" s="527"/>
      <c r="R51" s="527"/>
      <c r="S51" s="527"/>
      <c r="T51" s="527"/>
      <c r="U51" s="527"/>
      <c r="V51" s="527"/>
      <c r="W51" s="527"/>
      <c r="X51" s="527"/>
      <c r="Y51" s="527"/>
      <c r="Z51" s="442"/>
      <c r="AA51" s="479"/>
      <c r="AB51" s="494"/>
      <c r="AC51" s="500"/>
      <c r="AD51" s="500"/>
      <c r="AE51" s="500"/>
      <c r="AF51" s="770"/>
      <c r="AG51" s="500"/>
      <c r="AH51" s="500"/>
      <c r="AI51" s="500"/>
      <c r="AJ51" s="500"/>
      <c r="AK51" s="500"/>
      <c r="AL51" s="500"/>
      <c r="AM51" s="500"/>
      <c r="AN51" s="500"/>
      <c r="AO51" s="500"/>
      <c r="AP51" s="500"/>
      <c r="AQ51" s="500"/>
      <c r="AR51" s="500"/>
      <c r="AS51" s="500"/>
      <c r="AT51" s="500"/>
      <c r="AU51" s="500"/>
      <c r="AV51" s="500"/>
      <c r="AW51" s="500"/>
      <c r="AX51" s="500"/>
      <c r="AY51" s="500"/>
      <c r="AZ51" s="494"/>
      <c r="BA51" s="512">
        <f t="shared" si="176"/>
        <v>0</v>
      </c>
      <c r="BB51" s="494"/>
      <c r="BC51" s="494"/>
      <c r="BD51" s="494"/>
      <c r="BE51" s="494"/>
      <c r="BF51" s="494"/>
      <c r="BG51" s="494"/>
      <c r="BH51" s="494"/>
      <c r="BI51" s="494"/>
      <c r="BJ51" s="494"/>
      <c r="BK51" s="494"/>
      <c r="BL51" s="494"/>
      <c r="BM51" s="494"/>
      <c r="BN51" s="494"/>
    </row>
    <row r="52" spans="1:66" s="51" customFormat="1" ht="23.25" customHeight="1" thickBot="1">
      <c r="A52" s="831"/>
      <c r="B52" s="433"/>
      <c r="C52" s="552" t="s">
        <v>444</v>
      </c>
      <c r="D52" s="482"/>
      <c r="E52" s="482"/>
      <c r="F52" s="482"/>
      <c r="G52" s="666"/>
      <c r="H52" s="482"/>
      <c r="I52" s="482"/>
      <c r="J52" s="482"/>
      <c r="K52" s="482"/>
      <c r="L52" s="482"/>
      <c r="M52" s="482"/>
      <c r="N52" s="482"/>
      <c r="O52" s="482"/>
      <c r="P52" s="482"/>
      <c r="Q52" s="482"/>
      <c r="R52" s="482"/>
      <c r="S52" s="482"/>
      <c r="T52" s="482"/>
      <c r="U52" s="482"/>
      <c r="V52" s="482"/>
      <c r="W52" s="482"/>
      <c r="X52" s="482"/>
      <c r="Y52" s="482"/>
      <c r="Z52" s="418">
        <f t="shared" ref="Z52:Z53" si="241">SUM(D52:Y52)</f>
        <v>0</v>
      </c>
      <c r="AA52" s="479">
        <v>183</v>
      </c>
      <c r="AB52" s="494"/>
      <c r="AC52" s="500">
        <f>+D46-SUM(D52:D57)</f>
        <v>0</v>
      </c>
      <c r="AD52" s="500">
        <f t="shared" ref="AD52:AY52" si="242">+E46-SUM(E52:E57)</f>
        <v>0</v>
      </c>
      <c r="AE52" s="500">
        <f t="shared" si="242"/>
        <v>0</v>
      </c>
      <c r="AF52" s="780"/>
      <c r="AG52" s="500">
        <f t="shared" si="242"/>
        <v>0</v>
      </c>
      <c r="AH52" s="500">
        <f t="shared" si="242"/>
        <v>0</v>
      </c>
      <c r="AI52" s="500">
        <f t="shared" si="242"/>
        <v>0</v>
      </c>
      <c r="AJ52" s="500">
        <f t="shared" si="242"/>
        <v>0</v>
      </c>
      <c r="AK52" s="500">
        <f t="shared" si="242"/>
        <v>0</v>
      </c>
      <c r="AL52" s="500">
        <f t="shared" si="242"/>
        <v>0</v>
      </c>
      <c r="AM52" s="500">
        <f t="shared" si="242"/>
        <v>0</v>
      </c>
      <c r="AN52" s="500">
        <f t="shared" si="242"/>
        <v>0</v>
      </c>
      <c r="AO52" s="500">
        <f t="shared" si="242"/>
        <v>0</v>
      </c>
      <c r="AP52" s="500">
        <f t="shared" si="242"/>
        <v>0</v>
      </c>
      <c r="AQ52" s="500">
        <f t="shared" si="242"/>
        <v>0</v>
      </c>
      <c r="AR52" s="500">
        <f t="shared" si="242"/>
        <v>0</v>
      </c>
      <c r="AS52" s="500">
        <f t="shared" si="242"/>
        <v>0</v>
      </c>
      <c r="AT52" s="500">
        <f t="shared" si="242"/>
        <v>0</v>
      </c>
      <c r="AU52" s="500">
        <f t="shared" si="242"/>
        <v>0</v>
      </c>
      <c r="AV52" s="500">
        <f t="shared" si="242"/>
        <v>0</v>
      </c>
      <c r="AW52" s="500">
        <f t="shared" si="242"/>
        <v>0</v>
      </c>
      <c r="AX52" s="500">
        <f t="shared" si="242"/>
        <v>0</v>
      </c>
      <c r="AY52" s="500">
        <f t="shared" si="242"/>
        <v>0</v>
      </c>
      <c r="AZ52" s="494"/>
      <c r="BA52" s="513">
        <f t="shared" si="176"/>
        <v>0</v>
      </c>
      <c r="BB52" s="494"/>
      <c r="BC52" s="494"/>
      <c r="BD52" s="494"/>
      <c r="BE52" s="494"/>
      <c r="BF52" s="494"/>
      <c r="BG52" s="494"/>
      <c r="BH52" s="494"/>
      <c r="BI52" s="494"/>
      <c r="BJ52" s="494"/>
      <c r="BK52" s="494"/>
      <c r="BL52" s="494"/>
      <c r="BM52" s="494"/>
      <c r="BN52" s="494"/>
    </row>
    <row r="53" spans="1:66" s="51" customFormat="1" ht="17.100000000000001" customHeight="1" thickTop="1" thickBot="1">
      <c r="A53" s="831"/>
      <c r="B53" s="433"/>
      <c r="C53" s="552" t="s">
        <v>445</v>
      </c>
      <c r="D53" s="482"/>
      <c r="E53" s="482"/>
      <c r="F53" s="482"/>
      <c r="G53" s="666"/>
      <c r="H53" s="482"/>
      <c r="I53" s="482"/>
      <c r="J53" s="482"/>
      <c r="K53" s="482"/>
      <c r="L53" s="482"/>
      <c r="M53" s="482"/>
      <c r="N53" s="482"/>
      <c r="O53" s="482"/>
      <c r="P53" s="482"/>
      <c r="Q53" s="482"/>
      <c r="R53" s="482"/>
      <c r="S53" s="482"/>
      <c r="T53" s="482"/>
      <c r="U53" s="482"/>
      <c r="V53" s="482"/>
      <c r="W53" s="482"/>
      <c r="X53" s="482"/>
      <c r="Y53" s="482"/>
      <c r="Z53" s="418">
        <f t="shared" si="241"/>
        <v>0</v>
      </c>
      <c r="AA53" s="479">
        <v>184</v>
      </c>
      <c r="AB53" s="494"/>
      <c r="AC53" s="500"/>
      <c r="AD53" s="500"/>
      <c r="AE53" s="500"/>
      <c r="AF53" s="780"/>
      <c r="AG53" s="500"/>
      <c r="AH53" s="500"/>
      <c r="AI53" s="500"/>
      <c r="AJ53" s="500"/>
      <c r="AK53" s="500"/>
      <c r="AL53" s="500"/>
      <c r="AM53" s="500"/>
      <c r="AN53" s="500"/>
      <c r="AO53" s="500"/>
      <c r="AP53" s="500"/>
      <c r="AQ53" s="500"/>
      <c r="AR53" s="500"/>
      <c r="AS53" s="500"/>
      <c r="AT53" s="500"/>
      <c r="AU53" s="500"/>
      <c r="AV53" s="500"/>
      <c r="AW53" s="500"/>
      <c r="AX53" s="500"/>
      <c r="AY53" s="500"/>
      <c r="AZ53" s="494"/>
      <c r="BA53" s="513">
        <f t="shared" si="176"/>
        <v>0</v>
      </c>
      <c r="BB53" s="494"/>
      <c r="BC53" s="494"/>
      <c r="BD53" s="494"/>
      <c r="BE53" s="494"/>
      <c r="BF53" s="494"/>
      <c r="BG53" s="494"/>
      <c r="BH53" s="494"/>
      <c r="BI53" s="494"/>
      <c r="BJ53" s="494"/>
      <c r="BK53" s="494"/>
      <c r="BL53" s="494"/>
      <c r="BM53" s="494"/>
      <c r="BN53" s="494"/>
    </row>
    <row r="54" spans="1:66" s="51" customFormat="1" ht="17.100000000000001" customHeight="1" thickTop="1" thickBot="1">
      <c r="B54" s="433"/>
      <c r="C54" s="552" t="s">
        <v>371</v>
      </c>
      <c r="D54" s="482"/>
      <c r="E54" s="482"/>
      <c r="F54" s="482"/>
      <c r="G54" s="666"/>
      <c r="H54" s="482"/>
      <c r="I54" s="482"/>
      <c r="J54" s="482"/>
      <c r="K54" s="482"/>
      <c r="L54" s="482"/>
      <c r="M54" s="482"/>
      <c r="N54" s="482"/>
      <c r="O54" s="482"/>
      <c r="P54" s="482"/>
      <c r="Q54" s="482"/>
      <c r="R54" s="482"/>
      <c r="S54" s="482"/>
      <c r="T54" s="482"/>
      <c r="U54" s="482"/>
      <c r="V54" s="482"/>
      <c r="W54" s="482"/>
      <c r="X54" s="482"/>
      <c r="Y54" s="482"/>
      <c r="Z54" s="418">
        <f>SUM(D54:Y54)</f>
        <v>0</v>
      </c>
      <c r="AA54" s="479">
        <v>74</v>
      </c>
      <c r="AB54" s="494"/>
      <c r="AC54" s="500"/>
      <c r="AD54" s="500"/>
      <c r="AE54" s="500"/>
      <c r="AF54" s="780"/>
      <c r="AG54" s="500"/>
      <c r="AH54" s="500"/>
      <c r="AI54" s="500"/>
      <c r="AJ54" s="500"/>
      <c r="AK54" s="500"/>
      <c r="AL54" s="500"/>
      <c r="AM54" s="500"/>
      <c r="AN54" s="500"/>
      <c r="AO54" s="500"/>
      <c r="AP54" s="500"/>
      <c r="AQ54" s="500"/>
      <c r="AR54" s="500"/>
      <c r="AS54" s="500"/>
      <c r="AT54" s="500"/>
      <c r="AU54" s="500"/>
      <c r="AV54" s="500"/>
      <c r="AW54" s="500"/>
      <c r="AX54" s="500"/>
      <c r="AY54" s="500"/>
      <c r="AZ54" s="494"/>
      <c r="BA54" s="513">
        <f t="shared" si="176"/>
        <v>0</v>
      </c>
      <c r="BB54" s="494"/>
      <c r="BC54" s="494"/>
      <c r="BD54" s="494"/>
      <c r="BE54" s="494"/>
      <c r="BF54" s="494"/>
      <c r="BG54" s="494"/>
      <c r="BH54" s="494"/>
      <c r="BI54" s="494"/>
      <c r="BJ54" s="494"/>
      <c r="BK54" s="494"/>
      <c r="BL54" s="494"/>
      <c r="BM54" s="494"/>
      <c r="BN54" s="494"/>
    </row>
    <row r="55" spans="1:66" s="51" customFormat="1" ht="17.100000000000001" customHeight="1" thickTop="1" thickBot="1">
      <c r="B55" s="432"/>
      <c r="C55" s="552" t="s">
        <v>372</v>
      </c>
      <c r="D55" s="482"/>
      <c r="E55" s="482"/>
      <c r="F55" s="482"/>
      <c r="G55" s="666"/>
      <c r="H55" s="482"/>
      <c r="I55" s="482"/>
      <c r="J55" s="482"/>
      <c r="K55" s="482"/>
      <c r="L55" s="482"/>
      <c r="M55" s="482"/>
      <c r="N55" s="482"/>
      <c r="O55" s="482"/>
      <c r="P55" s="482"/>
      <c r="Q55" s="482"/>
      <c r="R55" s="482"/>
      <c r="S55" s="482"/>
      <c r="T55" s="482"/>
      <c r="U55" s="482"/>
      <c r="V55" s="482"/>
      <c r="W55" s="482"/>
      <c r="X55" s="482"/>
      <c r="Y55" s="482"/>
      <c r="Z55" s="418">
        <f>SUM(D55:Y55)</f>
        <v>0</v>
      </c>
      <c r="AA55" s="479">
        <v>75</v>
      </c>
      <c r="AB55" s="494"/>
      <c r="AC55" s="500"/>
      <c r="AD55" s="500"/>
      <c r="AE55" s="500"/>
      <c r="AF55" s="780"/>
      <c r="AG55" s="500"/>
      <c r="AH55" s="500"/>
      <c r="AI55" s="500"/>
      <c r="AJ55" s="500"/>
      <c r="AK55" s="500"/>
      <c r="AL55" s="500"/>
      <c r="AM55" s="500"/>
      <c r="AN55" s="500"/>
      <c r="AO55" s="500"/>
      <c r="AP55" s="500"/>
      <c r="AQ55" s="500"/>
      <c r="AR55" s="500"/>
      <c r="AS55" s="500"/>
      <c r="AT55" s="500"/>
      <c r="AU55" s="500"/>
      <c r="AV55" s="500"/>
      <c r="AW55" s="500"/>
      <c r="AX55" s="500"/>
      <c r="AY55" s="500"/>
      <c r="AZ55" s="494"/>
      <c r="BA55" s="513">
        <f t="shared" si="176"/>
        <v>0</v>
      </c>
      <c r="BB55" s="494"/>
      <c r="BC55" s="494"/>
      <c r="BD55" s="494"/>
      <c r="BE55" s="494"/>
      <c r="BF55" s="494"/>
      <c r="BG55" s="494"/>
      <c r="BH55" s="494"/>
      <c r="BI55" s="494"/>
      <c r="BJ55" s="494"/>
      <c r="BK55" s="494"/>
      <c r="BL55" s="494"/>
      <c r="BM55" s="494"/>
      <c r="BN55" s="494"/>
    </row>
    <row r="56" spans="1:66" s="56" customFormat="1" ht="17.100000000000001" customHeight="1" thickTop="1" thickBot="1">
      <c r="B56" s="436"/>
      <c r="C56" s="552" t="s">
        <v>373</v>
      </c>
      <c r="D56" s="482"/>
      <c r="E56" s="482"/>
      <c r="F56" s="482"/>
      <c r="G56" s="666"/>
      <c r="H56" s="482"/>
      <c r="I56" s="482"/>
      <c r="J56" s="482"/>
      <c r="K56" s="482"/>
      <c r="L56" s="482"/>
      <c r="M56" s="482"/>
      <c r="N56" s="482"/>
      <c r="O56" s="482"/>
      <c r="P56" s="482"/>
      <c r="Q56" s="482"/>
      <c r="R56" s="482"/>
      <c r="S56" s="482"/>
      <c r="T56" s="482"/>
      <c r="U56" s="482"/>
      <c r="V56" s="482"/>
      <c r="W56" s="482"/>
      <c r="X56" s="482"/>
      <c r="Y56" s="482"/>
      <c r="Z56" s="418">
        <f>SUM(D56:Y56)</f>
        <v>0</v>
      </c>
      <c r="AA56" s="479">
        <v>76</v>
      </c>
      <c r="AB56" s="498"/>
      <c r="AC56" s="500"/>
      <c r="AD56" s="500"/>
      <c r="AE56" s="500"/>
      <c r="AF56" s="780"/>
      <c r="AG56" s="500"/>
      <c r="AH56" s="500"/>
      <c r="AI56" s="500"/>
      <c r="AJ56" s="500"/>
      <c r="AK56" s="500"/>
      <c r="AL56" s="500"/>
      <c r="AM56" s="500"/>
      <c r="AN56" s="500"/>
      <c r="AO56" s="500"/>
      <c r="AP56" s="500"/>
      <c r="AQ56" s="500"/>
      <c r="AR56" s="500"/>
      <c r="AS56" s="500"/>
      <c r="AT56" s="500"/>
      <c r="AU56" s="500"/>
      <c r="AV56" s="500"/>
      <c r="AW56" s="500"/>
      <c r="AX56" s="500"/>
      <c r="AY56" s="500"/>
      <c r="AZ56" s="498"/>
      <c r="BA56" s="513">
        <f t="shared" si="176"/>
        <v>0</v>
      </c>
      <c r="BB56" s="498"/>
      <c r="BC56" s="498"/>
      <c r="BD56" s="498"/>
      <c r="BE56" s="498"/>
      <c r="BF56" s="498"/>
      <c r="BG56" s="498"/>
      <c r="BH56" s="498"/>
      <c r="BI56" s="498"/>
      <c r="BJ56" s="498"/>
      <c r="BK56" s="498"/>
      <c r="BL56" s="498"/>
      <c r="BM56" s="498"/>
      <c r="BN56" s="498"/>
    </row>
    <row r="57" spans="1:66" s="51" customFormat="1" ht="17.100000000000001" customHeight="1" thickTop="1" thickBot="1">
      <c r="B57" s="432"/>
      <c r="C57" s="552" t="s">
        <v>374</v>
      </c>
      <c r="D57" s="482"/>
      <c r="E57" s="482"/>
      <c r="F57" s="482"/>
      <c r="G57" s="666"/>
      <c r="H57" s="482"/>
      <c r="I57" s="482"/>
      <c r="J57" s="482"/>
      <c r="K57" s="482"/>
      <c r="L57" s="482"/>
      <c r="M57" s="482"/>
      <c r="N57" s="482"/>
      <c r="O57" s="482"/>
      <c r="P57" s="482"/>
      <c r="Q57" s="482"/>
      <c r="R57" s="482"/>
      <c r="S57" s="482"/>
      <c r="T57" s="482"/>
      <c r="U57" s="482"/>
      <c r="V57" s="482"/>
      <c r="W57" s="482"/>
      <c r="X57" s="482"/>
      <c r="Y57" s="482"/>
      <c r="Z57" s="418">
        <f>SUM(D57:Y57)</f>
        <v>0</v>
      </c>
      <c r="AA57" s="479">
        <v>77</v>
      </c>
      <c r="AB57" s="494"/>
      <c r="AC57" s="500"/>
      <c r="AD57" s="500"/>
      <c r="AE57" s="500"/>
      <c r="AF57" s="780"/>
      <c r="AG57" s="500"/>
      <c r="AH57" s="500"/>
      <c r="AI57" s="500"/>
      <c r="AJ57" s="500"/>
      <c r="AK57" s="500"/>
      <c r="AL57" s="500"/>
      <c r="AM57" s="500"/>
      <c r="AN57" s="500"/>
      <c r="AO57" s="500"/>
      <c r="AP57" s="500"/>
      <c r="AQ57" s="500"/>
      <c r="AR57" s="500"/>
      <c r="AS57" s="500"/>
      <c r="AT57" s="500"/>
      <c r="AU57" s="500"/>
      <c r="AV57" s="500"/>
      <c r="AW57" s="500"/>
      <c r="AX57" s="500"/>
      <c r="AY57" s="500"/>
      <c r="AZ57" s="494"/>
      <c r="BA57" s="513">
        <f t="shared" si="176"/>
        <v>0</v>
      </c>
      <c r="BB57" s="494"/>
      <c r="BC57" s="494"/>
      <c r="BD57" s="494"/>
      <c r="BE57" s="494"/>
      <c r="BF57" s="494"/>
      <c r="BG57" s="494"/>
      <c r="BH57" s="494"/>
      <c r="BI57" s="494"/>
      <c r="BJ57" s="494"/>
      <c r="BK57" s="494"/>
      <c r="BL57" s="494"/>
      <c r="BM57" s="494"/>
      <c r="BN57" s="494"/>
    </row>
    <row r="58" spans="1:66" s="51" customFormat="1" ht="30" customHeight="1" thickTop="1">
      <c r="B58" s="433"/>
      <c r="C58" s="560" t="s">
        <v>207</v>
      </c>
      <c r="D58" s="303"/>
      <c r="E58" s="303"/>
      <c r="F58" s="303"/>
      <c r="G58" s="303"/>
      <c r="H58" s="303"/>
      <c r="I58" s="303"/>
      <c r="J58" s="303"/>
      <c r="K58" s="303"/>
      <c r="L58" s="303"/>
      <c r="M58" s="303"/>
      <c r="N58" s="303"/>
      <c r="O58" s="303"/>
      <c r="P58" s="303"/>
      <c r="Q58" s="303"/>
      <c r="R58" s="303"/>
      <c r="S58" s="303"/>
      <c r="T58" s="303"/>
      <c r="U58" s="303"/>
      <c r="V58" s="303"/>
      <c r="W58" s="303"/>
      <c r="X58" s="303"/>
      <c r="Y58" s="303"/>
      <c r="Z58" s="442"/>
      <c r="AA58" s="479"/>
      <c r="AB58" s="494"/>
      <c r="AC58" s="503"/>
      <c r="AD58" s="503"/>
      <c r="AE58" s="503"/>
      <c r="AF58" s="769"/>
      <c r="AG58" s="503"/>
      <c r="AH58" s="503"/>
      <c r="AI58" s="503"/>
      <c r="AJ58" s="503"/>
      <c r="AK58" s="503"/>
      <c r="AL58" s="503"/>
      <c r="AM58" s="503"/>
      <c r="AN58" s="503"/>
      <c r="AO58" s="503"/>
      <c r="AP58" s="503"/>
      <c r="AQ58" s="503"/>
      <c r="AR58" s="503"/>
      <c r="AS58" s="503"/>
      <c r="AT58" s="503"/>
      <c r="AU58" s="503"/>
      <c r="AV58" s="503"/>
      <c r="AW58" s="503"/>
      <c r="AX58" s="503"/>
      <c r="AY58" s="503"/>
      <c r="AZ58" s="494"/>
      <c r="BA58" s="514"/>
      <c r="BB58" s="494"/>
      <c r="BC58" s="494"/>
      <c r="BD58" s="494"/>
      <c r="BE58" s="494"/>
      <c r="BF58" s="494"/>
      <c r="BG58" s="494"/>
      <c r="BH58" s="494"/>
      <c r="BI58" s="494"/>
      <c r="BJ58" s="494"/>
      <c r="BK58" s="494"/>
      <c r="BL58" s="494"/>
      <c r="BM58" s="494"/>
      <c r="BN58" s="494"/>
    </row>
    <row r="59" spans="1:66" s="51" customFormat="1" ht="30" customHeight="1" thickBot="1">
      <c r="B59" s="433"/>
      <c r="C59" s="732" t="s">
        <v>10</v>
      </c>
      <c r="D59" s="482"/>
      <c r="E59" s="482"/>
      <c r="F59" s="482"/>
      <c r="G59" s="666"/>
      <c r="H59" s="482"/>
      <c r="I59" s="482"/>
      <c r="J59" s="482"/>
      <c r="K59" s="482"/>
      <c r="L59" s="482"/>
      <c r="M59" s="482"/>
      <c r="N59" s="482"/>
      <c r="O59" s="482"/>
      <c r="P59" s="482"/>
      <c r="Q59" s="482"/>
      <c r="R59" s="482"/>
      <c r="S59" s="482"/>
      <c r="T59" s="482"/>
      <c r="U59" s="482"/>
      <c r="V59" s="482"/>
      <c r="W59" s="482"/>
      <c r="X59" s="482"/>
      <c r="Y59" s="482"/>
      <c r="Z59" s="418">
        <f t="shared" ref="Z59:Z77" si="243">SUM(D59:Y59)</f>
        <v>0</v>
      </c>
      <c r="AA59" s="479">
        <v>31</v>
      </c>
      <c r="AB59" s="494"/>
      <c r="AC59" s="500">
        <f>+D59-SUM(D60:D61)</f>
        <v>0</v>
      </c>
      <c r="AD59" s="500">
        <f t="shared" ref="AD59" si="244">+E59-SUM(E60:E61)</f>
        <v>0</v>
      </c>
      <c r="AE59" s="500">
        <f t="shared" ref="AE59" si="245">+F59-SUM(F60:F61)</f>
        <v>0</v>
      </c>
      <c r="AF59" s="780"/>
      <c r="AG59" s="500">
        <f t="shared" ref="AG59" si="246">+H59-SUM(H60:H61)</f>
        <v>0</v>
      </c>
      <c r="AH59" s="500">
        <f t="shared" ref="AH59" si="247">+I59-SUM(I60:I61)</f>
        <v>0</v>
      </c>
      <c r="AI59" s="500">
        <f t="shared" ref="AI59" si="248">+J59-SUM(J60:J61)</f>
        <v>0</v>
      </c>
      <c r="AJ59" s="500">
        <f t="shared" ref="AJ59" si="249">+K59-SUM(K60:K61)</f>
        <v>0</v>
      </c>
      <c r="AK59" s="500">
        <f t="shared" ref="AK59" si="250">+L59-SUM(L60:L61)</f>
        <v>0</v>
      </c>
      <c r="AL59" s="500">
        <f t="shared" ref="AL59" si="251">+M59-SUM(M60:M61)</f>
        <v>0</v>
      </c>
      <c r="AM59" s="500">
        <f t="shared" ref="AM59" si="252">+N59-SUM(N60:N61)</f>
        <v>0</v>
      </c>
      <c r="AN59" s="500">
        <f t="shared" ref="AN59" si="253">+O59-SUM(O60:O61)</f>
        <v>0</v>
      </c>
      <c r="AO59" s="500">
        <f t="shared" ref="AO59" si="254">+P59-SUM(P60:P61)</f>
        <v>0</v>
      </c>
      <c r="AP59" s="500">
        <f t="shared" ref="AP59" si="255">+Q59-SUM(Q60:Q61)</f>
        <v>0</v>
      </c>
      <c r="AQ59" s="500">
        <f t="shared" ref="AQ59" si="256">+R59-SUM(R60:R61)</f>
        <v>0</v>
      </c>
      <c r="AR59" s="500">
        <f t="shared" ref="AR59" si="257">+S59-SUM(S60:S61)</f>
        <v>0</v>
      </c>
      <c r="AS59" s="500">
        <f t="shared" ref="AS59" si="258">+T59-SUM(T60:T61)</f>
        <v>0</v>
      </c>
      <c r="AT59" s="500">
        <f t="shared" ref="AT59" si="259">+U59-SUM(U60:U61)</f>
        <v>0</v>
      </c>
      <c r="AU59" s="500">
        <f t="shared" ref="AU59" si="260">+V59-SUM(V60:V61)</f>
        <v>0</v>
      </c>
      <c r="AV59" s="500">
        <f t="shared" ref="AV59" si="261">+W59-SUM(W60:W61)</f>
        <v>0</v>
      </c>
      <c r="AW59" s="500">
        <f t="shared" ref="AW59" si="262">+X59-SUM(X60:X61)</f>
        <v>0</v>
      </c>
      <c r="AX59" s="500">
        <f t="shared" ref="AX59" si="263">+Y59-SUM(Y60:Y61)</f>
        <v>0</v>
      </c>
      <c r="AY59" s="500">
        <f t="shared" ref="AY59" si="264">+Z59-SUM(Z60:Z61)</f>
        <v>0</v>
      </c>
      <c r="AZ59" s="494"/>
      <c r="BA59" s="500">
        <f t="shared" si="176"/>
        <v>0</v>
      </c>
      <c r="BB59" s="494"/>
      <c r="BC59" s="494"/>
      <c r="BD59" s="494"/>
      <c r="BE59" s="494"/>
      <c r="BF59" s="494"/>
      <c r="BG59" s="494"/>
      <c r="BH59" s="494"/>
      <c r="BI59" s="494"/>
      <c r="BJ59" s="494"/>
      <c r="BK59" s="494"/>
      <c r="BL59" s="494"/>
      <c r="BM59" s="494"/>
      <c r="BN59" s="494"/>
    </row>
    <row r="60" spans="1:66" s="51" customFormat="1" ht="17.100000000000001" customHeight="1" thickTop="1" thickBot="1">
      <c r="B60" s="432"/>
      <c r="C60" s="552" t="s">
        <v>61</v>
      </c>
      <c r="D60" s="482"/>
      <c r="E60" s="482"/>
      <c r="F60" s="482"/>
      <c r="G60" s="666"/>
      <c r="H60" s="482"/>
      <c r="I60" s="482"/>
      <c r="J60" s="482"/>
      <c r="K60" s="482"/>
      <c r="L60" s="482"/>
      <c r="M60" s="482"/>
      <c r="N60" s="482"/>
      <c r="O60" s="482"/>
      <c r="P60" s="482"/>
      <c r="Q60" s="482"/>
      <c r="R60" s="482"/>
      <c r="S60" s="482"/>
      <c r="T60" s="482"/>
      <c r="U60" s="482"/>
      <c r="V60" s="482"/>
      <c r="W60" s="482"/>
      <c r="X60" s="482"/>
      <c r="Y60" s="482"/>
      <c r="Z60" s="418">
        <f t="shared" si="243"/>
        <v>0</v>
      </c>
      <c r="AA60" s="479">
        <v>32</v>
      </c>
      <c r="AB60" s="494"/>
      <c r="AC60" s="500"/>
      <c r="AD60" s="500"/>
      <c r="AE60" s="500"/>
      <c r="AF60" s="780"/>
      <c r="AG60" s="500"/>
      <c r="AH60" s="500"/>
      <c r="AI60" s="500"/>
      <c r="AJ60" s="500"/>
      <c r="AK60" s="500"/>
      <c r="AL60" s="500"/>
      <c r="AM60" s="500"/>
      <c r="AN60" s="500"/>
      <c r="AO60" s="500"/>
      <c r="AP60" s="500"/>
      <c r="AQ60" s="500"/>
      <c r="AR60" s="500"/>
      <c r="AS60" s="500"/>
      <c r="AT60" s="500"/>
      <c r="AU60" s="500"/>
      <c r="AV60" s="500"/>
      <c r="AW60" s="500"/>
      <c r="AX60" s="500"/>
      <c r="AY60" s="500"/>
      <c r="AZ60" s="494"/>
      <c r="BA60" s="500">
        <f t="shared" si="176"/>
        <v>0</v>
      </c>
      <c r="BB60" s="494"/>
      <c r="BC60" s="494"/>
      <c r="BD60" s="494"/>
      <c r="BE60" s="494"/>
      <c r="BF60" s="494"/>
      <c r="BG60" s="494"/>
      <c r="BH60" s="494"/>
      <c r="BI60" s="494"/>
      <c r="BJ60" s="494"/>
      <c r="BK60" s="494"/>
      <c r="BL60" s="494"/>
      <c r="BM60" s="494"/>
      <c r="BN60" s="494"/>
    </row>
    <row r="61" spans="1:66" s="51" customFormat="1" ht="17.100000000000001" customHeight="1" thickTop="1" thickBot="1">
      <c r="B61" s="432"/>
      <c r="C61" s="552" t="s">
        <v>62</v>
      </c>
      <c r="D61" s="482"/>
      <c r="E61" s="482"/>
      <c r="F61" s="482"/>
      <c r="G61" s="666"/>
      <c r="H61" s="482"/>
      <c r="I61" s="482"/>
      <c r="J61" s="482"/>
      <c r="K61" s="482"/>
      <c r="L61" s="482"/>
      <c r="M61" s="482"/>
      <c r="N61" s="482"/>
      <c r="O61" s="482"/>
      <c r="P61" s="482"/>
      <c r="Q61" s="482"/>
      <c r="R61" s="482"/>
      <c r="S61" s="482"/>
      <c r="T61" s="482"/>
      <c r="U61" s="482"/>
      <c r="V61" s="482"/>
      <c r="W61" s="482"/>
      <c r="X61" s="482"/>
      <c r="Y61" s="482"/>
      <c r="Z61" s="418">
        <f t="shared" si="243"/>
        <v>0</v>
      </c>
      <c r="AA61" s="479">
        <v>33</v>
      </c>
      <c r="AB61" s="494"/>
      <c r="AC61" s="500"/>
      <c r="AD61" s="500"/>
      <c r="AE61" s="500"/>
      <c r="AF61" s="780"/>
      <c r="AG61" s="500"/>
      <c r="AH61" s="500"/>
      <c r="AI61" s="500"/>
      <c r="AJ61" s="500"/>
      <c r="AK61" s="500"/>
      <c r="AL61" s="500"/>
      <c r="AM61" s="500"/>
      <c r="AN61" s="500"/>
      <c r="AO61" s="500"/>
      <c r="AP61" s="500"/>
      <c r="AQ61" s="500"/>
      <c r="AR61" s="500"/>
      <c r="AS61" s="500"/>
      <c r="AT61" s="500"/>
      <c r="AU61" s="500"/>
      <c r="AV61" s="500"/>
      <c r="AW61" s="500"/>
      <c r="AX61" s="500"/>
      <c r="AY61" s="500"/>
      <c r="AZ61" s="494"/>
      <c r="BA61" s="500">
        <f t="shared" si="176"/>
        <v>0</v>
      </c>
      <c r="BB61" s="494"/>
      <c r="BC61" s="494"/>
      <c r="BD61" s="494"/>
      <c r="BE61" s="494"/>
      <c r="BF61" s="494"/>
      <c r="BG61" s="494"/>
      <c r="BH61" s="494"/>
      <c r="BI61" s="494"/>
      <c r="BJ61" s="494"/>
      <c r="BK61" s="494"/>
      <c r="BL61" s="494"/>
      <c r="BM61" s="494"/>
      <c r="BN61" s="494"/>
    </row>
    <row r="62" spans="1:66" s="51" customFormat="1" ht="30" customHeight="1" thickTop="1" thickBot="1">
      <c r="B62" s="432"/>
      <c r="C62" s="553" t="s">
        <v>11</v>
      </c>
      <c r="D62" s="482"/>
      <c r="E62" s="482"/>
      <c r="F62" s="482"/>
      <c r="G62" s="666"/>
      <c r="H62" s="482"/>
      <c r="I62" s="482"/>
      <c r="J62" s="482"/>
      <c r="K62" s="482"/>
      <c r="L62" s="482"/>
      <c r="M62" s="482"/>
      <c r="N62" s="482"/>
      <c r="O62" s="482"/>
      <c r="P62" s="482"/>
      <c r="Q62" s="482"/>
      <c r="R62" s="482"/>
      <c r="S62" s="482"/>
      <c r="T62" s="482"/>
      <c r="U62" s="482"/>
      <c r="V62" s="482"/>
      <c r="W62" s="482"/>
      <c r="X62" s="482"/>
      <c r="Y62" s="482"/>
      <c r="Z62" s="418">
        <f t="shared" si="243"/>
        <v>0</v>
      </c>
      <c r="AA62" s="479">
        <v>34</v>
      </c>
      <c r="AB62" s="494"/>
      <c r="AC62" s="500">
        <f>+D62-SUM(D63:D64)</f>
        <v>0</v>
      </c>
      <c r="AD62" s="500">
        <f t="shared" ref="AD62" si="265">+E62-SUM(E63:E64)</f>
        <v>0</v>
      </c>
      <c r="AE62" s="500">
        <f t="shared" ref="AE62" si="266">+F62-SUM(F63:F64)</f>
        <v>0</v>
      </c>
      <c r="AF62" s="780"/>
      <c r="AG62" s="500">
        <f t="shared" ref="AG62" si="267">+H62-SUM(H63:H64)</f>
        <v>0</v>
      </c>
      <c r="AH62" s="500">
        <f t="shared" ref="AH62" si="268">+I62-SUM(I63:I64)</f>
        <v>0</v>
      </c>
      <c r="AI62" s="500">
        <f t="shared" ref="AI62" si="269">+J62-SUM(J63:J64)</f>
        <v>0</v>
      </c>
      <c r="AJ62" s="500">
        <f t="shared" ref="AJ62" si="270">+K62-SUM(K63:K64)</f>
        <v>0</v>
      </c>
      <c r="AK62" s="500">
        <f t="shared" ref="AK62" si="271">+L62-SUM(L63:L64)</f>
        <v>0</v>
      </c>
      <c r="AL62" s="500">
        <f t="shared" ref="AL62" si="272">+M62-SUM(M63:M64)</f>
        <v>0</v>
      </c>
      <c r="AM62" s="500">
        <f t="shared" ref="AM62" si="273">+N62-SUM(N63:N64)</f>
        <v>0</v>
      </c>
      <c r="AN62" s="500">
        <f t="shared" ref="AN62" si="274">+O62-SUM(O63:O64)</f>
        <v>0</v>
      </c>
      <c r="AO62" s="500">
        <f t="shared" ref="AO62" si="275">+P62-SUM(P63:P64)</f>
        <v>0</v>
      </c>
      <c r="AP62" s="500">
        <f t="shared" ref="AP62" si="276">+Q62-SUM(Q63:Q64)</f>
        <v>0</v>
      </c>
      <c r="AQ62" s="500">
        <f t="shared" ref="AQ62" si="277">+R62-SUM(R63:R64)</f>
        <v>0</v>
      </c>
      <c r="AR62" s="500">
        <f t="shared" ref="AR62" si="278">+S62-SUM(S63:S64)</f>
        <v>0</v>
      </c>
      <c r="AS62" s="500">
        <f t="shared" ref="AS62" si="279">+T62-SUM(T63:T64)</f>
        <v>0</v>
      </c>
      <c r="AT62" s="500">
        <f t="shared" ref="AT62" si="280">+U62-SUM(U63:U64)</f>
        <v>0</v>
      </c>
      <c r="AU62" s="500">
        <f t="shared" ref="AU62" si="281">+V62-SUM(V63:V64)</f>
        <v>0</v>
      </c>
      <c r="AV62" s="500">
        <f t="shared" ref="AV62" si="282">+W62-SUM(W63:W64)</f>
        <v>0</v>
      </c>
      <c r="AW62" s="500">
        <f t="shared" ref="AW62" si="283">+X62-SUM(X63:X64)</f>
        <v>0</v>
      </c>
      <c r="AX62" s="500">
        <f t="shared" ref="AX62" si="284">+Y62-SUM(Y63:Y64)</f>
        <v>0</v>
      </c>
      <c r="AY62" s="500">
        <f t="shared" ref="AY62" si="285">+Z62-SUM(Z63:Z64)</f>
        <v>0</v>
      </c>
      <c r="AZ62" s="494"/>
      <c r="BA62" s="500">
        <f t="shared" si="176"/>
        <v>0</v>
      </c>
      <c r="BB62" s="494"/>
      <c r="BC62" s="494"/>
      <c r="BD62" s="494"/>
      <c r="BE62" s="494"/>
      <c r="BF62" s="494"/>
      <c r="BG62" s="494"/>
      <c r="BH62" s="494"/>
      <c r="BI62" s="494"/>
      <c r="BJ62" s="494"/>
      <c r="BK62" s="494"/>
      <c r="BL62" s="494"/>
      <c r="BM62" s="494"/>
      <c r="BN62" s="494"/>
    </row>
    <row r="63" spans="1:66" s="56" customFormat="1" ht="17.100000000000001" customHeight="1" thickTop="1" thickBot="1">
      <c r="B63" s="434"/>
      <c r="C63" s="552" t="s">
        <v>61</v>
      </c>
      <c r="D63" s="482"/>
      <c r="E63" s="482"/>
      <c r="F63" s="482"/>
      <c r="G63" s="666"/>
      <c r="H63" s="482"/>
      <c r="I63" s="482"/>
      <c r="J63" s="482"/>
      <c r="K63" s="482"/>
      <c r="L63" s="482"/>
      <c r="M63" s="482"/>
      <c r="N63" s="482"/>
      <c r="O63" s="482"/>
      <c r="P63" s="482"/>
      <c r="Q63" s="482"/>
      <c r="R63" s="482"/>
      <c r="S63" s="482"/>
      <c r="T63" s="482"/>
      <c r="U63" s="482"/>
      <c r="V63" s="482"/>
      <c r="W63" s="482"/>
      <c r="X63" s="482"/>
      <c r="Y63" s="482"/>
      <c r="Z63" s="418">
        <f t="shared" si="243"/>
        <v>0</v>
      </c>
      <c r="AA63" s="479">
        <v>35</v>
      </c>
      <c r="AB63" s="498"/>
      <c r="AC63" s="500"/>
      <c r="AD63" s="500"/>
      <c r="AE63" s="500"/>
      <c r="AF63" s="780"/>
      <c r="AG63" s="500"/>
      <c r="AH63" s="500"/>
      <c r="AI63" s="500"/>
      <c r="AJ63" s="500"/>
      <c r="AK63" s="500"/>
      <c r="AL63" s="500"/>
      <c r="AM63" s="500"/>
      <c r="AN63" s="500"/>
      <c r="AO63" s="500"/>
      <c r="AP63" s="500"/>
      <c r="AQ63" s="500"/>
      <c r="AR63" s="500"/>
      <c r="AS63" s="500"/>
      <c r="AT63" s="500"/>
      <c r="AU63" s="500"/>
      <c r="AV63" s="500"/>
      <c r="AW63" s="500"/>
      <c r="AX63" s="500"/>
      <c r="AY63" s="500"/>
      <c r="AZ63" s="498"/>
      <c r="BA63" s="500">
        <f t="shared" si="176"/>
        <v>0</v>
      </c>
      <c r="BB63" s="498"/>
      <c r="BC63" s="498"/>
      <c r="BD63" s="498"/>
      <c r="BE63" s="498"/>
      <c r="BF63" s="498"/>
      <c r="BG63" s="498"/>
      <c r="BH63" s="498"/>
      <c r="BI63" s="498"/>
      <c r="BJ63" s="498"/>
      <c r="BK63" s="498"/>
      <c r="BL63" s="498"/>
      <c r="BM63" s="498"/>
      <c r="BN63" s="498"/>
    </row>
    <row r="64" spans="1:66" s="51" customFormat="1" ht="17.100000000000001" customHeight="1" thickTop="1" thickBot="1">
      <c r="B64" s="433"/>
      <c r="C64" s="552" t="s">
        <v>62</v>
      </c>
      <c r="D64" s="482"/>
      <c r="E64" s="482"/>
      <c r="F64" s="482"/>
      <c r="G64" s="666"/>
      <c r="H64" s="482"/>
      <c r="I64" s="482"/>
      <c r="J64" s="482"/>
      <c r="K64" s="482"/>
      <c r="L64" s="482"/>
      <c r="M64" s="482"/>
      <c r="N64" s="482"/>
      <c r="O64" s="482"/>
      <c r="P64" s="482"/>
      <c r="Q64" s="482"/>
      <c r="R64" s="482"/>
      <c r="S64" s="482"/>
      <c r="T64" s="482"/>
      <c r="U64" s="482"/>
      <c r="V64" s="482"/>
      <c r="W64" s="482"/>
      <c r="X64" s="482"/>
      <c r="Y64" s="482"/>
      <c r="Z64" s="418">
        <f t="shared" si="243"/>
        <v>0</v>
      </c>
      <c r="AA64" s="479">
        <v>36</v>
      </c>
      <c r="AB64" s="494"/>
      <c r="AC64" s="500"/>
      <c r="AD64" s="500"/>
      <c r="AE64" s="500"/>
      <c r="AF64" s="780"/>
      <c r="AG64" s="500"/>
      <c r="AH64" s="500"/>
      <c r="AI64" s="500"/>
      <c r="AJ64" s="500"/>
      <c r="AK64" s="500"/>
      <c r="AL64" s="500"/>
      <c r="AM64" s="500"/>
      <c r="AN64" s="500"/>
      <c r="AO64" s="500"/>
      <c r="AP64" s="500"/>
      <c r="AQ64" s="500"/>
      <c r="AR64" s="500"/>
      <c r="AS64" s="500"/>
      <c r="AT64" s="500"/>
      <c r="AU64" s="500"/>
      <c r="AV64" s="500"/>
      <c r="AW64" s="500"/>
      <c r="AX64" s="500"/>
      <c r="AY64" s="500"/>
      <c r="AZ64" s="494"/>
      <c r="BA64" s="500">
        <f t="shared" si="176"/>
        <v>0</v>
      </c>
      <c r="BB64" s="494"/>
      <c r="BC64" s="494"/>
      <c r="BD64" s="494"/>
      <c r="BE64" s="494"/>
      <c r="BF64" s="494"/>
      <c r="BG64" s="494"/>
      <c r="BH64" s="494"/>
      <c r="BI64" s="494"/>
      <c r="BJ64" s="494"/>
      <c r="BK64" s="494"/>
      <c r="BL64" s="494"/>
      <c r="BM64" s="494"/>
      <c r="BN64" s="494"/>
    </row>
    <row r="65" spans="1:66" s="51" customFormat="1" ht="30" customHeight="1" thickTop="1" thickBot="1">
      <c r="B65" s="433"/>
      <c r="C65" s="552" t="s">
        <v>190</v>
      </c>
      <c r="D65" s="482"/>
      <c r="E65" s="482"/>
      <c r="F65" s="482"/>
      <c r="G65" s="666"/>
      <c r="H65" s="482"/>
      <c r="I65" s="482"/>
      <c r="J65" s="482"/>
      <c r="K65" s="482"/>
      <c r="L65" s="482"/>
      <c r="M65" s="482"/>
      <c r="N65" s="482"/>
      <c r="O65" s="482"/>
      <c r="P65" s="482"/>
      <c r="Q65" s="482"/>
      <c r="R65" s="482"/>
      <c r="S65" s="482"/>
      <c r="T65" s="482"/>
      <c r="U65" s="482"/>
      <c r="V65" s="482"/>
      <c r="W65" s="482"/>
      <c r="X65" s="482"/>
      <c r="Y65" s="482"/>
      <c r="Z65" s="418">
        <f t="shared" si="243"/>
        <v>0</v>
      </c>
      <c r="AA65" s="479">
        <v>62</v>
      </c>
      <c r="AB65" s="494"/>
      <c r="AC65" s="503">
        <f>+D62-SUM(D65:D70)</f>
        <v>0</v>
      </c>
      <c r="AD65" s="503">
        <f t="shared" ref="AD65" si="286">+E62-SUM(E65:E70)</f>
        <v>0</v>
      </c>
      <c r="AE65" s="503">
        <f t="shared" ref="AE65" si="287">+F62-SUM(F65:F70)</f>
        <v>0</v>
      </c>
      <c r="AF65" s="780"/>
      <c r="AG65" s="503">
        <f t="shared" ref="AG65" si="288">+H62-SUM(H65:H70)</f>
        <v>0</v>
      </c>
      <c r="AH65" s="503">
        <f t="shared" ref="AH65" si="289">+I62-SUM(I65:I70)</f>
        <v>0</v>
      </c>
      <c r="AI65" s="503">
        <f t="shared" ref="AI65" si="290">+J62-SUM(J65:J70)</f>
        <v>0</v>
      </c>
      <c r="AJ65" s="503">
        <f t="shared" ref="AJ65" si="291">+K62-SUM(K65:K70)</f>
        <v>0</v>
      </c>
      <c r="AK65" s="503">
        <f t="shared" ref="AK65" si="292">+L62-SUM(L65:L70)</f>
        <v>0</v>
      </c>
      <c r="AL65" s="503">
        <f t="shared" ref="AL65" si="293">+M62-SUM(M65:M70)</f>
        <v>0</v>
      </c>
      <c r="AM65" s="503">
        <f t="shared" ref="AM65" si="294">+N62-SUM(N65:N70)</f>
        <v>0</v>
      </c>
      <c r="AN65" s="503">
        <f t="shared" ref="AN65" si="295">+O62-SUM(O65:O70)</f>
        <v>0</v>
      </c>
      <c r="AO65" s="503">
        <f t="shared" ref="AO65" si="296">+P62-SUM(P65:P70)</f>
        <v>0</v>
      </c>
      <c r="AP65" s="503">
        <f t="shared" ref="AP65" si="297">+Q62-SUM(Q65:Q70)</f>
        <v>0</v>
      </c>
      <c r="AQ65" s="503">
        <f t="shared" ref="AQ65" si="298">+R62-SUM(R65:R70)</f>
        <v>0</v>
      </c>
      <c r="AR65" s="503">
        <f t="shared" ref="AR65" si="299">+S62-SUM(S65:S70)</f>
        <v>0</v>
      </c>
      <c r="AS65" s="503">
        <f t="shared" ref="AS65" si="300">+T62-SUM(T65:T70)</f>
        <v>0</v>
      </c>
      <c r="AT65" s="503">
        <f t="shared" ref="AT65" si="301">+U62-SUM(U65:U70)</f>
        <v>0</v>
      </c>
      <c r="AU65" s="503">
        <f t="shared" ref="AU65" si="302">+V62-SUM(V65:V70)</f>
        <v>0</v>
      </c>
      <c r="AV65" s="503">
        <f t="shared" ref="AV65" si="303">+W62-SUM(W65:W70)</f>
        <v>0</v>
      </c>
      <c r="AW65" s="503">
        <f t="shared" ref="AW65" si="304">+X62-SUM(X65:X70)</f>
        <v>0</v>
      </c>
      <c r="AX65" s="503">
        <f t="shared" ref="AX65" si="305">+Y62-SUM(Y65:Y70)</f>
        <v>0</v>
      </c>
      <c r="AY65" s="503">
        <f t="shared" ref="AY65" si="306">+Z62-SUM(Z65:Z70)</f>
        <v>0</v>
      </c>
      <c r="AZ65" s="494"/>
      <c r="BA65" s="503">
        <f t="shared" si="176"/>
        <v>0</v>
      </c>
      <c r="BB65" s="494"/>
      <c r="BC65" s="494"/>
      <c r="BD65" s="494"/>
      <c r="BE65" s="494"/>
      <c r="BF65" s="494"/>
      <c r="BG65" s="494"/>
      <c r="BH65" s="494"/>
      <c r="BI65" s="494"/>
      <c r="BJ65" s="494"/>
      <c r="BK65" s="494"/>
      <c r="BL65" s="494"/>
      <c r="BM65" s="494"/>
      <c r="BN65" s="494"/>
    </row>
    <row r="66" spans="1:66" s="51" customFormat="1" ht="17.100000000000001" customHeight="1" thickTop="1" thickBot="1">
      <c r="B66" s="433"/>
      <c r="C66" s="552" t="s">
        <v>81</v>
      </c>
      <c r="D66" s="482"/>
      <c r="E66" s="482"/>
      <c r="F66" s="482"/>
      <c r="G66" s="666"/>
      <c r="H66" s="482"/>
      <c r="I66" s="482"/>
      <c r="J66" s="482"/>
      <c r="K66" s="482"/>
      <c r="L66" s="482"/>
      <c r="M66" s="482"/>
      <c r="N66" s="482"/>
      <c r="O66" s="482"/>
      <c r="P66" s="482"/>
      <c r="Q66" s="482"/>
      <c r="R66" s="482"/>
      <c r="S66" s="482"/>
      <c r="T66" s="482"/>
      <c r="U66" s="482"/>
      <c r="V66" s="482"/>
      <c r="W66" s="482"/>
      <c r="X66" s="482"/>
      <c r="Y66" s="482"/>
      <c r="Z66" s="418">
        <f t="shared" si="243"/>
        <v>0</v>
      </c>
      <c r="AA66" s="479">
        <v>63</v>
      </c>
      <c r="AB66" s="494"/>
      <c r="AC66" s="500"/>
      <c r="AD66" s="500"/>
      <c r="AE66" s="500"/>
      <c r="AF66" s="780"/>
      <c r="AG66" s="500"/>
      <c r="AH66" s="500"/>
      <c r="AI66" s="500"/>
      <c r="AJ66" s="500"/>
      <c r="AK66" s="500"/>
      <c r="AL66" s="500"/>
      <c r="AM66" s="500"/>
      <c r="AN66" s="500"/>
      <c r="AO66" s="500"/>
      <c r="AP66" s="500"/>
      <c r="AQ66" s="500"/>
      <c r="AR66" s="500"/>
      <c r="AS66" s="500"/>
      <c r="AT66" s="500"/>
      <c r="AU66" s="500"/>
      <c r="AV66" s="500"/>
      <c r="AW66" s="500"/>
      <c r="AX66" s="500"/>
      <c r="AY66" s="500"/>
      <c r="AZ66" s="494"/>
      <c r="BA66" s="500">
        <f t="shared" si="176"/>
        <v>0</v>
      </c>
      <c r="BB66" s="494"/>
      <c r="BC66" s="494"/>
      <c r="BD66" s="494"/>
      <c r="BE66" s="494"/>
      <c r="BF66" s="494"/>
      <c r="BG66" s="494"/>
      <c r="BH66" s="494"/>
      <c r="BI66" s="494"/>
      <c r="BJ66" s="494"/>
      <c r="BK66" s="494"/>
      <c r="BL66" s="494"/>
      <c r="BM66" s="494"/>
      <c r="BN66" s="494"/>
    </row>
    <row r="67" spans="1:66" s="51" customFormat="1" ht="17.100000000000001" customHeight="1" thickTop="1" thickBot="1">
      <c r="B67" s="433"/>
      <c r="C67" s="552" t="s">
        <v>282</v>
      </c>
      <c r="D67" s="482"/>
      <c r="E67" s="482"/>
      <c r="F67" s="482"/>
      <c r="G67" s="666"/>
      <c r="H67" s="482"/>
      <c r="I67" s="482"/>
      <c r="J67" s="482"/>
      <c r="K67" s="482"/>
      <c r="L67" s="482"/>
      <c r="M67" s="482"/>
      <c r="N67" s="482"/>
      <c r="O67" s="482"/>
      <c r="P67" s="482"/>
      <c r="Q67" s="482"/>
      <c r="R67" s="482"/>
      <c r="S67" s="482"/>
      <c r="T67" s="482"/>
      <c r="U67" s="482"/>
      <c r="V67" s="482"/>
      <c r="W67" s="482"/>
      <c r="X67" s="482"/>
      <c r="Y67" s="482"/>
      <c r="Z67" s="418">
        <f t="shared" si="243"/>
        <v>0</v>
      </c>
      <c r="AA67" s="479">
        <v>64</v>
      </c>
      <c r="AB67" s="494"/>
      <c r="AC67" s="500"/>
      <c r="AD67" s="500"/>
      <c r="AE67" s="500"/>
      <c r="AF67" s="780"/>
      <c r="AG67" s="500"/>
      <c r="AH67" s="500"/>
      <c r="AI67" s="500"/>
      <c r="AJ67" s="500"/>
      <c r="AK67" s="500"/>
      <c r="AL67" s="500"/>
      <c r="AM67" s="500"/>
      <c r="AN67" s="500"/>
      <c r="AO67" s="500"/>
      <c r="AP67" s="500"/>
      <c r="AQ67" s="500"/>
      <c r="AR67" s="500"/>
      <c r="AS67" s="500"/>
      <c r="AT67" s="500"/>
      <c r="AU67" s="500"/>
      <c r="AV67" s="500"/>
      <c r="AW67" s="500"/>
      <c r="AX67" s="500"/>
      <c r="AY67" s="500"/>
      <c r="AZ67" s="494"/>
      <c r="BA67" s="500">
        <f t="shared" si="176"/>
        <v>0</v>
      </c>
      <c r="BB67" s="494"/>
      <c r="BC67" s="494"/>
      <c r="BD67" s="494"/>
      <c r="BE67" s="494"/>
      <c r="BF67" s="494"/>
      <c r="BG67" s="494"/>
      <c r="BH67" s="494"/>
      <c r="BI67" s="494"/>
      <c r="BJ67" s="494"/>
      <c r="BK67" s="494"/>
      <c r="BL67" s="494"/>
      <c r="BM67" s="494"/>
      <c r="BN67" s="494"/>
    </row>
    <row r="68" spans="1:66" s="51" customFormat="1" ht="17.100000000000001" customHeight="1" thickTop="1" thickBot="1">
      <c r="B68" s="433"/>
      <c r="C68" s="552" t="s">
        <v>191</v>
      </c>
      <c r="D68" s="482"/>
      <c r="E68" s="482"/>
      <c r="F68" s="482"/>
      <c r="G68" s="666"/>
      <c r="H68" s="482"/>
      <c r="I68" s="482"/>
      <c r="J68" s="482"/>
      <c r="K68" s="482"/>
      <c r="L68" s="482"/>
      <c r="M68" s="482"/>
      <c r="N68" s="482"/>
      <c r="O68" s="482"/>
      <c r="P68" s="482"/>
      <c r="Q68" s="482"/>
      <c r="R68" s="482"/>
      <c r="S68" s="482"/>
      <c r="T68" s="482"/>
      <c r="U68" s="482"/>
      <c r="V68" s="482"/>
      <c r="W68" s="482"/>
      <c r="X68" s="482"/>
      <c r="Y68" s="482"/>
      <c r="Z68" s="418">
        <f t="shared" si="243"/>
        <v>0</v>
      </c>
      <c r="AA68" s="479">
        <v>65</v>
      </c>
      <c r="AB68" s="494"/>
      <c r="AC68" s="500"/>
      <c r="AD68" s="500"/>
      <c r="AE68" s="500"/>
      <c r="AF68" s="780"/>
      <c r="AG68" s="500"/>
      <c r="AH68" s="500"/>
      <c r="AI68" s="500"/>
      <c r="AJ68" s="500"/>
      <c r="AK68" s="500"/>
      <c r="AL68" s="500"/>
      <c r="AM68" s="500"/>
      <c r="AN68" s="500"/>
      <c r="AO68" s="500"/>
      <c r="AP68" s="500"/>
      <c r="AQ68" s="500"/>
      <c r="AR68" s="500"/>
      <c r="AS68" s="500"/>
      <c r="AT68" s="500"/>
      <c r="AU68" s="500"/>
      <c r="AV68" s="500"/>
      <c r="AW68" s="500"/>
      <c r="AX68" s="500"/>
      <c r="AY68" s="500"/>
      <c r="AZ68" s="494"/>
      <c r="BA68" s="500">
        <f t="shared" si="176"/>
        <v>0</v>
      </c>
      <c r="BB68" s="494"/>
      <c r="BC68" s="494"/>
      <c r="BD68" s="494"/>
      <c r="BE68" s="494"/>
      <c r="BF68" s="494"/>
      <c r="BG68" s="494"/>
      <c r="BH68" s="494"/>
      <c r="BI68" s="494"/>
      <c r="BJ68" s="494"/>
      <c r="BK68" s="494"/>
      <c r="BL68" s="494"/>
      <c r="BM68" s="494"/>
      <c r="BN68" s="494"/>
    </row>
    <row r="69" spans="1:66" s="56" customFormat="1" ht="17.100000000000001" customHeight="1" thickTop="1" thickBot="1">
      <c r="B69" s="434"/>
      <c r="C69" s="552" t="s">
        <v>54</v>
      </c>
      <c r="D69" s="482"/>
      <c r="E69" s="482"/>
      <c r="F69" s="482"/>
      <c r="G69" s="666"/>
      <c r="H69" s="482"/>
      <c r="I69" s="482"/>
      <c r="J69" s="482"/>
      <c r="K69" s="482"/>
      <c r="L69" s="482"/>
      <c r="M69" s="482"/>
      <c r="N69" s="482"/>
      <c r="O69" s="482"/>
      <c r="P69" s="482"/>
      <c r="Q69" s="482"/>
      <c r="R69" s="482"/>
      <c r="S69" s="482"/>
      <c r="T69" s="482"/>
      <c r="U69" s="482"/>
      <c r="V69" s="482"/>
      <c r="W69" s="482"/>
      <c r="X69" s="482"/>
      <c r="Y69" s="482"/>
      <c r="Z69" s="418">
        <f t="shared" si="243"/>
        <v>0</v>
      </c>
      <c r="AA69" s="479">
        <v>66</v>
      </c>
      <c r="AB69" s="498"/>
      <c r="AC69" s="500"/>
      <c r="AD69" s="500"/>
      <c r="AE69" s="500"/>
      <c r="AF69" s="780"/>
      <c r="AG69" s="500"/>
      <c r="AH69" s="500"/>
      <c r="AI69" s="500"/>
      <c r="AJ69" s="500"/>
      <c r="AK69" s="500"/>
      <c r="AL69" s="500"/>
      <c r="AM69" s="500"/>
      <c r="AN69" s="500"/>
      <c r="AO69" s="500"/>
      <c r="AP69" s="500"/>
      <c r="AQ69" s="500"/>
      <c r="AR69" s="500"/>
      <c r="AS69" s="500"/>
      <c r="AT69" s="500"/>
      <c r="AU69" s="500"/>
      <c r="AV69" s="500"/>
      <c r="AW69" s="500"/>
      <c r="AX69" s="500"/>
      <c r="AY69" s="500"/>
      <c r="AZ69" s="498"/>
      <c r="BA69" s="500">
        <f t="shared" si="176"/>
        <v>0</v>
      </c>
      <c r="BB69" s="498"/>
      <c r="BC69" s="498"/>
      <c r="BD69" s="498"/>
      <c r="BE69" s="498"/>
      <c r="BF69" s="498"/>
      <c r="BG69" s="498"/>
      <c r="BH69" s="498"/>
      <c r="BI69" s="498"/>
      <c r="BJ69" s="498"/>
      <c r="BK69" s="498"/>
      <c r="BL69" s="498"/>
      <c r="BM69" s="498"/>
      <c r="BN69" s="498"/>
    </row>
    <row r="70" spans="1:66" s="82" customFormat="1" ht="17.100000000000001" customHeight="1" thickTop="1" thickBot="1">
      <c r="B70" s="287"/>
      <c r="C70" s="552" t="s">
        <v>241</v>
      </c>
      <c r="D70" s="482"/>
      <c r="E70" s="482"/>
      <c r="F70" s="482"/>
      <c r="G70" s="666"/>
      <c r="H70" s="482"/>
      <c r="I70" s="482"/>
      <c r="J70" s="482"/>
      <c r="K70" s="482"/>
      <c r="L70" s="482"/>
      <c r="M70" s="482"/>
      <c r="N70" s="482"/>
      <c r="O70" s="482"/>
      <c r="P70" s="482"/>
      <c r="Q70" s="482"/>
      <c r="R70" s="482"/>
      <c r="S70" s="482"/>
      <c r="T70" s="482"/>
      <c r="U70" s="482"/>
      <c r="V70" s="482"/>
      <c r="W70" s="482"/>
      <c r="X70" s="482"/>
      <c r="Y70" s="482"/>
      <c r="Z70" s="418">
        <f t="shared" si="243"/>
        <v>0</v>
      </c>
      <c r="AA70" s="479">
        <v>67</v>
      </c>
      <c r="AB70" s="509"/>
      <c r="AC70" s="500"/>
      <c r="AD70" s="500"/>
      <c r="AE70" s="500"/>
      <c r="AF70" s="780"/>
      <c r="AG70" s="500"/>
      <c r="AH70" s="500"/>
      <c r="AI70" s="500"/>
      <c r="AJ70" s="500"/>
      <c r="AK70" s="500"/>
      <c r="AL70" s="500"/>
      <c r="AM70" s="500"/>
      <c r="AN70" s="500"/>
      <c r="AO70" s="500"/>
      <c r="AP70" s="500"/>
      <c r="AQ70" s="500"/>
      <c r="AR70" s="500"/>
      <c r="AS70" s="500"/>
      <c r="AT70" s="500"/>
      <c r="AU70" s="500"/>
      <c r="AV70" s="500"/>
      <c r="AW70" s="500"/>
      <c r="AX70" s="500"/>
      <c r="AY70" s="500"/>
      <c r="AZ70" s="509"/>
      <c r="BA70" s="500">
        <f t="shared" si="176"/>
        <v>0</v>
      </c>
      <c r="BB70" s="509"/>
      <c r="BC70" s="509"/>
      <c r="BD70" s="509"/>
      <c r="BE70" s="509"/>
      <c r="BF70" s="509"/>
      <c r="BG70" s="509"/>
      <c r="BH70" s="509"/>
      <c r="BI70" s="509"/>
      <c r="BJ70" s="509"/>
      <c r="BK70" s="509"/>
      <c r="BL70" s="509"/>
      <c r="BM70" s="509"/>
      <c r="BN70" s="509"/>
    </row>
    <row r="71" spans="1:66" s="51" customFormat="1" ht="30" customHeight="1" thickTop="1" thickBot="1">
      <c r="B71" s="433"/>
      <c r="C71" s="553" t="s">
        <v>12</v>
      </c>
      <c r="D71" s="482"/>
      <c r="E71" s="482"/>
      <c r="F71" s="482"/>
      <c r="G71" s="666"/>
      <c r="H71" s="482"/>
      <c r="I71" s="482"/>
      <c r="J71" s="482"/>
      <c r="K71" s="482"/>
      <c r="L71" s="482"/>
      <c r="M71" s="482"/>
      <c r="N71" s="482"/>
      <c r="O71" s="482"/>
      <c r="P71" s="482"/>
      <c r="Q71" s="482"/>
      <c r="R71" s="482"/>
      <c r="S71" s="482"/>
      <c r="T71" s="482"/>
      <c r="U71" s="482"/>
      <c r="V71" s="482"/>
      <c r="W71" s="482"/>
      <c r="X71" s="482"/>
      <c r="Y71" s="482"/>
      <c r="Z71" s="418">
        <f t="shared" si="243"/>
        <v>0</v>
      </c>
      <c r="AA71" s="479">
        <v>37</v>
      </c>
      <c r="AB71" s="494"/>
      <c r="AC71" s="503">
        <f>+D71-SUM(D72:D73)</f>
        <v>0</v>
      </c>
      <c r="AD71" s="503">
        <f t="shared" ref="AD71" si="307">+E71-SUM(E72:E73)</f>
        <v>0</v>
      </c>
      <c r="AE71" s="503">
        <f t="shared" ref="AE71" si="308">+F71-SUM(F72:F73)</f>
        <v>0</v>
      </c>
      <c r="AF71" s="780"/>
      <c r="AG71" s="503">
        <f t="shared" ref="AG71" si="309">+H71-SUM(H72:H73)</f>
        <v>0</v>
      </c>
      <c r="AH71" s="503">
        <f t="shared" ref="AH71" si="310">+I71-SUM(I72:I73)</f>
        <v>0</v>
      </c>
      <c r="AI71" s="503">
        <f t="shared" ref="AI71" si="311">+J71-SUM(J72:J73)</f>
        <v>0</v>
      </c>
      <c r="AJ71" s="503">
        <f t="shared" ref="AJ71" si="312">+K71-SUM(K72:K73)</f>
        <v>0</v>
      </c>
      <c r="AK71" s="503">
        <f t="shared" ref="AK71" si="313">+L71-SUM(L72:L73)</f>
        <v>0</v>
      </c>
      <c r="AL71" s="503">
        <f t="shared" ref="AL71" si="314">+M71-SUM(M72:M73)</f>
        <v>0</v>
      </c>
      <c r="AM71" s="503">
        <f t="shared" ref="AM71" si="315">+N71-SUM(N72:N73)</f>
        <v>0</v>
      </c>
      <c r="AN71" s="503">
        <f t="shared" ref="AN71" si="316">+O71-SUM(O72:O73)</f>
        <v>0</v>
      </c>
      <c r="AO71" s="503">
        <f t="shared" ref="AO71" si="317">+P71-SUM(P72:P73)</f>
        <v>0</v>
      </c>
      <c r="AP71" s="503">
        <f t="shared" ref="AP71" si="318">+Q71-SUM(Q72:Q73)</f>
        <v>0</v>
      </c>
      <c r="AQ71" s="503">
        <f t="shared" ref="AQ71" si="319">+R71-SUM(R72:R73)</f>
        <v>0</v>
      </c>
      <c r="AR71" s="503">
        <f t="shared" ref="AR71" si="320">+S71-SUM(S72:S73)</f>
        <v>0</v>
      </c>
      <c r="AS71" s="503">
        <f t="shared" ref="AS71" si="321">+T71-SUM(T72:T73)</f>
        <v>0</v>
      </c>
      <c r="AT71" s="503">
        <f t="shared" ref="AT71" si="322">+U71-SUM(U72:U73)</f>
        <v>0</v>
      </c>
      <c r="AU71" s="503">
        <f t="shared" ref="AU71" si="323">+V71-SUM(V72:V73)</f>
        <v>0</v>
      </c>
      <c r="AV71" s="503">
        <f t="shared" ref="AV71" si="324">+W71-SUM(W72:W73)</f>
        <v>0</v>
      </c>
      <c r="AW71" s="503">
        <f t="shared" ref="AW71" si="325">+X71-SUM(X72:X73)</f>
        <v>0</v>
      </c>
      <c r="AX71" s="503">
        <f t="shared" ref="AX71" si="326">+Y71-SUM(Y72:Y73)</f>
        <v>0</v>
      </c>
      <c r="AY71" s="503">
        <f t="shared" ref="AY71" si="327">+Z71-SUM(Z72:Z73)</f>
        <v>0</v>
      </c>
      <c r="AZ71" s="494"/>
      <c r="BA71" s="503">
        <f t="shared" si="176"/>
        <v>0</v>
      </c>
      <c r="BB71" s="494"/>
      <c r="BC71" s="494"/>
      <c r="BD71" s="494"/>
      <c r="BE71" s="494"/>
      <c r="BF71" s="494"/>
      <c r="BG71" s="494"/>
      <c r="BH71" s="494"/>
      <c r="BI71" s="494"/>
      <c r="BJ71" s="494"/>
      <c r="BK71" s="494"/>
      <c r="BL71" s="494"/>
      <c r="BM71" s="494"/>
      <c r="BN71" s="494"/>
    </row>
    <row r="72" spans="1:66" s="56" customFormat="1" ht="17.100000000000001" customHeight="1" thickTop="1" thickBot="1">
      <c r="B72" s="435"/>
      <c r="C72" s="552" t="s">
        <v>61</v>
      </c>
      <c r="D72" s="482"/>
      <c r="E72" s="482"/>
      <c r="F72" s="482"/>
      <c r="G72" s="666"/>
      <c r="H72" s="482"/>
      <c r="I72" s="482"/>
      <c r="J72" s="482"/>
      <c r="K72" s="482"/>
      <c r="L72" s="482"/>
      <c r="M72" s="482"/>
      <c r="N72" s="482"/>
      <c r="O72" s="482"/>
      <c r="P72" s="482"/>
      <c r="Q72" s="482"/>
      <c r="R72" s="482"/>
      <c r="S72" s="482"/>
      <c r="T72" s="482"/>
      <c r="U72" s="482"/>
      <c r="V72" s="482"/>
      <c r="W72" s="482"/>
      <c r="X72" s="482"/>
      <c r="Y72" s="482"/>
      <c r="Z72" s="418">
        <f t="shared" si="243"/>
        <v>0</v>
      </c>
      <c r="AA72" s="479">
        <v>38</v>
      </c>
      <c r="AB72" s="498"/>
      <c r="AC72" s="506"/>
      <c r="AD72" s="506"/>
      <c r="AE72" s="506"/>
      <c r="AF72" s="780"/>
      <c r="AG72" s="506"/>
      <c r="AH72" s="506"/>
      <c r="AI72" s="506"/>
      <c r="AJ72" s="506"/>
      <c r="AK72" s="506"/>
      <c r="AL72" s="506"/>
      <c r="AM72" s="506"/>
      <c r="AN72" s="506"/>
      <c r="AO72" s="506"/>
      <c r="AP72" s="506"/>
      <c r="AQ72" s="506"/>
      <c r="AR72" s="506"/>
      <c r="AS72" s="506"/>
      <c r="AT72" s="506"/>
      <c r="AU72" s="506"/>
      <c r="AV72" s="506"/>
      <c r="AW72" s="506"/>
      <c r="AX72" s="506"/>
      <c r="AY72" s="506"/>
      <c r="AZ72" s="498"/>
      <c r="BA72" s="500">
        <f t="shared" si="176"/>
        <v>0</v>
      </c>
      <c r="BB72" s="498"/>
      <c r="BC72" s="498"/>
      <c r="BD72" s="498"/>
      <c r="BE72" s="498"/>
      <c r="BF72" s="498"/>
      <c r="BG72" s="498"/>
      <c r="BH72" s="498"/>
      <c r="BI72" s="498"/>
      <c r="BJ72" s="498"/>
      <c r="BK72" s="498"/>
      <c r="BL72" s="498"/>
      <c r="BM72" s="498"/>
      <c r="BN72" s="498"/>
    </row>
    <row r="73" spans="1:66" s="82" customFormat="1" ht="17.100000000000001" customHeight="1" thickTop="1" thickBot="1">
      <c r="B73" s="287"/>
      <c r="C73" s="552" t="s">
        <v>62</v>
      </c>
      <c r="D73" s="482"/>
      <c r="E73" s="482"/>
      <c r="F73" s="482"/>
      <c r="G73" s="666"/>
      <c r="H73" s="482"/>
      <c r="I73" s="482"/>
      <c r="J73" s="482"/>
      <c r="K73" s="482"/>
      <c r="L73" s="482"/>
      <c r="M73" s="482"/>
      <c r="N73" s="482"/>
      <c r="O73" s="482"/>
      <c r="P73" s="482"/>
      <c r="Q73" s="482"/>
      <c r="R73" s="482"/>
      <c r="S73" s="482"/>
      <c r="T73" s="482"/>
      <c r="U73" s="482"/>
      <c r="V73" s="482"/>
      <c r="W73" s="482"/>
      <c r="X73" s="482"/>
      <c r="Y73" s="482"/>
      <c r="Z73" s="418">
        <f t="shared" si="243"/>
        <v>0</v>
      </c>
      <c r="AA73" s="479">
        <v>39</v>
      </c>
      <c r="AB73" s="509"/>
      <c r="AC73" s="500"/>
      <c r="AD73" s="500"/>
      <c r="AE73" s="500"/>
      <c r="AF73" s="780"/>
      <c r="AG73" s="500"/>
      <c r="AH73" s="500"/>
      <c r="AI73" s="500"/>
      <c r="AJ73" s="500"/>
      <c r="AK73" s="500"/>
      <c r="AL73" s="500"/>
      <c r="AM73" s="500"/>
      <c r="AN73" s="500"/>
      <c r="AO73" s="500"/>
      <c r="AP73" s="500"/>
      <c r="AQ73" s="500"/>
      <c r="AR73" s="500"/>
      <c r="AS73" s="500"/>
      <c r="AT73" s="500"/>
      <c r="AU73" s="500"/>
      <c r="AV73" s="500"/>
      <c r="AW73" s="500"/>
      <c r="AX73" s="500"/>
      <c r="AY73" s="500"/>
      <c r="AZ73" s="509"/>
      <c r="BA73" s="500">
        <f t="shared" si="176"/>
        <v>0</v>
      </c>
      <c r="BB73" s="509"/>
      <c r="BC73" s="509"/>
      <c r="BD73" s="509"/>
      <c r="BE73" s="509"/>
      <c r="BF73" s="509"/>
      <c r="BG73" s="509"/>
      <c r="BH73" s="509"/>
      <c r="BI73" s="509"/>
      <c r="BJ73" s="509"/>
      <c r="BK73" s="509"/>
      <c r="BL73" s="509"/>
      <c r="BM73" s="509"/>
      <c r="BN73" s="509"/>
    </row>
    <row r="74" spans="1:66" s="82" customFormat="1" ht="30" customHeight="1" thickTop="1" thickBot="1">
      <c r="B74" s="288"/>
      <c r="C74" s="553" t="s">
        <v>57</v>
      </c>
      <c r="D74" s="418">
        <f>+SUM(D71,D62,D59)</f>
        <v>0</v>
      </c>
      <c r="E74" s="418">
        <f t="shared" ref="E74:Y74" si="328">+SUM(E71,E62,E59)</f>
        <v>0</v>
      </c>
      <c r="F74" s="418">
        <f t="shared" si="328"/>
        <v>0</v>
      </c>
      <c r="G74" s="666"/>
      <c r="H74" s="418">
        <f t="shared" si="328"/>
        <v>0</v>
      </c>
      <c r="I74" s="418">
        <f t="shared" si="328"/>
        <v>0</v>
      </c>
      <c r="J74" s="418">
        <f t="shared" si="328"/>
        <v>0</v>
      </c>
      <c r="K74" s="418">
        <f t="shared" si="328"/>
        <v>0</v>
      </c>
      <c r="L74" s="418">
        <f t="shared" si="328"/>
        <v>0</v>
      </c>
      <c r="M74" s="418">
        <f t="shared" si="328"/>
        <v>0</v>
      </c>
      <c r="N74" s="418">
        <f t="shared" si="328"/>
        <v>0</v>
      </c>
      <c r="O74" s="418">
        <f t="shared" si="328"/>
        <v>0</v>
      </c>
      <c r="P74" s="418">
        <f t="shared" si="328"/>
        <v>0</v>
      </c>
      <c r="Q74" s="418">
        <f t="shared" si="328"/>
        <v>0</v>
      </c>
      <c r="R74" s="418">
        <f t="shared" si="328"/>
        <v>0</v>
      </c>
      <c r="S74" s="418">
        <f t="shared" si="328"/>
        <v>0</v>
      </c>
      <c r="T74" s="418">
        <f t="shared" si="328"/>
        <v>0</v>
      </c>
      <c r="U74" s="418">
        <f t="shared" si="328"/>
        <v>0</v>
      </c>
      <c r="V74" s="418">
        <f t="shared" si="328"/>
        <v>0</v>
      </c>
      <c r="W74" s="418">
        <f t="shared" si="328"/>
        <v>0</v>
      </c>
      <c r="X74" s="418">
        <f t="shared" si="328"/>
        <v>0</v>
      </c>
      <c r="Y74" s="418">
        <f t="shared" si="328"/>
        <v>0</v>
      </c>
      <c r="Z74" s="418">
        <f t="shared" si="243"/>
        <v>0</v>
      </c>
      <c r="AA74" s="479">
        <v>40</v>
      </c>
      <c r="AB74" s="509"/>
      <c r="AC74" s="503">
        <f>+D74-D59-D62-D71</f>
        <v>0</v>
      </c>
      <c r="AD74" s="503">
        <f t="shared" ref="AD74" si="329">+E74-E59-E62-E71</f>
        <v>0</v>
      </c>
      <c r="AE74" s="503">
        <f t="shared" ref="AE74" si="330">+F74-F59-F62-F71</f>
        <v>0</v>
      </c>
      <c r="AF74" s="780"/>
      <c r="AG74" s="503">
        <f t="shared" ref="AG74" si="331">+H74-H59-H62-H71</f>
        <v>0</v>
      </c>
      <c r="AH74" s="503">
        <f t="shared" ref="AH74" si="332">+I74-I59-I62-I71</f>
        <v>0</v>
      </c>
      <c r="AI74" s="503">
        <f t="shared" ref="AI74" si="333">+J74-J59-J62-J71</f>
        <v>0</v>
      </c>
      <c r="AJ74" s="503">
        <f t="shared" ref="AJ74" si="334">+K74-K59-K62-K71</f>
        <v>0</v>
      </c>
      <c r="AK74" s="503">
        <f t="shared" ref="AK74" si="335">+L74-L59-L62-L71</f>
        <v>0</v>
      </c>
      <c r="AL74" s="503">
        <f t="shared" ref="AL74" si="336">+M74-M59-M62-M71</f>
        <v>0</v>
      </c>
      <c r="AM74" s="503">
        <f t="shared" ref="AM74" si="337">+N74-N59-N62-N71</f>
        <v>0</v>
      </c>
      <c r="AN74" s="503">
        <f t="shared" ref="AN74" si="338">+O74-O59-O62-O71</f>
        <v>0</v>
      </c>
      <c r="AO74" s="503">
        <f t="shared" ref="AO74" si="339">+P74-P59-P62-P71</f>
        <v>0</v>
      </c>
      <c r="AP74" s="503">
        <f t="shared" ref="AP74" si="340">+Q74-Q59-Q62-Q71</f>
        <v>0</v>
      </c>
      <c r="AQ74" s="503">
        <f t="shared" ref="AQ74" si="341">+R74-R59-R62-R71</f>
        <v>0</v>
      </c>
      <c r="AR74" s="503">
        <f t="shared" ref="AR74" si="342">+S74-S59-S62-S71</f>
        <v>0</v>
      </c>
      <c r="AS74" s="503">
        <f t="shared" ref="AS74" si="343">+T74-T59-T62-T71</f>
        <v>0</v>
      </c>
      <c r="AT74" s="503">
        <f t="shared" ref="AT74" si="344">+U74-U59-U62-U71</f>
        <v>0</v>
      </c>
      <c r="AU74" s="503">
        <f t="shared" ref="AU74" si="345">+V74-V59-V62-V71</f>
        <v>0</v>
      </c>
      <c r="AV74" s="503">
        <f t="shared" ref="AV74" si="346">+W74-W59-W62-W71</f>
        <v>0</v>
      </c>
      <c r="AW74" s="503">
        <f t="shared" ref="AW74" si="347">+X74-X59-X62-X71</f>
        <v>0</v>
      </c>
      <c r="AX74" s="503">
        <f t="shared" ref="AX74" si="348">+Y74-Y59-Y62-Y71</f>
        <v>0</v>
      </c>
      <c r="AY74" s="503">
        <f t="shared" ref="AY74" si="349">+Z74-Z59-Z62-Z71</f>
        <v>0</v>
      </c>
      <c r="AZ74" s="509"/>
      <c r="BA74" s="503">
        <f t="shared" si="176"/>
        <v>0</v>
      </c>
      <c r="BB74" s="509"/>
      <c r="BC74" s="509"/>
      <c r="BD74" s="509"/>
      <c r="BE74" s="509"/>
      <c r="BF74" s="509"/>
      <c r="BG74" s="509"/>
      <c r="BH74" s="509"/>
      <c r="BI74" s="509"/>
      <c r="BJ74" s="509"/>
      <c r="BK74" s="509"/>
      <c r="BL74" s="509"/>
      <c r="BM74" s="509"/>
      <c r="BN74" s="509"/>
    </row>
    <row r="75" spans="1:66" s="51" customFormat="1" ht="30" customHeight="1" thickTop="1" thickBot="1">
      <c r="B75" s="432"/>
      <c r="C75" s="733" t="s">
        <v>388</v>
      </c>
      <c r="D75" s="482"/>
      <c r="E75" s="482"/>
      <c r="F75" s="482"/>
      <c r="G75" s="666"/>
      <c r="H75" s="482"/>
      <c r="I75" s="482"/>
      <c r="J75" s="482"/>
      <c r="K75" s="482"/>
      <c r="L75" s="482"/>
      <c r="M75" s="482"/>
      <c r="N75" s="482"/>
      <c r="O75" s="482"/>
      <c r="P75" s="482"/>
      <c r="Q75" s="482"/>
      <c r="R75" s="482"/>
      <c r="S75" s="482"/>
      <c r="T75" s="482"/>
      <c r="U75" s="482"/>
      <c r="V75" s="482"/>
      <c r="W75" s="482"/>
      <c r="X75" s="482"/>
      <c r="Y75" s="482"/>
      <c r="Z75" s="418">
        <f t="shared" si="243"/>
        <v>0</v>
      </c>
      <c r="AA75" s="479">
        <v>78</v>
      </c>
      <c r="AB75" s="494"/>
      <c r="AC75" s="506">
        <f>+IF((D75+D76&gt;D74),111,0)</f>
        <v>0</v>
      </c>
      <c r="AD75" s="506">
        <f t="shared" ref="AD75" si="350">+IF((E75+E76&gt;E74),111,0)</f>
        <v>0</v>
      </c>
      <c r="AE75" s="506">
        <f t="shared" ref="AE75" si="351">+IF((F75+F76&gt;F74),111,0)</f>
        <v>0</v>
      </c>
      <c r="AF75" s="780"/>
      <c r="AG75" s="506">
        <f t="shared" ref="AG75" si="352">+IF((H75+H76&gt;H74),111,0)</f>
        <v>0</v>
      </c>
      <c r="AH75" s="506">
        <f t="shared" ref="AH75" si="353">+IF((I75+I76&gt;I74),111,0)</f>
        <v>0</v>
      </c>
      <c r="AI75" s="506">
        <f t="shared" ref="AI75" si="354">+IF((J75+J76&gt;J74),111,0)</f>
        <v>0</v>
      </c>
      <c r="AJ75" s="506">
        <f t="shared" ref="AJ75" si="355">+IF((K75+K76&gt;K74),111,0)</f>
        <v>0</v>
      </c>
      <c r="AK75" s="506">
        <f t="shared" ref="AK75" si="356">+IF((L75+L76&gt;L74),111,0)</f>
        <v>0</v>
      </c>
      <c r="AL75" s="506">
        <f t="shared" ref="AL75" si="357">+IF((M75+M76&gt;M74),111,0)</f>
        <v>0</v>
      </c>
      <c r="AM75" s="506">
        <f t="shared" ref="AM75" si="358">+IF((N75+N76&gt;N74),111,0)</f>
        <v>0</v>
      </c>
      <c r="AN75" s="506">
        <f t="shared" ref="AN75" si="359">+IF((O75+O76&gt;O74),111,0)</f>
        <v>0</v>
      </c>
      <c r="AO75" s="506">
        <f t="shared" ref="AO75" si="360">+IF((P75+P76&gt;P74),111,0)</f>
        <v>0</v>
      </c>
      <c r="AP75" s="506">
        <f t="shared" ref="AP75" si="361">+IF((Q75+Q76&gt;Q74),111,0)</f>
        <v>0</v>
      </c>
      <c r="AQ75" s="506">
        <f t="shared" ref="AQ75" si="362">+IF((R75+R76&gt;R74),111,0)</f>
        <v>0</v>
      </c>
      <c r="AR75" s="506">
        <f t="shared" ref="AR75" si="363">+IF((S75+S76&gt;S74),111,0)</f>
        <v>0</v>
      </c>
      <c r="AS75" s="506">
        <f t="shared" ref="AS75" si="364">+IF((T75+T76&gt;T74),111,0)</f>
        <v>0</v>
      </c>
      <c r="AT75" s="506">
        <f t="shared" ref="AT75" si="365">+IF((U75+U76&gt;U74),111,0)</f>
        <v>0</v>
      </c>
      <c r="AU75" s="506">
        <f t="shared" ref="AU75" si="366">+IF((V75+V76&gt;V74),111,0)</f>
        <v>0</v>
      </c>
      <c r="AV75" s="506">
        <f t="shared" ref="AV75" si="367">+IF((W75+W76&gt;W74),111,0)</f>
        <v>0</v>
      </c>
      <c r="AW75" s="506">
        <f t="shared" ref="AW75" si="368">+IF((X75+X76&gt;X74),111,0)</f>
        <v>0</v>
      </c>
      <c r="AX75" s="506">
        <f t="shared" ref="AX75" si="369">+IF((Y75+Y76&gt;Y74),111,0)</f>
        <v>0</v>
      </c>
      <c r="AY75" s="506">
        <f t="shared" ref="AY75" si="370">+IF((Z75+Z76&gt;Z74),111,0)</f>
        <v>0</v>
      </c>
      <c r="AZ75" s="494"/>
      <c r="BA75" s="506">
        <f t="shared" si="176"/>
        <v>0</v>
      </c>
      <c r="BB75" s="494"/>
      <c r="BC75" s="494"/>
      <c r="BD75" s="494"/>
      <c r="BE75" s="494"/>
      <c r="BF75" s="494"/>
      <c r="BG75" s="494"/>
      <c r="BH75" s="494"/>
      <c r="BI75" s="494"/>
      <c r="BJ75" s="494"/>
      <c r="BK75" s="494"/>
      <c r="BL75" s="494"/>
      <c r="BM75" s="494"/>
      <c r="BN75" s="494"/>
    </row>
    <row r="76" spans="1:66" s="51" customFormat="1" ht="17.100000000000001" customHeight="1" thickTop="1" thickBot="1">
      <c r="B76" s="433"/>
      <c r="C76" s="733" t="s">
        <v>389</v>
      </c>
      <c r="D76" s="482"/>
      <c r="E76" s="482"/>
      <c r="F76" s="482"/>
      <c r="G76" s="666"/>
      <c r="H76" s="482"/>
      <c r="I76" s="482"/>
      <c r="J76" s="482"/>
      <c r="K76" s="482"/>
      <c r="L76" s="482"/>
      <c r="M76" s="482"/>
      <c r="N76" s="482"/>
      <c r="O76" s="482"/>
      <c r="P76" s="482"/>
      <c r="Q76" s="482"/>
      <c r="R76" s="482"/>
      <c r="S76" s="482"/>
      <c r="T76" s="482"/>
      <c r="U76" s="482"/>
      <c r="V76" s="482"/>
      <c r="W76" s="482"/>
      <c r="X76" s="482"/>
      <c r="Y76" s="482"/>
      <c r="Z76" s="418">
        <f t="shared" si="243"/>
        <v>0</v>
      </c>
      <c r="AA76" s="479">
        <v>79</v>
      </c>
      <c r="AB76" s="494"/>
      <c r="AC76" s="506"/>
      <c r="AD76" s="506"/>
      <c r="AE76" s="506"/>
      <c r="AF76" s="780"/>
      <c r="AG76" s="506"/>
      <c r="AH76" s="506"/>
      <c r="AI76" s="506"/>
      <c r="AJ76" s="506"/>
      <c r="AK76" s="506"/>
      <c r="AL76" s="506"/>
      <c r="AM76" s="506"/>
      <c r="AN76" s="506"/>
      <c r="AO76" s="506"/>
      <c r="AP76" s="506"/>
      <c r="AQ76" s="506"/>
      <c r="AR76" s="506"/>
      <c r="AS76" s="506"/>
      <c r="AT76" s="506"/>
      <c r="AU76" s="506"/>
      <c r="AV76" s="506"/>
      <c r="AW76" s="506"/>
      <c r="AX76" s="506"/>
      <c r="AY76" s="506"/>
      <c r="AZ76" s="494"/>
      <c r="BA76" s="506">
        <f t="shared" ref="BA76:BA108" si="371">+Z76-SUM(D76:Y76)</f>
        <v>0</v>
      </c>
      <c r="BB76" s="494"/>
      <c r="BC76" s="494"/>
      <c r="BD76" s="494"/>
      <c r="BE76" s="494"/>
      <c r="BF76" s="494"/>
      <c r="BG76" s="494"/>
      <c r="BH76" s="494"/>
      <c r="BI76" s="494"/>
      <c r="BJ76" s="494"/>
      <c r="BK76" s="494"/>
      <c r="BL76" s="494"/>
      <c r="BM76" s="494"/>
      <c r="BN76" s="494"/>
    </row>
    <row r="77" spans="1:66" s="51" customFormat="1" ht="17.100000000000001" customHeight="1" thickTop="1" thickBot="1">
      <c r="B77" s="433"/>
      <c r="C77" s="557" t="s">
        <v>250</v>
      </c>
      <c r="D77" s="482"/>
      <c r="E77" s="482"/>
      <c r="F77" s="482"/>
      <c r="G77" s="666"/>
      <c r="H77" s="482"/>
      <c r="I77" s="482"/>
      <c r="J77" s="482"/>
      <c r="K77" s="482"/>
      <c r="L77" s="482"/>
      <c r="M77" s="482"/>
      <c r="N77" s="482"/>
      <c r="O77" s="482"/>
      <c r="P77" s="482"/>
      <c r="Q77" s="482"/>
      <c r="R77" s="482"/>
      <c r="S77" s="482"/>
      <c r="T77" s="482"/>
      <c r="U77" s="482"/>
      <c r="V77" s="482"/>
      <c r="W77" s="482"/>
      <c r="X77" s="482"/>
      <c r="Y77" s="482"/>
      <c r="Z77" s="418">
        <f t="shared" si="243"/>
        <v>0</v>
      </c>
      <c r="AA77" s="479">
        <v>69</v>
      </c>
      <c r="AB77" s="494"/>
      <c r="AC77" s="506">
        <f>+IF((D77&gt;D74),111,0)</f>
        <v>0</v>
      </c>
      <c r="AD77" s="506">
        <f t="shared" ref="AD77" si="372">+IF((E77&gt;E74),111,0)</f>
        <v>0</v>
      </c>
      <c r="AE77" s="506">
        <f t="shared" ref="AE77" si="373">+IF((F77&gt;F74),111,0)</f>
        <v>0</v>
      </c>
      <c r="AF77" s="780"/>
      <c r="AG77" s="506">
        <f t="shared" ref="AG77" si="374">+IF((H77&gt;H74),111,0)</f>
        <v>0</v>
      </c>
      <c r="AH77" s="506">
        <f t="shared" ref="AH77" si="375">+IF((I77&gt;I74),111,0)</f>
        <v>0</v>
      </c>
      <c r="AI77" s="506">
        <f t="shared" ref="AI77" si="376">+IF((J77&gt;J74),111,0)</f>
        <v>0</v>
      </c>
      <c r="AJ77" s="506">
        <f t="shared" ref="AJ77" si="377">+IF((K77&gt;K74),111,0)</f>
        <v>0</v>
      </c>
      <c r="AK77" s="506">
        <f t="shared" ref="AK77" si="378">+IF((L77&gt;L74),111,0)</f>
        <v>0</v>
      </c>
      <c r="AL77" s="506">
        <f t="shared" ref="AL77" si="379">+IF((M77&gt;M74),111,0)</f>
        <v>0</v>
      </c>
      <c r="AM77" s="506">
        <f t="shared" ref="AM77" si="380">+IF((N77&gt;N74),111,0)</f>
        <v>0</v>
      </c>
      <c r="AN77" s="506">
        <f t="shared" ref="AN77" si="381">+IF((O77&gt;O74),111,0)</f>
        <v>0</v>
      </c>
      <c r="AO77" s="506">
        <f t="shared" ref="AO77" si="382">+IF((P77&gt;P74),111,0)</f>
        <v>0</v>
      </c>
      <c r="AP77" s="506">
        <f t="shared" ref="AP77" si="383">+IF((Q77&gt;Q74),111,0)</f>
        <v>0</v>
      </c>
      <c r="AQ77" s="506">
        <f t="shared" ref="AQ77" si="384">+IF((R77&gt;R74),111,0)</f>
        <v>0</v>
      </c>
      <c r="AR77" s="506">
        <f t="shared" ref="AR77" si="385">+IF((S77&gt;S74),111,0)</f>
        <v>0</v>
      </c>
      <c r="AS77" s="506">
        <f t="shared" ref="AS77" si="386">+IF((T77&gt;T74),111,0)</f>
        <v>0</v>
      </c>
      <c r="AT77" s="506">
        <f t="shared" ref="AT77" si="387">+IF((U77&gt;U74),111,0)</f>
        <v>0</v>
      </c>
      <c r="AU77" s="506">
        <f t="shared" ref="AU77" si="388">+IF((V77&gt;V74),111,0)</f>
        <v>0</v>
      </c>
      <c r="AV77" s="506">
        <f t="shared" ref="AV77" si="389">+IF((W77&gt;W74),111,0)</f>
        <v>0</v>
      </c>
      <c r="AW77" s="506">
        <f t="shared" ref="AW77" si="390">+IF((X77&gt;X74),111,0)</f>
        <v>0</v>
      </c>
      <c r="AX77" s="506">
        <f t="shared" ref="AX77" si="391">+IF((Y77&gt;Y74),111,0)</f>
        <v>0</v>
      </c>
      <c r="AY77" s="506">
        <f t="shared" ref="AY77" si="392">+IF((Z77&gt;Z74),111,0)</f>
        <v>0</v>
      </c>
      <c r="AZ77" s="494"/>
      <c r="BA77" s="506">
        <f t="shared" si="371"/>
        <v>0</v>
      </c>
      <c r="BB77" s="494"/>
      <c r="BC77" s="494"/>
      <c r="BD77" s="494"/>
      <c r="BE77" s="494"/>
      <c r="BF77" s="494"/>
      <c r="BG77" s="494"/>
      <c r="BH77" s="494"/>
      <c r="BI77" s="494"/>
      <c r="BJ77" s="494"/>
      <c r="BK77" s="494"/>
      <c r="BL77" s="494"/>
      <c r="BM77" s="494"/>
      <c r="BN77" s="494"/>
    </row>
    <row r="78" spans="1:66" s="51" customFormat="1" ht="30" customHeight="1" thickTop="1">
      <c r="B78" s="433"/>
      <c r="C78" s="736" t="s">
        <v>70</v>
      </c>
      <c r="D78" s="527"/>
      <c r="E78" s="527"/>
      <c r="F78" s="527"/>
      <c r="G78" s="527"/>
      <c r="H78" s="527"/>
      <c r="I78" s="527"/>
      <c r="J78" s="527"/>
      <c r="K78" s="527"/>
      <c r="L78" s="527"/>
      <c r="M78" s="527"/>
      <c r="N78" s="527"/>
      <c r="O78" s="527"/>
      <c r="P78" s="527"/>
      <c r="Q78" s="527"/>
      <c r="R78" s="527"/>
      <c r="S78" s="527"/>
      <c r="T78" s="527"/>
      <c r="U78" s="527"/>
      <c r="V78" s="527"/>
      <c r="W78" s="527"/>
      <c r="X78" s="527"/>
      <c r="Y78" s="527"/>
      <c r="Z78" s="442"/>
      <c r="AA78" s="479"/>
      <c r="AB78" s="494"/>
      <c r="AC78" s="500"/>
      <c r="AD78" s="500"/>
      <c r="AE78" s="500"/>
      <c r="AF78" s="770"/>
      <c r="AG78" s="500"/>
      <c r="AH78" s="500"/>
      <c r="AI78" s="500"/>
      <c r="AJ78" s="500"/>
      <c r="AK78" s="500"/>
      <c r="AL78" s="500"/>
      <c r="AM78" s="500"/>
      <c r="AN78" s="500"/>
      <c r="AO78" s="500"/>
      <c r="AP78" s="500"/>
      <c r="AQ78" s="500"/>
      <c r="AR78" s="500"/>
      <c r="AS78" s="500"/>
      <c r="AT78" s="500"/>
      <c r="AU78" s="500"/>
      <c r="AV78" s="500"/>
      <c r="AW78" s="500"/>
      <c r="AX78" s="500"/>
      <c r="AY78" s="500"/>
      <c r="AZ78" s="494"/>
      <c r="BA78" s="512">
        <f t="shared" si="371"/>
        <v>0</v>
      </c>
      <c r="BB78" s="494"/>
      <c r="BC78" s="494"/>
      <c r="BD78" s="494"/>
      <c r="BE78" s="494"/>
      <c r="BF78" s="494"/>
      <c r="BG78" s="494"/>
      <c r="BH78" s="494"/>
      <c r="BI78" s="494"/>
      <c r="BJ78" s="494"/>
      <c r="BK78" s="494"/>
      <c r="BL78" s="494"/>
      <c r="BM78" s="494"/>
      <c r="BN78" s="494"/>
    </row>
    <row r="79" spans="1:66" s="51" customFormat="1" ht="30" customHeight="1" thickBot="1">
      <c r="A79" s="831"/>
      <c r="B79" s="433"/>
      <c r="C79" s="735" t="s">
        <v>444</v>
      </c>
      <c r="D79" s="482"/>
      <c r="E79" s="482"/>
      <c r="F79" s="482"/>
      <c r="G79" s="666"/>
      <c r="H79" s="482"/>
      <c r="I79" s="482"/>
      <c r="J79" s="482"/>
      <c r="K79" s="482"/>
      <c r="L79" s="482"/>
      <c r="M79" s="482"/>
      <c r="N79" s="482"/>
      <c r="O79" s="482"/>
      <c r="P79" s="482"/>
      <c r="Q79" s="482"/>
      <c r="R79" s="482"/>
      <c r="S79" s="482"/>
      <c r="T79" s="482"/>
      <c r="U79" s="482"/>
      <c r="V79" s="482"/>
      <c r="W79" s="482"/>
      <c r="X79" s="482"/>
      <c r="Y79" s="482"/>
      <c r="Z79" s="418">
        <f t="shared" ref="Z79:Z80" si="393">SUM(D79:Y79)</f>
        <v>0</v>
      </c>
      <c r="AA79" s="479">
        <v>185</v>
      </c>
      <c r="AB79" s="494"/>
      <c r="AC79" s="500">
        <f>+D74-SUM(D79:D84)</f>
        <v>0</v>
      </c>
      <c r="AD79" s="500">
        <f t="shared" ref="AD79:AY79" si="394">+E74-SUM(E79:E84)</f>
        <v>0</v>
      </c>
      <c r="AE79" s="500">
        <f t="shared" si="394"/>
        <v>0</v>
      </c>
      <c r="AF79" s="780"/>
      <c r="AG79" s="500">
        <f t="shared" si="394"/>
        <v>0</v>
      </c>
      <c r="AH79" s="500">
        <f t="shared" si="394"/>
        <v>0</v>
      </c>
      <c r="AI79" s="500">
        <f t="shared" si="394"/>
        <v>0</v>
      </c>
      <c r="AJ79" s="500">
        <f t="shared" si="394"/>
        <v>0</v>
      </c>
      <c r="AK79" s="500">
        <f t="shared" si="394"/>
        <v>0</v>
      </c>
      <c r="AL79" s="500">
        <f t="shared" si="394"/>
        <v>0</v>
      </c>
      <c r="AM79" s="500">
        <f t="shared" si="394"/>
        <v>0</v>
      </c>
      <c r="AN79" s="500">
        <f t="shared" si="394"/>
        <v>0</v>
      </c>
      <c r="AO79" s="500">
        <f t="shared" si="394"/>
        <v>0</v>
      </c>
      <c r="AP79" s="500">
        <f t="shared" si="394"/>
        <v>0</v>
      </c>
      <c r="AQ79" s="500">
        <f t="shared" si="394"/>
        <v>0</v>
      </c>
      <c r="AR79" s="500">
        <f t="shared" si="394"/>
        <v>0</v>
      </c>
      <c r="AS79" s="500">
        <f t="shared" si="394"/>
        <v>0</v>
      </c>
      <c r="AT79" s="500">
        <f t="shared" si="394"/>
        <v>0</v>
      </c>
      <c r="AU79" s="500">
        <f t="shared" si="394"/>
        <v>0</v>
      </c>
      <c r="AV79" s="500">
        <f t="shared" si="394"/>
        <v>0</v>
      </c>
      <c r="AW79" s="500">
        <f t="shared" si="394"/>
        <v>0</v>
      </c>
      <c r="AX79" s="500">
        <f t="shared" si="394"/>
        <v>0</v>
      </c>
      <c r="AY79" s="500">
        <f t="shared" si="394"/>
        <v>0</v>
      </c>
      <c r="AZ79" s="494"/>
      <c r="BA79" s="513">
        <f t="shared" si="371"/>
        <v>0</v>
      </c>
      <c r="BB79" s="494"/>
      <c r="BC79" s="494"/>
      <c r="BD79" s="494"/>
      <c r="BE79" s="494"/>
      <c r="BF79" s="494"/>
      <c r="BG79" s="494"/>
      <c r="BH79" s="494"/>
      <c r="BI79" s="494"/>
      <c r="BJ79" s="494"/>
      <c r="BK79" s="494"/>
      <c r="BL79" s="494"/>
      <c r="BM79" s="494"/>
      <c r="BN79" s="494"/>
    </row>
    <row r="80" spans="1:66" s="51" customFormat="1" ht="17.100000000000001" customHeight="1" thickTop="1" thickBot="1">
      <c r="A80" s="831"/>
      <c r="B80" s="433"/>
      <c r="C80" s="735" t="s">
        <v>445</v>
      </c>
      <c r="D80" s="482"/>
      <c r="E80" s="482"/>
      <c r="F80" s="482"/>
      <c r="G80" s="666"/>
      <c r="H80" s="482"/>
      <c r="I80" s="482"/>
      <c r="J80" s="482"/>
      <c r="K80" s="482"/>
      <c r="L80" s="482"/>
      <c r="M80" s="482"/>
      <c r="N80" s="482"/>
      <c r="O80" s="482"/>
      <c r="P80" s="482"/>
      <c r="Q80" s="482"/>
      <c r="R80" s="482"/>
      <c r="S80" s="482"/>
      <c r="T80" s="482"/>
      <c r="U80" s="482"/>
      <c r="V80" s="482"/>
      <c r="W80" s="482"/>
      <c r="X80" s="482"/>
      <c r="Y80" s="482"/>
      <c r="Z80" s="418">
        <f t="shared" si="393"/>
        <v>0</v>
      </c>
      <c r="AA80" s="479">
        <v>186</v>
      </c>
      <c r="AB80" s="494"/>
      <c r="AC80" s="500"/>
      <c r="AD80" s="500"/>
      <c r="AE80" s="500"/>
      <c r="AF80" s="780"/>
      <c r="AG80" s="500"/>
      <c r="AH80" s="500"/>
      <c r="AI80" s="500"/>
      <c r="AJ80" s="500"/>
      <c r="AK80" s="500"/>
      <c r="AL80" s="500"/>
      <c r="AM80" s="500"/>
      <c r="AN80" s="500"/>
      <c r="AO80" s="500"/>
      <c r="AP80" s="500"/>
      <c r="AQ80" s="500"/>
      <c r="AR80" s="500"/>
      <c r="AS80" s="500"/>
      <c r="AT80" s="500"/>
      <c r="AU80" s="500"/>
      <c r="AV80" s="500"/>
      <c r="AW80" s="500"/>
      <c r="AX80" s="500"/>
      <c r="AY80" s="500"/>
      <c r="AZ80" s="494"/>
      <c r="BA80" s="513">
        <f t="shared" si="371"/>
        <v>0</v>
      </c>
      <c r="BB80" s="494"/>
      <c r="BC80" s="494"/>
      <c r="BD80" s="494"/>
      <c r="BE80" s="494"/>
      <c r="BF80" s="494"/>
      <c r="BG80" s="494"/>
      <c r="BH80" s="494"/>
      <c r="BI80" s="494"/>
      <c r="BJ80" s="494"/>
      <c r="BK80" s="494"/>
      <c r="BL80" s="494"/>
      <c r="BM80" s="494"/>
      <c r="BN80" s="494"/>
    </row>
    <row r="81" spans="2:66" s="51" customFormat="1" ht="17.100000000000001" customHeight="1" thickTop="1" thickBot="1">
      <c r="B81" s="432"/>
      <c r="C81" s="552" t="s">
        <v>371</v>
      </c>
      <c r="D81" s="482"/>
      <c r="E81" s="482"/>
      <c r="F81" s="482"/>
      <c r="G81" s="666"/>
      <c r="H81" s="482"/>
      <c r="I81" s="482"/>
      <c r="J81" s="482"/>
      <c r="K81" s="482"/>
      <c r="L81" s="482"/>
      <c r="M81" s="482"/>
      <c r="N81" s="482"/>
      <c r="O81" s="482"/>
      <c r="P81" s="482"/>
      <c r="Q81" s="482"/>
      <c r="R81" s="482"/>
      <c r="S81" s="482"/>
      <c r="T81" s="482"/>
      <c r="U81" s="482"/>
      <c r="V81" s="482"/>
      <c r="W81" s="482"/>
      <c r="X81" s="482"/>
      <c r="Y81" s="482"/>
      <c r="Z81" s="418">
        <f>SUM(D81:Y81)</f>
        <v>0</v>
      </c>
      <c r="AA81" s="479">
        <v>80</v>
      </c>
      <c r="AB81" s="494"/>
      <c r="AC81" s="500"/>
      <c r="AD81" s="500"/>
      <c r="AE81" s="500"/>
      <c r="AF81" s="780"/>
      <c r="AG81" s="500"/>
      <c r="AH81" s="500"/>
      <c r="AI81" s="500"/>
      <c r="AJ81" s="500"/>
      <c r="AK81" s="500"/>
      <c r="AL81" s="500"/>
      <c r="AM81" s="500"/>
      <c r="AN81" s="500"/>
      <c r="AO81" s="500"/>
      <c r="AP81" s="500"/>
      <c r="AQ81" s="500"/>
      <c r="AR81" s="500"/>
      <c r="AS81" s="500"/>
      <c r="AT81" s="500"/>
      <c r="AU81" s="500"/>
      <c r="AV81" s="500"/>
      <c r="AW81" s="500"/>
      <c r="AX81" s="500"/>
      <c r="AY81" s="500"/>
      <c r="AZ81" s="494"/>
      <c r="BA81" s="512">
        <f t="shared" si="371"/>
        <v>0</v>
      </c>
      <c r="BB81" s="494"/>
      <c r="BC81" s="494"/>
      <c r="BD81" s="494"/>
      <c r="BE81" s="494"/>
      <c r="BF81" s="494"/>
      <c r="BG81" s="494"/>
      <c r="BH81" s="494"/>
      <c r="BI81" s="494"/>
      <c r="BJ81" s="494"/>
      <c r="BK81" s="494"/>
      <c r="BL81" s="494"/>
      <c r="BM81" s="494"/>
      <c r="BN81" s="494"/>
    </row>
    <row r="82" spans="2:66" s="56" customFormat="1" ht="17.100000000000001" customHeight="1" thickTop="1" thickBot="1">
      <c r="B82" s="436"/>
      <c r="C82" s="552" t="s">
        <v>372</v>
      </c>
      <c r="D82" s="482"/>
      <c r="E82" s="482"/>
      <c r="F82" s="482"/>
      <c r="G82" s="666"/>
      <c r="H82" s="482"/>
      <c r="I82" s="482"/>
      <c r="J82" s="482"/>
      <c r="K82" s="482"/>
      <c r="L82" s="482"/>
      <c r="M82" s="482"/>
      <c r="N82" s="482"/>
      <c r="O82" s="482"/>
      <c r="P82" s="482"/>
      <c r="Q82" s="482"/>
      <c r="R82" s="482"/>
      <c r="S82" s="482"/>
      <c r="T82" s="482"/>
      <c r="U82" s="482"/>
      <c r="V82" s="482"/>
      <c r="W82" s="482"/>
      <c r="X82" s="482"/>
      <c r="Y82" s="482"/>
      <c r="Z82" s="418">
        <f>SUM(D82:Y82)</f>
        <v>0</v>
      </c>
      <c r="AA82" s="479">
        <v>81</v>
      </c>
      <c r="AB82" s="498"/>
      <c r="AC82" s="500"/>
      <c r="AD82" s="500"/>
      <c r="AE82" s="500"/>
      <c r="AF82" s="780"/>
      <c r="AG82" s="500"/>
      <c r="AH82" s="500"/>
      <c r="AI82" s="500"/>
      <c r="AJ82" s="500"/>
      <c r="AK82" s="500"/>
      <c r="AL82" s="500"/>
      <c r="AM82" s="500"/>
      <c r="AN82" s="500"/>
      <c r="AO82" s="500"/>
      <c r="AP82" s="500"/>
      <c r="AQ82" s="500"/>
      <c r="AR82" s="500"/>
      <c r="AS82" s="500"/>
      <c r="AT82" s="500"/>
      <c r="AU82" s="500"/>
      <c r="AV82" s="500"/>
      <c r="AW82" s="500"/>
      <c r="AX82" s="500"/>
      <c r="AY82" s="500"/>
      <c r="AZ82" s="498"/>
      <c r="BA82" s="512">
        <f t="shared" si="371"/>
        <v>0</v>
      </c>
      <c r="BB82" s="498"/>
      <c r="BC82" s="498"/>
      <c r="BD82" s="498"/>
      <c r="BE82" s="498"/>
      <c r="BF82" s="498"/>
      <c r="BG82" s="498"/>
      <c r="BH82" s="498"/>
      <c r="BI82" s="498"/>
      <c r="BJ82" s="498"/>
      <c r="BK82" s="498"/>
      <c r="BL82" s="498"/>
      <c r="BM82" s="498"/>
      <c r="BN82" s="498"/>
    </row>
    <row r="83" spans="2:66" s="51" customFormat="1" ht="17.100000000000001" customHeight="1" thickTop="1" thickBot="1">
      <c r="B83" s="432"/>
      <c r="C83" s="552" t="s">
        <v>373</v>
      </c>
      <c r="D83" s="482"/>
      <c r="E83" s="482"/>
      <c r="F83" s="482"/>
      <c r="G83" s="666"/>
      <c r="H83" s="482"/>
      <c r="I83" s="482"/>
      <c r="J83" s="482"/>
      <c r="K83" s="482"/>
      <c r="L83" s="482"/>
      <c r="M83" s="482"/>
      <c r="N83" s="482"/>
      <c r="O83" s="482"/>
      <c r="P83" s="482"/>
      <c r="Q83" s="482"/>
      <c r="R83" s="482"/>
      <c r="S83" s="482"/>
      <c r="T83" s="482"/>
      <c r="U83" s="482"/>
      <c r="V83" s="482"/>
      <c r="W83" s="482"/>
      <c r="X83" s="482"/>
      <c r="Y83" s="482"/>
      <c r="Z83" s="418">
        <f>SUM(D83:Y83)</f>
        <v>0</v>
      </c>
      <c r="AA83" s="479">
        <v>82</v>
      </c>
      <c r="AB83" s="494"/>
      <c r="AC83" s="500"/>
      <c r="AD83" s="500"/>
      <c r="AE83" s="500"/>
      <c r="AF83" s="780"/>
      <c r="AG83" s="500"/>
      <c r="AH83" s="500"/>
      <c r="AI83" s="500"/>
      <c r="AJ83" s="500"/>
      <c r="AK83" s="500"/>
      <c r="AL83" s="500"/>
      <c r="AM83" s="500"/>
      <c r="AN83" s="500"/>
      <c r="AO83" s="500"/>
      <c r="AP83" s="500"/>
      <c r="AQ83" s="500"/>
      <c r="AR83" s="500"/>
      <c r="AS83" s="500"/>
      <c r="AT83" s="500"/>
      <c r="AU83" s="500"/>
      <c r="AV83" s="500"/>
      <c r="AW83" s="500"/>
      <c r="AX83" s="500"/>
      <c r="AY83" s="500"/>
      <c r="AZ83" s="494"/>
      <c r="BA83" s="512">
        <f t="shared" si="371"/>
        <v>0</v>
      </c>
      <c r="BB83" s="494"/>
      <c r="BC83" s="494"/>
      <c r="BD83" s="494"/>
      <c r="BE83" s="494"/>
      <c r="BF83" s="494"/>
      <c r="BG83" s="494"/>
      <c r="BH83" s="494"/>
      <c r="BI83" s="494"/>
      <c r="BJ83" s="494"/>
      <c r="BK83" s="494"/>
      <c r="BL83" s="494"/>
      <c r="BM83" s="494"/>
      <c r="BN83" s="494"/>
    </row>
    <row r="84" spans="2:66" s="51" customFormat="1" ht="17.100000000000001" customHeight="1" thickTop="1" thickBot="1">
      <c r="B84" s="433"/>
      <c r="C84" s="552" t="s">
        <v>374</v>
      </c>
      <c r="D84" s="482"/>
      <c r="E84" s="482"/>
      <c r="F84" s="482"/>
      <c r="G84" s="666"/>
      <c r="H84" s="482"/>
      <c r="I84" s="482"/>
      <c r="J84" s="482"/>
      <c r="K84" s="482"/>
      <c r="L84" s="482"/>
      <c r="M84" s="482"/>
      <c r="N84" s="482"/>
      <c r="O84" s="482"/>
      <c r="P84" s="482"/>
      <c r="Q84" s="482"/>
      <c r="R84" s="482"/>
      <c r="S84" s="482"/>
      <c r="T84" s="482"/>
      <c r="U84" s="482"/>
      <c r="V84" s="482"/>
      <c r="W84" s="482"/>
      <c r="X84" s="482"/>
      <c r="Y84" s="482"/>
      <c r="Z84" s="418">
        <f>SUM(D84:Y84)</f>
        <v>0</v>
      </c>
      <c r="AA84" s="479">
        <v>83</v>
      </c>
      <c r="AB84" s="494"/>
      <c r="AC84" s="500"/>
      <c r="AD84" s="500"/>
      <c r="AE84" s="500"/>
      <c r="AF84" s="780"/>
      <c r="AG84" s="500"/>
      <c r="AH84" s="500"/>
      <c r="AI84" s="500"/>
      <c r="AJ84" s="500"/>
      <c r="AK84" s="500"/>
      <c r="AL84" s="500"/>
      <c r="AM84" s="500"/>
      <c r="AN84" s="500"/>
      <c r="AO84" s="500"/>
      <c r="AP84" s="500"/>
      <c r="AQ84" s="500"/>
      <c r="AR84" s="500"/>
      <c r="AS84" s="500"/>
      <c r="AT84" s="500"/>
      <c r="AU84" s="500"/>
      <c r="AV84" s="500"/>
      <c r="AW84" s="500"/>
      <c r="AX84" s="500"/>
      <c r="AY84" s="500"/>
      <c r="AZ84" s="494"/>
      <c r="BA84" s="512">
        <f t="shared" si="371"/>
        <v>0</v>
      </c>
      <c r="BB84" s="494"/>
      <c r="BC84" s="494"/>
      <c r="BD84" s="494"/>
      <c r="BE84" s="494"/>
      <c r="BF84" s="494"/>
      <c r="BG84" s="494"/>
      <c r="BH84" s="494"/>
      <c r="BI84" s="494"/>
      <c r="BJ84" s="494"/>
      <c r="BK84" s="494"/>
      <c r="BL84" s="494"/>
      <c r="BM84" s="494"/>
      <c r="BN84" s="494"/>
    </row>
    <row r="85" spans="2:66" s="51" customFormat="1" ht="30" customHeight="1" thickTop="1">
      <c r="B85" s="433"/>
      <c r="C85" s="560" t="s">
        <v>208</v>
      </c>
      <c r="D85" s="303"/>
      <c r="E85" s="303"/>
      <c r="F85" s="303"/>
      <c r="G85" s="303"/>
      <c r="H85" s="303"/>
      <c r="I85" s="303"/>
      <c r="J85" s="303"/>
      <c r="K85" s="303"/>
      <c r="L85" s="303"/>
      <c r="M85" s="303"/>
      <c r="N85" s="303"/>
      <c r="O85" s="303"/>
      <c r="P85" s="303"/>
      <c r="Q85" s="303"/>
      <c r="R85" s="303"/>
      <c r="S85" s="303"/>
      <c r="T85" s="303"/>
      <c r="U85" s="303"/>
      <c r="V85" s="303"/>
      <c r="W85" s="303"/>
      <c r="X85" s="303"/>
      <c r="Y85" s="303"/>
      <c r="Z85" s="442"/>
      <c r="AA85" s="479"/>
      <c r="AB85" s="494"/>
      <c r="AC85" s="503"/>
      <c r="AD85" s="503"/>
      <c r="AE85" s="503"/>
      <c r="AF85" s="769"/>
      <c r="AG85" s="503"/>
      <c r="AH85" s="503"/>
      <c r="AI85" s="503"/>
      <c r="AJ85" s="503"/>
      <c r="AK85" s="503"/>
      <c r="AL85" s="503"/>
      <c r="AM85" s="503"/>
      <c r="AN85" s="503"/>
      <c r="AO85" s="503"/>
      <c r="AP85" s="503"/>
      <c r="AQ85" s="503"/>
      <c r="AR85" s="503"/>
      <c r="AS85" s="503"/>
      <c r="AT85" s="503"/>
      <c r="AU85" s="503"/>
      <c r="AV85" s="503"/>
      <c r="AW85" s="503"/>
      <c r="AX85" s="503"/>
      <c r="AY85" s="503"/>
      <c r="AZ85" s="494"/>
      <c r="BA85" s="514"/>
      <c r="BB85" s="494"/>
      <c r="BC85" s="494"/>
      <c r="BD85" s="494"/>
      <c r="BE85" s="494"/>
      <c r="BF85" s="494"/>
      <c r="BG85" s="494"/>
      <c r="BH85" s="494"/>
      <c r="BI85" s="494"/>
      <c r="BJ85" s="494"/>
      <c r="BK85" s="494"/>
      <c r="BL85" s="494"/>
      <c r="BM85" s="494"/>
      <c r="BN85" s="494"/>
    </row>
    <row r="86" spans="2:66" s="51" customFormat="1" ht="30" customHeight="1" thickBot="1">
      <c r="B86" s="432"/>
      <c r="C86" s="732" t="s">
        <v>10</v>
      </c>
      <c r="D86" s="482"/>
      <c r="E86" s="482"/>
      <c r="F86" s="482"/>
      <c r="G86" s="666"/>
      <c r="H86" s="482"/>
      <c r="I86" s="482"/>
      <c r="J86" s="482"/>
      <c r="K86" s="482"/>
      <c r="L86" s="482"/>
      <c r="M86" s="482"/>
      <c r="N86" s="482"/>
      <c r="O86" s="482"/>
      <c r="P86" s="482"/>
      <c r="Q86" s="482"/>
      <c r="R86" s="482"/>
      <c r="S86" s="482"/>
      <c r="T86" s="482"/>
      <c r="U86" s="482"/>
      <c r="V86" s="482"/>
      <c r="W86" s="482"/>
      <c r="X86" s="482"/>
      <c r="Y86" s="482"/>
      <c r="Z86" s="418">
        <f t="shared" ref="Z86:Z104" si="395">SUM(D86:Y86)</f>
        <v>0</v>
      </c>
      <c r="AA86" s="479">
        <v>101</v>
      </c>
      <c r="AB86" s="494"/>
      <c r="AC86" s="500">
        <f>+D86-SUM(D87:D88)</f>
        <v>0</v>
      </c>
      <c r="AD86" s="500">
        <f t="shared" ref="AD86" si="396">+E86-SUM(E87:E88)</f>
        <v>0</v>
      </c>
      <c r="AE86" s="500">
        <f t="shared" ref="AE86" si="397">+F86-SUM(F87:F88)</f>
        <v>0</v>
      </c>
      <c r="AF86" s="780"/>
      <c r="AG86" s="500">
        <f t="shared" ref="AG86" si="398">+H86-SUM(H87:H88)</f>
        <v>0</v>
      </c>
      <c r="AH86" s="500">
        <f t="shared" ref="AH86" si="399">+I86-SUM(I87:I88)</f>
        <v>0</v>
      </c>
      <c r="AI86" s="500">
        <f t="shared" ref="AI86" si="400">+J86-SUM(J87:J88)</f>
        <v>0</v>
      </c>
      <c r="AJ86" s="500">
        <f t="shared" ref="AJ86" si="401">+K86-SUM(K87:K88)</f>
        <v>0</v>
      </c>
      <c r="AK86" s="500">
        <f t="shared" ref="AK86" si="402">+L86-SUM(L87:L88)</f>
        <v>0</v>
      </c>
      <c r="AL86" s="500">
        <f t="shared" ref="AL86" si="403">+M86-SUM(M87:M88)</f>
        <v>0</v>
      </c>
      <c r="AM86" s="500">
        <f t="shared" ref="AM86" si="404">+N86-SUM(N87:N88)</f>
        <v>0</v>
      </c>
      <c r="AN86" s="500">
        <f t="shared" ref="AN86" si="405">+O86-SUM(O87:O88)</f>
        <v>0</v>
      </c>
      <c r="AO86" s="500">
        <f t="shared" ref="AO86" si="406">+P86-SUM(P87:P88)</f>
        <v>0</v>
      </c>
      <c r="AP86" s="500">
        <f t="shared" ref="AP86" si="407">+Q86-SUM(Q87:Q88)</f>
        <v>0</v>
      </c>
      <c r="AQ86" s="500">
        <f t="shared" ref="AQ86" si="408">+R86-SUM(R87:R88)</f>
        <v>0</v>
      </c>
      <c r="AR86" s="500">
        <f t="shared" ref="AR86" si="409">+S86-SUM(S87:S88)</f>
        <v>0</v>
      </c>
      <c r="AS86" s="500">
        <f t="shared" ref="AS86" si="410">+T86-SUM(T87:T88)</f>
        <v>0</v>
      </c>
      <c r="AT86" s="500">
        <f t="shared" ref="AT86" si="411">+U86-SUM(U87:U88)</f>
        <v>0</v>
      </c>
      <c r="AU86" s="500">
        <f t="shared" ref="AU86" si="412">+V86-SUM(V87:V88)</f>
        <v>0</v>
      </c>
      <c r="AV86" s="500">
        <f t="shared" ref="AV86" si="413">+W86-SUM(W87:W88)</f>
        <v>0</v>
      </c>
      <c r="AW86" s="500">
        <f t="shared" ref="AW86" si="414">+X86-SUM(X87:X88)</f>
        <v>0</v>
      </c>
      <c r="AX86" s="500">
        <f t="shared" ref="AX86" si="415">+Y86-SUM(Y87:Y88)</f>
        <v>0</v>
      </c>
      <c r="AY86" s="500">
        <f t="shared" ref="AY86" si="416">+Z86-SUM(Z87:Z88)</f>
        <v>0</v>
      </c>
      <c r="AZ86" s="494"/>
      <c r="BA86" s="500">
        <f t="shared" si="371"/>
        <v>0</v>
      </c>
      <c r="BB86" s="494"/>
      <c r="BC86" s="494"/>
      <c r="BD86" s="494"/>
      <c r="BE86" s="494"/>
      <c r="BF86" s="494"/>
      <c r="BG86" s="494"/>
      <c r="BH86" s="494"/>
      <c r="BI86" s="494"/>
      <c r="BJ86" s="494"/>
      <c r="BK86" s="494"/>
      <c r="BL86" s="494"/>
      <c r="BM86" s="494"/>
      <c r="BN86" s="494"/>
    </row>
    <row r="87" spans="2:66" s="51" customFormat="1" ht="17.100000000000001" customHeight="1" thickTop="1" thickBot="1">
      <c r="B87" s="432"/>
      <c r="C87" s="552" t="s">
        <v>61</v>
      </c>
      <c r="D87" s="482"/>
      <c r="E87" s="482"/>
      <c r="F87" s="482"/>
      <c r="G87" s="666"/>
      <c r="H87" s="482"/>
      <c r="I87" s="482"/>
      <c r="J87" s="482"/>
      <c r="K87" s="482"/>
      <c r="L87" s="482"/>
      <c r="M87" s="482"/>
      <c r="N87" s="482"/>
      <c r="O87" s="482"/>
      <c r="P87" s="482"/>
      <c r="Q87" s="482"/>
      <c r="R87" s="482"/>
      <c r="S87" s="482"/>
      <c r="T87" s="482"/>
      <c r="U87" s="482"/>
      <c r="V87" s="482"/>
      <c r="W87" s="482"/>
      <c r="X87" s="482"/>
      <c r="Y87" s="482"/>
      <c r="Z87" s="418">
        <f t="shared" si="395"/>
        <v>0</v>
      </c>
      <c r="AA87" s="479">
        <v>102</v>
      </c>
      <c r="AB87" s="494"/>
      <c r="AC87" s="500"/>
      <c r="AD87" s="500"/>
      <c r="AE87" s="500"/>
      <c r="AF87" s="780"/>
      <c r="AG87" s="500"/>
      <c r="AH87" s="500"/>
      <c r="AI87" s="500"/>
      <c r="AJ87" s="500"/>
      <c r="AK87" s="500"/>
      <c r="AL87" s="500"/>
      <c r="AM87" s="500"/>
      <c r="AN87" s="500"/>
      <c r="AO87" s="500"/>
      <c r="AP87" s="500"/>
      <c r="AQ87" s="500"/>
      <c r="AR87" s="500"/>
      <c r="AS87" s="500"/>
      <c r="AT87" s="500"/>
      <c r="AU87" s="500"/>
      <c r="AV87" s="500"/>
      <c r="AW87" s="500"/>
      <c r="AX87" s="500"/>
      <c r="AY87" s="500"/>
      <c r="AZ87" s="494"/>
      <c r="BA87" s="500">
        <f t="shared" si="371"/>
        <v>0</v>
      </c>
      <c r="BB87" s="494"/>
      <c r="BC87" s="494"/>
      <c r="BD87" s="494"/>
      <c r="BE87" s="494"/>
      <c r="BF87" s="494"/>
      <c r="BG87" s="494"/>
      <c r="BH87" s="494"/>
      <c r="BI87" s="494"/>
      <c r="BJ87" s="494"/>
      <c r="BK87" s="494"/>
      <c r="BL87" s="494"/>
      <c r="BM87" s="494"/>
      <c r="BN87" s="494"/>
    </row>
    <row r="88" spans="2:66" s="51" customFormat="1" ht="17.100000000000001" customHeight="1" thickTop="1" thickBot="1">
      <c r="B88" s="432"/>
      <c r="C88" s="552" t="s">
        <v>62</v>
      </c>
      <c r="D88" s="482"/>
      <c r="E88" s="482"/>
      <c r="F88" s="482"/>
      <c r="G88" s="666"/>
      <c r="H88" s="482"/>
      <c r="I88" s="482"/>
      <c r="J88" s="482"/>
      <c r="K88" s="482"/>
      <c r="L88" s="482"/>
      <c r="M88" s="482"/>
      <c r="N88" s="482"/>
      <c r="O88" s="482"/>
      <c r="P88" s="482"/>
      <c r="Q88" s="482"/>
      <c r="R88" s="482"/>
      <c r="S88" s="482"/>
      <c r="T88" s="482"/>
      <c r="U88" s="482"/>
      <c r="V88" s="482"/>
      <c r="W88" s="482"/>
      <c r="X88" s="482"/>
      <c r="Y88" s="482"/>
      <c r="Z88" s="418">
        <f t="shared" si="395"/>
        <v>0</v>
      </c>
      <c r="AA88" s="479">
        <v>103</v>
      </c>
      <c r="AB88" s="494"/>
      <c r="AC88" s="500"/>
      <c r="AD88" s="500"/>
      <c r="AE88" s="500"/>
      <c r="AF88" s="780"/>
      <c r="AG88" s="500"/>
      <c r="AH88" s="500"/>
      <c r="AI88" s="500"/>
      <c r="AJ88" s="500"/>
      <c r="AK88" s="500"/>
      <c r="AL88" s="500"/>
      <c r="AM88" s="500"/>
      <c r="AN88" s="500"/>
      <c r="AO88" s="500"/>
      <c r="AP88" s="500"/>
      <c r="AQ88" s="500"/>
      <c r="AR88" s="500"/>
      <c r="AS88" s="500"/>
      <c r="AT88" s="500"/>
      <c r="AU88" s="500"/>
      <c r="AV88" s="500"/>
      <c r="AW88" s="500"/>
      <c r="AX88" s="500"/>
      <c r="AY88" s="500"/>
      <c r="AZ88" s="494"/>
      <c r="BA88" s="500">
        <f t="shared" si="371"/>
        <v>0</v>
      </c>
      <c r="BB88" s="494"/>
      <c r="BC88" s="494"/>
      <c r="BD88" s="494"/>
      <c r="BE88" s="494"/>
      <c r="BF88" s="494"/>
      <c r="BG88" s="494"/>
      <c r="BH88" s="494"/>
      <c r="BI88" s="494"/>
      <c r="BJ88" s="494"/>
      <c r="BK88" s="494"/>
      <c r="BL88" s="494"/>
      <c r="BM88" s="494"/>
      <c r="BN88" s="494"/>
    </row>
    <row r="89" spans="2:66" s="56" customFormat="1" ht="30" customHeight="1" thickTop="1" thickBot="1">
      <c r="B89" s="434"/>
      <c r="C89" s="553" t="s">
        <v>11</v>
      </c>
      <c r="D89" s="482"/>
      <c r="E89" s="482"/>
      <c r="F89" s="482"/>
      <c r="G89" s="666"/>
      <c r="H89" s="482"/>
      <c r="I89" s="482"/>
      <c r="J89" s="482"/>
      <c r="K89" s="482"/>
      <c r="L89" s="482"/>
      <c r="M89" s="482"/>
      <c r="N89" s="482"/>
      <c r="O89" s="482"/>
      <c r="P89" s="482"/>
      <c r="Q89" s="482"/>
      <c r="R89" s="482"/>
      <c r="S89" s="482"/>
      <c r="T89" s="482"/>
      <c r="U89" s="482"/>
      <c r="V89" s="482"/>
      <c r="W89" s="482"/>
      <c r="X89" s="482"/>
      <c r="Y89" s="482"/>
      <c r="Z89" s="418">
        <f t="shared" si="395"/>
        <v>0</v>
      </c>
      <c r="AA89" s="479">
        <v>104</v>
      </c>
      <c r="AB89" s="498"/>
      <c r="AC89" s="500">
        <f>+D89-SUM(D90:D91)</f>
        <v>0</v>
      </c>
      <c r="AD89" s="500">
        <f t="shared" ref="AD89" si="417">+E89-SUM(E90:E91)</f>
        <v>0</v>
      </c>
      <c r="AE89" s="500">
        <f t="shared" ref="AE89" si="418">+F89-SUM(F90:F91)</f>
        <v>0</v>
      </c>
      <c r="AF89" s="780"/>
      <c r="AG89" s="500">
        <f t="shared" ref="AG89" si="419">+H89-SUM(H90:H91)</f>
        <v>0</v>
      </c>
      <c r="AH89" s="500">
        <f t="shared" ref="AH89" si="420">+I89-SUM(I90:I91)</f>
        <v>0</v>
      </c>
      <c r="AI89" s="500">
        <f t="shared" ref="AI89" si="421">+J89-SUM(J90:J91)</f>
        <v>0</v>
      </c>
      <c r="AJ89" s="500">
        <f t="shared" ref="AJ89" si="422">+K89-SUM(K90:K91)</f>
        <v>0</v>
      </c>
      <c r="AK89" s="500">
        <f t="shared" ref="AK89" si="423">+L89-SUM(L90:L91)</f>
        <v>0</v>
      </c>
      <c r="AL89" s="500">
        <f t="shared" ref="AL89" si="424">+M89-SUM(M90:M91)</f>
        <v>0</v>
      </c>
      <c r="AM89" s="500">
        <f t="shared" ref="AM89" si="425">+N89-SUM(N90:N91)</f>
        <v>0</v>
      </c>
      <c r="AN89" s="500">
        <f t="shared" ref="AN89" si="426">+O89-SUM(O90:O91)</f>
        <v>0</v>
      </c>
      <c r="AO89" s="500">
        <f t="shared" ref="AO89" si="427">+P89-SUM(P90:P91)</f>
        <v>0</v>
      </c>
      <c r="AP89" s="500">
        <f t="shared" ref="AP89" si="428">+Q89-SUM(Q90:Q91)</f>
        <v>0</v>
      </c>
      <c r="AQ89" s="500">
        <f t="shared" ref="AQ89" si="429">+R89-SUM(R90:R91)</f>
        <v>0</v>
      </c>
      <c r="AR89" s="500">
        <f t="shared" ref="AR89" si="430">+S89-SUM(S90:S91)</f>
        <v>0</v>
      </c>
      <c r="AS89" s="500">
        <f t="shared" ref="AS89" si="431">+T89-SUM(T90:T91)</f>
        <v>0</v>
      </c>
      <c r="AT89" s="500">
        <f t="shared" ref="AT89" si="432">+U89-SUM(U90:U91)</f>
        <v>0</v>
      </c>
      <c r="AU89" s="500">
        <f t="shared" ref="AU89" si="433">+V89-SUM(V90:V91)</f>
        <v>0</v>
      </c>
      <c r="AV89" s="500">
        <f t="shared" ref="AV89" si="434">+W89-SUM(W90:W91)</f>
        <v>0</v>
      </c>
      <c r="AW89" s="500">
        <f t="shared" ref="AW89" si="435">+X89-SUM(X90:X91)</f>
        <v>0</v>
      </c>
      <c r="AX89" s="500">
        <f t="shared" ref="AX89" si="436">+Y89-SUM(Y90:Y91)</f>
        <v>0</v>
      </c>
      <c r="AY89" s="500">
        <f t="shared" ref="AY89" si="437">+Z89-SUM(Z90:Z91)</f>
        <v>0</v>
      </c>
      <c r="AZ89" s="498"/>
      <c r="BA89" s="500">
        <f t="shared" si="371"/>
        <v>0</v>
      </c>
      <c r="BB89" s="498"/>
      <c r="BC89" s="498"/>
      <c r="BD89" s="498"/>
      <c r="BE89" s="498"/>
      <c r="BF89" s="498"/>
      <c r="BG89" s="498"/>
      <c r="BH89" s="498"/>
      <c r="BI89" s="498"/>
      <c r="BJ89" s="498"/>
      <c r="BK89" s="498"/>
      <c r="BL89" s="498"/>
      <c r="BM89" s="498"/>
      <c r="BN89" s="498"/>
    </row>
    <row r="90" spans="2:66" s="51" customFormat="1" ht="17.100000000000001" customHeight="1" thickTop="1" thickBot="1">
      <c r="B90" s="433"/>
      <c r="C90" s="552" t="s">
        <v>61</v>
      </c>
      <c r="D90" s="482"/>
      <c r="E90" s="482"/>
      <c r="F90" s="482"/>
      <c r="G90" s="666"/>
      <c r="H90" s="482"/>
      <c r="I90" s="482"/>
      <c r="J90" s="482"/>
      <c r="K90" s="482"/>
      <c r="L90" s="482"/>
      <c r="M90" s="482"/>
      <c r="N90" s="482"/>
      <c r="O90" s="482"/>
      <c r="P90" s="482"/>
      <c r="Q90" s="482"/>
      <c r="R90" s="482"/>
      <c r="S90" s="482"/>
      <c r="T90" s="482"/>
      <c r="U90" s="482"/>
      <c r="V90" s="482"/>
      <c r="W90" s="482"/>
      <c r="X90" s="482"/>
      <c r="Y90" s="482"/>
      <c r="Z90" s="418">
        <f t="shared" si="395"/>
        <v>0</v>
      </c>
      <c r="AA90" s="479">
        <v>105</v>
      </c>
      <c r="AB90" s="494"/>
      <c r="AC90" s="500"/>
      <c r="AD90" s="500"/>
      <c r="AE90" s="500"/>
      <c r="AF90" s="780"/>
      <c r="AG90" s="500"/>
      <c r="AH90" s="500"/>
      <c r="AI90" s="500"/>
      <c r="AJ90" s="500"/>
      <c r="AK90" s="500"/>
      <c r="AL90" s="500"/>
      <c r="AM90" s="500"/>
      <c r="AN90" s="500"/>
      <c r="AO90" s="500"/>
      <c r="AP90" s="500"/>
      <c r="AQ90" s="500"/>
      <c r="AR90" s="500"/>
      <c r="AS90" s="500"/>
      <c r="AT90" s="500"/>
      <c r="AU90" s="500"/>
      <c r="AV90" s="500"/>
      <c r="AW90" s="500"/>
      <c r="AX90" s="500"/>
      <c r="AY90" s="500"/>
      <c r="AZ90" s="494"/>
      <c r="BA90" s="500">
        <f t="shared" si="371"/>
        <v>0</v>
      </c>
      <c r="BB90" s="494"/>
      <c r="BC90" s="494"/>
      <c r="BD90" s="494"/>
      <c r="BE90" s="494"/>
      <c r="BF90" s="494"/>
      <c r="BG90" s="494"/>
      <c r="BH90" s="494"/>
      <c r="BI90" s="494"/>
      <c r="BJ90" s="494"/>
      <c r="BK90" s="494"/>
      <c r="BL90" s="494"/>
      <c r="BM90" s="494"/>
      <c r="BN90" s="494"/>
    </row>
    <row r="91" spans="2:66" s="51" customFormat="1" ht="17.100000000000001" customHeight="1" thickTop="1" thickBot="1">
      <c r="B91" s="433"/>
      <c r="C91" s="552" t="s">
        <v>62</v>
      </c>
      <c r="D91" s="482"/>
      <c r="E91" s="482"/>
      <c r="F91" s="482"/>
      <c r="G91" s="666"/>
      <c r="H91" s="482"/>
      <c r="I91" s="482"/>
      <c r="J91" s="482"/>
      <c r="K91" s="482"/>
      <c r="L91" s="482"/>
      <c r="M91" s="482"/>
      <c r="N91" s="482"/>
      <c r="O91" s="482"/>
      <c r="P91" s="482"/>
      <c r="Q91" s="482"/>
      <c r="R91" s="482"/>
      <c r="S91" s="482"/>
      <c r="T91" s="482"/>
      <c r="U91" s="482"/>
      <c r="V91" s="482"/>
      <c r="W91" s="482"/>
      <c r="X91" s="482"/>
      <c r="Y91" s="482"/>
      <c r="Z91" s="418">
        <f t="shared" si="395"/>
        <v>0</v>
      </c>
      <c r="AA91" s="479">
        <v>106</v>
      </c>
      <c r="AB91" s="494"/>
      <c r="AC91" s="500"/>
      <c r="AD91" s="500"/>
      <c r="AE91" s="500"/>
      <c r="AF91" s="780"/>
      <c r="AG91" s="500"/>
      <c r="AH91" s="500"/>
      <c r="AI91" s="500"/>
      <c r="AJ91" s="500"/>
      <c r="AK91" s="500"/>
      <c r="AL91" s="500"/>
      <c r="AM91" s="500"/>
      <c r="AN91" s="500"/>
      <c r="AO91" s="500"/>
      <c r="AP91" s="500"/>
      <c r="AQ91" s="500"/>
      <c r="AR91" s="500"/>
      <c r="AS91" s="500"/>
      <c r="AT91" s="500"/>
      <c r="AU91" s="500"/>
      <c r="AV91" s="500"/>
      <c r="AW91" s="500"/>
      <c r="AX91" s="500"/>
      <c r="AY91" s="500"/>
      <c r="AZ91" s="494"/>
      <c r="BA91" s="500">
        <f t="shared" si="371"/>
        <v>0</v>
      </c>
      <c r="BB91" s="494"/>
      <c r="BC91" s="494"/>
      <c r="BD91" s="494"/>
      <c r="BE91" s="494"/>
      <c r="BF91" s="494"/>
      <c r="BG91" s="494"/>
      <c r="BH91" s="494"/>
      <c r="BI91" s="494"/>
      <c r="BJ91" s="494"/>
      <c r="BK91" s="494"/>
      <c r="BL91" s="494"/>
      <c r="BM91" s="494"/>
      <c r="BN91" s="494"/>
    </row>
    <row r="92" spans="2:66" s="51" customFormat="1" ht="30" customHeight="1" thickTop="1" thickBot="1">
      <c r="B92" s="433"/>
      <c r="C92" s="552" t="s">
        <v>190</v>
      </c>
      <c r="D92" s="482"/>
      <c r="E92" s="482"/>
      <c r="F92" s="482"/>
      <c r="G92" s="666"/>
      <c r="H92" s="482"/>
      <c r="I92" s="482"/>
      <c r="J92" s="482"/>
      <c r="K92" s="482"/>
      <c r="L92" s="482"/>
      <c r="M92" s="482"/>
      <c r="N92" s="482"/>
      <c r="O92" s="482"/>
      <c r="P92" s="482"/>
      <c r="Q92" s="482"/>
      <c r="R92" s="482"/>
      <c r="S92" s="482"/>
      <c r="T92" s="482"/>
      <c r="U92" s="482"/>
      <c r="V92" s="482"/>
      <c r="W92" s="482"/>
      <c r="X92" s="482"/>
      <c r="Y92" s="482"/>
      <c r="Z92" s="418">
        <f t="shared" si="395"/>
        <v>0</v>
      </c>
      <c r="AA92" s="479">
        <v>135</v>
      </c>
      <c r="AB92" s="494"/>
      <c r="AC92" s="503">
        <f>+D89-SUM(D92:D97)</f>
        <v>0</v>
      </c>
      <c r="AD92" s="503">
        <f t="shared" ref="AD92" si="438">+E89-SUM(E92:E97)</f>
        <v>0</v>
      </c>
      <c r="AE92" s="503">
        <f t="shared" ref="AE92" si="439">+F89-SUM(F92:F97)</f>
        <v>0</v>
      </c>
      <c r="AF92" s="780"/>
      <c r="AG92" s="503">
        <f t="shared" ref="AG92" si="440">+H89-SUM(H92:H97)</f>
        <v>0</v>
      </c>
      <c r="AH92" s="503">
        <f t="shared" ref="AH92" si="441">+I89-SUM(I92:I97)</f>
        <v>0</v>
      </c>
      <c r="AI92" s="503">
        <f t="shared" ref="AI92" si="442">+J89-SUM(J92:J97)</f>
        <v>0</v>
      </c>
      <c r="AJ92" s="503">
        <f t="shared" ref="AJ92" si="443">+K89-SUM(K92:K97)</f>
        <v>0</v>
      </c>
      <c r="AK92" s="503">
        <f t="shared" ref="AK92" si="444">+L89-SUM(L92:L97)</f>
        <v>0</v>
      </c>
      <c r="AL92" s="503">
        <f t="shared" ref="AL92" si="445">+M89-SUM(M92:M97)</f>
        <v>0</v>
      </c>
      <c r="AM92" s="503">
        <f t="shared" ref="AM92" si="446">+N89-SUM(N92:N97)</f>
        <v>0</v>
      </c>
      <c r="AN92" s="503">
        <f t="shared" ref="AN92" si="447">+O89-SUM(O92:O97)</f>
        <v>0</v>
      </c>
      <c r="AO92" s="503">
        <f t="shared" ref="AO92" si="448">+P89-SUM(P92:P97)</f>
        <v>0</v>
      </c>
      <c r="AP92" s="503">
        <f t="shared" ref="AP92" si="449">+Q89-SUM(Q92:Q97)</f>
        <v>0</v>
      </c>
      <c r="AQ92" s="503">
        <f t="shared" ref="AQ92" si="450">+R89-SUM(R92:R97)</f>
        <v>0</v>
      </c>
      <c r="AR92" s="503">
        <f t="shared" ref="AR92" si="451">+S89-SUM(S92:S97)</f>
        <v>0</v>
      </c>
      <c r="AS92" s="503">
        <f t="shared" ref="AS92" si="452">+T89-SUM(T92:T97)</f>
        <v>0</v>
      </c>
      <c r="AT92" s="503">
        <f t="shared" ref="AT92" si="453">+U89-SUM(U92:U97)</f>
        <v>0</v>
      </c>
      <c r="AU92" s="503">
        <f t="shared" ref="AU92" si="454">+V89-SUM(V92:V97)</f>
        <v>0</v>
      </c>
      <c r="AV92" s="503">
        <f t="shared" ref="AV92" si="455">+W89-SUM(W92:W97)</f>
        <v>0</v>
      </c>
      <c r="AW92" s="503">
        <f t="shared" ref="AW92" si="456">+X89-SUM(X92:X97)</f>
        <v>0</v>
      </c>
      <c r="AX92" s="503">
        <f t="shared" ref="AX92" si="457">+Y89-SUM(Y92:Y97)</f>
        <v>0</v>
      </c>
      <c r="AY92" s="503">
        <f t="shared" ref="AY92" si="458">+Z89-SUM(Z92:Z97)</f>
        <v>0</v>
      </c>
      <c r="AZ92" s="494"/>
      <c r="BA92" s="503">
        <f t="shared" si="371"/>
        <v>0</v>
      </c>
      <c r="BB92" s="494"/>
      <c r="BC92" s="494"/>
      <c r="BD92" s="494"/>
      <c r="BE92" s="494"/>
      <c r="BF92" s="494"/>
      <c r="BG92" s="494"/>
      <c r="BH92" s="494"/>
      <c r="BI92" s="494"/>
      <c r="BJ92" s="494"/>
      <c r="BK92" s="494"/>
      <c r="BL92" s="494"/>
      <c r="BM92" s="494"/>
      <c r="BN92" s="494"/>
    </row>
    <row r="93" spans="2:66" s="51" customFormat="1" ht="17.100000000000001" customHeight="1" thickTop="1" thickBot="1">
      <c r="B93" s="433"/>
      <c r="C93" s="552" t="s">
        <v>81</v>
      </c>
      <c r="D93" s="482"/>
      <c r="E93" s="482"/>
      <c r="F93" s="482"/>
      <c r="G93" s="666"/>
      <c r="H93" s="482"/>
      <c r="I93" s="482"/>
      <c r="J93" s="482"/>
      <c r="K93" s="482"/>
      <c r="L93" s="482"/>
      <c r="M93" s="482"/>
      <c r="N93" s="482"/>
      <c r="O93" s="482"/>
      <c r="P93" s="482"/>
      <c r="Q93" s="482"/>
      <c r="R93" s="482"/>
      <c r="S93" s="482"/>
      <c r="T93" s="482"/>
      <c r="U93" s="482"/>
      <c r="V93" s="482"/>
      <c r="W93" s="482"/>
      <c r="X93" s="482"/>
      <c r="Y93" s="482"/>
      <c r="Z93" s="418">
        <f t="shared" si="395"/>
        <v>0</v>
      </c>
      <c r="AA93" s="479">
        <v>136</v>
      </c>
      <c r="AB93" s="494"/>
      <c r="AC93" s="500"/>
      <c r="AD93" s="500"/>
      <c r="AE93" s="500"/>
      <c r="AF93" s="780"/>
      <c r="AG93" s="500"/>
      <c r="AH93" s="500"/>
      <c r="AI93" s="500"/>
      <c r="AJ93" s="500"/>
      <c r="AK93" s="500"/>
      <c r="AL93" s="500"/>
      <c r="AM93" s="500"/>
      <c r="AN93" s="500"/>
      <c r="AO93" s="500"/>
      <c r="AP93" s="500"/>
      <c r="AQ93" s="500"/>
      <c r="AR93" s="500"/>
      <c r="AS93" s="500"/>
      <c r="AT93" s="500"/>
      <c r="AU93" s="500"/>
      <c r="AV93" s="500"/>
      <c r="AW93" s="500"/>
      <c r="AX93" s="500"/>
      <c r="AY93" s="500"/>
      <c r="AZ93" s="494"/>
      <c r="BA93" s="500">
        <f t="shared" si="371"/>
        <v>0</v>
      </c>
      <c r="BB93" s="494"/>
      <c r="BC93" s="494"/>
      <c r="BD93" s="494"/>
      <c r="BE93" s="494"/>
      <c r="BF93" s="494"/>
      <c r="BG93" s="494"/>
      <c r="BH93" s="494"/>
      <c r="BI93" s="494"/>
      <c r="BJ93" s="494"/>
      <c r="BK93" s="494"/>
      <c r="BL93" s="494"/>
      <c r="BM93" s="494"/>
      <c r="BN93" s="494"/>
    </row>
    <row r="94" spans="2:66" s="51" customFormat="1" ht="17.100000000000001" customHeight="1" thickTop="1" thickBot="1">
      <c r="B94" s="433"/>
      <c r="C94" s="552" t="s">
        <v>282</v>
      </c>
      <c r="D94" s="482"/>
      <c r="E94" s="482"/>
      <c r="F94" s="482"/>
      <c r="G94" s="666"/>
      <c r="H94" s="482"/>
      <c r="I94" s="482"/>
      <c r="J94" s="482"/>
      <c r="K94" s="482"/>
      <c r="L94" s="482"/>
      <c r="M94" s="482"/>
      <c r="N94" s="482"/>
      <c r="O94" s="482"/>
      <c r="P94" s="482"/>
      <c r="Q94" s="482"/>
      <c r="R94" s="482"/>
      <c r="S94" s="482"/>
      <c r="T94" s="482"/>
      <c r="U94" s="482"/>
      <c r="V94" s="482"/>
      <c r="W94" s="482"/>
      <c r="X94" s="482"/>
      <c r="Y94" s="482"/>
      <c r="Z94" s="418">
        <f t="shared" si="395"/>
        <v>0</v>
      </c>
      <c r="AA94" s="479">
        <v>137</v>
      </c>
      <c r="AB94" s="494"/>
      <c r="AC94" s="500"/>
      <c r="AD94" s="500"/>
      <c r="AE94" s="500"/>
      <c r="AF94" s="780"/>
      <c r="AG94" s="500"/>
      <c r="AH94" s="500"/>
      <c r="AI94" s="500"/>
      <c r="AJ94" s="500"/>
      <c r="AK94" s="500"/>
      <c r="AL94" s="500"/>
      <c r="AM94" s="500"/>
      <c r="AN94" s="500"/>
      <c r="AO94" s="500"/>
      <c r="AP94" s="500"/>
      <c r="AQ94" s="500"/>
      <c r="AR94" s="500"/>
      <c r="AS94" s="500"/>
      <c r="AT94" s="500"/>
      <c r="AU94" s="500"/>
      <c r="AV94" s="500"/>
      <c r="AW94" s="500"/>
      <c r="AX94" s="500"/>
      <c r="AY94" s="500"/>
      <c r="AZ94" s="494"/>
      <c r="BA94" s="500">
        <f t="shared" si="371"/>
        <v>0</v>
      </c>
      <c r="BB94" s="494"/>
      <c r="BC94" s="494"/>
      <c r="BD94" s="494"/>
      <c r="BE94" s="494"/>
      <c r="BF94" s="494"/>
      <c r="BG94" s="494"/>
      <c r="BH94" s="494"/>
      <c r="BI94" s="494"/>
      <c r="BJ94" s="494"/>
      <c r="BK94" s="494"/>
      <c r="BL94" s="494"/>
      <c r="BM94" s="494"/>
      <c r="BN94" s="494"/>
    </row>
    <row r="95" spans="2:66" s="56" customFormat="1" ht="17.100000000000001" customHeight="1" thickTop="1" thickBot="1">
      <c r="B95" s="434"/>
      <c r="C95" s="552" t="s">
        <v>191</v>
      </c>
      <c r="D95" s="482"/>
      <c r="E95" s="482"/>
      <c r="F95" s="482"/>
      <c r="G95" s="666"/>
      <c r="H95" s="482"/>
      <c r="I95" s="482"/>
      <c r="J95" s="482"/>
      <c r="K95" s="482"/>
      <c r="L95" s="482"/>
      <c r="M95" s="482"/>
      <c r="N95" s="482"/>
      <c r="O95" s="482"/>
      <c r="P95" s="482"/>
      <c r="Q95" s="482"/>
      <c r="R95" s="482"/>
      <c r="S95" s="482"/>
      <c r="T95" s="482"/>
      <c r="U95" s="482"/>
      <c r="V95" s="482"/>
      <c r="W95" s="482"/>
      <c r="X95" s="482"/>
      <c r="Y95" s="482"/>
      <c r="Z95" s="418">
        <f t="shared" si="395"/>
        <v>0</v>
      </c>
      <c r="AA95" s="479">
        <v>138</v>
      </c>
      <c r="AB95" s="498"/>
      <c r="AC95" s="500"/>
      <c r="AD95" s="500"/>
      <c r="AE95" s="500"/>
      <c r="AF95" s="780"/>
      <c r="AG95" s="500"/>
      <c r="AH95" s="500"/>
      <c r="AI95" s="500"/>
      <c r="AJ95" s="500"/>
      <c r="AK95" s="500"/>
      <c r="AL95" s="500"/>
      <c r="AM95" s="500"/>
      <c r="AN95" s="500"/>
      <c r="AO95" s="500"/>
      <c r="AP95" s="500"/>
      <c r="AQ95" s="500"/>
      <c r="AR95" s="500"/>
      <c r="AS95" s="500"/>
      <c r="AT95" s="500"/>
      <c r="AU95" s="500"/>
      <c r="AV95" s="500"/>
      <c r="AW95" s="500"/>
      <c r="AX95" s="500"/>
      <c r="AY95" s="500"/>
      <c r="AZ95" s="498"/>
      <c r="BA95" s="500">
        <f t="shared" si="371"/>
        <v>0</v>
      </c>
      <c r="BB95" s="498"/>
      <c r="BC95" s="498"/>
      <c r="BD95" s="498"/>
      <c r="BE95" s="498"/>
      <c r="BF95" s="498"/>
      <c r="BG95" s="498"/>
      <c r="BH95" s="498"/>
      <c r="BI95" s="498"/>
      <c r="BJ95" s="498"/>
      <c r="BK95" s="498"/>
      <c r="BL95" s="498"/>
      <c r="BM95" s="498"/>
      <c r="BN95" s="498"/>
    </row>
    <row r="96" spans="2:66" s="82" customFormat="1" ht="17.100000000000001" customHeight="1" thickTop="1" thickBot="1">
      <c r="B96" s="287"/>
      <c r="C96" s="552" t="s">
        <v>54</v>
      </c>
      <c r="D96" s="482"/>
      <c r="E96" s="482"/>
      <c r="F96" s="482"/>
      <c r="G96" s="666"/>
      <c r="H96" s="482"/>
      <c r="I96" s="482"/>
      <c r="J96" s="482"/>
      <c r="K96" s="482"/>
      <c r="L96" s="482"/>
      <c r="M96" s="482"/>
      <c r="N96" s="482"/>
      <c r="O96" s="482"/>
      <c r="P96" s="482"/>
      <c r="Q96" s="482"/>
      <c r="R96" s="482"/>
      <c r="S96" s="482"/>
      <c r="T96" s="482"/>
      <c r="U96" s="482"/>
      <c r="V96" s="482"/>
      <c r="W96" s="482"/>
      <c r="X96" s="482"/>
      <c r="Y96" s="482"/>
      <c r="Z96" s="418">
        <f t="shared" si="395"/>
        <v>0</v>
      </c>
      <c r="AA96" s="479">
        <v>139</v>
      </c>
      <c r="AB96" s="509"/>
      <c r="AC96" s="500"/>
      <c r="AD96" s="500"/>
      <c r="AE96" s="500"/>
      <c r="AF96" s="780"/>
      <c r="AG96" s="500"/>
      <c r="AH96" s="500"/>
      <c r="AI96" s="500"/>
      <c r="AJ96" s="500"/>
      <c r="AK96" s="500"/>
      <c r="AL96" s="500"/>
      <c r="AM96" s="500"/>
      <c r="AN96" s="500"/>
      <c r="AO96" s="500"/>
      <c r="AP96" s="500"/>
      <c r="AQ96" s="500"/>
      <c r="AR96" s="500"/>
      <c r="AS96" s="500"/>
      <c r="AT96" s="500"/>
      <c r="AU96" s="500"/>
      <c r="AV96" s="500"/>
      <c r="AW96" s="500"/>
      <c r="AX96" s="500"/>
      <c r="AY96" s="500"/>
      <c r="AZ96" s="509"/>
      <c r="BA96" s="500">
        <f t="shared" si="371"/>
        <v>0</v>
      </c>
      <c r="BB96" s="509"/>
      <c r="BC96" s="509"/>
      <c r="BD96" s="509"/>
      <c r="BE96" s="509"/>
      <c r="BF96" s="509"/>
      <c r="BG96" s="509"/>
      <c r="BH96" s="509"/>
      <c r="BI96" s="509"/>
      <c r="BJ96" s="509"/>
      <c r="BK96" s="509"/>
      <c r="BL96" s="509"/>
      <c r="BM96" s="509"/>
      <c r="BN96" s="509"/>
    </row>
    <row r="97" spans="2:66" s="51" customFormat="1" ht="17.100000000000001" customHeight="1" thickTop="1" thickBot="1">
      <c r="B97" s="433"/>
      <c r="C97" s="552" t="s">
        <v>241</v>
      </c>
      <c r="D97" s="482"/>
      <c r="E97" s="482"/>
      <c r="F97" s="482"/>
      <c r="G97" s="666"/>
      <c r="H97" s="482"/>
      <c r="I97" s="482"/>
      <c r="J97" s="482"/>
      <c r="K97" s="482"/>
      <c r="L97" s="482"/>
      <c r="M97" s="482"/>
      <c r="N97" s="482"/>
      <c r="O97" s="482"/>
      <c r="P97" s="482"/>
      <c r="Q97" s="482"/>
      <c r="R97" s="482"/>
      <c r="S97" s="482"/>
      <c r="T97" s="482"/>
      <c r="U97" s="482"/>
      <c r="V97" s="482"/>
      <c r="W97" s="482"/>
      <c r="X97" s="482"/>
      <c r="Y97" s="482"/>
      <c r="Z97" s="418">
        <f t="shared" si="395"/>
        <v>0</v>
      </c>
      <c r="AA97" s="479">
        <v>140</v>
      </c>
      <c r="AB97" s="494"/>
      <c r="AC97" s="500"/>
      <c r="AD97" s="500"/>
      <c r="AE97" s="500"/>
      <c r="AF97" s="780"/>
      <c r="AG97" s="500"/>
      <c r="AH97" s="500"/>
      <c r="AI97" s="500"/>
      <c r="AJ97" s="500"/>
      <c r="AK97" s="500"/>
      <c r="AL97" s="500"/>
      <c r="AM97" s="500"/>
      <c r="AN97" s="500"/>
      <c r="AO97" s="500"/>
      <c r="AP97" s="500"/>
      <c r="AQ97" s="500"/>
      <c r="AR97" s="500"/>
      <c r="AS97" s="500"/>
      <c r="AT97" s="500"/>
      <c r="AU97" s="500"/>
      <c r="AV97" s="500"/>
      <c r="AW97" s="500"/>
      <c r="AX97" s="500"/>
      <c r="AY97" s="500"/>
      <c r="AZ97" s="494"/>
      <c r="BA97" s="500">
        <f t="shared" si="371"/>
        <v>0</v>
      </c>
      <c r="BB97" s="494"/>
      <c r="BC97" s="494"/>
      <c r="BD97" s="494"/>
      <c r="BE97" s="494"/>
      <c r="BF97" s="494"/>
      <c r="BG97" s="494"/>
      <c r="BH97" s="494"/>
      <c r="BI97" s="494"/>
      <c r="BJ97" s="494"/>
      <c r="BK97" s="494"/>
      <c r="BL97" s="494"/>
      <c r="BM97" s="494"/>
      <c r="BN97" s="494"/>
    </row>
    <row r="98" spans="2:66" s="56" customFormat="1" ht="30" customHeight="1" thickTop="1" thickBot="1">
      <c r="B98" s="435"/>
      <c r="C98" s="553" t="s">
        <v>12</v>
      </c>
      <c r="D98" s="482"/>
      <c r="E98" s="482"/>
      <c r="F98" s="482"/>
      <c r="G98" s="666"/>
      <c r="H98" s="482"/>
      <c r="I98" s="482"/>
      <c r="J98" s="482"/>
      <c r="K98" s="482"/>
      <c r="L98" s="482"/>
      <c r="M98" s="482"/>
      <c r="N98" s="482"/>
      <c r="O98" s="482"/>
      <c r="P98" s="482"/>
      <c r="Q98" s="482"/>
      <c r="R98" s="482"/>
      <c r="S98" s="482"/>
      <c r="T98" s="482"/>
      <c r="U98" s="482"/>
      <c r="V98" s="482"/>
      <c r="W98" s="482"/>
      <c r="X98" s="482"/>
      <c r="Y98" s="482"/>
      <c r="Z98" s="418">
        <f t="shared" si="395"/>
        <v>0</v>
      </c>
      <c r="AA98" s="479">
        <v>107</v>
      </c>
      <c r="AB98" s="498"/>
      <c r="AC98" s="503">
        <f>+D98-SUM(D99:D100)</f>
        <v>0</v>
      </c>
      <c r="AD98" s="503">
        <f t="shared" ref="AD98" si="459">+E98-SUM(E99:E100)</f>
        <v>0</v>
      </c>
      <c r="AE98" s="503">
        <f t="shared" ref="AE98" si="460">+F98-SUM(F99:F100)</f>
        <v>0</v>
      </c>
      <c r="AF98" s="780"/>
      <c r="AG98" s="503">
        <f t="shared" ref="AG98" si="461">+H98-SUM(H99:H100)</f>
        <v>0</v>
      </c>
      <c r="AH98" s="503">
        <f t="shared" ref="AH98" si="462">+I98-SUM(I99:I100)</f>
        <v>0</v>
      </c>
      <c r="AI98" s="503">
        <f t="shared" ref="AI98" si="463">+J98-SUM(J99:J100)</f>
        <v>0</v>
      </c>
      <c r="AJ98" s="503">
        <f t="shared" ref="AJ98" si="464">+K98-SUM(K99:K100)</f>
        <v>0</v>
      </c>
      <c r="AK98" s="503">
        <f t="shared" ref="AK98" si="465">+L98-SUM(L99:L100)</f>
        <v>0</v>
      </c>
      <c r="AL98" s="503">
        <f t="shared" ref="AL98" si="466">+M98-SUM(M99:M100)</f>
        <v>0</v>
      </c>
      <c r="AM98" s="503">
        <f t="shared" ref="AM98" si="467">+N98-SUM(N99:N100)</f>
        <v>0</v>
      </c>
      <c r="AN98" s="503">
        <f t="shared" ref="AN98" si="468">+O98-SUM(O99:O100)</f>
        <v>0</v>
      </c>
      <c r="AO98" s="503">
        <f t="shared" ref="AO98" si="469">+P98-SUM(P99:P100)</f>
        <v>0</v>
      </c>
      <c r="AP98" s="503">
        <f t="shared" ref="AP98" si="470">+Q98-SUM(Q99:Q100)</f>
        <v>0</v>
      </c>
      <c r="AQ98" s="503">
        <f t="shared" ref="AQ98" si="471">+R98-SUM(R99:R100)</f>
        <v>0</v>
      </c>
      <c r="AR98" s="503">
        <f t="shared" ref="AR98" si="472">+S98-SUM(S99:S100)</f>
        <v>0</v>
      </c>
      <c r="AS98" s="503">
        <f t="shared" ref="AS98" si="473">+T98-SUM(T99:T100)</f>
        <v>0</v>
      </c>
      <c r="AT98" s="503">
        <f t="shared" ref="AT98" si="474">+U98-SUM(U99:U100)</f>
        <v>0</v>
      </c>
      <c r="AU98" s="503">
        <f t="shared" ref="AU98" si="475">+V98-SUM(V99:V100)</f>
        <v>0</v>
      </c>
      <c r="AV98" s="503">
        <f t="shared" ref="AV98" si="476">+W98-SUM(W99:W100)</f>
        <v>0</v>
      </c>
      <c r="AW98" s="503">
        <f t="shared" ref="AW98" si="477">+X98-SUM(X99:X100)</f>
        <v>0</v>
      </c>
      <c r="AX98" s="503">
        <f t="shared" ref="AX98" si="478">+Y98-SUM(Y99:Y100)</f>
        <v>0</v>
      </c>
      <c r="AY98" s="503">
        <f t="shared" ref="AY98" si="479">+Z98-SUM(Z99:Z100)</f>
        <v>0</v>
      </c>
      <c r="AZ98" s="498"/>
      <c r="BA98" s="503">
        <f t="shared" si="371"/>
        <v>0</v>
      </c>
      <c r="BB98" s="498"/>
      <c r="BC98" s="498"/>
      <c r="BD98" s="498"/>
      <c r="BE98" s="498"/>
      <c r="BF98" s="498"/>
      <c r="BG98" s="498"/>
      <c r="BH98" s="498"/>
      <c r="BI98" s="498"/>
      <c r="BJ98" s="498"/>
      <c r="BK98" s="498"/>
      <c r="BL98" s="498"/>
      <c r="BM98" s="498"/>
      <c r="BN98" s="498"/>
    </row>
    <row r="99" spans="2:66" s="82" customFormat="1" ht="17.100000000000001" customHeight="1" thickTop="1" thickBot="1">
      <c r="B99" s="287"/>
      <c r="C99" s="552" t="s">
        <v>61</v>
      </c>
      <c r="D99" s="482"/>
      <c r="E99" s="482"/>
      <c r="F99" s="482"/>
      <c r="G99" s="666"/>
      <c r="H99" s="482"/>
      <c r="I99" s="482"/>
      <c r="J99" s="482"/>
      <c r="K99" s="482"/>
      <c r="L99" s="482"/>
      <c r="M99" s="482"/>
      <c r="N99" s="482"/>
      <c r="O99" s="482"/>
      <c r="P99" s="482"/>
      <c r="Q99" s="482"/>
      <c r="R99" s="482"/>
      <c r="S99" s="482"/>
      <c r="T99" s="482"/>
      <c r="U99" s="482"/>
      <c r="V99" s="482"/>
      <c r="W99" s="482"/>
      <c r="X99" s="482"/>
      <c r="Y99" s="482"/>
      <c r="Z99" s="418">
        <f t="shared" si="395"/>
        <v>0</v>
      </c>
      <c r="AA99" s="479">
        <v>108</v>
      </c>
      <c r="AB99" s="509"/>
      <c r="AC99" s="506"/>
      <c r="AD99" s="506"/>
      <c r="AE99" s="506"/>
      <c r="AF99" s="780"/>
      <c r="AG99" s="506"/>
      <c r="AH99" s="506"/>
      <c r="AI99" s="506"/>
      <c r="AJ99" s="506"/>
      <c r="AK99" s="506"/>
      <c r="AL99" s="506"/>
      <c r="AM99" s="506"/>
      <c r="AN99" s="506"/>
      <c r="AO99" s="506"/>
      <c r="AP99" s="506"/>
      <c r="AQ99" s="506"/>
      <c r="AR99" s="506"/>
      <c r="AS99" s="506"/>
      <c r="AT99" s="506"/>
      <c r="AU99" s="506"/>
      <c r="AV99" s="506"/>
      <c r="AW99" s="506"/>
      <c r="AX99" s="506"/>
      <c r="AY99" s="506"/>
      <c r="AZ99" s="509"/>
      <c r="BA99" s="500">
        <f t="shared" si="371"/>
        <v>0</v>
      </c>
      <c r="BB99" s="509"/>
      <c r="BC99" s="509"/>
      <c r="BD99" s="509"/>
      <c r="BE99" s="509"/>
      <c r="BF99" s="509"/>
      <c r="BG99" s="509"/>
      <c r="BH99" s="509"/>
      <c r="BI99" s="509"/>
      <c r="BJ99" s="509"/>
      <c r="BK99" s="509"/>
      <c r="BL99" s="509"/>
      <c r="BM99" s="509"/>
      <c r="BN99" s="509"/>
    </row>
    <row r="100" spans="2:66" s="82" customFormat="1" ht="17.100000000000001" customHeight="1" thickTop="1" thickBot="1">
      <c r="B100" s="288"/>
      <c r="C100" s="552" t="s">
        <v>62</v>
      </c>
      <c r="D100" s="482"/>
      <c r="E100" s="482"/>
      <c r="F100" s="482"/>
      <c r="G100" s="666"/>
      <c r="H100" s="482"/>
      <c r="I100" s="482"/>
      <c r="J100" s="482"/>
      <c r="K100" s="482"/>
      <c r="L100" s="482"/>
      <c r="M100" s="482"/>
      <c r="N100" s="482"/>
      <c r="O100" s="482"/>
      <c r="P100" s="482"/>
      <c r="Q100" s="482"/>
      <c r="R100" s="482"/>
      <c r="S100" s="482"/>
      <c r="T100" s="482"/>
      <c r="U100" s="482"/>
      <c r="V100" s="482"/>
      <c r="W100" s="482"/>
      <c r="X100" s="482"/>
      <c r="Y100" s="482"/>
      <c r="Z100" s="418">
        <f t="shared" si="395"/>
        <v>0</v>
      </c>
      <c r="AA100" s="479">
        <v>109</v>
      </c>
      <c r="AB100" s="509"/>
      <c r="AC100" s="500"/>
      <c r="AD100" s="500"/>
      <c r="AE100" s="500"/>
      <c r="AF100" s="780"/>
      <c r="AG100" s="500"/>
      <c r="AH100" s="500"/>
      <c r="AI100" s="500"/>
      <c r="AJ100" s="500"/>
      <c r="AK100" s="500"/>
      <c r="AL100" s="500"/>
      <c r="AM100" s="500"/>
      <c r="AN100" s="500"/>
      <c r="AO100" s="500"/>
      <c r="AP100" s="500"/>
      <c r="AQ100" s="500"/>
      <c r="AR100" s="500"/>
      <c r="AS100" s="500"/>
      <c r="AT100" s="500"/>
      <c r="AU100" s="500"/>
      <c r="AV100" s="500"/>
      <c r="AW100" s="500"/>
      <c r="AX100" s="500"/>
      <c r="AY100" s="500"/>
      <c r="AZ100" s="509"/>
      <c r="BA100" s="500">
        <f t="shared" si="371"/>
        <v>0</v>
      </c>
      <c r="BB100" s="509"/>
      <c r="BC100" s="509"/>
      <c r="BD100" s="509"/>
      <c r="BE100" s="509"/>
      <c r="BF100" s="509"/>
      <c r="BG100" s="509"/>
      <c r="BH100" s="509"/>
      <c r="BI100" s="509"/>
      <c r="BJ100" s="509"/>
      <c r="BK100" s="509"/>
      <c r="BL100" s="509"/>
      <c r="BM100" s="509"/>
      <c r="BN100" s="509"/>
    </row>
    <row r="101" spans="2:66" s="56" customFormat="1" ht="30" customHeight="1" thickTop="1" thickBot="1">
      <c r="B101" s="436"/>
      <c r="C101" s="553" t="s">
        <v>44</v>
      </c>
      <c r="D101" s="418">
        <f>+SUM(D98,D89,D86)</f>
        <v>0</v>
      </c>
      <c r="E101" s="418">
        <f t="shared" ref="E101:Y101" si="480">+SUM(E98,E89,E86)</f>
        <v>0</v>
      </c>
      <c r="F101" s="418">
        <f t="shared" si="480"/>
        <v>0</v>
      </c>
      <c r="G101" s="666"/>
      <c r="H101" s="418">
        <f t="shared" si="480"/>
        <v>0</v>
      </c>
      <c r="I101" s="418">
        <f t="shared" si="480"/>
        <v>0</v>
      </c>
      <c r="J101" s="418">
        <f t="shared" si="480"/>
        <v>0</v>
      </c>
      <c r="K101" s="418">
        <f t="shared" si="480"/>
        <v>0</v>
      </c>
      <c r="L101" s="418">
        <f t="shared" si="480"/>
        <v>0</v>
      </c>
      <c r="M101" s="418">
        <f t="shared" si="480"/>
        <v>0</v>
      </c>
      <c r="N101" s="418">
        <f t="shared" si="480"/>
        <v>0</v>
      </c>
      <c r="O101" s="418">
        <f t="shared" si="480"/>
        <v>0</v>
      </c>
      <c r="P101" s="418">
        <f t="shared" si="480"/>
        <v>0</v>
      </c>
      <c r="Q101" s="418">
        <f t="shared" si="480"/>
        <v>0</v>
      </c>
      <c r="R101" s="418">
        <f t="shared" si="480"/>
        <v>0</v>
      </c>
      <c r="S101" s="418">
        <f t="shared" si="480"/>
        <v>0</v>
      </c>
      <c r="T101" s="418">
        <f t="shared" si="480"/>
        <v>0</v>
      </c>
      <c r="U101" s="418">
        <f t="shared" si="480"/>
        <v>0</v>
      </c>
      <c r="V101" s="418">
        <f t="shared" si="480"/>
        <v>0</v>
      </c>
      <c r="W101" s="418">
        <f t="shared" si="480"/>
        <v>0</v>
      </c>
      <c r="X101" s="418">
        <f t="shared" si="480"/>
        <v>0</v>
      </c>
      <c r="Y101" s="418">
        <f t="shared" si="480"/>
        <v>0</v>
      </c>
      <c r="Z101" s="418">
        <f t="shared" si="395"/>
        <v>0</v>
      </c>
      <c r="AA101" s="479">
        <v>110</v>
      </c>
      <c r="AB101" s="498"/>
      <c r="AC101" s="503">
        <f>+D101-D86-D89-D98</f>
        <v>0</v>
      </c>
      <c r="AD101" s="503">
        <f t="shared" ref="AD101" si="481">+E101-E86-E89-E98</f>
        <v>0</v>
      </c>
      <c r="AE101" s="503">
        <f t="shared" ref="AE101" si="482">+F101-F86-F89-F98</f>
        <v>0</v>
      </c>
      <c r="AF101" s="780"/>
      <c r="AG101" s="503">
        <f t="shared" ref="AG101" si="483">+H101-H86-H89-H98</f>
        <v>0</v>
      </c>
      <c r="AH101" s="503">
        <f t="shared" ref="AH101" si="484">+I101-I86-I89-I98</f>
        <v>0</v>
      </c>
      <c r="AI101" s="503">
        <f t="shared" ref="AI101" si="485">+J101-J86-J89-J98</f>
        <v>0</v>
      </c>
      <c r="AJ101" s="503">
        <f t="shared" ref="AJ101" si="486">+K101-K86-K89-K98</f>
        <v>0</v>
      </c>
      <c r="AK101" s="503">
        <f t="shared" ref="AK101" si="487">+L101-L86-L89-L98</f>
        <v>0</v>
      </c>
      <c r="AL101" s="503">
        <f t="shared" ref="AL101" si="488">+M101-M86-M89-M98</f>
        <v>0</v>
      </c>
      <c r="AM101" s="503">
        <f t="shared" ref="AM101" si="489">+N101-N86-N89-N98</f>
        <v>0</v>
      </c>
      <c r="AN101" s="503">
        <f t="shared" ref="AN101" si="490">+O101-O86-O89-O98</f>
        <v>0</v>
      </c>
      <c r="AO101" s="503">
        <f t="shared" ref="AO101" si="491">+P101-P86-P89-P98</f>
        <v>0</v>
      </c>
      <c r="AP101" s="503">
        <f t="shared" ref="AP101" si="492">+Q101-Q86-Q89-Q98</f>
        <v>0</v>
      </c>
      <c r="AQ101" s="503">
        <f t="shared" ref="AQ101" si="493">+R101-R86-R89-R98</f>
        <v>0</v>
      </c>
      <c r="AR101" s="503">
        <f t="shared" ref="AR101" si="494">+S101-S86-S89-S98</f>
        <v>0</v>
      </c>
      <c r="AS101" s="503">
        <f t="shared" ref="AS101" si="495">+T101-T86-T89-T98</f>
        <v>0</v>
      </c>
      <c r="AT101" s="503">
        <f t="shared" ref="AT101" si="496">+U101-U86-U89-U98</f>
        <v>0</v>
      </c>
      <c r="AU101" s="503">
        <f t="shared" ref="AU101" si="497">+V101-V86-V89-V98</f>
        <v>0</v>
      </c>
      <c r="AV101" s="503">
        <f t="shared" ref="AV101" si="498">+W101-W86-W89-W98</f>
        <v>0</v>
      </c>
      <c r="AW101" s="503">
        <f t="shared" ref="AW101" si="499">+X101-X86-X89-X98</f>
        <v>0</v>
      </c>
      <c r="AX101" s="503">
        <f t="shared" ref="AX101" si="500">+Y101-Y86-Y89-Y98</f>
        <v>0</v>
      </c>
      <c r="AY101" s="503">
        <f t="shared" ref="AY101" si="501">+Z101-Z86-Z89-Z98</f>
        <v>0</v>
      </c>
      <c r="AZ101" s="498"/>
      <c r="BA101" s="503">
        <f t="shared" si="371"/>
        <v>0</v>
      </c>
      <c r="BB101" s="498"/>
      <c r="BC101" s="498"/>
      <c r="BD101" s="498"/>
      <c r="BE101" s="498"/>
      <c r="BF101" s="498"/>
      <c r="BG101" s="498"/>
      <c r="BH101" s="498"/>
      <c r="BI101" s="498"/>
      <c r="BJ101" s="498"/>
      <c r="BK101" s="498"/>
      <c r="BL101" s="498"/>
      <c r="BM101" s="498"/>
      <c r="BN101" s="498"/>
    </row>
    <row r="102" spans="2:66" s="51" customFormat="1" ht="30" customHeight="1" thickTop="1" thickBot="1">
      <c r="B102" s="432"/>
      <c r="C102" s="733" t="s">
        <v>388</v>
      </c>
      <c r="D102" s="482"/>
      <c r="E102" s="482"/>
      <c r="F102" s="482"/>
      <c r="G102" s="666"/>
      <c r="H102" s="482"/>
      <c r="I102" s="482"/>
      <c r="J102" s="482"/>
      <c r="K102" s="482"/>
      <c r="L102" s="482"/>
      <c r="M102" s="482"/>
      <c r="N102" s="482"/>
      <c r="O102" s="482"/>
      <c r="P102" s="482"/>
      <c r="Q102" s="482"/>
      <c r="R102" s="482"/>
      <c r="S102" s="482"/>
      <c r="T102" s="482"/>
      <c r="U102" s="482"/>
      <c r="V102" s="482"/>
      <c r="W102" s="482"/>
      <c r="X102" s="482"/>
      <c r="Y102" s="482"/>
      <c r="Z102" s="418">
        <f t="shared" si="395"/>
        <v>0</v>
      </c>
      <c r="AA102" s="479">
        <v>161</v>
      </c>
      <c r="AB102" s="494"/>
      <c r="AC102" s="506">
        <f>+IF((D102+D103&gt;D101),111,0)</f>
        <v>0</v>
      </c>
      <c r="AD102" s="506">
        <f t="shared" ref="AD102" si="502">+IF((E102+E103&gt;E101),111,0)</f>
        <v>0</v>
      </c>
      <c r="AE102" s="506">
        <f t="shared" ref="AE102" si="503">+IF((F102+F103&gt;F101),111,0)</f>
        <v>0</v>
      </c>
      <c r="AF102" s="780"/>
      <c r="AG102" s="506">
        <f t="shared" ref="AG102" si="504">+IF((H102+H103&gt;H101),111,0)</f>
        <v>0</v>
      </c>
      <c r="AH102" s="506">
        <f t="shared" ref="AH102" si="505">+IF((I102+I103&gt;I101),111,0)</f>
        <v>0</v>
      </c>
      <c r="AI102" s="506">
        <f t="shared" ref="AI102" si="506">+IF((J102+J103&gt;J101),111,0)</f>
        <v>0</v>
      </c>
      <c r="AJ102" s="506">
        <f t="shared" ref="AJ102" si="507">+IF((K102+K103&gt;K101),111,0)</f>
        <v>0</v>
      </c>
      <c r="AK102" s="506">
        <f t="shared" ref="AK102" si="508">+IF((L102+L103&gt;L101),111,0)</f>
        <v>0</v>
      </c>
      <c r="AL102" s="506">
        <f t="shared" ref="AL102" si="509">+IF((M102+M103&gt;M101),111,0)</f>
        <v>0</v>
      </c>
      <c r="AM102" s="506">
        <f t="shared" ref="AM102" si="510">+IF((N102+N103&gt;N101),111,0)</f>
        <v>0</v>
      </c>
      <c r="AN102" s="506">
        <f t="shared" ref="AN102" si="511">+IF((O102+O103&gt;O101),111,0)</f>
        <v>0</v>
      </c>
      <c r="AO102" s="506">
        <f t="shared" ref="AO102" si="512">+IF((P102+P103&gt;P101),111,0)</f>
        <v>0</v>
      </c>
      <c r="AP102" s="506">
        <f t="shared" ref="AP102" si="513">+IF((Q102+Q103&gt;Q101),111,0)</f>
        <v>0</v>
      </c>
      <c r="AQ102" s="506">
        <f t="shared" ref="AQ102" si="514">+IF((R102+R103&gt;R101),111,0)</f>
        <v>0</v>
      </c>
      <c r="AR102" s="506">
        <f t="shared" ref="AR102" si="515">+IF((S102+S103&gt;S101),111,0)</f>
        <v>0</v>
      </c>
      <c r="AS102" s="506">
        <f t="shared" ref="AS102" si="516">+IF((T102+T103&gt;T101),111,0)</f>
        <v>0</v>
      </c>
      <c r="AT102" s="506">
        <f t="shared" ref="AT102" si="517">+IF((U102+U103&gt;U101),111,0)</f>
        <v>0</v>
      </c>
      <c r="AU102" s="506">
        <f t="shared" ref="AU102" si="518">+IF((V102+V103&gt;V101),111,0)</f>
        <v>0</v>
      </c>
      <c r="AV102" s="506">
        <f t="shared" ref="AV102" si="519">+IF((W102+W103&gt;W101),111,0)</f>
        <v>0</v>
      </c>
      <c r="AW102" s="506">
        <f t="shared" ref="AW102" si="520">+IF((X102+X103&gt;X101),111,0)</f>
        <v>0</v>
      </c>
      <c r="AX102" s="506">
        <f t="shared" ref="AX102" si="521">+IF((Y102+Y103&gt;Y101),111,0)</f>
        <v>0</v>
      </c>
      <c r="AY102" s="506">
        <f t="shared" ref="AY102" si="522">+IF((Z102+Z103&gt;Z101),111,0)</f>
        <v>0</v>
      </c>
      <c r="AZ102" s="494"/>
      <c r="BA102" s="506">
        <f t="shared" si="371"/>
        <v>0</v>
      </c>
      <c r="BB102" s="494"/>
      <c r="BC102" s="494"/>
      <c r="BD102" s="494"/>
      <c r="BE102" s="494"/>
      <c r="BF102" s="494"/>
      <c r="BG102" s="494"/>
      <c r="BH102" s="494"/>
      <c r="BI102" s="494"/>
      <c r="BJ102" s="494"/>
      <c r="BK102" s="494"/>
      <c r="BL102" s="494"/>
      <c r="BM102" s="494"/>
      <c r="BN102" s="494"/>
    </row>
    <row r="103" spans="2:66" s="51" customFormat="1" ht="17.100000000000001" customHeight="1" thickTop="1" thickBot="1">
      <c r="B103" s="433"/>
      <c r="C103" s="733" t="s">
        <v>389</v>
      </c>
      <c r="D103" s="482"/>
      <c r="E103" s="482"/>
      <c r="F103" s="482"/>
      <c r="G103" s="666"/>
      <c r="H103" s="482"/>
      <c r="I103" s="482"/>
      <c r="J103" s="482"/>
      <c r="K103" s="482"/>
      <c r="L103" s="482"/>
      <c r="M103" s="482"/>
      <c r="N103" s="482"/>
      <c r="O103" s="482"/>
      <c r="P103" s="482"/>
      <c r="Q103" s="482"/>
      <c r="R103" s="482"/>
      <c r="S103" s="482"/>
      <c r="T103" s="482"/>
      <c r="U103" s="482"/>
      <c r="V103" s="482"/>
      <c r="W103" s="482"/>
      <c r="X103" s="482"/>
      <c r="Y103" s="482"/>
      <c r="Z103" s="418">
        <f t="shared" si="395"/>
        <v>0</v>
      </c>
      <c r="AA103" s="479">
        <v>162</v>
      </c>
      <c r="AB103" s="494"/>
      <c r="AC103" s="506"/>
      <c r="AD103" s="506"/>
      <c r="AE103" s="506"/>
      <c r="AF103" s="780"/>
      <c r="AG103" s="506"/>
      <c r="AH103" s="506"/>
      <c r="AI103" s="506"/>
      <c r="AJ103" s="506"/>
      <c r="AK103" s="506"/>
      <c r="AL103" s="506"/>
      <c r="AM103" s="506"/>
      <c r="AN103" s="506"/>
      <c r="AO103" s="506"/>
      <c r="AP103" s="506"/>
      <c r="AQ103" s="506"/>
      <c r="AR103" s="506"/>
      <c r="AS103" s="506"/>
      <c r="AT103" s="506"/>
      <c r="AU103" s="506"/>
      <c r="AV103" s="506"/>
      <c r="AW103" s="506"/>
      <c r="AX103" s="506"/>
      <c r="AY103" s="506"/>
      <c r="AZ103" s="494"/>
      <c r="BA103" s="506">
        <f t="shared" si="371"/>
        <v>0</v>
      </c>
      <c r="BB103" s="494"/>
      <c r="BC103" s="494"/>
      <c r="BD103" s="494"/>
      <c r="BE103" s="494"/>
      <c r="BF103" s="494"/>
      <c r="BG103" s="494"/>
      <c r="BH103" s="494"/>
      <c r="BI103" s="494"/>
      <c r="BJ103" s="494"/>
      <c r="BK103" s="494"/>
      <c r="BL103" s="494"/>
      <c r="BM103" s="494"/>
      <c r="BN103" s="494"/>
    </row>
    <row r="104" spans="2:66" s="51" customFormat="1" ht="17.100000000000001" customHeight="1" thickTop="1" thickBot="1">
      <c r="B104" s="433"/>
      <c r="C104" s="733" t="s">
        <v>250</v>
      </c>
      <c r="D104" s="482"/>
      <c r="E104" s="482"/>
      <c r="F104" s="482"/>
      <c r="G104" s="666"/>
      <c r="H104" s="482"/>
      <c r="I104" s="482"/>
      <c r="J104" s="482"/>
      <c r="K104" s="482"/>
      <c r="L104" s="482"/>
      <c r="M104" s="482"/>
      <c r="N104" s="482"/>
      <c r="O104" s="482"/>
      <c r="P104" s="482"/>
      <c r="Q104" s="482"/>
      <c r="R104" s="482"/>
      <c r="S104" s="482"/>
      <c r="T104" s="482"/>
      <c r="U104" s="482"/>
      <c r="V104" s="482"/>
      <c r="W104" s="482"/>
      <c r="X104" s="482"/>
      <c r="Y104" s="482"/>
      <c r="Z104" s="418">
        <f t="shared" si="395"/>
        <v>0</v>
      </c>
      <c r="AA104" s="479">
        <v>142</v>
      </c>
      <c r="AB104" s="494"/>
      <c r="AC104" s="506">
        <f>+IF((D104&gt;D101),111,0)</f>
        <v>0</v>
      </c>
      <c r="AD104" s="506">
        <f t="shared" ref="AD104" si="523">+IF((E104&gt;E101),111,0)</f>
        <v>0</v>
      </c>
      <c r="AE104" s="506">
        <f t="shared" ref="AE104" si="524">+IF((F104&gt;F101),111,0)</f>
        <v>0</v>
      </c>
      <c r="AF104" s="780"/>
      <c r="AG104" s="506">
        <f t="shared" ref="AG104" si="525">+IF((H104&gt;H101),111,0)</f>
        <v>0</v>
      </c>
      <c r="AH104" s="506">
        <f t="shared" ref="AH104" si="526">+IF((I104&gt;I101),111,0)</f>
        <v>0</v>
      </c>
      <c r="AI104" s="506">
        <f t="shared" ref="AI104" si="527">+IF((J104&gt;J101),111,0)</f>
        <v>0</v>
      </c>
      <c r="AJ104" s="506">
        <f t="shared" ref="AJ104" si="528">+IF((K104&gt;K101),111,0)</f>
        <v>0</v>
      </c>
      <c r="AK104" s="506">
        <f t="shared" ref="AK104" si="529">+IF((L104&gt;L101),111,0)</f>
        <v>0</v>
      </c>
      <c r="AL104" s="506">
        <f t="shared" ref="AL104" si="530">+IF((M104&gt;M101),111,0)</f>
        <v>0</v>
      </c>
      <c r="AM104" s="506">
        <f t="shared" ref="AM104" si="531">+IF((N104&gt;N101),111,0)</f>
        <v>0</v>
      </c>
      <c r="AN104" s="506">
        <f t="shared" ref="AN104" si="532">+IF((O104&gt;O101),111,0)</f>
        <v>0</v>
      </c>
      <c r="AO104" s="506">
        <f t="shared" ref="AO104" si="533">+IF((P104&gt;P101),111,0)</f>
        <v>0</v>
      </c>
      <c r="AP104" s="506">
        <f t="shared" ref="AP104" si="534">+IF((Q104&gt;Q101),111,0)</f>
        <v>0</v>
      </c>
      <c r="AQ104" s="506">
        <f t="shared" ref="AQ104" si="535">+IF((R104&gt;R101),111,0)</f>
        <v>0</v>
      </c>
      <c r="AR104" s="506">
        <f t="shared" ref="AR104" si="536">+IF((S104&gt;S101),111,0)</f>
        <v>0</v>
      </c>
      <c r="AS104" s="506">
        <f t="shared" ref="AS104" si="537">+IF((T104&gt;T101),111,0)</f>
        <v>0</v>
      </c>
      <c r="AT104" s="506">
        <f t="shared" ref="AT104" si="538">+IF((U104&gt;U101),111,0)</f>
        <v>0</v>
      </c>
      <c r="AU104" s="506">
        <f t="shared" ref="AU104" si="539">+IF((V104&gt;V101),111,0)</f>
        <v>0</v>
      </c>
      <c r="AV104" s="506">
        <f t="shared" ref="AV104" si="540">+IF((W104&gt;W101),111,0)</f>
        <v>0</v>
      </c>
      <c r="AW104" s="506">
        <f t="shared" ref="AW104" si="541">+IF((X104&gt;X101),111,0)</f>
        <v>0</v>
      </c>
      <c r="AX104" s="506">
        <f t="shared" ref="AX104" si="542">+IF((Y104&gt;Y101),111,0)</f>
        <v>0</v>
      </c>
      <c r="AY104" s="506">
        <f t="shared" ref="AY104" si="543">+IF((Z104&gt;Z101),111,0)</f>
        <v>0</v>
      </c>
      <c r="AZ104" s="494"/>
      <c r="BA104" s="506">
        <f t="shared" si="371"/>
        <v>0</v>
      </c>
      <c r="BB104" s="494"/>
      <c r="BC104" s="494"/>
      <c r="BD104" s="494"/>
      <c r="BE104" s="494"/>
      <c r="BF104" s="494"/>
      <c r="BG104" s="494"/>
      <c r="BH104" s="494"/>
      <c r="BI104" s="494"/>
      <c r="BJ104" s="494"/>
      <c r="BK104" s="494"/>
      <c r="BL104" s="494"/>
      <c r="BM104" s="494"/>
      <c r="BN104" s="494"/>
    </row>
    <row r="105" spans="2:66" s="51" customFormat="1" ht="30" customHeight="1" thickTop="1">
      <c r="B105" s="432"/>
      <c r="C105" s="560" t="s">
        <v>375</v>
      </c>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442"/>
      <c r="AA105" s="479"/>
      <c r="AB105" s="494"/>
      <c r="AC105" s="503"/>
      <c r="AD105" s="503"/>
      <c r="AE105" s="503"/>
      <c r="AF105" s="769"/>
      <c r="AG105" s="503"/>
      <c r="AH105" s="503"/>
      <c r="AI105" s="503"/>
      <c r="AJ105" s="503"/>
      <c r="AK105" s="503"/>
      <c r="AL105" s="503"/>
      <c r="AM105" s="503"/>
      <c r="AN105" s="503"/>
      <c r="AO105" s="503"/>
      <c r="AP105" s="503"/>
      <c r="AQ105" s="503"/>
      <c r="AR105" s="503"/>
      <c r="AS105" s="503"/>
      <c r="AT105" s="503"/>
      <c r="AU105" s="503"/>
      <c r="AV105" s="503"/>
      <c r="AW105" s="503"/>
      <c r="AX105" s="503"/>
      <c r="AY105" s="503"/>
      <c r="AZ105" s="494"/>
      <c r="BA105" s="514"/>
      <c r="BB105" s="494"/>
      <c r="BC105" s="494"/>
      <c r="BD105" s="494"/>
      <c r="BE105" s="494"/>
      <c r="BF105" s="494"/>
      <c r="BG105" s="494"/>
      <c r="BH105" s="494"/>
      <c r="BI105" s="494"/>
      <c r="BJ105" s="494"/>
      <c r="BK105" s="494"/>
      <c r="BL105" s="494"/>
      <c r="BM105" s="494"/>
      <c r="BN105" s="494"/>
    </row>
    <row r="106" spans="2:66" s="51" customFormat="1" ht="30" customHeight="1" thickBot="1">
      <c r="B106" s="432"/>
      <c r="C106" s="732" t="s">
        <v>10</v>
      </c>
      <c r="D106" s="482"/>
      <c r="E106" s="482"/>
      <c r="F106" s="482"/>
      <c r="G106" s="666"/>
      <c r="H106" s="482"/>
      <c r="I106" s="482"/>
      <c r="J106" s="482"/>
      <c r="K106" s="482"/>
      <c r="L106" s="482"/>
      <c r="M106" s="482"/>
      <c r="N106" s="482"/>
      <c r="O106" s="482"/>
      <c r="P106" s="482"/>
      <c r="Q106" s="482"/>
      <c r="R106" s="482"/>
      <c r="S106" s="482"/>
      <c r="T106" s="482"/>
      <c r="U106" s="482"/>
      <c r="V106" s="482"/>
      <c r="W106" s="482"/>
      <c r="X106" s="482"/>
      <c r="Y106" s="482"/>
      <c r="Z106" s="418">
        <f t="shared" ref="Z106:Z124" si="544">SUM(D106:Y106)</f>
        <v>0</v>
      </c>
      <c r="AA106" s="417">
        <v>163</v>
      </c>
      <c r="AB106" s="494"/>
      <c r="AC106" s="500">
        <f>+D106-SUM(D107:D108)</f>
        <v>0</v>
      </c>
      <c r="AD106" s="500">
        <f t="shared" ref="AD106" si="545">+E106-SUM(E107:E108)</f>
        <v>0</v>
      </c>
      <c r="AE106" s="500">
        <f t="shared" ref="AE106" si="546">+F106-SUM(F107:F108)</f>
        <v>0</v>
      </c>
      <c r="AF106" s="780"/>
      <c r="AG106" s="500">
        <f t="shared" ref="AG106" si="547">+H106-SUM(H107:H108)</f>
        <v>0</v>
      </c>
      <c r="AH106" s="500">
        <f t="shared" ref="AH106" si="548">+I106-SUM(I107:I108)</f>
        <v>0</v>
      </c>
      <c r="AI106" s="500">
        <f t="shared" ref="AI106" si="549">+J106-SUM(J107:J108)</f>
        <v>0</v>
      </c>
      <c r="AJ106" s="500">
        <f t="shared" ref="AJ106" si="550">+K106-SUM(K107:K108)</f>
        <v>0</v>
      </c>
      <c r="AK106" s="500">
        <f t="shared" ref="AK106" si="551">+L106-SUM(L107:L108)</f>
        <v>0</v>
      </c>
      <c r="AL106" s="500">
        <f t="shared" ref="AL106" si="552">+M106-SUM(M107:M108)</f>
        <v>0</v>
      </c>
      <c r="AM106" s="500">
        <f t="shared" ref="AM106" si="553">+N106-SUM(N107:N108)</f>
        <v>0</v>
      </c>
      <c r="AN106" s="500">
        <f t="shared" ref="AN106" si="554">+O106-SUM(O107:O108)</f>
        <v>0</v>
      </c>
      <c r="AO106" s="500">
        <f t="shared" ref="AO106" si="555">+P106-SUM(P107:P108)</f>
        <v>0</v>
      </c>
      <c r="AP106" s="500">
        <f t="shared" ref="AP106" si="556">+Q106-SUM(Q107:Q108)</f>
        <v>0</v>
      </c>
      <c r="AQ106" s="500">
        <f t="shared" ref="AQ106" si="557">+R106-SUM(R107:R108)</f>
        <v>0</v>
      </c>
      <c r="AR106" s="500">
        <f t="shared" ref="AR106" si="558">+S106-SUM(S107:S108)</f>
        <v>0</v>
      </c>
      <c r="AS106" s="500">
        <f t="shared" ref="AS106" si="559">+T106-SUM(T107:T108)</f>
        <v>0</v>
      </c>
      <c r="AT106" s="500">
        <f t="shared" ref="AT106" si="560">+U106-SUM(U107:U108)</f>
        <v>0</v>
      </c>
      <c r="AU106" s="500">
        <f t="shared" ref="AU106" si="561">+V106-SUM(V107:V108)</f>
        <v>0</v>
      </c>
      <c r="AV106" s="500">
        <f t="shared" ref="AV106" si="562">+W106-SUM(W107:W108)</f>
        <v>0</v>
      </c>
      <c r="AW106" s="500">
        <f t="shared" ref="AW106" si="563">+X106-SUM(X107:X108)</f>
        <v>0</v>
      </c>
      <c r="AX106" s="500">
        <f t="shared" ref="AX106" si="564">+Y106-SUM(Y107:Y108)</f>
        <v>0</v>
      </c>
      <c r="AY106" s="500">
        <f t="shared" ref="AY106" si="565">+Z106-SUM(Z107:Z108)</f>
        <v>0</v>
      </c>
      <c r="AZ106" s="494"/>
      <c r="BA106" s="500">
        <f t="shared" si="371"/>
        <v>0</v>
      </c>
      <c r="BB106" s="494"/>
      <c r="BC106" s="494"/>
      <c r="BD106" s="494"/>
      <c r="BE106" s="494"/>
      <c r="BF106" s="494"/>
      <c r="BG106" s="494"/>
      <c r="BH106" s="494"/>
      <c r="BI106" s="494"/>
      <c r="BJ106" s="494"/>
      <c r="BK106" s="494"/>
      <c r="BL106" s="494"/>
      <c r="BM106" s="494"/>
      <c r="BN106" s="494"/>
    </row>
    <row r="107" spans="2:66" s="51" customFormat="1" ht="17.100000000000001" customHeight="1" thickTop="1" thickBot="1">
      <c r="B107" s="432"/>
      <c r="C107" s="552" t="s">
        <v>61</v>
      </c>
      <c r="D107" s="482"/>
      <c r="E107" s="482"/>
      <c r="F107" s="482"/>
      <c r="G107" s="666"/>
      <c r="H107" s="482"/>
      <c r="I107" s="482"/>
      <c r="J107" s="482"/>
      <c r="K107" s="482"/>
      <c r="L107" s="482"/>
      <c r="M107" s="482"/>
      <c r="N107" s="482"/>
      <c r="O107" s="482"/>
      <c r="P107" s="482"/>
      <c r="Q107" s="482"/>
      <c r="R107" s="482"/>
      <c r="S107" s="482"/>
      <c r="T107" s="482"/>
      <c r="U107" s="482"/>
      <c r="V107" s="482"/>
      <c r="W107" s="482"/>
      <c r="X107" s="482"/>
      <c r="Y107" s="482"/>
      <c r="Z107" s="418">
        <f t="shared" si="544"/>
        <v>0</v>
      </c>
      <c r="AA107" s="417">
        <v>164</v>
      </c>
      <c r="AB107" s="494"/>
      <c r="AC107" s="500"/>
      <c r="AD107" s="500"/>
      <c r="AE107" s="500"/>
      <c r="AF107" s="780"/>
      <c r="AG107" s="500"/>
      <c r="AH107" s="500"/>
      <c r="AI107" s="500"/>
      <c r="AJ107" s="500"/>
      <c r="AK107" s="500"/>
      <c r="AL107" s="500"/>
      <c r="AM107" s="500"/>
      <c r="AN107" s="500"/>
      <c r="AO107" s="500"/>
      <c r="AP107" s="500"/>
      <c r="AQ107" s="500"/>
      <c r="AR107" s="500"/>
      <c r="AS107" s="500"/>
      <c r="AT107" s="500"/>
      <c r="AU107" s="500"/>
      <c r="AV107" s="500"/>
      <c r="AW107" s="500"/>
      <c r="AX107" s="500"/>
      <c r="AY107" s="500"/>
      <c r="AZ107" s="494"/>
      <c r="BA107" s="500">
        <f t="shared" si="371"/>
        <v>0</v>
      </c>
      <c r="BB107" s="494"/>
      <c r="BC107" s="494"/>
      <c r="BD107" s="494"/>
      <c r="BE107" s="494"/>
      <c r="BF107" s="494"/>
      <c r="BG107" s="494"/>
      <c r="BH107" s="494"/>
      <c r="BI107" s="494"/>
      <c r="BJ107" s="494"/>
      <c r="BK107" s="494"/>
      <c r="BL107" s="494"/>
      <c r="BM107" s="494"/>
      <c r="BN107" s="494"/>
    </row>
    <row r="108" spans="2:66" s="56" customFormat="1" ht="17.100000000000001" customHeight="1" thickTop="1" thickBot="1">
      <c r="B108" s="434"/>
      <c r="C108" s="552" t="s">
        <v>62</v>
      </c>
      <c r="D108" s="482"/>
      <c r="E108" s="482"/>
      <c r="F108" s="482"/>
      <c r="G108" s="666"/>
      <c r="H108" s="482"/>
      <c r="I108" s="482"/>
      <c r="J108" s="482"/>
      <c r="K108" s="482"/>
      <c r="L108" s="482"/>
      <c r="M108" s="482"/>
      <c r="N108" s="482"/>
      <c r="O108" s="482"/>
      <c r="P108" s="482"/>
      <c r="Q108" s="482"/>
      <c r="R108" s="482"/>
      <c r="S108" s="482"/>
      <c r="T108" s="482"/>
      <c r="U108" s="482"/>
      <c r="V108" s="482"/>
      <c r="W108" s="482"/>
      <c r="X108" s="482"/>
      <c r="Y108" s="482"/>
      <c r="Z108" s="418">
        <f t="shared" si="544"/>
        <v>0</v>
      </c>
      <c r="AA108" s="417">
        <v>165</v>
      </c>
      <c r="AB108" s="498"/>
      <c r="AC108" s="500"/>
      <c r="AD108" s="500"/>
      <c r="AE108" s="500"/>
      <c r="AF108" s="780"/>
      <c r="AG108" s="500"/>
      <c r="AH108" s="500"/>
      <c r="AI108" s="500"/>
      <c r="AJ108" s="500"/>
      <c r="AK108" s="500"/>
      <c r="AL108" s="500"/>
      <c r="AM108" s="500"/>
      <c r="AN108" s="500"/>
      <c r="AO108" s="500"/>
      <c r="AP108" s="500"/>
      <c r="AQ108" s="500"/>
      <c r="AR108" s="500"/>
      <c r="AS108" s="500"/>
      <c r="AT108" s="500"/>
      <c r="AU108" s="500"/>
      <c r="AV108" s="500"/>
      <c r="AW108" s="500"/>
      <c r="AX108" s="500"/>
      <c r="AY108" s="500"/>
      <c r="AZ108" s="498"/>
      <c r="BA108" s="500">
        <f t="shared" si="371"/>
        <v>0</v>
      </c>
      <c r="BB108" s="498"/>
      <c r="BC108" s="498"/>
      <c r="BD108" s="498"/>
      <c r="BE108" s="498"/>
      <c r="BF108" s="498"/>
      <c r="BG108" s="498"/>
      <c r="BH108" s="498"/>
      <c r="BI108" s="498"/>
      <c r="BJ108" s="498"/>
      <c r="BK108" s="498"/>
      <c r="BL108" s="498"/>
      <c r="BM108" s="498"/>
      <c r="BN108" s="498"/>
    </row>
    <row r="109" spans="2:66" s="51" customFormat="1" ht="30" customHeight="1" thickTop="1" thickBot="1">
      <c r="B109" s="433"/>
      <c r="C109" s="553" t="s">
        <v>11</v>
      </c>
      <c r="D109" s="482"/>
      <c r="E109" s="482"/>
      <c r="F109" s="482"/>
      <c r="G109" s="666"/>
      <c r="H109" s="482"/>
      <c r="I109" s="482"/>
      <c r="J109" s="482"/>
      <c r="K109" s="482"/>
      <c r="L109" s="482"/>
      <c r="M109" s="482"/>
      <c r="N109" s="482"/>
      <c r="O109" s="482"/>
      <c r="P109" s="482"/>
      <c r="Q109" s="482"/>
      <c r="R109" s="482"/>
      <c r="S109" s="482"/>
      <c r="T109" s="482"/>
      <c r="U109" s="482"/>
      <c r="V109" s="482"/>
      <c r="W109" s="482"/>
      <c r="X109" s="482"/>
      <c r="Y109" s="482"/>
      <c r="Z109" s="418">
        <f t="shared" si="544"/>
        <v>0</v>
      </c>
      <c r="AA109" s="417">
        <v>166</v>
      </c>
      <c r="AB109" s="494"/>
      <c r="AC109" s="500">
        <f>+D109-SUM(D110:D111)</f>
        <v>0</v>
      </c>
      <c r="AD109" s="500">
        <f t="shared" ref="AD109" si="566">+E109-SUM(E110:E111)</f>
        <v>0</v>
      </c>
      <c r="AE109" s="500">
        <f t="shared" ref="AE109" si="567">+F109-SUM(F110:F111)</f>
        <v>0</v>
      </c>
      <c r="AF109" s="780"/>
      <c r="AG109" s="500">
        <f t="shared" ref="AG109" si="568">+H109-SUM(H110:H111)</f>
        <v>0</v>
      </c>
      <c r="AH109" s="500">
        <f t="shared" ref="AH109" si="569">+I109-SUM(I110:I111)</f>
        <v>0</v>
      </c>
      <c r="AI109" s="500">
        <f t="shared" ref="AI109" si="570">+J109-SUM(J110:J111)</f>
        <v>0</v>
      </c>
      <c r="AJ109" s="500">
        <f t="shared" ref="AJ109" si="571">+K109-SUM(K110:K111)</f>
        <v>0</v>
      </c>
      <c r="AK109" s="500">
        <f t="shared" ref="AK109" si="572">+L109-SUM(L110:L111)</f>
        <v>0</v>
      </c>
      <c r="AL109" s="500">
        <f t="shared" ref="AL109" si="573">+M109-SUM(M110:M111)</f>
        <v>0</v>
      </c>
      <c r="AM109" s="500">
        <f t="shared" ref="AM109" si="574">+N109-SUM(N110:N111)</f>
        <v>0</v>
      </c>
      <c r="AN109" s="500">
        <f t="shared" ref="AN109" si="575">+O109-SUM(O110:O111)</f>
        <v>0</v>
      </c>
      <c r="AO109" s="500">
        <f t="shared" ref="AO109" si="576">+P109-SUM(P110:P111)</f>
        <v>0</v>
      </c>
      <c r="AP109" s="500">
        <f t="shared" ref="AP109" si="577">+Q109-SUM(Q110:Q111)</f>
        <v>0</v>
      </c>
      <c r="AQ109" s="500">
        <f t="shared" ref="AQ109" si="578">+R109-SUM(R110:R111)</f>
        <v>0</v>
      </c>
      <c r="AR109" s="500">
        <f t="shared" ref="AR109" si="579">+S109-SUM(S110:S111)</f>
        <v>0</v>
      </c>
      <c r="AS109" s="500">
        <f t="shared" ref="AS109" si="580">+T109-SUM(T110:T111)</f>
        <v>0</v>
      </c>
      <c r="AT109" s="500">
        <f t="shared" ref="AT109" si="581">+U109-SUM(U110:U111)</f>
        <v>0</v>
      </c>
      <c r="AU109" s="500">
        <f t="shared" ref="AU109" si="582">+V109-SUM(V110:V111)</f>
        <v>0</v>
      </c>
      <c r="AV109" s="500">
        <f t="shared" ref="AV109" si="583">+W109-SUM(W110:W111)</f>
        <v>0</v>
      </c>
      <c r="AW109" s="500">
        <f t="shared" ref="AW109" si="584">+X109-SUM(X110:X111)</f>
        <v>0</v>
      </c>
      <c r="AX109" s="500">
        <f t="shared" ref="AX109" si="585">+Y109-SUM(Y110:Y111)</f>
        <v>0</v>
      </c>
      <c r="AY109" s="500">
        <f t="shared" ref="AY109" si="586">+Z109-SUM(Z110:Z111)</f>
        <v>0</v>
      </c>
      <c r="AZ109" s="494"/>
      <c r="BA109" s="500">
        <f t="shared" ref="BA109:BA124" si="587">+Z109-SUM(D109:Y109)</f>
        <v>0</v>
      </c>
      <c r="BB109" s="494"/>
      <c r="BC109" s="494"/>
      <c r="BD109" s="494"/>
      <c r="BE109" s="494"/>
      <c r="BF109" s="494"/>
      <c r="BG109" s="494"/>
      <c r="BH109" s="494"/>
      <c r="BI109" s="494"/>
      <c r="BJ109" s="494"/>
      <c r="BK109" s="494"/>
      <c r="BL109" s="494"/>
      <c r="BM109" s="494"/>
      <c r="BN109" s="494"/>
    </row>
    <row r="110" spans="2:66" s="51" customFormat="1" ht="17.100000000000001" customHeight="1" thickTop="1" thickBot="1">
      <c r="B110" s="433"/>
      <c r="C110" s="552" t="s">
        <v>61</v>
      </c>
      <c r="D110" s="482"/>
      <c r="E110" s="482"/>
      <c r="F110" s="482"/>
      <c r="G110" s="666"/>
      <c r="H110" s="482"/>
      <c r="I110" s="482"/>
      <c r="J110" s="482"/>
      <c r="K110" s="482"/>
      <c r="L110" s="482"/>
      <c r="M110" s="482"/>
      <c r="N110" s="482"/>
      <c r="O110" s="482"/>
      <c r="P110" s="482"/>
      <c r="Q110" s="482"/>
      <c r="R110" s="482"/>
      <c r="S110" s="482"/>
      <c r="T110" s="482"/>
      <c r="U110" s="482"/>
      <c r="V110" s="482"/>
      <c r="W110" s="482"/>
      <c r="X110" s="482"/>
      <c r="Y110" s="482"/>
      <c r="Z110" s="418">
        <f t="shared" si="544"/>
        <v>0</v>
      </c>
      <c r="AA110" s="417">
        <v>167</v>
      </c>
      <c r="AB110" s="494"/>
      <c r="AC110" s="500"/>
      <c r="AD110" s="500"/>
      <c r="AE110" s="500"/>
      <c r="AF110" s="780"/>
      <c r="AG110" s="500"/>
      <c r="AH110" s="500"/>
      <c r="AI110" s="500"/>
      <c r="AJ110" s="500"/>
      <c r="AK110" s="500"/>
      <c r="AL110" s="500"/>
      <c r="AM110" s="500"/>
      <c r="AN110" s="500"/>
      <c r="AO110" s="500"/>
      <c r="AP110" s="500"/>
      <c r="AQ110" s="500"/>
      <c r="AR110" s="500"/>
      <c r="AS110" s="500"/>
      <c r="AT110" s="500"/>
      <c r="AU110" s="500"/>
      <c r="AV110" s="500"/>
      <c r="AW110" s="500"/>
      <c r="AX110" s="500"/>
      <c r="AY110" s="500"/>
      <c r="AZ110" s="494"/>
      <c r="BA110" s="500">
        <f t="shared" si="587"/>
        <v>0</v>
      </c>
      <c r="BB110" s="494"/>
      <c r="BC110" s="494"/>
      <c r="BD110" s="494"/>
      <c r="BE110" s="494"/>
      <c r="BF110" s="494"/>
      <c r="BG110" s="494"/>
      <c r="BH110" s="494"/>
      <c r="BI110" s="494"/>
      <c r="BJ110" s="494"/>
      <c r="BK110" s="494"/>
      <c r="BL110" s="494"/>
      <c r="BM110" s="494"/>
      <c r="BN110" s="494"/>
    </row>
    <row r="111" spans="2:66" s="51" customFormat="1" ht="17.100000000000001" customHeight="1" thickTop="1" thickBot="1">
      <c r="B111" s="433"/>
      <c r="C111" s="552" t="s">
        <v>62</v>
      </c>
      <c r="D111" s="482"/>
      <c r="E111" s="482"/>
      <c r="F111" s="482"/>
      <c r="G111" s="666"/>
      <c r="H111" s="482"/>
      <c r="I111" s="482"/>
      <c r="J111" s="482"/>
      <c r="K111" s="482"/>
      <c r="L111" s="482"/>
      <c r="M111" s="482"/>
      <c r="N111" s="482"/>
      <c r="O111" s="482"/>
      <c r="P111" s="482"/>
      <c r="Q111" s="482"/>
      <c r="R111" s="482"/>
      <c r="S111" s="482"/>
      <c r="T111" s="482"/>
      <c r="U111" s="482"/>
      <c r="V111" s="482"/>
      <c r="W111" s="482"/>
      <c r="X111" s="482"/>
      <c r="Y111" s="482"/>
      <c r="Z111" s="418">
        <f t="shared" si="544"/>
        <v>0</v>
      </c>
      <c r="AA111" s="417">
        <v>168</v>
      </c>
      <c r="AB111" s="494"/>
      <c r="AC111" s="500"/>
      <c r="AD111" s="500"/>
      <c r="AE111" s="500"/>
      <c r="AF111" s="780"/>
      <c r="AG111" s="500"/>
      <c r="AH111" s="500"/>
      <c r="AI111" s="500"/>
      <c r="AJ111" s="500"/>
      <c r="AK111" s="500"/>
      <c r="AL111" s="500"/>
      <c r="AM111" s="500"/>
      <c r="AN111" s="500"/>
      <c r="AO111" s="500"/>
      <c r="AP111" s="500"/>
      <c r="AQ111" s="500"/>
      <c r="AR111" s="500"/>
      <c r="AS111" s="500"/>
      <c r="AT111" s="500"/>
      <c r="AU111" s="500"/>
      <c r="AV111" s="500"/>
      <c r="AW111" s="500"/>
      <c r="AX111" s="500"/>
      <c r="AY111" s="500"/>
      <c r="AZ111" s="494"/>
      <c r="BA111" s="500">
        <f t="shared" si="587"/>
        <v>0</v>
      </c>
      <c r="BB111" s="494"/>
      <c r="BC111" s="494"/>
      <c r="BD111" s="494"/>
      <c r="BE111" s="494"/>
      <c r="BF111" s="494"/>
      <c r="BG111" s="494"/>
      <c r="BH111" s="494"/>
      <c r="BI111" s="494"/>
      <c r="BJ111" s="494"/>
      <c r="BK111" s="494"/>
      <c r="BL111" s="494"/>
      <c r="BM111" s="494"/>
      <c r="BN111" s="494"/>
    </row>
    <row r="112" spans="2:66" s="51" customFormat="1" ht="30" customHeight="1" thickTop="1" thickBot="1">
      <c r="B112" s="433"/>
      <c r="C112" s="552" t="s">
        <v>190</v>
      </c>
      <c r="D112" s="482"/>
      <c r="E112" s="482"/>
      <c r="F112" s="482"/>
      <c r="G112" s="666"/>
      <c r="H112" s="482"/>
      <c r="I112" s="482"/>
      <c r="J112" s="482"/>
      <c r="K112" s="482"/>
      <c r="L112" s="482"/>
      <c r="M112" s="482"/>
      <c r="N112" s="482"/>
      <c r="O112" s="482"/>
      <c r="P112" s="482"/>
      <c r="Q112" s="482"/>
      <c r="R112" s="482"/>
      <c r="S112" s="482"/>
      <c r="T112" s="482"/>
      <c r="U112" s="482"/>
      <c r="V112" s="482"/>
      <c r="W112" s="482"/>
      <c r="X112" s="482"/>
      <c r="Y112" s="482"/>
      <c r="Z112" s="418">
        <f t="shared" si="544"/>
        <v>0</v>
      </c>
      <c r="AA112" s="417">
        <v>169</v>
      </c>
      <c r="AB112" s="494"/>
      <c r="AC112" s="503">
        <f>+D109-SUM(D112:D117)</f>
        <v>0</v>
      </c>
      <c r="AD112" s="503">
        <f t="shared" ref="AD112" si="588">+E109-SUM(E112:E117)</f>
        <v>0</v>
      </c>
      <c r="AE112" s="503">
        <f t="shared" ref="AE112" si="589">+F109-SUM(F112:F117)</f>
        <v>0</v>
      </c>
      <c r="AF112" s="780"/>
      <c r="AG112" s="503">
        <f t="shared" ref="AG112" si="590">+H109-SUM(H112:H117)</f>
        <v>0</v>
      </c>
      <c r="AH112" s="503">
        <f t="shared" ref="AH112" si="591">+I109-SUM(I112:I117)</f>
        <v>0</v>
      </c>
      <c r="AI112" s="503">
        <f t="shared" ref="AI112" si="592">+J109-SUM(J112:J117)</f>
        <v>0</v>
      </c>
      <c r="AJ112" s="503">
        <f t="shared" ref="AJ112" si="593">+K109-SUM(K112:K117)</f>
        <v>0</v>
      </c>
      <c r="AK112" s="503">
        <f t="shared" ref="AK112" si="594">+L109-SUM(L112:L117)</f>
        <v>0</v>
      </c>
      <c r="AL112" s="503">
        <f t="shared" ref="AL112" si="595">+M109-SUM(M112:M117)</f>
        <v>0</v>
      </c>
      <c r="AM112" s="503">
        <f t="shared" ref="AM112" si="596">+N109-SUM(N112:N117)</f>
        <v>0</v>
      </c>
      <c r="AN112" s="503">
        <f t="shared" ref="AN112" si="597">+O109-SUM(O112:O117)</f>
        <v>0</v>
      </c>
      <c r="AO112" s="503">
        <f t="shared" ref="AO112" si="598">+P109-SUM(P112:P117)</f>
        <v>0</v>
      </c>
      <c r="AP112" s="503">
        <f t="shared" ref="AP112" si="599">+Q109-SUM(Q112:Q117)</f>
        <v>0</v>
      </c>
      <c r="AQ112" s="503">
        <f t="shared" ref="AQ112" si="600">+R109-SUM(R112:R117)</f>
        <v>0</v>
      </c>
      <c r="AR112" s="503">
        <f t="shared" ref="AR112" si="601">+S109-SUM(S112:S117)</f>
        <v>0</v>
      </c>
      <c r="AS112" s="503">
        <f t="shared" ref="AS112" si="602">+T109-SUM(T112:T117)</f>
        <v>0</v>
      </c>
      <c r="AT112" s="503">
        <f t="shared" ref="AT112" si="603">+U109-SUM(U112:U117)</f>
        <v>0</v>
      </c>
      <c r="AU112" s="503">
        <f t="shared" ref="AU112" si="604">+V109-SUM(V112:V117)</f>
        <v>0</v>
      </c>
      <c r="AV112" s="503">
        <f t="shared" ref="AV112" si="605">+W109-SUM(W112:W117)</f>
        <v>0</v>
      </c>
      <c r="AW112" s="503">
        <f t="shared" ref="AW112" si="606">+X109-SUM(X112:X117)</f>
        <v>0</v>
      </c>
      <c r="AX112" s="503">
        <f t="shared" ref="AX112" si="607">+Y109-SUM(Y112:Y117)</f>
        <v>0</v>
      </c>
      <c r="AY112" s="503">
        <f t="shared" ref="AY112" si="608">+Z109-SUM(Z112:Z117)</f>
        <v>0</v>
      </c>
      <c r="AZ112" s="494"/>
      <c r="BA112" s="503">
        <f t="shared" si="587"/>
        <v>0</v>
      </c>
      <c r="BB112" s="494"/>
      <c r="BC112" s="494"/>
      <c r="BD112" s="494"/>
      <c r="BE112" s="494"/>
      <c r="BF112" s="494"/>
      <c r="BG112" s="494"/>
      <c r="BH112" s="494"/>
      <c r="BI112" s="494"/>
      <c r="BJ112" s="494"/>
      <c r="BK112" s="494"/>
      <c r="BL112" s="494"/>
      <c r="BM112" s="494"/>
      <c r="BN112" s="494"/>
    </row>
    <row r="113" spans="2:66" s="51" customFormat="1" ht="17.100000000000001" customHeight="1" thickTop="1" thickBot="1">
      <c r="B113" s="433"/>
      <c r="C113" s="552" t="s">
        <v>81</v>
      </c>
      <c r="D113" s="482"/>
      <c r="E113" s="482"/>
      <c r="F113" s="482"/>
      <c r="G113" s="666"/>
      <c r="H113" s="482"/>
      <c r="I113" s="482"/>
      <c r="J113" s="482"/>
      <c r="K113" s="482"/>
      <c r="L113" s="482"/>
      <c r="M113" s="482"/>
      <c r="N113" s="482"/>
      <c r="O113" s="482"/>
      <c r="P113" s="482"/>
      <c r="Q113" s="482"/>
      <c r="R113" s="482"/>
      <c r="S113" s="482"/>
      <c r="T113" s="482"/>
      <c r="U113" s="482"/>
      <c r="V113" s="482"/>
      <c r="W113" s="482"/>
      <c r="X113" s="482"/>
      <c r="Y113" s="482"/>
      <c r="Z113" s="418">
        <f t="shared" si="544"/>
        <v>0</v>
      </c>
      <c r="AA113" s="417">
        <v>170</v>
      </c>
      <c r="AB113" s="494"/>
      <c r="AC113" s="500"/>
      <c r="AD113" s="500"/>
      <c r="AE113" s="500"/>
      <c r="AF113" s="780"/>
      <c r="AG113" s="500"/>
      <c r="AH113" s="500"/>
      <c r="AI113" s="500"/>
      <c r="AJ113" s="500"/>
      <c r="AK113" s="500"/>
      <c r="AL113" s="500"/>
      <c r="AM113" s="500"/>
      <c r="AN113" s="500"/>
      <c r="AO113" s="500"/>
      <c r="AP113" s="500"/>
      <c r="AQ113" s="500"/>
      <c r="AR113" s="500"/>
      <c r="AS113" s="500"/>
      <c r="AT113" s="500"/>
      <c r="AU113" s="500"/>
      <c r="AV113" s="500"/>
      <c r="AW113" s="500"/>
      <c r="AX113" s="500"/>
      <c r="AY113" s="500"/>
      <c r="AZ113" s="494"/>
      <c r="BA113" s="500">
        <f t="shared" si="587"/>
        <v>0</v>
      </c>
      <c r="BB113" s="494"/>
      <c r="BC113" s="494"/>
      <c r="BD113" s="494"/>
      <c r="BE113" s="494"/>
      <c r="BF113" s="494"/>
      <c r="BG113" s="494"/>
      <c r="BH113" s="494"/>
      <c r="BI113" s="494"/>
      <c r="BJ113" s="494"/>
      <c r="BK113" s="494"/>
      <c r="BL113" s="494"/>
      <c r="BM113" s="494"/>
      <c r="BN113" s="494"/>
    </row>
    <row r="114" spans="2:66" s="56" customFormat="1" ht="24.95" customHeight="1" thickTop="1" thickBot="1">
      <c r="B114" s="434"/>
      <c r="C114" s="552" t="s">
        <v>282</v>
      </c>
      <c r="D114" s="482"/>
      <c r="E114" s="482"/>
      <c r="F114" s="482"/>
      <c r="G114" s="666"/>
      <c r="H114" s="482"/>
      <c r="I114" s="482"/>
      <c r="J114" s="482"/>
      <c r="K114" s="482"/>
      <c r="L114" s="482"/>
      <c r="M114" s="482"/>
      <c r="N114" s="482"/>
      <c r="O114" s="482"/>
      <c r="P114" s="482"/>
      <c r="Q114" s="482"/>
      <c r="R114" s="482"/>
      <c r="S114" s="482"/>
      <c r="T114" s="482"/>
      <c r="U114" s="482"/>
      <c r="V114" s="482"/>
      <c r="W114" s="482"/>
      <c r="X114" s="482"/>
      <c r="Y114" s="482"/>
      <c r="Z114" s="418">
        <f t="shared" si="544"/>
        <v>0</v>
      </c>
      <c r="AA114" s="417">
        <v>171</v>
      </c>
      <c r="AB114" s="498"/>
      <c r="AC114" s="500"/>
      <c r="AD114" s="500"/>
      <c r="AE114" s="500"/>
      <c r="AF114" s="780"/>
      <c r="AG114" s="500"/>
      <c r="AH114" s="500"/>
      <c r="AI114" s="500"/>
      <c r="AJ114" s="500"/>
      <c r="AK114" s="500"/>
      <c r="AL114" s="500"/>
      <c r="AM114" s="500"/>
      <c r="AN114" s="500"/>
      <c r="AO114" s="500"/>
      <c r="AP114" s="500"/>
      <c r="AQ114" s="500"/>
      <c r="AR114" s="500"/>
      <c r="AS114" s="500"/>
      <c r="AT114" s="500"/>
      <c r="AU114" s="500"/>
      <c r="AV114" s="500"/>
      <c r="AW114" s="500"/>
      <c r="AX114" s="500"/>
      <c r="AY114" s="500"/>
      <c r="AZ114" s="498"/>
      <c r="BA114" s="500">
        <f t="shared" si="587"/>
        <v>0</v>
      </c>
      <c r="BB114" s="498"/>
      <c r="BC114" s="498"/>
      <c r="BD114" s="498"/>
      <c r="BE114" s="498"/>
      <c r="BF114" s="498"/>
      <c r="BG114" s="498"/>
      <c r="BH114" s="498"/>
      <c r="BI114" s="498"/>
      <c r="BJ114" s="498"/>
      <c r="BK114" s="498"/>
      <c r="BL114" s="498"/>
      <c r="BM114" s="498"/>
      <c r="BN114" s="498"/>
    </row>
    <row r="115" spans="2:66" s="51" customFormat="1" ht="17.100000000000001" customHeight="1" thickTop="1" thickBot="1">
      <c r="B115" s="433"/>
      <c r="C115" s="552" t="s">
        <v>191</v>
      </c>
      <c r="D115" s="482"/>
      <c r="E115" s="482"/>
      <c r="F115" s="482"/>
      <c r="G115" s="666"/>
      <c r="H115" s="482"/>
      <c r="I115" s="482"/>
      <c r="J115" s="482"/>
      <c r="K115" s="482"/>
      <c r="L115" s="482"/>
      <c r="M115" s="482"/>
      <c r="N115" s="482"/>
      <c r="O115" s="482"/>
      <c r="P115" s="482"/>
      <c r="Q115" s="482"/>
      <c r="R115" s="482"/>
      <c r="S115" s="482"/>
      <c r="T115" s="482"/>
      <c r="U115" s="482"/>
      <c r="V115" s="482"/>
      <c r="W115" s="482"/>
      <c r="X115" s="482"/>
      <c r="Y115" s="482"/>
      <c r="Z115" s="418">
        <f t="shared" si="544"/>
        <v>0</v>
      </c>
      <c r="AA115" s="417">
        <v>172</v>
      </c>
      <c r="AB115" s="494"/>
      <c r="AC115" s="500"/>
      <c r="AD115" s="500"/>
      <c r="AE115" s="500"/>
      <c r="AF115" s="780"/>
      <c r="AG115" s="500"/>
      <c r="AH115" s="500"/>
      <c r="AI115" s="500"/>
      <c r="AJ115" s="500"/>
      <c r="AK115" s="500"/>
      <c r="AL115" s="500"/>
      <c r="AM115" s="500"/>
      <c r="AN115" s="500"/>
      <c r="AO115" s="500"/>
      <c r="AP115" s="500"/>
      <c r="AQ115" s="500"/>
      <c r="AR115" s="500"/>
      <c r="AS115" s="500"/>
      <c r="AT115" s="500"/>
      <c r="AU115" s="500"/>
      <c r="AV115" s="500"/>
      <c r="AW115" s="500"/>
      <c r="AX115" s="500"/>
      <c r="AY115" s="500"/>
      <c r="AZ115" s="494"/>
      <c r="BA115" s="500">
        <f t="shared" si="587"/>
        <v>0</v>
      </c>
      <c r="BB115" s="494"/>
      <c r="BC115" s="494"/>
      <c r="BD115" s="494"/>
      <c r="BE115" s="494"/>
      <c r="BF115" s="494"/>
      <c r="BG115" s="494"/>
      <c r="BH115" s="494"/>
      <c r="BI115" s="494"/>
      <c r="BJ115" s="494"/>
      <c r="BK115" s="494"/>
      <c r="BL115" s="494"/>
      <c r="BM115" s="494"/>
      <c r="BN115" s="494"/>
    </row>
    <row r="116" spans="2:66" s="51" customFormat="1" ht="17.100000000000001" customHeight="1" thickTop="1" thickBot="1">
      <c r="B116" s="433"/>
      <c r="C116" s="552" t="s">
        <v>54</v>
      </c>
      <c r="D116" s="482"/>
      <c r="E116" s="482"/>
      <c r="F116" s="482"/>
      <c r="G116" s="666"/>
      <c r="H116" s="482"/>
      <c r="I116" s="482"/>
      <c r="J116" s="482"/>
      <c r="K116" s="482"/>
      <c r="L116" s="482"/>
      <c r="M116" s="482"/>
      <c r="N116" s="482"/>
      <c r="O116" s="482"/>
      <c r="P116" s="482"/>
      <c r="Q116" s="482"/>
      <c r="R116" s="482"/>
      <c r="S116" s="482"/>
      <c r="T116" s="482"/>
      <c r="U116" s="482"/>
      <c r="V116" s="482"/>
      <c r="W116" s="482"/>
      <c r="X116" s="482"/>
      <c r="Y116" s="482"/>
      <c r="Z116" s="418">
        <f t="shared" si="544"/>
        <v>0</v>
      </c>
      <c r="AA116" s="417">
        <v>173</v>
      </c>
      <c r="AB116" s="494"/>
      <c r="AC116" s="500"/>
      <c r="AD116" s="500"/>
      <c r="AE116" s="500"/>
      <c r="AF116" s="780"/>
      <c r="AG116" s="500"/>
      <c r="AH116" s="500"/>
      <c r="AI116" s="500"/>
      <c r="AJ116" s="500"/>
      <c r="AK116" s="500"/>
      <c r="AL116" s="500"/>
      <c r="AM116" s="500"/>
      <c r="AN116" s="500"/>
      <c r="AO116" s="500"/>
      <c r="AP116" s="500"/>
      <c r="AQ116" s="500"/>
      <c r="AR116" s="500"/>
      <c r="AS116" s="500"/>
      <c r="AT116" s="500"/>
      <c r="AU116" s="500"/>
      <c r="AV116" s="500"/>
      <c r="AW116" s="500"/>
      <c r="AX116" s="500"/>
      <c r="AY116" s="500"/>
      <c r="AZ116" s="494"/>
      <c r="BA116" s="500">
        <f t="shared" si="587"/>
        <v>0</v>
      </c>
      <c r="BB116" s="494"/>
      <c r="BC116" s="494"/>
      <c r="BD116" s="494"/>
      <c r="BE116" s="494"/>
      <c r="BF116" s="494"/>
      <c r="BG116" s="494"/>
      <c r="BH116" s="494"/>
      <c r="BI116" s="494"/>
      <c r="BJ116" s="494"/>
      <c r="BK116" s="494"/>
      <c r="BL116" s="494"/>
      <c r="BM116" s="494"/>
      <c r="BN116" s="494"/>
    </row>
    <row r="117" spans="2:66" s="56" customFormat="1" ht="17.100000000000001" customHeight="1" thickTop="1" thickBot="1">
      <c r="B117" s="435"/>
      <c r="C117" s="552" t="s">
        <v>241</v>
      </c>
      <c r="D117" s="482"/>
      <c r="E117" s="482"/>
      <c r="F117" s="482"/>
      <c r="G117" s="666"/>
      <c r="H117" s="482"/>
      <c r="I117" s="482"/>
      <c r="J117" s="482"/>
      <c r="K117" s="482"/>
      <c r="L117" s="482"/>
      <c r="M117" s="482"/>
      <c r="N117" s="482"/>
      <c r="O117" s="482"/>
      <c r="P117" s="482"/>
      <c r="Q117" s="482"/>
      <c r="R117" s="482"/>
      <c r="S117" s="482"/>
      <c r="T117" s="482"/>
      <c r="U117" s="482"/>
      <c r="V117" s="482"/>
      <c r="W117" s="482"/>
      <c r="X117" s="482"/>
      <c r="Y117" s="482"/>
      <c r="Z117" s="418">
        <f t="shared" si="544"/>
        <v>0</v>
      </c>
      <c r="AA117" s="417">
        <v>174</v>
      </c>
      <c r="AB117" s="498"/>
      <c r="AC117" s="500"/>
      <c r="AD117" s="500"/>
      <c r="AE117" s="500"/>
      <c r="AF117" s="780"/>
      <c r="AG117" s="500"/>
      <c r="AH117" s="500"/>
      <c r="AI117" s="500"/>
      <c r="AJ117" s="500"/>
      <c r="AK117" s="500"/>
      <c r="AL117" s="500"/>
      <c r="AM117" s="500"/>
      <c r="AN117" s="500"/>
      <c r="AO117" s="500"/>
      <c r="AP117" s="500"/>
      <c r="AQ117" s="500"/>
      <c r="AR117" s="500"/>
      <c r="AS117" s="500"/>
      <c r="AT117" s="500"/>
      <c r="AU117" s="500"/>
      <c r="AV117" s="500"/>
      <c r="AW117" s="500"/>
      <c r="AX117" s="500"/>
      <c r="AY117" s="500"/>
      <c r="AZ117" s="498"/>
      <c r="BA117" s="500">
        <f t="shared" si="587"/>
        <v>0</v>
      </c>
      <c r="BB117" s="498"/>
      <c r="BC117" s="498"/>
      <c r="BD117" s="498"/>
      <c r="BE117" s="498"/>
      <c r="BF117" s="498"/>
      <c r="BG117" s="498"/>
      <c r="BH117" s="498"/>
      <c r="BI117" s="498"/>
      <c r="BJ117" s="498"/>
      <c r="BK117" s="498"/>
      <c r="BL117" s="498"/>
      <c r="BM117" s="498"/>
      <c r="BN117" s="498"/>
    </row>
    <row r="118" spans="2:66" s="82" customFormat="1" ht="30" customHeight="1" thickTop="1" thickBot="1">
      <c r="B118" s="287"/>
      <c r="C118" s="553" t="s">
        <v>12</v>
      </c>
      <c r="D118" s="482"/>
      <c r="E118" s="482"/>
      <c r="F118" s="482"/>
      <c r="G118" s="666"/>
      <c r="H118" s="482"/>
      <c r="I118" s="482"/>
      <c r="J118" s="482"/>
      <c r="K118" s="482"/>
      <c r="L118" s="482"/>
      <c r="M118" s="482"/>
      <c r="N118" s="482"/>
      <c r="O118" s="482"/>
      <c r="P118" s="482"/>
      <c r="Q118" s="482"/>
      <c r="R118" s="482"/>
      <c r="S118" s="482"/>
      <c r="T118" s="482"/>
      <c r="U118" s="482"/>
      <c r="V118" s="482"/>
      <c r="W118" s="482"/>
      <c r="X118" s="482"/>
      <c r="Y118" s="482"/>
      <c r="Z118" s="418">
        <f t="shared" si="544"/>
        <v>0</v>
      </c>
      <c r="AA118" s="417">
        <v>175</v>
      </c>
      <c r="AB118" s="509"/>
      <c r="AC118" s="503">
        <f>+D118-SUM(D119:D120)</f>
        <v>0</v>
      </c>
      <c r="AD118" s="503">
        <f t="shared" ref="AD118" si="609">+E118-SUM(E119:E120)</f>
        <v>0</v>
      </c>
      <c r="AE118" s="503">
        <f t="shared" ref="AE118" si="610">+F118-SUM(F119:F120)</f>
        <v>0</v>
      </c>
      <c r="AF118" s="780"/>
      <c r="AG118" s="503">
        <f t="shared" ref="AG118" si="611">+H118-SUM(H119:H120)</f>
        <v>0</v>
      </c>
      <c r="AH118" s="503">
        <f t="shared" ref="AH118" si="612">+I118-SUM(I119:I120)</f>
        <v>0</v>
      </c>
      <c r="AI118" s="503">
        <f t="shared" ref="AI118" si="613">+J118-SUM(J119:J120)</f>
        <v>0</v>
      </c>
      <c r="AJ118" s="503">
        <f t="shared" ref="AJ118" si="614">+K118-SUM(K119:K120)</f>
        <v>0</v>
      </c>
      <c r="AK118" s="503">
        <f t="shared" ref="AK118" si="615">+L118-SUM(L119:L120)</f>
        <v>0</v>
      </c>
      <c r="AL118" s="503">
        <f t="shared" ref="AL118" si="616">+M118-SUM(M119:M120)</f>
        <v>0</v>
      </c>
      <c r="AM118" s="503">
        <f t="shared" ref="AM118" si="617">+N118-SUM(N119:N120)</f>
        <v>0</v>
      </c>
      <c r="AN118" s="503">
        <f t="shared" ref="AN118" si="618">+O118-SUM(O119:O120)</f>
        <v>0</v>
      </c>
      <c r="AO118" s="503">
        <f t="shared" ref="AO118" si="619">+P118-SUM(P119:P120)</f>
        <v>0</v>
      </c>
      <c r="AP118" s="503">
        <f t="shared" ref="AP118" si="620">+Q118-SUM(Q119:Q120)</f>
        <v>0</v>
      </c>
      <c r="AQ118" s="503">
        <f t="shared" ref="AQ118" si="621">+R118-SUM(R119:R120)</f>
        <v>0</v>
      </c>
      <c r="AR118" s="503">
        <f t="shared" ref="AR118" si="622">+S118-SUM(S119:S120)</f>
        <v>0</v>
      </c>
      <c r="AS118" s="503">
        <f t="shared" ref="AS118" si="623">+T118-SUM(T119:T120)</f>
        <v>0</v>
      </c>
      <c r="AT118" s="503">
        <f t="shared" ref="AT118" si="624">+U118-SUM(U119:U120)</f>
        <v>0</v>
      </c>
      <c r="AU118" s="503">
        <f t="shared" ref="AU118" si="625">+V118-SUM(V119:V120)</f>
        <v>0</v>
      </c>
      <c r="AV118" s="503">
        <f t="shared" ref="AV118" si="626">+W118-SUM(W119:W120)</f>
        <v>0</v>
      </c>
      <c r="AW118" s="503">
        <f t="shared" ref="AW118" si="627">+X118-SUM(X119:X120)</f>
        <v>0</v>
      </c>
      <c r="AX118" s="503">
        <f t="shared" ref="AX118" si="628">+Y118-SUM(Y119:Y120)</f>
        <v>0</v>
      </c>
      <c r="AY118" s="503">
        <f t="shared" ref="AY118" si="629">+Z118-SUM(Z119:Z120)</f>
        <v>0</v>
      </c>
      <c r="AZ118" s="509"/>
      <c r="BA118" s="503">
        <f t="shared" si="587"/>
        <v>0</v>
      </c>
      <c r="BB118" s="509"/>
      <c r="BC118" s="509"/>
      <c r="BD118" s="509"/>
      <c r="BE118" s="509"/>
      <c r="BF118" s="509"/>
      <c r="BG118" s="509"/>
      <c r="BH118" s="509"/>
      <c r="BI118" s="509"/>
      <c r="BJ118" s="509"/>
      <c r="BK118" s="509"/>
      <c r="BL118" s="509"/>
      <c r="BM118" s="509"/>
      <c r="BN118" s="509"/>
    </row>
    <row r="119" spans="2:66" s="82" customFormat="1" ht="17.100000000000001" customHeight="1" thickTop="1" thickBot="1">
      <c r="B119" s="288"/>
      <c r="C119" s="552" t="s">
        <v>61</v>
      </c>
      <c r="D119" s="482"/>
      <c r="E119" s="482"/>
      <c r="F119" s="482"/>
      <c r="G119" s="666"/>
      <c r="H119" s="482"/>
      <c r="I119" s="482"/>
      <c r="J119" s="482"/>
      <c r="K119" s="482"/>
      <c r="L119" s="482"/>
      <c r="M119" s="482"/>
      <c r="N119" s="482"/>
      <c r="O119" s="482"/>
      <c r="P119" s="482"/>
      <c r="Q119" s="482"/>
      <c r="R119" s="482"/>
      <c r="S119" s="482"/>
      <c r="T119" s="482"/>
      <c r="U119" s="482"/>
      <c r="V119" s="482"/>
      <c r="W119" s="482"/>
      <c r="X119" s="482"/>
      <c r="Y119" s="482"/>
      <c r="Z119" s="418">
        <f t="shared" si="544"/>
        <v>0</v>
      </c>
      <c r="AA119" s="417">
        <v>176</v>
      </c>
      <c r="AB119" s="509"/>
      <c r="AC119" s="506"/>
      <c r="AD119" s="506"/>
      <c r="AE119" s="506"/>
      <c r="AF119" s="780"/>
      <c r="AG119" s="506"/>
      <c r="AH119" s="506"/>
      <c r="AI119" s="506"/>
      <c r="AJ119" s="506"/>
      <c r="AK119" s="506"/>
      <c r="AL119" s="506"/>
      <c r="AM119" s="506"/>
      <c r="AN119" s="506"/>
      <c r="AO119" s="506"/>
      <c r="AP119" s="506"/>
      <c r="AQ119" s="506"/>
      <c r="AR119" s="506"/>
      <c r="AS119" s="506"/>
      <c r="AT119" s="506"/>
      <c r="AU119" s="506"/>
      <c r="AV119" s="506"/>
      <c r="AW119" s="506"/>
      <c r="AX119" s="506"/>
      <c r="AY119" s="506"/>
      <c r="AZ119" s="509"/>
      <c r="BA119" s="500">
        <f t="shared" si="587"/>
        <v>0</v>
      </c>
      <c r="BB119" s="509"/>
      <c r="BC119" s="509"/>
      <c r="BD119" s="509"/>
      <c r="BE119" s="509"/>
      <c r="BF119" s="509"/>
      <c r="BG119" s="509"/>
      <c r="BH119" s="509"/>
      <c r="BI119" s="509"/>
      <c r="BJ119" s="509"/>
      <c r="BK119" s="509"/>
      <c r="BL119" s="509"/>
      <c r="BM119" s="509"/>
      <c r="BN119" s="509"/>
    </row>
    <row r="120" spans="2:66" s="56" customFormat="1" ht="17.100000000000001" customHeight="1" thickTop="1" thickBot="1">
      <c r="B120" s="436"/>
      <c r="C120" s="552" t="s">
        <v>62</v>
      </c>
      <c r="D120" s="482"/>
      <c r="E120" s="482"/>
      <c r="F120" s="482"/>
      <c r="G120" s="666"/>
      <c r="H120" s="482"/>
      <c r="I120" s="482"/>
      <c r="J120" s="482"/>
      <c r="K120" s="482"/>
      <c r="L120" s="482"/>
      <c r="M120" s="482"/>
      <c r="N120" s="482"/>
      <c r="O120" s="482"/>
      <c r="P120" s="482"/>
      <c r="Q120" s="482"/>
      <c r="R120" s="482"/>
      <c r="S120" s="482"/>
      <c r="T120" s="482"/>
      <c r="U120" s="482"/>
      <c r="V120" s="482"/>
      <c r="W120" s="482"/>
      <c r="X120" s="482"/>
      <c r="Y120" s="482"/>
      <c r="Z120" s="418">
        <f t="shared" si="544"/>
        <v>0</v>
      </c>
      <c r="AA120" s="417">
        <v>177</v>
      </c>
      <c r="AB120" s="498"/>
      <c r="AC120" s="500"/>
      <c r="AD120" s="500"/>
      <c r="AE120" s="500"/>
      <c r="AF120" s="780"/>
      <c r="AG120" s="500"/>
      <c r="AH120" s="500"/>
      <c r="AI120" s="500"/>
      <c r="AJ120" s="500"/>
      <c r="AK120" s="500"/>
      <c r="AL120" s="500"/>
      <c r="AM120" s="500"/>
      <c r="AN120" s="500"/>
      <c r="AO120" s="500"/>
      <c r="AP120" s="500"/>
      <c r="AQ120" s="500"/>
      <c r="AR120" s="500"/>
      <c r="AS120" s="500"/>
      <c r="AT120" s="500"/>
      <c r="AU120" s="500"/>
      <c r="AV120" s="500"/>
      <c r="AW120" s="500"/>
      <c r="AX120" s="500"/>
      <c r="AY120" s="500"/>
      <c r="AZ120" s="498"/>
      <c r="BA120" s="500">
        <f t="shared" si="587"/>
        <v>0</v>
      </c>
      <c r="BB120" s="498"/>
      <c r="BC120" s="498"/>
      <c r="BD120" s="498"/>
      <c r="BE120" s="498"/>
      <c r="BF120" s="498"/>
      <c r="BG120" s="498"/>
      <c r="BH120" s="498"/>
      <c r="BI120" s="498"/>
      <c r="BJ120" s="498"/>
      <c r="BK120" s="498"/>
      <c r="BL120" s="498"/>
      <c r="BM120" s="498"/>
      <c r="BN120" s="498"/>
    </row>
    <row r="121" spans="2:66" s="82" customFormat="1" ht="30" customHeight="1" thickTop="1" thickBot="1">
      <c r="B121" s="287"/>
      <c r="C121" s="553" t="s">
        <v>19</v>
      </c>
      <c r="D121" s="418">
        <f>+SUM(D118,D109,D106)</f>
        <v>0</v>
      </c>
      <c r="E121" s="418">
        <f t="shared" ref="E121:Y121" si="630">+SUM(E118,E109,E106)</f>
        <v>0</v>
      </c>
      <c r="F121" s="418">
        <f t="shared" si="630"/>
        <v>0</v>
      </c>
      <c r="G121" s="666"/>
      <c r="H121" s="418">
        <f t="shared" si="630"/>
        <v>0</v>
      </c>
      <c r="I121" s="418">
        <f t="shared" si="630"/>
        <v>0</v>
      </c>
      <c r="J121" s="418">
        <f t="shared" si="630"/>
        <v>0</v>
      </c>
      <c r="K121" s="418">
        <f t="shared" si="630"/>
        <v>0</v>
      </c>
      <c r="L121" s="418">
        <f t="shared" si="630"/>
        <v>0</v>
      </c>
      <c r="M121" s="418">
        <f t="shared" si="630"/>
        <v>0</v>
      </c>
      <c r="N121" s="418">
        <f t="shared" si="630"/>
        <v>0</v>
      </c>
      <c r="O121" s="418">
        <f t="shared" si="630"/>
        <v>0</v>
      </c>
      <c r="P121" s="418">
        <f t="shared" si="630"/>
        <v>0</v>
      </c>
      <c r="Q121" s="418">
        <f t="shared" si="630"/>
        <v>0</v>
      </c>
      <c r="R121" s="418">
        <f t="shared" si="630"/>
        <v>0</v>
      </c>
      <c r="S121" s="418">
        <f t="shared" si="630"/>
        <v>0</v>
      </c>
      <c r="T121" s="418">
        <f t="shared" si="630"/>
        <v>0</v>
      </c>
      <c r="U121" s="418">
        <f t="shared" si="630"/>
        <v>0</v>
      </c>
      <c r="V121" s="418">
        <f t="shared" si="630"/>
        <v>0</v>
      </c>
      <c r="W121" s="418">
        <f t="shared" si="630"/>
        <v>0</v>
      </c>
      <c r="X121" s="418">
        <f t="shared" si="630"/>
        <v>0</v>
      </c>
      <c r="Y121" s="418">
        <f t="shared" si="630"/>
        <v>0</v>
      </c>
      <c r="Z121" s="418">
        <f t="shared" si="544"/>
        <v>0</v>
      </c>
      <c r="AA121" s="417">
        <v>131</v>
      </c>
      <c r="AB121" s="509"/>
      <c r="AC121" s="503">
        <f>+D121-D106-D109-D118</f>
        <v>0</v>
      </c>
      <c r="AD121" s="503">
        <f t="shared" ref="AD121" si="631">+E121-E106-E109-E118</f>
        <v>0</v>
      </c>
      <c r="AE121" s="503">
        <f t="shared" ref="AE121" si="632">+F121-F106-F109-F118</f>
        <v>0</v>
      </c>
      <c r="AF121" s="780"/>
      <c r="AG121" s="503">
        <f t="shared" ref="AG121" si="633">+H121-H106-H109-H118</f>
        <v>0</v>
      </c>
      <c r="AH121" s="503">
        <f t="shared" ref="AH121" si="634">+I121-I106-I109-I118</f>
        <v>0</v>
      </c>
      <c r="AI121" s="503">
        <f t="shared" ref="AI121" si="635">+J121-J106-J109-J118</f>
        <v>0</v>
      </c>
      <c r="AJ121" s="503">
        <f t="shared" ref="AJ121" si="636">+K121-K106-K109-K118</f>
        <v>0</v>
      </c>
      <c r="AK121" s="503">
        <f t="shared" ref="AK121" si="637">+L121-L106-L109-L118</f>
        <v>0</v>
      </c>
      <c r="AL121" s="503">
        <f t="shared" ref="AL121" si="638">+M121-M106-M109-M118</f>
        <v>0</v>
      </c>
      <c r="AM121" s="503">
        <f t="shared" ref="AM121" si="639">+N121-N106-N109-N118</f>
        <v>0</v>
      </c>
      <c r="AN121" s="503">
        <f t="shared" ref="AN121" si="640">+O121-O106-O109-O118</f>
        <v>0</v>
      </c>
      <c r="AO121" s="503">
        <f t="shared" ref="AO121" si="641">+P121-P106-P109-P118</f>
        <v>0</v>
      </c>
      <c r="AP121" s="503">
        <f t="shared" ref="AP121" si="642">+Q121-Q106-Q109-Q118</f>
        <v>0</v>
      </c>
      <c r="AQ121" s="503">
        <f t="shared" ref="AQ121" si="643">+R121-R106-R109-R118</f>
        <v>0</v>
      </c>
      <c r="AR121" s="503">
        <f t="shared" ref="AR121" si="644">+S121-S106-S109-S118</f>
        <v>0</v>
      </c>
      <c r="AS121" s="503">
        <f t="shared" ref="AS121" si="645">+T121-T106-T109-T118</f>
        <v>0</v>
      </c>
      <c r="AT121" s="503">
        <f t="shared" ref="AT121" si="646">+U121-U106-U109-U118</f>
        <v>0</v>
      </c>
      <c r="AU121" s="503">
        <f t="shared" ref="AU121" si="647">+V121-V106-V109-V118</f>
        <v>0</v>
      </c>
      <c r="AV121" s="503">
        <f t="shared" ref="AV121" si="648">+W121-W106-W109-W118</f>
        <v>0</v>
      </c>
      <c r="AW121" s="503">
        <f t="shared" ref="AW121" si="649">+X121-X106-X109-X118</f>
        <v>0</v>
      </c>
      <c r="AX121" s="503">
        <f t="shared" ref="AX121" si="650">+Y121-Y106-Y109-Y118</f>
        <v>0</v>
      </c>
      <c r="AY121" s="503">
        <f t="shared" ref="AY121" si="651">+Z121-Z106-Z109-Z118</f>
        <v>0</v>
      </c>
      <c r="AZ121" s="509"/>
      <c r="BA121" s="503">
        <f t="shared" si="587"/>
        <v>0</v>
      </c>
      <c r="BB121" s="509"/>
      <c r="BC121" s="509"/>
      <c r="BD121" s="509"/>
      <c r="BE121" s="509"/>
      <c r="BF121" s="509"/>
      <c r="BG121" s="509"/>
      <c r="BH121" s="509"/>
      <c r="BI121" s="509"/>
      <c r="BJ121" s="509"/>
      <c r="BK121" s="509"/>
      <c r="BL121" s="509"/>
      <c r="BM121" s="509"/>
      <c r="BN121" s="509"/>
    </row>
    <row r="122" spans="2:66" s="82" customFormat="1" ht="30" customHeight="1" thickTop="1" thickBot="1">
      <c r="B122" s="287"/>
      <c r="C122" s="733" t="s">
        <v>388</v>
      </c>
      <c r="D122" s="703"/>
      <c r="E122" s="703"/>
      <c r="F122" s="703"/>
      <c r="G122" s="666"/>
      <c r="H122" s="703"/>
      <c r="I122" s="703"/>
      <c r="J122" s="703"/>
      <c r="K122" s="703"/>
      <c r="L122" s="703"/>
      <c r="M122" s="703"/>
      <c r="N122" s="703"/>
      <c r="O122" s="703"/>
      <c r="P122" s="703"/>
      <c r="Q122" s="703"/>
      <c r="R122" s="703"/>
      <c r="S122" s="703"/>
      <c r="T122" s="703"/>
      <c r="U122" s="703"/>
      <c r="V122" s="703"/>
      <c r="W122" s="703"/>
      <c r="X122" s="703"/>
      <c r="Y122" s="703"/>
      <c r="Z122" s="418">
        <f t="shared" si="544"/>
        <v>0</v>
      </c>
      <c r="AA122" s="417">
        <v>178</v>
      </c>
      <c r="AB122" s="509"/>
      <c r="AC122" s="506">
        <f>+IF((D122+D123&gt;D121),111,0)</f>
        <v>0</v>
      </c>
      <c r="AD122" s="506">
        <f t="shared" ref="AD122" si="652">+IF((E122+E123&gt;E121),111,0)</f>
        <v>0</v>
      </c>
      <c r="AE122" s="506">
        <f t="shared" ref="AE122" si="653">+IF((F122+F123&gt;F121),111,0)</f>
        <v>0</v>
      </c>
      <c r="AF122" s="780"/>
      <c r="AG122" s="506">
        <f t="shared" ref="AG122" si="654">+IF((H122+H123&gt;H121),111,0)</f>
        <v>0</v>
      </c>
      <c r="AH122" s="506">
        <f t="shared" ref="AH122" si="655">+IF((I122+I123&gt;I121),111,0)</f>
        <v>0</v>
      </c>
      <c r="AI122" s="506">
        <f t="shared" ref="AI122" si="656">+IF((J122+J123&gt;J121),111,0)</f>
        <v>0</v>
      </c>
      <c r="AJ122" s="506">
        <f t="shared" ref="AJ122" si="657">+IF((K122+K123&gt;K121),111,0)</f>
        <v>0</v>
      </c>
      <c r="AK122" s="506">
        <f t="shared" ref="AK122" si="658">+IF((L122+L123&gt;L121),111,0)</f>
        <v>0</v>
      </c>
      <c r="AL122" s="506">
        <f t="shared" ref="AL122" si="659">+IF((M122+M123&gt;M121),111,0)</f>
        <v>0</v>
      </c>
      <c r="AM122" s="506">
        <f t="shared" ref="AM122" si="660">+IF((N122+N123&gt;N121),111,0)</f>
        <v>0</v>
      </c>
      <c r="AN122" s="506">
        <f t="shared" ref="AN122" si="661">+IF((O122+O123&gt;O121),111,0)</f>
        <v>0</v>
      </c>
      <c r="AO122" s="506">
        <f t="shared" ref="AO122" si="662">+IF((P122+P123&gt;P121),111,0)</f>
        <v>0</v>
      </c>
      <c r="AP122" s="506">
        <f t="shared" ref="AP122" si="663">+IF((Q122+Q123&gt;Q121),111,0)</f>
        <v>0</v>
      </c>
      <c r="AQ122" s="506">
        <f t="shared" ref="AQ122" si="664">+IF((R122+R123&gt;R121),111,0)</f>
        <v>0</v>
      </c>
      <c r="AR122" s="506">
        <f t="shared" ref="AR122" si="665">+IF((S122+S123&gt;S121),111,0)</f>
        <v>0</v>
      </c>
      <c r="AS122" s="506">
        <f t="shared" ref="AS122" si="666">+IF((T122+T123&gt;T121),111,0)</f>
        <v>0</v>
      </c>
      <c r="AT122" s="506">
        <f t="shared" ref="AT122" si="667">+IF((U122+U123&gt;U121),111,0)</f>
        <v>0</v>
      </c>
      <c r="AU122" s="506">
        <f t="shared" ref="AU122" si="668">+IF((V122+V123&gt;V121),111,0)</f>
        <v>0</v>
      </c>
      <c r="AV122" s="506">
        <f t="shared" ref="AV122" si="669">+IF((W122+W123&gt;W121),111,0)</f>
        <v>0</v>
      </c>
      <c r="AW122" s="506">
        <f t="shared" ref="AW122" si="670">+IF((X122+X123&gt;X121),111,0)</f>
        <v>0</v>
      </c>
      <c r="AX122" s="506">
        <f t="shared" ref="AX122" si="671">+IF((Y122+Y123&gt;Y121),111,0)</f>
        <v>0</v>
      </c>
      <c r="AY122" s="506">
        <f t="shared" ref="AY122" si="672">+IF((Z122+Z123&gt;Z121),111,0)</f>
        <v>0</v>
      </c>
      <c r="AZ122" s="509"/>
      <c r="BA122" s="506">
        <f t="shared" si="587"/>
        <v>0</v>
      </c>
      <c r="BB122" s="509"/>
      <c r="BC122" s="509"/>
      <c r="BD122" s="509"/>
      <c r="BE122" s="509"/>
      <c r="BF122" s="509"/>
      <c r="BG122" s="509"/>
      <c r="BH122" s="509"/>
      <c r="BI122" s="509"/>
      <c r="BJ122" s="509"/>
      <c r="BK122" s="509"/>
      <c r="BL122" s="509"/>
      <c r="BM122" s="509"/>
      <c r="BN122" s="509"/>
    </row>
    <row r="123" spans="2:66" s="143" customFormat="1" ht="17.100000000000001" customHeight="1" thickTop="1" thickBot="1">
      <c r="B123" s="144"/>
      <c r="C123" s="733" t="s">
        <v>389</v>
      </c>
      <c r="D123" s="703"/>
      <c r="E123" s="703"/>
      <c r="F123" s="703"/>
      <c r="G123" s="666"/>
      <c r="H123" s="703"/>
      <c r="I123" s="703"/>
      <c r="J123" s="703"/>
      <c r="K123" s="703"/>
      <c r="L123" s="703"/>
      <c r="M123" s="703"/>
      <c r="N123" s="703"/>
      <c r="O123" s="703"/>
      <c r="P123" s="703"/>
      <c r="Q123" s="703"/>
      <c r="R123" s="703"/>
      <c r="S123" s="703"/>
      <c r="T123" s="703"/>
      <c r="U123" s="703"/>
      <c r="V123" s="703"/>
      <c r="W123" s="703"/>
      <c r="X123" s="703"/>
      <c r="Y123" s="703"/>
      <c r="Z123" s="418">
        <f t="shared" si="544"/>
        <v>0</v>
      </c>
      <c r="AA123" s="417">
        <v>179</v>
      </c>
      <c r="AB123" s="522"/>
      <c r="AC123" s="506"/>
      <c r="AD123" s="506"/>
      <c r="AE123" s="506"/>
      <c r="AF123" s="780"/>
      <c r="AG123" s="506"/>
      <c r="AH123" s="506"/>
      <c r="AI123" s="506"/>
      <c r="AJ123" s="506"/>
      <c r="AK123" s="506"/>
      <c r="AL123" s="506"/>
      <c r="AM123" s="506"/>
      <c r="AN123" s="506"/>
      <c r="AO123" s="506"/>
      <c r="AP123" s="506"/>
      <c r="AQ123" s="506"/>
      <c r="AR123" s="506"/>
      <c r="AS123" s="506"/>
      <c r="AT123" s="506"/>
      <c r="AU123" s="506"/>
      <c r="AV123" s="506"/>
      <c r="AW123" s="506"/>
      <c r="AX123" s="506"/>
      <c r="AY123" s="506"/>
      <c r="AZ123" s="522"/>
      <c r="BA123" s="506">
        <f t="shared" si="587"/>
        <v>0</v>
      </c>
      <c r="BB123" s="522"/>
      <c r="BC123" s="522"/>
      <c r="BD123" s="522"/>
      <c r="BE123" s="522"/>
      <c r="BF123" s="522"/>
      <c r="BG123" s="522"/>
      <c r="BH123" s="522"/>
      <c r="BI123" s="522"/>
      <c r="BJ123" s="522"/>
      <c r="BK123" s="522"/>
      <c r="BL123" s="522"/>
      <c r="BM123" s="522"/>
      <c r="BN123" s="522"/>
    </row>
    <row r="124" spans="2:66" s="143" customFormat="1" ht="17.100000000000001" customHeight="1" thickTop="1" thickBot="1">
      <c r="B124" s="144"/>
      <c r="C124" s="733" t="s">
        <v>250</v>
      </c>
      <c r="D124" s="703"/>
      <c r="E124" s="703"/>
      <c r="F124" s="703"/>
      <c r="G124" s="666"/>
      <c r="H124" s="703"/>
      <c r="I124" s="703"/>
      <c r="J124" s="703"/>
      <c r="K124" s="703"/>
      <c r="L124" s="703"/>
      <c r="M124" s="703"/>
      <c r="N124" s="703"/>
      <c r="O124" s="703"/>
      <c r="P124" s="703"/>
      <c r="Q124" s="703"/>
      <c r="R124" s="703"/>
      <c r="S124" s="703"/>
      <c r="T124" s="703"/>
      <c r="U124" s="703"/>
      <c r="V124" s="703"/>
      <c r="W124" s="703"/>
      <c r="X124" s="703"/>
      <c r="Y124" s="703"/>
      <c r="Z124" s="418">
        <f t="shared" si="544"/>
        <v>0</v>
      </c>
      <c r="AA124" s="417">
        <v>180</v>
      </c>
      <c r="AB124" s="522"/>
      <c r="AC124" s="506">
        <f>+IF((D124&gt;D121),111,0)</f>
        <v>0</v>
      </c>
      <c r="AD124" s="506">
        <f t="shared" ref="AD124" si="673">+IF((E124&gt;E121),111,0)</f>
        <v>0</v>
      </c>
      <c r="AE124" s="506">
        <f t="shared" ref="AE124" si="674">+IF((F124&gt;F121),111,0)</f>
        <v>0</v>
      </c>
      <c r="AF124" s="780"/>
      <c r="AG124" s="506">
        <f t="shared" ref="AG124" si="675">+IF((H124&gt;H121),111,0)</f>
        <v>0</v>
      </c>
      <c r="AH124" s="506">
        <f t="shared" ref="AH124" si="676">+IF((I124&gt;I121),111,0)</f>
        <v>0</v>
      </c>
      <c r="AI124" s="506">
        <f t="shared" ref="AI124" si="677">+IF((J124&gt;J121),111,0)</f>
        <v>0</v>
      </c>
      <c r="AJ124" s="506">
        <f t="shared" ref="AJ124" si="678">+IF((K124&gt;K121),111,0)</f>
        <v>0</v>
      </c>
      <c r="AK124" s="506">
        <f t="shared" ref="AK124" si="679">+IF((L124&gt;L121),111,0)</f>
        <v>0</v>
      </c>
      <c r="AL124" s="506">
        <f t="shared" ref="AL124" si="680">+IF((M124&gt;M121),111,0)</f>
        <v>0</v>
      </c>
      <c r="AM124" s="506">
        <f t="shared" ref="AM124" si="681">+IF((N124&gt;N121),111,0)</f>
        <v>0</v>
      </c>
      <c r="AN124" s="506">
        <f t="shared" ref="AN124" si="682">+IF((O124&gt;O121),111,0)</f>
        <v>0</v>
      </c>
      <c r="AO124" s="506">
        <f t="shared" ref="AO124" si="683">+IF((P124&gt;P121),111,0)</f>
        <v>0</v>
      </c>
      <c r="AP124" s="506">
        <f t="shared" ref="AP124" si="684">+IF((Q124&gt;Q121),111,0)</f>
        <v>0</v>
      </c>
      <c r="AQ124" s="506">
        <f t="shared" ref="AQ124" si="685">+IF((R124&gt;R121),111,0)</f>
        <v>0</v>
      </c>
      <c r="AR124" s="506">
        <f t="shared" ref="AR124" si="686">+IF((S124&gt;S121),111,0)</f>
        <v>0</v>
      </c>
      <c r="AS124" s="506">
        <f t="shared" ref="AS124" si="687">+IF((T124&gt;T121),111,0)</f>
        <v>0</v>
      </c>
      <c r="AT124" s="506">
        <f t="shared" ref="AT124" si="688">+IF((U124&gt;U121),111,0)</f>
        <v>0</v>
      </c>
      <c r="AU124" s="506">
        <f t="shared" ref="AU124" si="689">+IF((V124&gt;V121),111,0)</f>
        <v>0</v>
      </c>
      <c r="AV124" s="506">
        <f t="shared" ref="AV124" si="690">+IF((W124&gt;W121),111,0)</f>
        <v>0</v>
      </c>
      <c r="AW124" s="506">
        <f t="shared" ref="AW124" si="691">+IF((X124&gt;X121),111,0)</f>
        <v>0</v>
      </c>
      <c r="AX124" s="506">
        <f t="shared" ref="AX124" si="692">+IF((Y124&gt;Y121),111,0)</f>
        <v>0</v>
      </c>
      <c r="AY124" s="506">
        <f t="shared" ref="AY124" si="693">+IF((Z124&gt;Z121),111,0)</f>
        <v>0</v>
      </c>
      <c r="AZ124" s="522"/>
      <c r="BA124" s="506">
        <f t="shared" si="587"/>
        <v>0</v>
      </c>
      <c r="BB124" s="522"/>
      <c r="BC124" s="522"/>
      <c r="BD124" s="522"/>
      <c r="BE124" s="522"/>
      <c r="BF124" s="522"/>
      <c r="BG124" s="522"/>
      <c r="BH124" s="522"/>
      <c r="BI124" s="522"/>
      <c r="BJ124" s="522"/>
      <c r="BK124" s="522"/>
      <c r="BL124" s="522"/>
      <c r="BM124" s="522"/>
      <c r="BN124" s="522"/>
    </row>
    <row r="125" spans="2:66" s="143" customFormat="1" ht="30" customHeight="1" thickTop="1" thickBot="1">
      <c r="B125" s="144"/>
      <c r="C125" s="562" t="s">
        <v>20</v>
      </c>
      <c r="D125" s="418">
        <f t="shared" ref="D125:F128" si="694">+D26+D46+D74+D101+D121</f>
        <v>0</v>
      </c>
      <c r="E125" s="418">
        <f t="shared" si="694"/>
        <v>0</v>
      </c>
      <c r="F125" s="418">
        <f t="shared" si="694"/>
        <v>0</v>
      </c>
      <c r="G125" s="666"/>
      <c r="H125" s="418">
        <f t="shared" ref="H125:Y125" si="695">+H26+H46+H74+H101+H121</f>
        <v>0</v>
      </c>
      <c r="I125" s="418">
        <f t="shared" si="695"/>
        <v>0</v>
      </c>
      <c r="J125" s="418">
        <f t="shared" si="695"/>
        <v>0</v>
      </c>
      <c r="K125" s="418">
        <f t="shared" si="695"/>
        <v>0</v>
      </c>
      <c r="L125" s="418">
        <f t="shared" si="695"/>
        <v>0</v>
      </c>
      <c r="M125" s="418">
        <f t="shared" si="695"/>
        <v>0</v>
      </c>
      <c r="N125" s="418">
        <f t="shared" si="695"/>
        <v>0</v>
      </c>
      <c r="O125" s="418">
        <f t="shared" si="695"/>
        <v>0</v>
      </c>
      <c r="P125" s="418">
        <f t="shared" si="695"/>
        <v>0</v>
      </c>
      <c r="Q125" s="418">
        <f t="shared" si="695"/>
        <v>0</v>
      </c>
      <c r="R125" s="418">
        <f t="shared" si="695"/>
        <v>0</v>
      </c>
      <c r="S125" s="418">
        <f t="shared" si="695"/>
        <v>0</v>
      </c>
      <c r="T125" s="418">
        <f t="shared" si="695"/>
        <v>0</v>
      </c>
      <c r="U125" s="418">
        <f t="shared" si="695"/>
        <v>0</v>
      </c>
      <c r="V125" s="418">
        <f t="shared" si="695"/>
        <v>0</v>
      </c>
      <c r="W125" s="418">
        <f t="shared" si="695"/>
        <v>0</v>
      </c>
      <c r="X125" s="418">
        <f t="shared" si="695"/>
        <v>0</v>
      </c>
      <c r="Y125" s="418">
        <f t="shared" si="695"/>
        <v>0</v>
      </c>
      <c r="Z125" s="418">
        <f>SUM(D125:Y125)</f>
        <v>0</v>
      </c>
      <c r="AA125" s="753">
        <v>133</v>
      </c>
      <c r="AB125" s="522"/>
      <c r="AC125" s="503">
        <f>+D125-D26-D46-D74-D101-D121</f>
        <v>0</v>
      </c>
      <c r="AD125" s="503">
        <f>+E125-E26-E46-E74-E101-E121</f>
        <v>0</v>
      </c>
      <c r="AE125" s="503">
        <f>+F125-F26-F46-F74-F101-F121</f>
        <v>0</v>
      </c>
      <c r="AF125" s="780"/>
      <c r="AG125" s="503">
        <f t="shared" ref="AG125:AY125" si="696">+H125-H26-H46-H74-H101-H121</f>
        <v>0</v>
      </c>
      <c r="AH125" s="503">
        <f t="shared" si="696"/>
        <v>0</v>
      </c>
      <c r="AI125" s="503">
        <f t="shared" si="696"/>
        <v>0</v>
      </c>
      <c r="AJ125" s="503">
        <f t="shared" si="696"/>
        <v>0</v>
      </c>
      <c r="AK125" s="503">
        <f t="shared" si="696"/>
        <v>0</v>
      </c>
      <c r="AL125" s="503">
        <f t="shared" si="696"/>
        <v>0</v>
      </c>
      <c r="AM125" s="503">
        <f t="shared" si="696"/>
        <v>0</v>
      </c>
      <c r="AN125" s="503">
        <f t="shared" si="696"/>
        <v>0</v>
      </c>
      <c r="AO125" s="503">
        <f t="shared" si="696"/>
        <v>0</v>
      </c>
      <c r="AP125" s="503">
        <f t="shared" si="696"/>
        <v>0</v>
      </c>
      <c r="AQ125" s="503">
        <f t="shared" si="696"/>
        <v>0</v>
      </c>
      <c r="AR125" s="503">
        <f t="shared" si="696"/>
        <v>0</v>
      </c>
      <c r="AS125" s="503">
        <f t="shared" si="696"/>
        <v>0</v>
      </c>
      <c r="AT125" s="503">
        <f t="shared" si="696"/>
        <v>0</v>
      </c>
      <c r="AU125" s="503">
        <f t="shared" si="696"/>
        <v>0</v>
      </c>
      <c r="AV125" s="503">
        <f t="shared" si="696"/>
        <v>0</v>
      </c>
      <c r="AW125" s="503">
        <f t="shared" si="696"/>
        <v>0</v>
      </c>
      <c r="AX125" s="503">
        <f t="shared" si="696"/>
        <v>0</v>
      </c>
      <c r="AY125" s="503">
        <f t="shared" si="696"/>
        <v>0</v>
      </c>
      <c r="AZ125" s="522"/>
      <c r="BA125" s="503">
        <f>+Z125-SUM(D125:Y125)</f>
        <v>0</v>
      </c>
      <c r="BB125" s="522"/>
      <c r="BC125" s="522"/>
      <c r="BD125" s="522"/>
      <c r="BE125" s="522"/>
      <c r="BF125" s="522"/>
      <c r="BG125" s="522"/>
      <c r="BH125" s="522"/>
      <c r="BI125" s="522"/>
      <c r="BJ125" s="522"/>
      <c r="BK125" s="522"/>
      <c r="BL125" s="522"/>
      <c r="BM125" s="522"/>
      <c r="BN125" s="522"/>
    </row>
    <row r="126" spans="2:66" s="143" customFormat="1" ht="30" customHeight="1" thickTop="1" thickBot="1">
      <c r="B126" s="144"/>
      <c r="C126" s="733" t="s">
        <v>388</v>
      </c>
      <c r="D126" s="418">
        <f t="shared" si="694"/>
        <v>0</v>
      </c>
      <c r="E126" s="418">
        <f t="shared" si="694"/>
        <v>0</v>
      </c>
      <c r="F126" s="418">
        <f t="shared" si="694"/>
        <v>0</v>
      </c>
      <c r="G126" s="666"/>
      <c r="H126" s="418">
        <f t="shared" ref="H126:Y126" si="697">+H27+H47+H75+H102+H122</f>
        <v>0</v>
      </c>
      <c r="I126" s="418">
        <f t="shared" si="697"/>
        <v>0</v>
      </c>
      <c r="J126" s="418">
        <f t="shared" si="697"/>
        <v>0</v>
      </c>
      <c r="K126" s="418">
        <f t="shared" si="697"/>
        <v>0</v>
      </c>
      <c r="L126" s="418">
        <f t="shared" si="697"/>
        <v>0</v>
      </c>
      <c r="M126" s="418">
        <f t="shared" si="697"/>
        <v>0</v>
      </c>
      <c r="N126" s="418">
        <f t="shared" si="697"/>
        <v>0</v>
      </c>
      <c r="O126" s="418">
        <f t="shared" si="697"/>
        <v>0</v>
      </c>
      <c r="P126" s="418">
        <f t="shared" si="697"/>
        <v>0</v>
      </c>
      <c r="Q126" s="418">
        <f t="shared" si="697"/>
        <v>0</v>
      </c>
      <c r="R126" s="418">
        <f t="shared" si="697"/>
        <v>0</v>
      </c>
      <c r="S126" s="418">
        <f t="shared" si="697"/>
        <v>0</v>
      </c>
      <c r="T126" s="418">
        <f t="shared" si="697"/>
        <v>0</v>
      </c>
      <c r="U126" s="418">
        <f t="shared" si="697"/>
        <v>0</v>
      </c>
      <c r="V126" s="418">
        <f t="shared" si="697"/>
        <v>0</v>
      </c>
      <c r="W126" s="418">
        <f t="shared" si="697"/>
        <v>0</v>
      </c>
      <c r="X126" s="418">
        <f t="shared" si="697"/>
        <v>0</v>
      </c>
      <c r="Y126" s="418">
        <f t="shared" si="697"/>
        <v>0</v>
      </c>
      <c r="Z126" s="418">
        <f>SUM(D126:Y126)</f>
        <v>0</v>
      </c>
      <c r="AA126" s="753">
        <v>181</v>
      </c>
      <c r="AB126" s="522"/>
      <c r="AC126" s="506">
        <f>+IF((D126+D127&gt;D125),111,0)</f>
        <v>0</v>
      </c>
      <c r="AD126" s="506">
        <f t="shared" ref="AD126" si="698">+IF((E126+E127&gt;E125),111,0)</f>
        <v>0</v>
      </c>
      <c r="AE126" s="506">
        <f t="shared" ref="AE126" si="699">+IF((F126+F127&gt;F125),111,0)</f>
        <v>0</v>
      </c>
      <c r="AF126" s="780"/>
      <c r="AG126" s="506">
        <f t="shared" ref="AG126" si="700">+IF((H126+H127&gt;H125),111,0)</f>
        <v>0</v>
      </c>
      <c r="AH126" s="506">
        <f t="shared" ref="AH126" si="701">+IF((I126+I127&gt;I125),111,0)</f>
        <v>0</v>
      </c>
      <c r="AI126" s="506">
        <f t="shared" ref="AI126" si="702">+IF((J126+J127&gt;J125),111,0)</f>
        <v>0</v>
      </c>
      <c r="AJ126" s="506">
        <f t="shared" ref="AJ126" si="703">+IF((K126+K127&gt;K125),111,0)</f>
        <v>0</v>
      </c>
      <c r="AK126" s="506">
        <f t="shared" ref="AK126" si="704">+IF((L126+L127&gt;L125),111,0)</f>
        <v>0</v>
      </c>
      <c r="AL126" s="506">
        <f t="shared" ref="AL126" si="705">+IF((M126+M127&gt;M125),111,0)</f>
        <v>0</v>
      </c>
      <c r="AM126" s="506">
        <f t="shared" ref="AM126" si="706">+IF((N126+N127&gt;N125),111,0)</f>
        <v>0</v>
      </c>
      <c r="AN126" s="506">
        <f t="shared" ref="AN126" si="707">+IF((O126+O127&gt;O125),111,0)</f>
        <v>0</v>
      </c>
      <c r="AO126" s="506">
        <f t="shared" ref="AO126" si="708">+IF((P126+P127&gt;P125),111,0)</f>
        <v>0</v>
      </c>
      <c r="AP126" s="506">
        <f t="shared" ref="AP126" si="709">+IF((Q126+Q127&gt;Q125),111,0)</f>
        <v>0</v>
      </c>
      <c r="AQ126" s="506">
        <f t="shared" ref="AQ126" si="710">+IF((R126+R127&gt;R125),111,0)</f>
        <v>0</v>
      </c>
      <c r="AR126" s="506">
        <f t="shared" ref="AR126" si="711">+IF((S126+S127&gt;S125),111,0)</f>
        <v>0</v>
      </c>
      <c r="AS126" s="506">
        <f t="shared" ref="AS126" si="712">+IF((T126+T127&gt;T125),111,0)</f>
        <v>0</v>
      </c>
      <c r="AT126" s="506">
        <f t="shared" ref="AT126" si="713">+IF((U126+U127&gt;U125),111,0)</f>
        <v>0</v>
      </c>
      <c r="AU126" s="506">
        <f t="shared" ref="AU126" si="714">+IF((V126+V127&gt;V125),111,0)</f>
        <v>0</v>
      </c>
      <c r="AV126" s="506">
        <f t="shared" ref="AV126" si="715">+IF((W126+W127&gt;W125),111,0)</f>
        <v>0</v>
      </c>
      <c r="AW126" s="506">
        <f t="shared" ref="AW126" si="716">+IF((X126+X127&gt;X125),111,0)</f>
        <v>0</v>
      </c>
      <c r="AX126" s="506">
        <f t="shared" ref="AX126" si="717">+IF((Y126+Y127&gt;Y125),111,0)</f>
        <v>0</v>
      </c>
      <c r="AY126" s="506">
        <f t="shared" ref="AY126" si="718">+IF((Z126+Z127&gt;Z125),111,0)</f>
        <v>0</v>
      </c>
      <c r="AZ126" s="522"/>
      <c r="BA126" s="506">
        <f>+Z126-SUM(D126:Y126)</f>
        <v>0</v>
      </c>
      <c r="BB126" s="522"/>
      <c r="BC126" s="522"/>
      <c r="BD126" s="522"/>
      <c r="BE126" s="522"/>
      <c r="BF126" s="522"/>
      <c r="BG126" s="522"/>
      <c r="BH126" s="522"/>
      <c r="BI126" s="522"/>
      <c r="BJ126" s="522"/>
      <c r="BK126" s="522"/>
      <c r="BL126" s="522"/>
      <c r="BM126" s="522"/>
      <c r="BN126" s="522"/>
    </row>
    <row r="127" spans="2:66" s="143" customFormat="1" ht="17.100000000000001" customHeight="1" thickTop="1" thickBot="1">
      <c r="B127" s="144"/>
      <c r="C127" s="733" t="s">
        <v>389</v>
      </c>
      <c r="D127" s="418">
        <f t="shared" si="694"/>
        <v>0</v>
      </c>
      <c r="E127" s="418">
        <f t="shared" si="694"/>
        <v>0</v>
      </c>
      <c r="F127" s="418">
        <f t="shared" si="694"/>
        <v>0</v>
      </c>
      <c r="G127" s="666"/>
      <c r="H127" s="418">
        <f t="shared" ref="H127:Y127" si="719">+H28+H48+H76+H103+H123</f>
        <v>0</v>
      </c>
      <c r="I127" s="418">
        <f t="shared" si="719"/>
        <v>0</v>
      </c>
      <c r="J127" s="418">
        <f t="shared" si="719"/>
        <v>0</v>
      </c>
      <c r="K127" s="418">
        <f t="shared" si="719"/>
        <v>0</v>
      </c>
      <c r="L127" s="418">
        <f t="shared" si="719"/>
        <v>0</v>
      </c>
      <c r="M127" s="418">
        <f t="shared" si="719"/>
        <v>0</v>
      </c>
      <c r="N127" s="418">
        <f t="shared" si="719"/>
        <v>0</v>
      </c>
      <c r="O127" s="418">
        <f t="shared" si="719"/>
        <v>0</v>
      </c>
      <c r="P127" s="418">
        <f t="shared" si="719"/>
        <v>0</v>
      </c>
      <c r="Q127" s="418">
        <f t="shared" si="719"/>
        <v>0</v>
      </c>
      <c r="R127" s="418">
        <f t="shared" si="719"/>
        <v>0</v>
      </c>
      <c r="S127" s="418">
        <f t="shared" si="719"/>
        <v>0</v>
      </c>
      <c r="T127" s="418">
        <f t="shared" si="719"/>
        <v>0</v>
      </c>
      <c r="U127" s="418">
        <f t="shared" si="719"/>
        <v>0</v>
      </c>
      <c r="V127" s="418">
        <f t="shared" si="719"/>
        <v>0</v>
      </c>
      <c r="W127" s="418">
        <f t="shared" si="719"/>
        <v>0</v>
      </c>
      <c r="X127" s="418">
        <f t="shared" si="719"/>
        <v>0</v>
      </c>
      <c r="Y127" s="418">
        <f t="shared" si="719"/>
        <v>0</v>
      </c>
      <c r="Z127" s="418">
        <f>SUM(D127:Y127)</f>
        <v>0</v>
      </c>
      <c r="AA127" s="753">
        <v>182</v>
      </c>
      <c r="AB127" s="522"/>
      <c r="AC127" s="506"/>
      <c r="AD127" s="506"/>
      <c r="AE127" s="506"/>
      <c r="AF127" s="780"/>
      <c r="AG127" s="506"/>
      <c r="AH127" s="506"/>
      <c r="AI127" s="506"/>
      <c r="AJ127" s="506"/>
      <c r="AK127" s="506"/>
      <c r="AL127" s="506"/>
      <c r="AM127" s="506"/>
      <c r="AN127" s="506"/>
      <c r="AO127" s="506"/>
      <c r="AP127" s="506"/>
      <c r="AQ127" s="506"/>
      <c r="AR127" s="506"/>
      <c r="AS127" s="506"/>
      <c r="AT127" s="506"/>
      <c r="AU127" s="506"/>
      <c r="AV127" s="506"/>
      <c r="AW127" s="506"/>
      <c r="AX127" s="506"/>
      <c r="AY127" s="506"/>
      <c r="AZ127" s="522"/>
      <c r="BA127" s="506">
        <f>+Z127-SUM(D127:Y127)</f>
        <v>0</v>
      </c>
      <c r="BB127" s="522"/>
      <c r="BC127" s="522"/>
      <c r="BD127" s="522"/>
      <c r="BE127" s="522"/>
      <c r="BF127" s="522"/>
      <c r="BG127" s="522"/>
      <c r="BH127" s="522"/>
      <c r="BI127" s="522"/>
      <c r="BJ127" s="522"/>
      <c r="BK127" s="522"/>
      <c r="BL127" s="522"/>
      <c r="BM127" s="522"/>
      <c r="BN127" s="522"/>
    </row>
    <row r="128" spans="2:66" s="143" customFormat="1" ht="17.100000000000001" customHeight="1" thickTop="1" thickBot="1">
      <c r="B128" s="144"/>
      <c r="C128" s="733" t="s">
        <v>250</v>
      </c>
      <c r="D128" s="418">
        <f t="shared" si="694"/>
        <v>0</v>
      </c>
      <c r="E128" s="418">
        <f t="shared" si="694"/>
        <v>0</v>
      </c>
      <c r="F128" s="418">
        <f t="shared" si="694"/>
        <v>0</v>
      </c>
      <c r="G128" s="666"/>
      <c r="H128" s="418">
        <f t="shared" ref="H128:Y128" si="720">+H29+H49+H77+H104+H124</f>
        <v>0</v>
      </c>
      <c r="I128" s="418">
        <f t="shared" si="720"/>
        <v>0</v>
      </c>
      <c r="J128" s="418">
        <f t="shared" si="720"/>
        <v>0</v>
      </c>
      <c r="K128" s="418">
        <f t="shared" si="720"/>
        <v>0</v>
      </c>
      <c r="L128" s="418">
        <f t="shared" si="720"/>
        <v>0</v>
      </c>
      <c r="M128" s="418">
        <f t="shared" si="720"/>
        <v>0</v>
      </c>
      <c r="N128" s="418">
        <f t="shared" si="720"/>
        <v>0</v>
      </c>
      <c r="O128" s="418">
        <f t="shared" si="720"/>
        <v>0</v>
      </c>
      <c r="P128" s="418">
        <f t="shared" si="720"/>
        <v>0</v>
      </c>
      <c r="Q128" s="418">
        <f t="shared" si="720"/>
        <v>0</v>
      </c>
      <c r="R128" s="418">
        <f t="shared" si="720"/>
        <v>0</v>
      </c>
      <c r="S128" s="418">
        <f t="shared" si="720"/>
        <v>0</v>
      </c>
      <c r="T128" s="418">
        <f t="shared" si="720"/>
        <v>0</v>
      </c>
      <c r="U128" s="418">
        <f t="shared" si="720"/>
        <v>0</v>
      </c>
      <c r="V128" s="418">
        <f t="shared" si="720"/>
        <v>0</v>
      </c>
      <c r="W128" s="418">
        <f t="shared" si="720"/>
        <v>0</v>
      </c>
      <c r="X128" s="418">
        <f t="shared" si="720"/>
        <v>0</v>
      </c>
      <c r="Y128" s="418">
        <f t="shared" si="720"/>
        <v>0</v>
      </c>
      <c r="Z128" s="418">
        <f>SUM(D128:Y128)</f>
        <v>0</v>
      </c>
      <c r="AA128" s="753">
        <v>160</v>
      </c>
      <c r="AB128" s="522"/>
      <c r="AC128" s="766">
        <f>+D128-(D29+D49+D77+D104+D124)</f>
        <v>0</v>
      </c>
      <c r="AD128" s="766">
        <f>+E128-(E29+E49+E77+E104+E124)</f>
        <v>0</v>
      </c>
      <c r="AE128" s="766">
        <f>+F128-(F29+F49+F77+F104+F124)</f>
        <v>0</v>
      </c>
      <c r="AF128" s="877"/>
      <c r="AG128" s="766">
        <f t="shared" ref="AG128:AY128" si="721">+H128-(H29+H49+H77+H104+H124)</f>
        <v>0</v>
      </c>
      <c r="AH128" s="766">
        <f t="shared" si="721"/>
        <v>0</v>
      </c>
      <c r="AI128" s="766">
        <f t="shared" si="721"/>
        <v>0</v>
      </c>
      <c r="AJ128" s="766">
        <f t="shared" si="721"/>
        <v>0</v>
      </c>
      <c r="AK128" s="766">
        <f t="shared" si="721"/>
        <v>0</v>
      </c>
      <c r="AL128" s="766">
        <f t="shared" si="721"/>
        <v>0</v>
      </c>
      <c r="AM128" s="766">
        <f t="shared" si="721"/>
        <v>0</v>
      </c>
      <c r="AN128" s="766">
        <f t="shared" si="721"/>
        <v>0</v>
      </c>
      <c r="AO128" s="766">
        <f t="shared" si="721"/>
        <v>0</v>
      </c>
      <c r="AP128" s="766">
        <f t="shared" si="721"/>
        <v>0</v>
      </c>
      <c r="AQ128" s="766">
        <f t="shared" si="721"/>
        <v>0</v>
      </c>
      <c r="AR128" s="766">
        <f t="shared" si="721"/>
        <v>0</v>
      </c>
      <c r="AS128" s="766">
        <f t="shared" si="721"/>
        <v>0</v>
      </c>
      <c r="AT128" s="766">
        <f t="shared" si="721"/>
        <v>0</v>
      </c>
      <c r="AU128" s="766">
        <f t="shared" si="721"/>
        <v>0</v>
      </c>
      <c r="AV128" s="766">
        <f t="shared" si="721"/>
        <v>0</v>
      </c>
      <c r="AW128" s="766">
        <f t="shared" si="721"/>
        <v>0</v>
      </c>
      <c r="AX128" s="766">
        <f t="shared" si="721"/>
        <v>0</v>
      </c>
      <c r="AY128" s="766">
        <f t="shared" si="721"/>
        <v>0</v>
      </c>
      <c r="AZ128" s="522"/>
      <c r="BA128" s="516">
        <f>+Z128-SUM(D128:Y128)</f>
        <v>0</v>
      </c>
      <c r="BB128" s="522"/>
      <c r="BC128" s="522"/>
      <c r="BD128" s="522"/>
      <c r="BE128" s="522"/>
      <c r="BF128" s="522"/>
      <c r="BG128" s="522"/>
      <c r="BH128" s="522"/>
      <c r="BI128" s="522"/>
      <c r="BJ128" s="522"/>
      <c r="BK128" s="522"/>
      <c r="BL128" s="522"/>
      <c r="BM128" s="522"/>
      <c r="BN128" s="522"/>
    </row>
    <row r="129" spans="2:66" s="143" customFormat="1" ht="3" customHeight="1" thickTop="1">
      <c r="B129" s="144"/>
      <c r="C129" s="147"/>
      <c r="D129" s="574"/>
      <c r="E129" s="574"/>
      <c r="F129" s="574"/>
      <c r="G129" s="574"/>
      <c r="H129" s="574"/>
      <c r="I129" s="574"/>
      <c r="J129" s="574"/>
      <c r="K129" s="574"/>
      <c r="L129" s="574"/>
      <c r="M129" s="574"/>
      <c r="N129" s="574"/>
      <c r="O129" s="574"/>
      <c r="P129" s="574"/>
      <c r="Q129" s="574"/>
      <c r="R129" s="574"/>
      <c r="S129" s="574"/>
      <c r="T129" s="574"/>
      <c r="U129" s="574"/>
      <c r="V129" s="574"/>
      <c r="W129" s="574"/>
      <c r="X129" s="574"/>
      <c r="Y129" s="574"/>
      <c r="Z129" s="574"/>
      <c r="AA129" s="417"/>
      <c r="AB129" s="522"/>
      <c r="AC129" s="728"/>
      <c r="AD129" s="728"/>
      <c r="AE129" s="728"/>
      <c r="AF129" s="728"/>
      <c r="AG129" s="728"/>
      <c r="AH129" s="728"/>
      <c r="AI129" s="728"/>
      <c r="AJ129" s="728"/>
      <c r="AK129" s="728"/>
      <c r="AL129" s="728"/>
      <c r="AM129" s="728"/>
      <c r="AN129" s="728"/>
      <c r="AO129" s="728"/>
      <c r="AP129" s="728"/>
      <c r="AQ129" s="728"/>
      <c r="AR129" s="728"/>
      <c r="AS129" s="728"/>
      <c r="AT129" s="728"/>
      <c r="AU129" s="728"/>
      <c r="AV129" s="728"/>
      <c r="AW129" s="728"/>
      <c r="AX129" s="728"/>
      <c r="AY129" s="728"/>
      <c r="AZ129" s="522"/>
      <c r="BA129" s="521"/>
      <c r="BB129" s="522"/>
      <c r="BC129" s="522"/>
      <c r="BD129" s="522"/>
      <c r="BE129" s="522"/>
      <c r="BF129" s="522"/>
      <c r="BG129" s="522"/>
      <c r="BH129" s="522"/>
      <c r="BI129" s="522"/>
      <c r="BJ129" s="522"/>
      <c r="BK129" s="522"/>
      <c r="BL129" s="522"/>
      <c r="BM129" s="522"/>
      <c r="BN129" s="522"/>
    </row>
    <row r="130" spans="2:66" s="143" customFormat="1" ht="3" customHeight="1">
      <c r="B130" s="144"/>
      <c r="C130" s="147"/>
      <c r="D130" s="574"/>
      <c r="E130" s="574"/>
      <c r="F130" s="574"/>
      <c r="G130" s="574"/>
      <c r="H130" s="574"/>
      <c r="I130" s="574"/>
      <c r="J130" s="574"/>
      <c r="K130" s="574"/>
      <c r="L130" s="574"/>
      <c r="M130" s="574"/>
      <c r="N130" s="574"/>
      <c r="O130" s="574"/>
      <c r="P130" s="574"/>
      <c r="Q130" s="574"/>
      <c r="R130" s="574"/>
      <c r="S130" s="574"/>
      <c r="T130" s="574"/>
      <c r="U130" s="574"/>
      <c r="V130" s="574"/>
      <c r="W130" s="574"/>
      <c r="X130" s="574"/>
      <c r="Y130" s="574"/>
      <c r="Z130" s="574"/>
      <c r="AA130" s="417"/>
      <c r="AB130" s="522"/>
      <c r="AC130" s="728"/>
      <c r="AD130" s="728"/>
      <c r="AE130" s="728"/>
      <c r="AF130" s="728"/>
      <c r="AG130" s="728"/>
      <c r="AH130" s="728"/>
      <c r="AI130" s="728"/>
      <c r="AJ130" s="728"/>
      <c r="AK130" s="728"/>
      <c r="AL130" s="728"/>
      <c r="AM130" s="728"/>
      <c r="AN130" s="728"/>
      <c r="AO130" s="728"/>
      <c r="AP130" s="728"/>
      <c r="AQ130" s="728"/>
      <c r="AR130" s="728"/>
      <c r="AS130" s="728"/>
      <c r="AT130" s="728"/>
      <c r="AU130" s="728"/>
      <c r="AV130" s="728"/>
      <c r="AW130" s="728"/>
      <c r="AX130" s="728"/>
      <c r="AY130" s="728"/>
      <c r="AZ130" s="522"/>
      <c r="BA130" s="728"/>
      <c r="BB130" s="522"/>
      <c r="BC130" s="522"/>
      <c r="BD130" s="522"/>
      <c r="BE130" s="522"/>
      <c r="BF130" s="522"/>
      <c r="BG130" s="522"/>
      <c r="BH130" s="522"/>
      <c r="BI130" s="522"/>
      <c r="BJ130" s="522"/>
      <c r="BK130" s="522"/>
      <c r="BL130" s="522"/>
      <c r="BM130" s="522"/>
      <c r="BN130" s="522"/>
    </row>
    <row r="131" spans="2:66" s="94" customFormat="1" ht="79.5" customHeight="1">
      <c r="B131" s="567"/>
      <c r="C131" s="945" t="s">
        <v>446</v>
      </c>
      <c r="D131" s="945"/>
      <c r="E131" s="945"/>
      <c r="F131" s="945"/>
      <c r="G131" s="945"/>
      <c r="H131" s="945"/>
      <c r="I131" s="945"/>
      <c r="J131" s="945"/>
      <c r="K131" s="945"/>
      <c r="L131" s="945"/>
      <c r="M131" s="945"/>
      <c r="N131" s="945"/>
      <c r="O131" s="945"/>
      <c r="P131" s="945"/>
      <c r="Q131" s="945"/>
      <c r="R131" s="945"/>
      <c r="S131" s="945"/>
      <c r="T131" s="945"/>
      <c r="U131" s="945"/>
      <c r="V131" s="945"/>
      <c r="W131" s="945"/>
      <c r="X131" s="945"/>
      <c r="Y131" s="945"/>
      <c r="Z131" s="945"/>
      <c r="AA131" s="839" t="s">
        <v>314</v>
      </c>
      <c r="AC131" s="523"/>
      <c r="AD131" s="523"/>
      <c r="AE131" s="523"/>
      <c r="AF131" s="523"/>
      <c r="BA131" s="524"/>
    </row>
    <row r="132" spans="2:66" s="94" customFormat="1">
      <c r="L132" s="575"/>
      <c r="M132" s="569"/>
      <c r="N132" s="569"/>
      <c r="O132" s="569"/>
      <c r="P132" s="569"/>
      <c r="Q132" s="569"/>
      <c r="R132" s="569"/>
      <c r="S132" s="569"/>
      <c r="T132" s="569"/>
      <c r="U132" s="569"/>
      <c r="V132" s="569"/>
      <c r="W132" s="569"/>
      <c r="X132" s="569"/>
      <c r="Z132" s="569"/>
      <c r="AA132" s="175"/>
      <c r="AC132" s="525"/>
      <c r="AD132" s="525"/>
      <c r="AE132" s="525"/>
      <c r="AF132" s="525"/>
    </row>
    <row r="133" spans="2:66" s="94" customFormat="1">
      <c r="L133" s="575"/>
      <c r="M133" s="569"/>
      <c r="N133" s="569"/>
      <c r="O133" s="569"/>
      <c r="P133" s="569"/>
      <c r="Q133" s="569"/>
      <c r="R133" s="569"/>
      <c r="S133" s="569"/>
      <c r="T133" s="569"/>
      <c r="U133" s="569"/>
      <c r="V133" s="569"/>
      <c r="W133" s="569"/>
      <c r="X133" s="569"/>
      <c r="Z133" s="569"/>
      <c r="AA133" s="175"/>
      <c r="AC133" s="525"/>
      <c r="AD133" s="525"/>
      <c r="AE133" s="525"/>
      <c r="AF133" s="525"/>
    </row>
    <row r="134" spans="2:66" s="94" customFormat="1">
      <c r="L134" s="575"/>
      <c r="M134" s="569"/>
      <c r="N134" s="569"/>
      <c r="O134" s="569"/>
      <c r="P134" s="569"/>
      <c r="Q134" s="569"/>
      <c r="R134" s="569"/>
      <c r="S134" s="569"/>
      <c r="T134" s="569"/>
      <c r="U134" s="569"/>
      <c r="V134" s="569"/>
      <c r="W134" s="569"/>
      <c r="X134" s="569"/>
      <c r="Z134" s="569"/>
      <c r="AA134" s="175"/>
      <c r="AC134" s="525"/>
      <c r="AD134" s="525"/>
      <c r="AE134" s="525"/>
      <c r="AF134" s="525"/>
    </row>
    <row r="135" spans="2:66" s="94" customFormat="1">
      <c r="L135" s="575"/>
      <c r="M135" s="569"/>
      <c r="N135" s="569"/>
      <c r="O135" s="569"/>
      <c r="P135" s="569"/>
      <c r="Q135" s="569"/>
      <c r="R135" s="569"/>
      <c r="S135" s="569"/>
      <c r="T135" s="569"/>
      <c r="U135" s="569"/>
      <c r="V135" s="569"/>
      <c r="W135" s="569"/>
      <c r="X135" s="569"/>
      <c r="Z135" s="569"/>
      <c r="AA135" s="175"/>
      <c r="AC135" s="525"/>
      <c r="AD135" s="525"/>
      <c r="AE135" s="525"/>
      <c r="AF135" s="525"/>
    </row>
    <row r="136" spans="2:66" s="94" customFormat="1">
      <c r="L136" s="575"/>
      <c r="M136" s="569"/>
      <c r="N136" s="569"/>
      <c r="O136" s="569"/>
      <c r="P136" s="569"/>
      <c r="Q136" s="569"/>
      <c r="R136" s="569"/>
      <c r="S136" s="569"/>
      <c r="T136" s="569"/>
      <c r="U136" s="569"/>
      <c r="V136" s="569"/>
      <c r="W136" s="569"/>
      <c r="X136" s="569"/>
      <c r="Z136" s="569"/>
      <c r="AA136" s="175"/>
      <c r="AC136" s="525"/>
      <c r="AD136" s="525"/>
      <c r="AE136" s="525"/>
      <c r="AF136" s="525"/>
    </row>
    <row r="137" spans="2:66" s="94" customFormat="1">
      <c r="L137" s="575"/>
      <c r="M137" s="569"/>
      <c r="N137" s="569"/>
      <c r="O137" s="569"/>
      <c r="P137" s="569"/>
      <c r="Q137" s="569"/>
      <c r="R137" s="569"/>
      <c r="S137" s="569"/>
      <c r="T137" s="569"/>
      <c r="U137" s="569"/>
      <c r="V137" s="569"/>
      <c r="W137" s="569"/>
      <c r="X137" s="569"/>
      <c r="Z137" s="569"/>
      <c r="AA137" s="175"/>
      <c r="AC137" s="525"/>
      <c r="AD137" s="525"/>
      <c r="AE137" s="525"/>
      <c r="AF137" s="525"/>
    </row>
    <row r="138" spans="2:66" s="94" customFormat="1">
      <c r="L138" s="575"/>
      <c r="M138" s="569"/>
      <c r="N138" s="569"/>
      <c r="O138" s="569"/>
      <c r="P138" s="569"/>
      <c r="Q138" s="569"/>
      <c r="R138" s="569"/>
      <c r="S138" s="569"/>
      <c r="T138" s="569"/>
      <c r="U138" s="569"/>
      <c r="V138" s="569"/>
      <c r="W138" s="569"/>
      <c r="X138" s="569"/>
      <c r="Z138" s="569"/>
      <c r="AA138" s="175"/>
      <c r="AC138" s="525"/>
      <c r="AD138" s="525"/>
      <c r="AE138" s="525"/>
      <c r="AF138" s="525"/>
    </row>
    <row r="139" spans="2:66" s="94" customFormat="1">
      <c r="L139" s="575"/>
      <c r="M139" s="569"/>
      <c r="N139" s="569"/>
      <c r="O139" s="569"/>
      <c r="P139" s="569"/>
      <c r="Q139" s="569"/>
      <c r="R139" s="569"/>
      <c r="S139" s="569"/>
      <c r="T139" s="569"/>
      <c r="U139" s="569"/>
      <c r="V139" s="569"/>
      <c r="W139" s="569"/>
      <c r="X139" s="569"/>
      <c r="Z139" s="569"/>
      <c r="AA139" s="175"/>
      <c r="AC139" s="525"/>
      <c r="AD139" s="525"/>
      <c r="AE139" s="525"/>
      <c r="AF139" s="525"/>
    </row>
    <row r="140" spans="2:66" s="94" customFormat="1">
      <c r="L140" s="575"/>
      <c r="M140" s="569"/>
      <c r="N140" s="569"/>
      <c r="O140" s="569"/>
      <c r="P140" s="569"/>
      <c r="Q140" s="569"/>
      <c r="R140" s="569"/>
      <c r="S140" s="569"/>
      <c r="T140" s="569"/>
      <c r="U140" s="569"/>
      <c r="V140" s="569"/>
      <c r="W140" s="569"/>
      <c r="X140" s="569"/>
      <c r="Z140" s="569"/>
      <c r="AA140" s="175"/>
      <c r="AC140" s="525"/>
      <c r="AD140" s="525"/>
      <c r="AE140" s="525"/>
      <c r="AF140" s="525"/>
    </row>
    <row r="141" spans="2:66" s="94" customFormat="1">
      <c r="L141" s="575"/>
      <c r="M141" s="569"/>
      <c r="N141" s="569"/>
      <c r="O141" s="569"/>
      <c r="P141" s="569"/>
      <c r="Q141" s="569"/>
      <c r="R141" s="569"/>
      <c r="S141" s="569"/>
      <c r="T141" s="569"/>
      <c r="U141" s="569"/>
      <c r="V141" s="569"/>
      <c r="W141" s="569"/>
      <c r="X141" s="569"/>
      <c r="Z141" s="569"/>
      <c r="AA141" s="175"/>
      <c r="AC141" s="525"/>
      <c r="AD141" s="525"/>
      <c r="AE141" s="525"/>
      <c r="AF141" s="525"/>
    </row>
    <row r="142" spans="2:66" s="94" customFormat="1">
      <c r="L142" s="575"/>
      <c r="M142" s="569"/>
      <c r="N142" s="569"/>
      <c r="O142" s="569"/>
      <c r="P142" s="569"/>
      <c r="Q142" s="569"/>
      <c r="R142" s="569"/>
      <c r="S142" s="569"/>
      <c r="T142" s="569"/>
      <c r="U142" s="569"/>
      <c r="V142" s="569"/>
      <c r="W142" s="569"/>
      <c r="X142" s="569"/>
      <c r="Z142" s="569"/>
      <c r="AA142" s="175"/>
      <c r="AC142" s="525"/>
      <c r="AD142" s="525"/>
      <c r="AE142" s="525"/>
      <c r="AF142" s="525"/>
    </row>
    <row r="143" spans="2:66" s="94" customFormat="1">
      <c r="C143" s="410" t="s">
        <v>313</v>
      </c>
      <c r="D143" s="950" t="str">
        <f>Z2</f>
        <v>XXXXXX</v>
      </c>
      <c r="E143" s="950"/>
      <c r="L143" s="575"/>
      <c r="M143" s="569"/>
      <c r="N143" s="569"/>
      <c r="O143" s="569"/>
      <c r="P143" s="569"/>
      <c r="Q143" s="569"/>
      <c r="R143" s="569"/>
      <c r="S143" s="569"/>
      <c r="T143" s="569"/>
      <c r="U143" s="569"/>
      <c r="V143" s="569"/>
      <c r="W143" s="569"/>
      <c r="X143" s="569"/>
      <c r="Z143" s="569"/>
      <c r="AA143" s="175"/>
      <c r="AC143" s="525"/>
      <c r="AD143" s="525"/>
      <c r="AE143" s="525"/>
      <c r="AF143" s="525"/>
    </row>
    <row r="144" spans="2:66" s="94" customFormat="1">
      <c r="C144" s="412"/>
      <c r="D144" s="950" t="str">
        <f>Z1</f>
        <v>DD7A2</v>
      </c>
      <c r="E144" s="950"/>
      <c r="L144" s="575"/>
      <c r="M144" s="569"/>
      <c r="N144" s="569"/>
      <c r="O144" s="569"/>
      <c r="P144" s="569"/>
      <c r="Q144" s="569"/>
      <c r="R144" s="569"/>
      <c r="S144" s="569"/>
      <c r="T144" s="569"/>
      <c r="U144" s="569"/>
      <c r="V144" s="569"/>
      <c r="W144" s="569"/>
      <c r="X144" s="569"/>
      <c r="Z144" s="569"/>
      <c r="AA144" s="175"/>
      <c r="AC144" s="525"/>
      <c r="AD144" s="525"/>
      <c r="AE144" s="525"/>
      <c r="AF144" s="525"/>
    </row>
    <row r="145" spans="3:32" s="94" customFormat="1">
      <c r="C145" s="412"/>
      <c r="D145" s="951">
        <f>Z3</f>
        <v>44681</v>
      </c>
      <c r="E145" s="951"/>
      <c r="L145" s="575"/>
      <c r="M145" s="569"/>
      <c r="N145" s="569"/>
      <c r="O145" s="569"/>
      <c r="P145" s="569"/>
      <c r="Q145" s="569"/>
      <c r="R145" s="569"/>
      <c r="S145" s="569"/>
      <c r="T145" s="569"/>
      <c r="U145" s="569"/>
      <c r="V145" s="569"/>
      <c r="W145" s="569"/>
      <c r="X145" s="569"/>
      <c r="Z145" s="569"/>
      <c r="AA145" s="175"/>
      <c r="AC145" s="525"/>
      <c r="AD145" s="525"/>
      <c r="AE145" s="525"/>
      <c r="AF145" s="525"/>
    </row>
    <row r="146" spans="3:32" s="94" customFormat="1">
      <c r="C146" s="414"/>
      <c r="D146" s="952" t="s">
        <v>383</v>
      </c>
      <c r="E146" s="952"/>
      <c r="L146" s="575"/>
      <c r="M146" s="569"/>
      <c r="N146" s="569"/>
      <c r="O146" s="569"/>
      <c r="P146" s="569"/>
      <c r="Q146" s="569"/>
      <c r="R146" s="569"/>
      <c r="S146" s="569"/>
      <c r="T146" s="569"/>
      <c r="U146" s="569"/>
      <c r="V146" s="569"/>
      <c r="W146" s="569"/>
      <c r="X146" s="569"/>
      <c r="Z146" s="569"/>
      <c r="AA146" s="175"/>
      <c r="AC146" s="525"/>
      <c r="AD146" s="525"/>
      <c r="AE146" s="525"/>
      <c r="AF146" s="525"/>
    </row>
    <row r="147" spans="3:32" s="94" customFormat="1">
      <c r="C147" s="414"/>
      <c r="D147" s="953" t="str">
        <f>D9</f>
        <v>Col. 06</v>
      </c>
      <c r="E147" s="953"/>
      <c r="L147" s="575"/>
      <c r="M147" s="569"/>
      <c r="N147" s="569"/>
      <c r="O147" s="569"/>
      <c r="P147" s="569"/>
      <c r="Q147" s="569"/>
      <c r="R147" s="569"/>
      <c r="S147" s="569"/>
      <c r="T147" s="569"/>
      <c r="U147" s="569"/>
      <c r="V147" s="569"/>
      <c r="W147" s="569"/>
      <c r="X147" s="569"/>
      <c r="Z147" s="569"/>
      <c r="AA147" s="175"/>
      <c r="AC147" s="525"/>
      <c r="AD147" s="525"/>
      <c r="AE147" s="525"/>
      <c r="AF147" s="525"/>
    </row>
    <row r="148" spans="3:32" s="94" customFormat="1">
      <c r="L148" s="575"/>
      <c r="M148" s="569"/>
      <c r="N148" s="569"/>
      <c r="O148" s="569"/>
      <c r="P148" s="569"/>
      <c r="Q148" s="569"/>
      <c r="R148" s="569"/>
      <c r="S148" s="569"/>
      <c r="T148" s="569"/>
      <c r="U148" s="569"/>
      <c r="V148" s="569"/>
      <c r="W148" s="569"/>
      <c r="X148" s="569"/>
      <c r="Z148" s="569"/>
      <c r="AA148" s="175"/>
      <c r="AC148" s="525"/>
      <c r="AD148" s="525"/>
      <c r="AE148" s="525"/>
      <c r="AF148" s="525"/>
    </row>
    <row r="149" spans="3:32" s="94" customFormat="1">
      <c r="L149" s="575"/>
      <c r="M149" s="569"/>
      <c r="N149" s="569"/>
      <c r="O149" s="569"/>
      <c r="P149" s="569"/>
      <c r="Q149" s="569"/>
      <c r="R149" s="569"/>
      <c r="S149" s="569"/>
      <c r="T149" s="569"/>
      <c r="U149" s="569"/>
      <c r="V149" s="569"/>
      <c r="W149" s="569"/>
      <c r="X149" s="569"/>
      <c r="Z149" s="569"/>
      <c r="AA149" s="175"/>
      <c r="AC149" s="525"/>
      <c r="AD149" s="525"/>
      <c r="AE149" s="525"/>
      <c r="AF149" s="525"/>
    </row>
    <row r="150" spans="3:32" s="94" customFormat="1">
      <c r="L150" s="575"/>
      <c r="M150" s="569"/>
      <c r="N150" s="569"/>
      <c r="O150" s="569"/>
      <c r="P150" s="569"/>
      <c r="Q150" s="569"/>
      <c r="R150" s="569"/>
      <c r="S150" s="569"/>
      <c r="T150" s="569"/>
      <c r="U150" s="569"/>
      <c r="V150" s="569"/>
      <c r="W150" s="569"/>
      <c r="X150" s="569"/>
      <c r="Z150" s="569"/>
      <c r="AA150" s="175"/>
      <c r="AC150" s="525"/>
      <c r="AD150" s="525"/>
      <c r="AE150" s="525"/>
      <c r="AF150" s="525"/>
    </row>
    <row r="151" spans="3:32" s="94" customFormat="1">
      <c r="L151" s="575"/>
      <c r="M151" s="569"/>
      <c r="N151" s="569"/>
      <c r="O151" s="569"/>
      <c r="P151" s="569"/>
      <c r="Q151" s="569"/>
      <c r="R151" s="569"/>
      <c r="S151" s="569"/>
      <c r="T151" s="569"/>
      <c r="U151" s="569"/>
      <c r="V151" s="569"/>
      <c r="W151" s="569"/>
      <c r="X151" s="569"/>
      <c r="Z151" s="569"/>
      <c r="AA151" s="175"/>
      <c r="AC151" s="525"/>
      <c r="AD151" s="525"/>
      <c r="AE151" s="525"/>
      <c r="AF151" s="525"/>
    </row>
  </sheetData>
  <sheetProtection sheet="1" objects="1" scenarios="1"/>
  <dataConsolidate/>
  <mergeCells count="10">
    <mergeCell ref="AC7:AY7"/>
    <mergeCell ref="AC5:BA5"/>
    <mergeCell ref="C131:Z131"/>
    <mergeCell ref="D7:Z7"/>
    <mergeCell ref="D6:AA6"/>
    <mergeCell ref="D143:E143"/>
    <mergeCell ref="D144:E144"/>
    <mergeCell ref="D145:E145"/>
    <mergeCell ref="D146:E146"/>
    <mergeCell ref="D147:E147"/>
  </mergeCells>
  <phoneticPr fontId="0" type="noConversion"/>
  <conditionalFormatting sqref="AC11:AE128 AG11:BA128">
    <cfRule type="expression" dxfId="144" priority="29" stopIfTrue="1">
      <formula>ABS(AC11)&gt;10</formula>
    </cfRule>
  </conditionalFormatting>
  <conditionalFormatting sqref="D10:Z128">
    <cfRule type="expression" dxfId="143" priority="25" stopIfTrue="1">
      <formula>AND(D10&lt;&gt;"",OR(D10&lt;0,NOT(ISNUMBER(D10))))</formula>
    </cfRule>
  </conditionalFormatting>
  <conditionalFormatting sqref="D6">
    <cfRule type="expression" dxfId="142" priority="205" stopIfTrue="1">
      <formula>COUNTA(D11:Z128)&lt;&gt;COUNTIF(D11:Z128,"&gt;=0")</formula>
    </cfRule>
  </conditionalFormatting>
  <conditionalFormatting sqref="AF30 AF51 AF58 AF78 AF85 AF105">
    <cfRule type="expression" dxfId="141" priority="11" stopIfTrue="1">
      <formula>ABS(AF30)&gt;10</formula>
    </cfRule>
  </conditionalFormatting>
  <conditionalFormatting sqref="AF11:AF29">
    <cfRule type="expression" dxfId="140" priority="10" stopIfTrue="1">
      <formula>ABS(AF11)&gt;10</formula>
    </cfRule>
  </conditionalFormatting>
  <conditionalFormatting sqref="AF31:AF50">
    <cfRule type="expression" dxfId="139" priority="9" stopIfTrue="1">
      <formula>ABS(AF31)&gt;10</formula>
    </cfRule>
  </conditionalFormatting>
  <conditionalFormatting sqref="AF52:AF57">
    <cfRule type="expression" dxfId="138" priority="7" stopIfTrue="1">
      <formula>ABS(AF52)&gt;10</formula>
    </cfRule>
  </conditionalFormatting>
  <conditionalFormatting sqref="AF59:AF77">
    <cfRule type="expression" dxfId="137" priority="6" stopIfTrue="1">
      <formula>ABS(AF59)&gt;10</formula>
    </cfRule>
  </conditionalFormatting>
  <conditionalFormatting sqref="AF79:AF84">
    <cfRule type="expression" dxfId="136" priority="4" stopIfTrue="1">
      <formula>ABS(AF79)&gt;10</formula>
    </cfRule>
  </conditionalFormatting>
  <conditionalFormatting sqref="AF86:AF104">
    <cfRule type="expression" dxfId="135" priority="3" stopIfTrue="1">
      <formula>ABS(AF86)&gt;10</formula>
    </cfRule>
  </conditionalFormatting>
  <conditionalFormatting sqref="AF106:AF127">
    <cfRule type="expression" dxfId="134" priority="2" stopIfTrue="1">
      <formula>ABS(AF106)&gt;10</formula>
    </cfRule>
  </conditionalFormatting>
  <conditionalFormatting sqref="AF128">
    <cfRule type="expression" dxfId="133" priority="1" stopIfTrue="1">
      <formula>ABS(AF128)&gt;10</formula>
    </cfRule>
  </conditionalFormatting>
  <pageMargins left="0.74803149606299213" right="0.74803149606299213" top="0.98425196850393704" bottom="0.98425196850393704" header="0.51181102362204722" footer="0.51181102362204722"/>
  <pageSetup paperSize="8" scale="65" orientation="landscape" r:id="rId1"/>
  <headerFooter alignWithMargins="0">
    <oddFooter>&amp;LPage &amp;P&amp;R2022 Triennial Central Bank Survey</oddFooter>
  </headerFooter>
  <rowBreaks count="3" manualBreakCount="3">
    <brk id="50" min="1" max="26" man="1"/>
    <brk id="84" min="1" max="26" man="1"/>
    <brk id="104" min="1" max="26"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outlinePr summaryBelow="0" summaryRight="0"/>
  </sheetPr>
  <dimension ref="A1:BF224"/>
  <sheetViews>
    <sheetView showGridLines="0" showRowColHeaders="0" zoomScale="80" zoomScaleNormal="80" zoomScaleSheetLayoutView="70" workbookViewId="0">
      <pane xSplit="3" ySplit="8" topLeftCell="D9" activePane="bottomRight" state="frozen"/>
      <selection activeCell="C2" sqref="C2:D2"/>
      <selection pane="topRight" activeCell="C2" sqref="C2:D2"/>
      <selection pane="bottomLeft" activeCell="C2" sqref="C2:D2"/>
      <selection pane="bottomRight" activeCell="D11" sqref="D11"/>
    </sheetView>
  </sheetViews>
  <sheetFormatPr baseColWidth="10" defaultColWidth="0" defaultRowHeight="12.75"/>
  <cols>
    <col min="1" max="2" width="1.7109375" style="65" customWidth="1"/>
    <col min="3" max="3" width="58" style="65" customWidth="1"/>
    <col min="4" max="9" width="7.7109375" style="65" customWidth="1"/>
    <col min="10" max="10" width="7.7109375" customWidth="1"/>
    <col min="11" max="23" width="7.7109375" style="66" customWidth="1"/>
    <col min="24" max="25" width="8.85546875" style="65" customWidth="1"/>
    <col min="26" max="26" width="12.7109375" style="65" customWidth="1"/>
    <col min="27" max="27" width="16.42578125" style="66" customWidth="1"/>
    <col min="28" max="28" width="4.7109375" style="591" customWidth="1"/>
    <col min="29" max="29" width="1.7109375" style="94" customWidth="1"/>
    <col min="30" max="33" width="6.7109375" style="525" customWidth="1"/>
    <col min="34" max="53" width="6.7109375" style="94" customWidth="1"/>
    <col min="54" max="54" width="1.7109375" style="94" customWidth="1"/>
    <col min="55" max="57" width="6.7109375" style="94" customWidth="1"/>
    <col min="58" max="58" width="9.140625" style="94" customWidth="1"/>
    <col min="59" max="255" width="11.42578125" style="65" customWidth="1"/>
    <col min="256" max="256" width="2.7109375" style="65" customWidth="1"/>
    <col min="257" max="16384" width="0" style="65" hidden="1"/>
  </cols>
  <sheetData>
    <row r="1" spans="2:58" s="45" customFormat="1" ht="20.100000000000001" customHeight="1">
      <c r="B1" s="41" t="s">
        <v>15</v>
      </c>
      <c r="C1" s="42"/>
      <c r="D1" s="43"/>
      <c r="E1" s="43"/>
      <c r="F1" s="43"/>
      <c r="G1" s="43"/>
      <c r="H1" s="43"/>
      <c r="I1" s="43"/>
      <c r="K1" s="47"/>
      <c r="L1" s="47"/>
      <c r="M1" s="47"/>
      <c r="N1" s="47"/>
      <c r="O1" s="47"/>
      <c r="P1" s="47"/>
      <c r="Q1" s="47"/>
      <c r="R1" s="47"/>
      <c r="S1" s="47"/>
      <c r="T1" s="47"/>
      <c r="U1" s="47"/>
      <c r="V1" s="47"/>
      <c r="W1" s="47"/>
      <c r="X1" s="43"/>
      <c r="Y1" s="43"/>
      <c r="Z1" s="406" t="s">
        <v>305</v>
      </c>
      <c r="AA1" s="407" t="s">
        <v>309</v>
      </c>
      <c r="AB1" s="470"/>
      <c r="AC1" s="465"/>
      <c r="AD1" s="466"/>
      <c r="AE1" s="466"/>
      <c r="AF1" s="466"/>
      <c r="AG1" s="466"/>
      <c r="AH1" s="460"/>
      <c r="AI1" s="460"/>
      <c r="AJ1" s="460"/>
      <c r="AK1" s="460"/>
      <c r="AL1" s="460"/>
      <c r="AM1" s="460"/>
      <c r="AN1" s="460"/>
      <c r="AO1" s="460"/>
      <c r="AP1" s="460"/>
      <c r="AQ1" s="460"/>
      <c r="AR1" s="460"/>
      <c r="AS1" s="460"/>
      <c r="AT1" s="460"/>
      <c r="AU1" s="460"/>
      <c r="AV1" s="460"/>
      <c r="AW1" s="460"/>
      <c r="AX1" s="460"/>
      <c r="AY1" s="460"/>
      <c r="AZ1" s="460"/>
      <c r="BA1" s="460"/>
      <c r="BB1" s="460"/>
      <c r="BC1" s="467"/>
      <c r="BD1" s="467"/>
      <c r="BE1" s="467"/>
      <c r="BF1" s="460"/>
    </row>
    <row r="2" spans="2:58" s="45" customFormat="1" ht="20.100000000000001" customHeight="1">
      <c r="B2" s="46"/>
      <c r="C2" s="83" t="s">
        <v>64</v>
      </c>
      <c r="D2" s="83"/>
      <c r="E2" s="83"/>
      <c r="F2" s="83"/>
      <c r="G2" s="83"/>
      <c r="H2" s="83"/>
      <c r="I2" s="83"/>
      <c r="J2" s="83"/>
      <c r="K2" s="83"/>
      <c r="L2" s="83"/>
      <c r="M2" s="83"/>
      <c r="N2" s="83"/>
      <c r="O2" s="83"/>
      <c r="P2" s="83"/>
      <c r="Q2" s="83"/>
      <c r="R2" s="83"/>
      <c r="S2" s="83"/>
      <c r="T2" s="83"/>
      <c r="U2" s="83"/>
      <c r="V2" s="83"/>
      <c r="W2" s="83"/>
      <c r="X2" s="83"/>
      <c r="Y2" s="83"/>
      <c r="Z2" s="406" t="s">
        <v>369</v>
      </c>
      <c r="AA2" s="407" t="str">
        <f>Front!K8</f>
        <v>XXXXXX</v>
      </c>
      <c r="AB2" s="470"/>
      <c r="AC2" s="448"/>
      <c r="AD2" s="483" t="s">
        <v>65</v>
      </c>
      <c r="AE2" s="484">
        <f>MAX(AD10:BE144)</f>
        <v>0</v>
      </c>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row>
    <row r="3" spans="2:58" s="45" customFormat="1" ht="20.100000000000001" customHeight="1">
      <c r="C3" s="83" t="s">
        <v>58</v>
      </c>
      <c r="D3" s="83"/>
      <c r="E3" s="83"/>
      <c r="F3" s="83"/>
      <c r="G3" s="83"/>
      <c r="H3" s="83"/>
      <c r="I3" s="83"/>
      <c r="J3" s="83"/>
      <c r="K3" s="83"/>
      <c r="L3" s="83"/>
      <c r="M3" s="83"/>
      <c r="N3" s="83"/>
      <c r="O3" s="83"/>
      <c r="P3" s="83"/>
      <c r="Q3" s="83"/>
      <c r="R3" s="83"/>
      <c r="S3" s="83"/>
      <c r="T3" s="83"/>
      <c r="U3" s="83"/>
      <c r="V3" s="83"/>
      <c r="W3" s="83"/>
      <c r="X3" s="83"/>
      <c r="Y3" s="83"/>
      <c r="Z3" s="406" t="s">
        <v>307</v>
      </c>
      <c r="AA3" s="408">
        <f>Front!K9</f>
        <v>44681</v>
      </c>
      <c r="AB3" s="470"/>
      <c r="AC3" s="448"/>
      <c r="AD3" s="485" t="s">
        <v>66</v>
      </c>
      <c r="AE3" s="486">
        <f>MIN(AD10:BE144)</f>
        <v>0</v>
      </c>
      <c r="AF3" s="487"/>
      <c r="AG3" s="460"/>
      <c r="AH3" s="460"/>
      <c r="AI3" s="460"/>
      <c r="AJ3" s="460"/>
      <c r="AK3" s="460"/>
      <c r="AL3" s="460"/>
      <c r="AM3" s="460"/>
      <c r="AN3" s="460"/>
      <c r="AO3" s="460"/>
      <c r="AP3" s="460"/>
      <c r="AQ3" s="460"/>
      <c r="AR3" s="460"/>
      <c r="AS3" s="460"/>
      <c r="AT3" s="460"/>
      <c r="AU3" s="460"/>
      <c r="AV3" s="460"/>
      <c r="AW3" s="460"/>
      <c r="AX3" s="460"/>
      <c r="AY3" s="460"/>
      <c r="AZ3" s="460"/>
      <c r="BA3" s="460"/>
      <c r="BB3" s="460"/>
      <c r="BC3" s="467"/>
      <c r="BD3" s="467"/>
      <c r="BE3" s="467"/>
      <c r="BF3" s="460"/>
    </row>
    <row r="4" spans="2:58" s="45" customFormat="1" ht="20.100000000000001" customHeight="1">
      <c r="C4" s="737" t="s">
        <v>422</v>
      </c>
      <c r="D4" s="83"/>
      <c r="E4" s="83"/>
      <c r="F4" s="83"/>
      <c r="G4" s="83"/>
      <c r="H4" s="83"/>
      <c r="I4" s="83"/>
      <c r="J4" s="83"/>
      <c r="K4" s="829"/>
      <c r="L4" s="83"/>
      <c r="M4" s="83"/>
      <c r="N4" s="83"/>
      <c r="O4" s="83"/>
      <c r="P4" s="83"/>
      <c r="Q4" s="83"/>
      <c r="R4" s="83"/>
      <c r="S4" s="83"/>
      <c r="T4" s="83"/>
      <c r="U4" s="83"/>
      <c r="V4" s="83"/>
      <c r="W4" s="83"/>
      <c r="X4" s="83"/>
      <c r="Y4" s="83"/>
      <c r="Z4" s="83"/>
      <c r="AA4" s="83"/>
      <c r="AB4" s="470"/>
      <c r="AC4" s="528"/>
      <c r="AD4" s="460"/>
      <c r="AE4" s="460"/>
      <c r="AF4" s="487"/>
      <c r="AG4" s="490"/>
      <c r="AH4" s="460"/>
      <c r="AI4" s="460"/>
      <c r="AJ4" s="460"/>
      <c r="AK4" s="460"/>
      <c r="AL4" s="460"/>
      <c r="AM4" s="460"/>
      <c r="AN4" s="460"/>
      <c r="AO4" s="460"/>
      <c r="AP4" s="460"/>
      <c r="AQ4" s="460"/>
      <c r="AR4" s="460"/>
      <c r="AS4" s="460"/>
      <c r="AT4" s="460"/>
      <c r="AU4" s="460"/>
      <c r="AV4" s="460"/>
      <c r="AW4" s="460"/>
      <c r="AX4" s="460"/>
      <c r="AY4" s="460"/>
      <c r="AZ4" s="460"/>
      <c r="BA4" s="460"/>
      <c r="BB4" s="460"/>
      <c r="BC4" s="467"/>
      <c r="BD4" s="467"/>
      <c r="BE4" s="467"/>
      <c r="BF4" s="460"/>
    </row>
    <row r="5" spans="2:58" s="45" customFormat="1" ht="20.100000000000001" customHeight="1">
      <c r="C5" s="83" t="s">
        <v>287</v>
      </c>
      <c r="D5" s="83"/>
      <c r="E5" s="83"/>
      <c r="F5" s="83"/>
      <c r="G5" s="83"/>
      <c r="H5" s="83"/>
      <c r="I5" s="83"/>
      <c r="J5" s="83"/>
      <c r="K5" s="83"/>
      <c r="L5" s="83"/>
      <c r="M5" s="83"/>
      <c r="N5" s="83"/>
      <c r="O5" s="83"/>
      <c r="P5" s="83"/>
      <c r="Q5" s="83"/>
      <c r="R5" s="83"/>
      <c r="S5" s="83"/>
      <c r="T5" s="83"/>
      <c r="U5" s="83"/>
      <c r="V5" s="83"/>
      <c r="W5" s="83"/>
      <c r="X5" s="83"/>
      <c r="Y5" s="83"/>
      <c r="Z5" s="83"/>
      <c r="AA5" s="83"/>
      <c r="AB5" s="470"/>
      <c r="AC5" s="528"/>
      <c r="AD5" s="942" t="s">
        <v>63</v>
      </c>
      <c r="AE5" s="943"/>
      <c r="AF5" s="943"/>
      <c r="AG5" s="943"/>
      <c r="AH5" s="943"/>
      <c r="AI5" s="943"/>
      <c r="AJ5" s="943"/>
      <c r="AK5" s="943"/>
      <c r="AL5" s="943"/>
      <c r="AM5" s="943"/>
      <c r="AN5" s="943"/>
      <c r="AO5" s="943"/>
      <c r="AP5" s="943"/>
      <c r="AQ5" s="943"/>
      <c r="AR5" s="943"/>
      <c r="AS5" s="943"/>
      <c r="AT5" s="943"/>
      <c r="AU5" s="943"/>
      <c r="AV5" s="943"/>
      <c r="AW5" s="943"/>
      <c r="AX5" s="943"/>
      <c r="AY5" s="943"/>
      <c r="AZ5" s="943"/>
      <c r="BA5" s="943"/>
      <c r="BB5" s="943"/>
      <c r="BC5" s="943"/>
      <c r="BD5" s="943"/>
      <c r="BE5" s="944"/>
      <c r="BF5" s="460"/>
    </row>
    <row r="6" spans="2:58" s="45" customFormat="1" ht="39.950000000000003" customHeight="1">
      <c r="C6" s="785"/>
      <c r="D6" s="959" t="s">
        <v>205</v>
      </c>
      <c r="E6" s="959"/>
      <c r="F6" s="959"/>
      <c r="G6" s="959"/>
      <c r="H6" s="959"/>
      <c r="I6" s="959"/>
      <c r="J6" s="959"/>
      <c r="K6" s="959"/>
      <c r="L6" s="959"/>
      <c r="M6" s="959"/>
      <c r="N6" s="959"/>
      <c r="O6" s="959"/>
      <c r="P6" s="959"/>
      <c r="Q6" s="959"/>
      <c r="R6" s="959"/>
      <c r="S6" s="959"/>
      <c r="T6" s="959"/>
      <c r="U6" s="959"/>
      <c r="V6" s="959"/>
      <c r="W6" s="959"/>
      <c r="X6" s="959"/>
      <c r="Y6" s="959"/>
      <c r="Z6" s="959"/>
      <c r="AA6" s="959"/>
      <c r="AB6" s="959"/>
      <c r="AC6" s="465"/>
      <c r="AD6" s="460"/>
      <c r="AE6" s="460"/>
      <c r="AF6" s="460"/>
      <c r="AG6" s="460"/>
      <c r="AH6" s="460"/>
      <c r="AI6" s="460"/>
      <c r="AJ6" s="460"/>
      <c r="AK6" s="460"/>
      <c r="AL6" s="460"/>
      <c r="AM6" s="460"/>
      <c r="AN6" s="460"/>
      <c r="AO6" s="460"/>
      <c r="AP6" s="460"/>
      <c r="AQ6" s="460"/>
      <c r="AR6" s="460"/>
      <c r="AS6" s="460"/>
      <c r="AT6" s="460"/>
      <c r="AU6" s="460"/>
      <c r="AV6" s="460"/>
      <c r="AW6" s="460"/>
      <c r="AX6" s="460"/>
      <c r="AY6" s="460"/>
      <c r="AZ6" s="460"/>
      <c r="BA6" s="460"/>
      <c r="BB6" s="460"/>
      <c r="BC6" s="460"/>
      <c r="BD6" s="460"/>
      <c r="BE6" s="460"/>
      <c r="BF6" s="460"/>
    </row>
    <row r="7" spans="2:58" s="51" customFormat="1" ht="27.95" customHeight="1">
      <c r="B7" s="48"/>
      <c r="C7" s="576" t="s">
        <v>0</v>
      </c>
      <c r="D7" s="954" t="s">
        <v>23</v>
      </c>
      <c r="E7" s="955"/>
      <c r="F7" s="955"/>
      <c r="G7" s="955"/>
      <c r="H7" s="955"/>
      <c r="I7" s="955"/>
      <c r="J7" s="955"/>
      <c r="K7" s="955"/>
      <c r="L7" s="955"/>
      <c r="M7" s="955"/>
      <c r="N7" s="955"/>
      <c r="O7" s="955"/>
      <c r="P7" s="955"/>
      <c r="Q7" s="958"/>
      <c r="R7" s="954" t="s">
        <v>183</v>
      </c>
      <c r="S7" s="955"/>
      <c r="T7" s="955"/>
      <c r="U7" s="955"/>
      <c r="V7" s="955"/>
      <c r="W7" s="955"/>
      <c r="X7" s="955"/>
      <c r="Y7" s="958"/>
      <c r="Z7" s="447" t="s">
        <v>79</v>
      </c>
      <c r="AA7" s="444" t="s">
        <v>80</v>
      </c>
      <c r="AB7" s="584"/>
      <c r="AC7" s="585"/>
      <c r="AD7" s="942" t="str">
        <f>+D7</f>
        <v>EUR against</v>
      </c>
      <c r="AE7" s="943"/>
      <c r="AF7" s="943"/>
      <c r="AG7" s="943"/>
      <c r="AH7" s="943"/>
      <c r="AI7" s="943"/>
      <c r="AJ7" s="943"/>
      <c r="AK7" s="943"/>
      <c r="AL7" s="943"/>
      <c r="AM7" s="943"/>
      <c r="AN7" s="943"/>
      <c r="AO7" s="943"/>
      <c r="AP7" s="943"/>
      <c r="AQ7" s="944"/>
      <c r="AR7" s="942" t="str">
        <f>+R7</f>
        <v>JPY against</v>
      </c>
      <c r="AS7" s="943"/>
      <c r="AT7" s="943"/>
      <c r="AU7" s="943"/>
      <c r="AV7" s="943"/>
      <c r="AW7" s="943"/>
      <c r="AX7" s="943"/>
      <c r="AY7" s="944"/>
      <c r="AZ7" s="460"/>
      <c r="BA7" s="460"/>
      <c r="BB7" s="494"/>
      <c r="BC7" s="765" t="s">
        <v>22</v>
      </c>
      <c r="BD7" s="765" t="s">
        <v>3</v>
      </c>
      <c r="BE7" s="765" t="s">
        <v>8</v>
      </c>
      <c r="BF7" s="494"/>
    </row>
    <row r="8" spans="2:58" s="51" customFormat="1" ht="27.95" customHeight="1">
      <c r="B8" s="77"/>
      <c r="C8" s="577"/>
      <c r="D8" s="126" t="s">
        <v>7</v>
      </c>
      <c r="E8" s="126" t="s">
        <v>6</v>
      </c>
      <c r="F8" s="126" t="s">
        <v>5</v>
      </c>
      <c r="G8" s="126" t="s">
        <v>38</v>
      </c>
      <c r="H8" s="126" t="s">
        <v>24</v>
      </c>
      <c r="I8" s="126" t="s">
        <v>4</v>
      </c>
      <c r="J8" s="126" t="s">
        <v>29</v>
      </c>
      <c r="K8" s="126" t="s">
        <v>3</v>
      </c>
      <c r="L8" s="126" t="s">
        <v>42</v>
      </c>
      <c r="M8" s="126" t="s">
        <v>33</v>
      </c>
      <c r="N8" s="126" t="s">
        <v>25</v>
      </c>
      <c r="O8" s="126" t="s">
        <v>281</v>
      </c>
      <c r="P8" s="126" t="s">
        <v>78</v>
      </c>
      <c r="Q8" s="126" t="s">
        <v>8</v>
      </c>
      <c r="R8" s="126" t="s">
        <v>7</v>
      </c>
      <c r="S8" s="126" t="s">
        <v>26</v>
      </c>
      <c r="T8" s="126" t="s">
        <v>6</v>
      </c>
      <c r="U8" s="126" t="s">
        <v>41</v>
      </c>
      <c r="V8" s="126" t="s">
        <v>281</v>
      </c>
      <c r="W8" s="126" t="s">
        <v>37</v>
      </c>
      <c r="X8" s="127" t="s">
        <v>78</v>
      </c>
      <c r="Y8" s="126" t="s">
        <v>8</v>
      </c>
      <c r="Z8" s="579"/>
      <c r="AA8" s="580"/>
      <c r="AB8" s="586"/>
      <c r="AC8" s="120"/>
      <c r="AD8" s="495" t="str">
        <f>+D8</f>
        <v>AUD</v>
      </c>
      <c r="AE8" s="495" t="str">
        <f t="shared" ref="AE8:AO8" si="0">+E8</f>
        <v>CAD</v>
      </c>
      <c r="AF8" s="495" t="str">
        <f t="shared" si="0"/>
        <v>CHF</v>
      </c>
      <c r="AG8" s="495" t="str">
        <f t="shared" si="0"/>
        <v>CNY</v>
      </c>
      <c r="AH8" s="495" t="str">
        <f t="shared" si="0"/>
        <v>DKK</v>
      </c>
      <c r="AI8" s="495" t="str">
        <f t="shared" si="0"/>
        <v>GBP</v>
      </c>
      <c r="AJ8" s="495" t="str">
        <f t="shared" si="0"/>
        <v>HUF</v>
      </c>
      <c r="AK8" s="495" t="str">
        <f t="shared" si="0"/>
        <v>JPY</v>
      </c>
      <c r="AL8" s="495" t="str">
        <f t="shared" si="0"/>
        <v>NOK</v>
      </c>
      <c r="AM8" s="495" t="str">
        <f t="shared" si="0"/>
        <v>PLN</v>
      </c>
      <c r="AN8" s="495" t="str">
        <f t="shared" si="0"/>
        <v>SEK</v>
      </c>
      <c r="AO8" s="495" t="str">
        <f t="shared" si="0"/>
        <v>TRY</v>
      </c>
      <c r="AP8" s="495" t="s">
        <v>204</v>
      </c>
      <c r="AQ8" s="495" t="str">
        <f>+Q8</f>
        <v>TOT</v>
      </c>
      <c r="AR8" s="495" t="str">
        <f t="shared" ref="AR8:AW8" si="1">+R8</f>
        <v>AUD</v>
      </c>
      <c r="AS8" s="495" t="str">
        <f t="shared" si="1"/>
        <v>BRL</v>
      </c>
      <c r="AT8" s="495" t="str">
        <f t="shared" si="1"/>
        <v>CAD</v>
      </c>
      <c r="AU8" s="495" t="str">
        <f t="shared" si="1"/>
        <v>NZD</v>
      </c>
      <c r="AV8" s="495" t="str">
        <f t="shared" si="1"/>
        <v>TRY</v>
      </c>
      <c r="AW8" s="495" t="str">
        <f t="shared" si="1"/>
        <v>ZAR</v>
      </c>
      <c r="AX8" s="495" t="s">
        <v>204</v>
      </c>
      <c r="AY8" s="495" t="str">
        <f>+Y8</f>
        <v>TOT</v>
      </c>
      <c r="AZ8" s="765" t="s">
        <v>203</v>
      </c>
      <c r="BA8" s="765" t="s">
        <v>8</v>
      </c>
      <c r="BB8" s="494"/>
      <c r="BC8" s="765" t="s">
        <v>8</v>
      </c>
      <c r="BD8" s="765" t="s">
        <v>8</v>
      </c>
      <c r="BE8" s="765" t="s">
        <v>8</v>
      </c>
      <c r="BF8" s="494"/>
    </row>
    <row r="9" spans="2:58" s="51" customFormat="1" ht="27.95" customHeight="1">
      <c r="B9" s="424"/>
      <c r="C9" s="578"/>
      <c r="D9" s="439" t="s">
        <v>315</v>
      </c>
      <c r="E9" s="439" t="s">
        <v>324</v>
      </c>
      <c r="F9" s="439" t="s">
        <v>323</v>
      </c>
      <c r="G9" s="439" t="s">
        <v>330</v>
      </c>
      <c r="H9" s="439" t="s">
        <v>333</v>
      </c>
      <c r="I9" s="439" t="s">
        <v>322</v>
      </c>
      <c r="J9" s="439" t="s">
        <v>334</v>
      </c>
      <c r="K9" s="439" t="s">
        <v>321</v>
      </c>
      <c r="L9" s="439" t="s">
        <v>335</v>
      </c>
      <c r="M9" s="439" t="s">
        <v>353</v>
      </c>
      <c r="N9" s="439" t="s">
        <v>317</v>
      </c>
      <c r="O9" s="439" t="s">
        <v>336</v>
      </c>
      <c r="P9" s="439" t="s">
        <v>337</v>
      </c>
      <c r="Q9" s="439" t="s">
        <v>318</v>
      </c>
      <c r="R9" s="439" t="s">
        <v>325</v>
      </c>
      <c r="S9" s="439" t="s">
        <v>338</v>
      </c>
      <c r="T9" s="439" t="s">
        <v>339</v>
      </c>
      <c r="U9" s="439" t="s">
        <v>326</v>
      </c>
      <c r="V9" s="439" t="s">
        <v>340</v>
      </c>
      <c r="W9" s="439" t="s">
        <v>341</v>
      </c>
      <c r="X9" s="439" t="s">
        <v>342</v>
      </c>
      <c r="Y9" s="439" t="s">
        <v>328</v>
      </c>
      <c r="Z9" s="439" t="s">
        <v>319</v>
      </c>
      <c r="AA9" s="439" t="s">
        <v>320</v>
      </c>
      <c r="AB9" s="479"/>
      <c r="AC9" s="120"/>
      <c r="AD9" s="495"/>
      <c r="AE9" s="495"/>
      <c r="AF9" s="495"/>
      <c r="AG9" s="495"/>
      <c r="AH9" s="495"/>
      <c r="AI9" s="495"/>
      <c r="AJ9" s="495"/>
      <c r="AK9" s="495"/>
      <c r="AL9" s="495"/>
      <c r="AM9" s="495"/>
      <c r="AN9" s="495"/>
      <c r="AO9" s="495"/>
      <c r="AP9" s="495"/>
      <c r="AQ9" s="495"/>
      <c r="AR9" s="495"/>
      <c r="AS9" s="495"/>
      <c r="AT9" s="495"/>
      <c r="AU9" s="495"/>
      <c r="AV9" s="495"/>
      <c r="AW9" s="495"/>
      <c r="AX9" s="495"/>
      <c r="AY9" s="495"/>
      <c r="AZ9" s="765"/>
      <c r="BA9" s="765"/>
      <c r="BB9" s="494"/>
      <c r="BC9" s="765"/>
      <c r="BD9" s="765"/>
      <c r="BE9" s="765"/>
      <c r="BF9" s="494"/>
    </row>
    <row r="10" spans="2:58" s="56" customFormat="1" ht="30" customHeight="1">
      <c r="B10" s="437"/>
      <c r="C10" s="546" t="s">
        <v>454</v>
      </c>
      <c r="D10" s="526"/>
      <c r="E10" s="571"/>
      <c r="F10" s="571"/>
      <c r="G10" s="571"/>
      <c r="H10" s="571"/>
      <c r="I10" s="571"/>
      <c r="J10" s="572"/>
      <c r="K10" s="572"/>
      <c r="L10" s="572"/>
      <c r="M10" s="572"/>
      <c r="N10" s="572"/>
      <c r="O10" s="572"/>
      <c r="P10" s="572"/>
      <c r="Q10" s="572"/>
      <c r="R10" s="572"/>
      <c r="S10" s="572"/>
      <c r="T10" s="572"/>
      <c r="U10" s="572"/>
      <c r="V10" s="572"/>
      <c r="W10" s="572"/>
      <c r="X10" s="572"/>
      <c r="Y10" s="572"/>
      <c r="Z10" s="572"/>
      <c r="AA10" s="573"/>
      <c r="AB10" s="479"/>
      <c r="AC10" s="498"/>
      <c r="AD10" s="608"/>
      <c r="AE10" s="608"/>
      <c r="AF10" s="608"/>
      <c r="AG10" s="608"/>
      <c r="AH10" s="608"/>
      <c r="AI10" s="608"/>
      <c r="AJ10" s="608"/>
      <c r="AK10" s="608"/>
      <c r="AL10" s="608"/>
      <c r="AM10" s="608"/>
      <c r="AN10" s="608"/>
      <c r="AO10" s="608"/>
      <c r="AP10" s="608"/>
      <c r="AQ10" s="608"/>
      <c r="AR10" s="608"/>
      <c r="AS10" s="608"/>
      <c r="AT10" s="608"/>
      <c r="AU10" s="608"/>
      <c r="AV10" s="608"/>
      <c r="AW10" s="608"/>
      <c r="AX10" s="608"/>
      <c r="AY10" s="608"/>
      <c r="AZ10" s="608"/>
      <c r="BA10" s="608"/>
      <c r="BB10" s="494"/>
      <c r="BC10" s="633"/>
      <c r="BD10" s="633"/>
      <c r="BE10" s="633"/>
      <c r="BF10" s="498"/>
    </row>
    <row r="11" spans="2:58" s="51" customFormat="1" ht="17.100000000000001" customHeight="1" thickBot="1">
      <c r="B11" s="432"/>
      <c r="C11" s="607" t="s">
        <v>10</v>
      </c>
      <c r="D11" s="482"/>
      <c r="E11" s="482"/>
      <c r="F11" s="666"/>
      <c r="G11" s="482"/>
      <c r="H11" s="482"/>
      <c r="I11" s="482"/>
      <c r="J11" s="482"/>
      <c r="K11" s="482"/>
      <c r="L11" s="482"/>
      <c r="M11" s="482"/>
      <c r="N11" s="482"/>
      <c r="O11" s="482"/>
      <c r="P11" s="482"/>
      <c r="Q11" s="418">
        <f>SUM(D11:P11)</f>
        <v>0</v>
      </c>
      <c r="R11" s="482"/>
      <c r="S11" s="482"/>
      <c r="T11" s="482"/>
      <c r="U11" s="482"/>
      <c r="V11" s="482"/>
      <c r="W11" s="482"/>
      <c r="X11" s="482"/>
      <c r="Y11" s="418">
        <f>SUM(R11:X11)</f>
        <v>0</v>
      </c>
      <c r="Z11" s="482"/>
      <c r="AA11" s="418">
        <f>+'DD7A1.MELD'!M11+'DD7A2.MELD'!Z11+'DD7A3.MELD'!Q11+'DD7A3.MELD'!Y11+'DD7A3.MELD'!Z11</f>
        <v>0</v>
      </c>
      <c r="AB11" s="479">
        <v>1</v>
      </c>
      <c r="AC11" s="494"/>
      <c r="AD11" s="500">
        <f>+D11-SUM(D12:D13)</f>
        <v>0</v>
      </c>
      <c r="AE11" s="500">
        <f t="shared" ref="AE11:BA11" si="2">+E11-SUM(E12:E13)</f>
        <v>0</v>
      </c>
      <c r="AF11" s="837"/>
      <c r="AG11" s="500">
        <f t="shared" si="2"/>
        <v>0</v>
      </c>
      <c r="AH11" s="500">
        <f t="shared" si="2"/>
        <v>0</v>
      </c>
      <c r="AI11" s="500">
        <f t="shared" si="2"/>
        <v>0</v>
      </c>
      <c r="AJ11" s="500">
        <f t="shared" si="2"/>
        <v>0</v>
      </c>
      <c r="AK11" s="500">
        <f t="shared" si="2"/>
        <v>0</v>
      </c>
      <c r="AL11" s="500">
        <f t="shared" si="2"/>
        <v>0</v>
      </c>
      <c r="AM11" s="500">
        <f t="shared" si="2"/>
        <v>0</v>
      </c>
      <c r="AN11" s="500">
        <f t="shared" si="2"/>
        <v>0</v>
      </c>
      <c r="AO11" s="500">
        <f t="shared" si="2"/>
        <v>0</v>
      </c>
      <c r="AP11" s="500">
        <f t="shared" si="2"/>
        <v>0</v>
      </c>
      <c r="AQ11" s="500">
        <f t="shared" si="2"/>
        <v>0</v>
      </c>
      <c r="AR11" s="500">
        <f t="shared" si="2"/>
        <v>0</v>
      </c>
      <c r="AS11" s="500">
        <f t="shared" si="2"/>
        <v>0</v>
      </c>
      <c r="AT11" s="500">
        <f t="shared" si="2"/>
        <v>0</v>
      </c>
      <c r="AU11" s="500">
        <f t="shared" si="2"/>
        <v>0</v>
      </c>
      <c r="AV11" s="500">
        <f t="shared" si="2"/>
        <v>0</v>
      </c>
      <c r="AW11" s="500">
        <f t="shared" si="2"/>
        <v>0</v>
      </c>
      <c r="AX11" s="500">
        <f t="shared" si="2"/>
        <v>0</v>
      </c>
      <c r="AY11" s="500">
        <f t="shared" si="2"/>
        <v>0</v>
      </c>
      <c r="AZ11" s="500">
        <f t="shared" si="2"/>
        <v>0</v>
      </c>
      <c r="BA11" s="500">
        <f t="shared" si="2"/>
        <v>0</v>
      </c>
      <c r="BB11" s="494"/>
      <c r="BC11" s="500">
        <f>+Q11-SUM(D11:P11)</f>
        <v>0</v>
      </c>
      <c r="BD11" s="500">
        <f>+Y11-SUM(R11:X11)</f>
        <v>0</v>
      </c>
      <c r="BE11" s="500">
        <f>+AA11-'DD7A1.MELD'!M11-'DD7A2.MELD'!Z11-'DD7A3.MELD'!Q11-'DD7A3.MELD'!Y11-'DD7A3.MELD'!Z11</f>
        <v>0</v>
      </c>
      <c r="BF11" s="494"/>
    </row>
    <row r="12" spans="2:58" s="51" customFormat="1" ht="17.100000000000001" customHeight="1" thickTop="1" thickBot="1">
      <c r="B12" s="433"/>
      <c r="C12" s="863" t="s">
        <v>61</v>
      </c>
      <c r="D12" s="482"/>
      <c r="E12" s="482"/>
      <c r="F12" s="666"/>
      <c r="G12" s="482"/>
      <c r="H12" s="482"/>
      <c r="I12" s="482"/>
      <c r="J12" s="482"/>
      <c r="K12" s="482"/>
      <c r="L12" s="482"/>
      <c r="M12" s="482"/>
      <c r="N12" s="482"/>
      <c r="O12" s="482"/>
      <c r="P12" s="482"/>
      <c r="Q12" s="418">
        <f t="shared" ref="Q12:Q26" si="3">SUM(D12:P12)</f>
        <v>0</v>
      </c>
      <c r="R12" s="482"/>
      <c r="S12" s="482"/>
      <c r="T12" s="482"/>
      <c r="U12" s="482"/>
      <c r="V12" s="482"/>
      <c r="W12" s="482"/>
      <c r="X12" s="482"/>
      <c r="Y12" s="418">
        <f t="shared" ref="Y12:Y26" si="4">SUM(R12:X12)</f>
        <v>0</v>
      </c>
      <c r="Z12" s="482"/>
      <c r="AA12" s="418">
        <f>+'DD7A1.MELD'!M12+'DD7A2.MELD'!Z12+'DD7A3.MELD'!Q12+'DD7A3.MELD'!Y12+'DD7A3.MELD'!Z12</f>
        <v>0</v>
      </c>
      <c r="AB12" s="479">
        <v>2</v>
      </c>
      <c r="AC12" s="494"/>
      <c r="AD12" s="500"/>
      <c r="AE12" s="500"/>
      <c r="AF12" s="837"/>
      <c r="AG12" s="500"/>
      <c r="AH12" s="500"/>
      <c r="AI12" s="500"/>
      <c r="AJ12" s="500"/>
      <c r="AK12" s="500"/>
      <c r="AL12" s="500"/>
      <c r="AM12" s="500"/>
      <c r="AN12" s="500"/>
      <c r="AO12" s="500"/>
      <c r="AP12" s="500"/>
      <c r="AQ12" s="500"/>
      <c r="AR12" s="500"/>
      <c r="AS12" s="500"/>
      <c r="AT12" s="500"/>
      <c r="AU12" s="500"/>
      <c r="AV12" s="500"/>
      <c r="AW12" s="500"/>
      <c r="AX12" s="500"/>
      <c r="AY12" s="500"/>
      <c r="AZ12" s="500"/>
      <c r="BA12" s="500"/>
      <c r="BB12" s="494"/>
      <c r="BC12" s="500">
        <f t="shared" ref="BC12:BC79" si="5">+Q12-SUM(D12:P12)</f>
        <v>0</v>
      </c>
      <c r="BD12" s="500">
        <f t="shared" ref="BD12:BD79" si="6">+Y12-SUM(R12:X12)</f>
        <v>0</v>
      </c>
      <c r="BE12" s="500">
        <f>+AA12-'DD7A1.MELD'!M12-'DD7A2.MELD'!Z12-'DD7A3.MELD'!Q12-'DD7A3.MELD'!Y12-'DD7A3.MELD'!Z12</f>
        <v>0</v>
      </c>
      <c r="BF12" s="494"/>
    </row>
    <row r="13" spans="2:58" s="51" customFormat="1" ht="17.100000000000001" customHeight="1" thickTop="1" thickBot="1">
      <c r="B13" s="433"/>
      <c r="C13" s="863" t="s">
        <v>62</v>
      </c>
      <c r="D13" s="482"/>
      <c r="E13" s="482"/>
      <c r="F13" s="666"/>
      <c r="G13" s="482"/>
      <c r="H13" s="482"/>
      <c r="I13" s="482"/>
      <c r="J13" s="482"/>
      <c r="K13" s="482"/>
      <c r="L13" s="482"/>
      <c r="M13" s="482"/>
      <c r="N13" s="482"/>
      <c r="O13" s="482"/>
      <c r="P13" s="482"/>
      <c r="Q13" s="418">
        <f t="shared" si="3"/>
        <v>0</v>
      </c>
      <c r="R13" s="482"/>
      <c r="S13" s="482"/>
      <c r="T13" s="482"/>
      <c r="U13" s="482"/>
      <c r="V13" s="482"/>
      <c r="W13" s="482"/>
      <c r="X13" s="482"/>
      <c r="Y13" s="418">
        <f t="shared" si="4"/>
        <v>0</v>
      </c>
      <c r="Z13" s="482"/>
      <c r="AA13" s="418">
        <f>+'DD7A1.MELD'!M13+'DD7A2.MELD'!Z13+'DD7A3.MELD'!Q13+'DD7A3.MELD'!Y13+'DD7A3.MELD'!Z13</f>
        <v>0</v>
      </c>
      <c r="AB13" s="479">
        <v>3</v>
      </c>
      <c r="AC13" s="494"/>
      <c r="AD13" s="500"/>
      <c r="AE13" s="500"/>
      <c r="AF13" s="837"/>
      <c r="AG13" s="500"/>
      <c r="AH13" s="500"/>
      <c r="AI13" s="500"/>
      <c r="AJ13" s="500"/>
      <c r="AK13" s="500"/>
      <c r="AL13" s="500"/>
      <c r="AM13" s="500"/>
      <c r="AN13" s="500"/>
      <c r="AO13" s="500"/>
      <c r="AP13" s="500"/>
      <c r="AQ13" s="500"/>
      <c r="AR13" s="500"/>
      <c r="AS13" s="500"/>
      <c r="AT13" s="500"/>
      <c r="AU13" s="500"/>
      <c r="AV13" s="500"/>
      <c r="AW13" s="500"/>
      <c r="AX13" s="500"/>
      <c r="AY13" s="500"/>
      <c r="AZ13" s="500"/>
      <c r="BA13" s="500"/>
      <c r="BB13" s="494"/>
      <c r="BC13" s="500">
        <f t="shared" si="5"/>
        <v>0</v>
      </c>
      <c r="BD13" s="500">
        <f t="shared" si="6"/>
        <v>0</v>
      </c>
      <c r="BE13" s="500">
        <f>+AA13-'DD7A1.MELD'!M13-'DD7A2.MELD'!Z13-'DD7A3.MELD'!Q13-'DD7A3.MELD'!Y13-'DD7A3.MELD'!Z13</f>
        <v>0</v>
      </c>
      <c r="BF13" s="494"/>
    </row>
    <row r="14" spans="2:58" s="51" customFormat="1" ht="30" customHeight="1" thickTop="1" thickBot="1">
      <c r="B14" s="432"/>
      <c r="C14" s="729" t="s">
        <v>11</v>
      </c>
      <c r="D14" s="482"/>
      <c r="E14" s="482"/>
      <c r="F14" s="666"/>
      <c r="G14" s="482"/>
      <c r="H14" s="482"/>
      <c r="I14" s="482"/>
      <c r="J14" s="482"/>
      <c r="K14" s="482"/>
      <c r="L14" s="482"/>
      <c r="M14" s="482"/>
      <c r="N14" s="482"/>
      <c r="O14" s="482"/>
      <c r="P14" s="482"/>
      <c r="Q14" s="418">
        <f t="shared" si="3"/>
        <v>0</v>
      </c>
      <c r="R14" s="482"/>
      <c r="S14" s="482"/>
      <c r="T14" s="482"/>
      <c r="U14" s="482"/>
      <c r="V14" s="482"/>
      <c r="W14" s="482"/>
      <c r="X14" s="482"/>
      <c r="Y14" s="418">
        <f t="shared" si="4"/>
        <v>0</v>
      </c>
      <c r="Z14" s="482"/>
      <c r="AA14" s="418">
        <f>+'DD7A1.MELD'!M14+'DD7A2.MELD'!Z14+'DD7A3.MELD'!Q14+'DD7A3.MELD'!Y14+'DD7A3.MELD'!Z14</f>
        <v>0</v>
      </c>
      <c r="AB14" s="479">
        <v>4</v>
      </c>
      <c r="AC14" s="494"/>
      <c r="AD14" s="500">
        <f>+D14-SUM(D15:D16)</f>
        <v>0</v>
      </c>
      <c r="AE14" s="500">
        <f t="shared" ref="AE14:BA14" si="7">+E14-SUM(E15:E16)</f>
        <v>0</v>
      </c>
      <c r="AF14" s="837"/>
      <c r="AG14" s="500">
        <f t="shared" si="7"/>
        <v>0</v>
      </c>
      <c r="AH14" s="500">
        <f t="shared" si="7"/>
        <v>0</v>
      </c>
      <c r="AI14" s="500">
        <f t="shared" si="7"/>
        <v>0</v>
      </c>
      <c r="AJ14" s="500">
        <f t="shared" si="7"/>
        <v>0</v>
      </c>
      <c r="AK14" s="500">
        <f t="shared" si="7"/>
        <v>0</v>
      </c>
      <c r="AL14" s="500">
        <f t="shared" si="7"/>
        <v>0</v>
      </c>
      <c r="AM14" s="500">
        <f t="shared" si="7"/>
        <v>0</v>
      </c>
      <c r="AN14" s="500">
        <f t="shared" si="7"/>
        <v>0</v>
      </c>
      <c r="AO14" s="500">
        <f t="shared" si="7"/>
        <v>0</v>
      </c>
      <c r="AP14" s="500">
        <f t="shared" si="7"/>
        <v>0</v>
      </c>
      <c r="AQ14" s="500">
        <f t="shared" si="7"/>
        <v>0</v>
      </c>
      <c r="AR14" s="500">
        <f t="shared" si="7"/>
        <v>0</v>
      </c>
      <c r="AS14" s="500">
        <f t="shared" si="7"/>
        <v>0</v>
      </c>
      <c r="AT14" s="500">
        <f t="shared" si="7"/>
        <v>0</v>
      </c>
      <c r="AU14" s="500">
        <f t="shared" si="7"/>
        <v>0</v>
      </c>
      <c r="AV14" s="500">
        <f t="shared" si="7"/>
        <v>0</v>
      </c>
      <c r="AW14" s="500">
        <f t="shared" si="7"/>
        <v>0</v>
      </c>
      <c r="AX14" s="500">
        <f t="shared" si="7"/>
        <v>0</v>
      </c>
      <c r="AY14" s="500">
        <f t="shared" si="7"/>
        <v>0</v>
      </c>
      <c r="AZ14" s="500">
        <f t="shared" si="7"/>
        <v>0</v>
      </c>
      <c r="BA14" s="500">
        <f t="shared" si="7"/>
        <v>0</v>
      </c>
      <c r="BB14" s="494"/>
      <c r="BC14" s="500">
        <f t="shared" si="5"/>
        <v>0</v>
      </c>
      <c r="BD14" s="500">
        <f t="shared" si="6"/>
        <v>0</v>
      </c>
      <c r="BE14" s="500">
        <f>+AA14-'DD7A1.MELD'!M14-'DD7A2.MELD'!Z14-'DD7A3.MELD'!Q14-'DD7A3.MELD'!Y14-'DD7A3.MELD'!Z14</f>
        <v>0</v>
      </c>
      <c r="BF14" s="494"/>
    </row>
    <row r="15" spans="2:58" s="51" customFormat="1" ht="17.100000000000001" customHeight="1" thickTop="1" thickBot="1">
      <c r="B15" s="432"/>
      <c r="C15" s="552" t="s">
        <v>61</v>
      </c>
      <c r="D15" s="482"/>
      <c r="E15" s="482"/>
      <c r="F15" s="666"/>
      <c r="G15" s="482"/>
      <c r="H15" s="482"/>
      <c r="I15" s="482"/>
      <c r="J15" s="482"/>
      <c r="K15" s="482"/>
      <c r="L15" s="482"/>
      <c r="M15" s="482"/>
      <c r="N15" s="482"/>
      <c r="O15" s="482"/>
      <c r="P15" s="482"/>
      <c r="Q15" s="418">
        <f t="shared" si="3"/>
        <v>0</v>
      </c>
      <c r="R15" s="482"/>
      <c r="S15" s="482"/>
      <c r="T15" s="482"/>
      <c r="U15" s="482"/>
      <c r="V15" s="482"/>
      <c r="W15" s="482"/>
      <c r="X15" s="482"/>
      <c r="Y15" s="418">
        <f t="shared" si="4"/>
        <v>0</v>
      </c>
      <c r="Z15" s="482"/>
      <c r="AA15" s="418">
        <f>+'DD7A1.MELD'!M15+'DD7A2.MELD'!Z15+'DD7A3.MELD'!Q15+'DD7A3.MELD'!Y15+'DD7A3.MELD'!Z15</f>
        <v>0</v>
      </c>
      <c r="AB15" s="479">
        <v>5</v>
      </c>
      <c r="AC15" s="494"/>
      <c r="AD15" s="500"/>
      <c r="AE15" s="500"/>
      <c r="AF15" s="837"/>
      <c r="AG15" s="500"/>
      <c r="AH15" s="500"/>
      <c r="AI15" s="500"/>
      <c r="AJ15" s="500"/>
      <c r="AK15" s="500"/>
      <c r="AL15" s="500"/>
      <c r="AM15" s="500"/>
      <c r="AN15" s="500"/>
      <c r="AO15" s="500"/>
      <c r="AP15" s="500"/>
      <c r="AQ15" s="500"/>
      <c r="AR15" s="500"/>
      <c r="AS15" s="500"/>
      <c r="AT15" s="500"/>
      <c r="AU15" s="500"/>
      <c r="AV15" s="500"/>
      <c r="AW15" s="500"/>
      <c r="AX15" s="500"/>
      <c r="AY15" s="500"/>
      <c r="AZ15" s="500"/>
      <c r="BA15" s="500"/>
      <c r="BB15" s="494"/>
      <c r="BC15" s="500">
        <f t="shared" si="5"/>
        <v>0</v>
      </c>
      <c r="BD15" s="500">
        <f t="shared" si="6"/>
        <v>0</v>
      </c>
      <c r="BE15" s="500">
        <f>+AA15-'DD7A1.MELD'!M15-'DD7A2.MELD'!Z15-'DD7A3.MELD'!Q15-'DD7A3.MELD'!Y15-'DD7A3.MELD'!Z15</f>
        <v>0</v>
      </c>
      <c r="BF15" s="494"/>
    </row>
    <row r="16" spans="2:58" s="51" customFormat="1" ht="17.100000000000001" customHeight="1" thickTop="1" thickBot="1">
      <c r="B16" s="432"/>
      <c r="C16" s="552" t="s">
        <v>62</v>
      </c>
      <c r="D16" s="482"/>
      <c r="E16" s="482"/>
      <c r="F16" s="666"/>
      <c r="G16" s="482"/>
      <c r="H16" s="482"/>
      <c r="I16" s="482"/>
      <c r="J16" s="482"/>
      <c r="K16" s="482"/>
      <c r="L16" s="482"/>
      <c r="M16" s="482"/>
      <c r="N16" s="482"/>
      <c r="O16" s="482"/>
      <c r="P16" s="482"/>
      <c r="Q16" s="418">
        <f t="shared" si="3"/>
        <v>0</v>
      </c>
      <c r="R16" s="482"/>
      <c r="S16" s="482"/>
      <c r="T16" s="482"/>
      <c r="U16" s="482"/>
      <c r="V16" s="482"/>
      <c r="W16" s="482"/>
      <c r="X16" s="482"/>
      <c r="Y16" s="418">
        <f t="shared" si="4"/>
        <v>0</v>
      </c>
      <c r="Z16" s="482"/>
      <c r="AA16" s="418">
        <f>+'DD7A1.MELD'!M16+'DD7A2.MELD'!Z16+'DD7A3.MELD'!Q16+'DD7A3.MELD'!Y16+'DD7A3.MELD'!Z16</f>
        <v>0</v>
      </c>
      <c r="AB16" s="479">
        <v>6</v>
      </c>
      <c r="AC16" s="494"/>
      <c r="AD16" s="500"/>
      <c r="AE16" s="500"/>
      <c r="AF16" s="837"/>
      <c r="AG16" s="500"/>
      <c r="AH16" s="500"/>
      <c r="AI16" s="500"/>
      <c r="AJ16" s="500"/>
      <c r="AK16" s="500"/>
      <c r="AL16" s="500"/>
      <c r="AM16" s="500"/>
      <c r="AN16" s="500"/>
      <c r="AO16" s="500"/>
      <c r="AP16" s="500"/>
      <c r="AQ16" s="500"/>
      <c r="AR16" s="500"/>
      <c r="AS16" s="500"/>
      <c r="AT16" s="500"/>
      <c r="AU16" s="500"/>
      <c r="AV16" s="500"/>
      <c r="AW16" s="500"/>
      <c r="AX16" s="500"/>
      <c r="AY16" s="500"/>
      <c r="AZ16" s="500"/>
      <c r="BA16" s="500"/>
      <c r="BB16" s="494"/>
      <c r="BC16" s="500">
        <f t="shared" si="5"/>
        <v>0</v>
      </c>
      <c r="BD16" s="500">
        <f t="shared" si="6"/>
        <v>0</v>
      </c>
      <c r="BE16" s="500">
        <f>+AA16-'DD7A1.MELD'!M16-'DD7A2.MELD'!Z16-'DD7A3.MELD'!Q16-'DD7A3.MELD'!Y16-'DD7A3.MELD'!Z16</f>
        <v>0</v>
      </c>
      <c r="BF16" s="494"/>
    </row>
    <row r="17" spans="1:58" s="56" customFormat="1" ht="30" customHeight="1" thickTop="1" thickBot="1">
      <c r="B17" s="434"/>
      <c r="C17" s="552" t="s">
        <v>190</v>
      </c>
      <c r="D17" s="482"/>
      <c r="E17" s="482"/>
      <c r="F17" s="666"/>
      <c r="G17" s="482"/>
      <c r="H17" s="482"/>
      <c r="I17" s="482"/>
      <c r="J17" s="482"/>
      <c r="K17" s="482"/>
      <c r="L17" s="482"/>
      <c r="M17" s="482"/>
      <c r="N17" s="482"/>
      <c r="O17" s="482"/>
      <c r="P17" s="482"/>
      <c r="Q17" s="418">
        <f t="shared" si="3"/>
        <v>0</v>
      </c>
      <c r="R17" s="482"/>
      <c r="S17" s="482"/>
      <c r="T17" s="482"/>
      <c r="U17" s="482"/>
      <c r="V17" s="482"/>
      <c r="W17" s="482"/>
      <c r="X17" s="482"/>
      <c r="Y17" s="418">
        <f t="shared" si="4"/>
        <v>0</v>
      </c>
      <c r="Z17" s="482"/>
      <c r="AA17" s="418">
        <f>+'DD7A1.MELD'!M17+'DD7A2.MELD'!Z17+'DD7A3.MELD'!Q17+'DD7A3.MELD'!Y17+'DD7A3.MELD'!Z17</f>
        <v>0</v>
      </c>
      <c r="AB17" s="479">
        <v>45</v>
      </c>
      <c r="AC17" s="494"/>
      <c r="AD17" s="500">
        <f>+D14-SUM(D17:D22)</f>
        <v>0</v>
      </c>
      <c r="AE17" s="500">
        <f t="shared" ref="AE17:BA17" si="8">+E14-SUM(E17:E22)</f>
        <v>0</v>
      </c>
      <c r="AF17" s="837"/>
      <c r="AG17" s="500">
        <f t="shared" si="8"/>
        <v>0</v>
      </c>
      <c r="AH17" s="500">
        <f t="shared" si="8"/>
        <v>0</v>
      </c>
      <c r="AI17" s="500">
        <f t="shared" si="8"/>
        <v>0</v>
      </c>
      <c r="AJ17" s="500">
        <f t="shared" si="8"/>
        <v>0</v>
      </c>
      <c r="AK17" s="500">
        <f t="shared" si="8"/>
        <v>0</v>
      </c>
      <c r="AL17" s="500">
        <f t="shared" si="8"/>
        <v>0</v>
      </c>
      <c r="AM17" s="500">
        <f t="shared" si="8"/>
        <v>0</v>
      </c>
      <c r="AN17" s="500">
        <f t="shared" si="8"/>
        <v>0</v>
      </c>
      <c r="AO17" s="500">
        <f t="shared" si="8"/>
        <v>0</v>
      </c>
      <c r="AP17" s="500">
        <f t="shared" si="8"/>
        <v>0</v>
      </c>
      <c r="AQ17" s="500">
        <f t="shared" si="8"/>
        <v>0</v>
      </c>
      <c r="AR17" s="500">
        <f t="shared" si="8"/>
        <v>0</v>
      </c>
      <c r="AS17" s="500">
        <f t="shared" si="8"/>
        <v>0</v>
      </c>
      <c r="AT17" s="500">
        <f t="shared" si="8"/>
        <v>0</v>
      </c>
      <c r="AU17" s="500">
        <f t="shared" si="8"/>
        <v>0</v>
      </c>
      <c r="AV17" s="500">
        <f t="shared" si="8"/>
        <v>0</v>
      </c>
      <c r="AW17" s="500">
        <f t="shared" si="8"/>
        <v>0</v>
      </c>
      <c r="AX17" s="500">
        <f t="shared" si="8"/>
        <v>0</v>
      </c>
      <c r="AY17" s="500">
        <f t="shared" si="8"/>
        <v>0</v>
      </c>
      <c r="AZ17" s="500">
        <f t="shared" si="8"/>
        <v>0</v>
      </c>
      <c r="BA17" s="500">
        <f t="shared" si="8"/>
        <v>0</v>
      </c>
      <c r="BB17" s="494"/>
      <c r="BC17" s="500">
        <f t="shared" si="5"/>
        <v>0</v>
      </c>
      <c r="BD17" s="500">
        <f t="shared" si="6"/>
        <v>0</v>
      </c>
      <c r="BE17" s="500">
        <f>+AA17-'DD7A1.MELD'!M17-'DD7A2.MELD'!Z17-'DD7A3.MELD'!Q17-'DD7A3.MELD'!Y17-'DD7A3.MELD'!Z17</f>
        <v>0</v>
      </c>
      <c r="BF17" s="498"/>
    </row>
    <row r="18" spans="1:58" s="51" customFormat="1" ht="17.100000000000001" customHeight="1" thickTop="1" thickBot="1">
      <c r="B18" s="433"/>
      <c r="C18" s="552" t="s">
        <v>81</v>
      </c>
      <c r="D18" s="482"/>
      <c r="E18" s="482"/>
      <c r="F18" s="666"/>
      <c r="G18" s="482"/>
      <c r="H18" s="482"/>
      <c r="I18" s="482"/>
      <c r="J18" s="482"/>
      <c r="K18" s="482"/>
      <c r="L18" s="482"/>
      <c r="M18" s="482"/>
      <c r="N18" s="482"/>
      <c r="O18" s="482"/>
      <c r="P18" s="482"/>
      <c r="Q18" s="418">
        <f t="shared" si="3"/>
        <v>0</v>
      </c>
      <c r="R18" s="482"/>
      <c r="S18" s="482"/>
      <c r="T18" s="482"/>
      <c r="U18" s="482"/>
      <c r="V18" s="482"/>
      <c r="W18" s="482"/>
      <c r="X18" s="482"/>
      <c r="Y18" s="418">
        <f t="shared" si="4"/>
        <v>0</v>
      </c>
      <c r="Z18" s="482"/>
      <c r="AA18" s="418">
        <f>+'DD7A1.MELD'!M18+'DD7A2.MELD'!Z18+'DD7A3.MELD'!Q18+'DD7A3.MELD'!Y18+'DD7A3.MELD'!Z18</f>
        <v>0</v>
      </c>
      <c r="AB18" s="479">
        <v>46</v>
      </c>
      <c r="AC18" s="494"/>
      <c r="AD18" s="500"/>
      <c r="AE18" s="500"/>
      <c r="AF18" s="837"/>
      <c r="AG18" s="500"/>
      <c r="AH18" s="500"/>
      <c r="AI18" s="500"/>
      <c r="AJ18" s="500"/>
      <c r="AK18" s="500"/>
      <c r="AL18" s="500"/>
      <c r="AM18" s="500"/>
      <c r="AN18" s="500"/>
      <c r="AO18" s="500"/>
      <c r="AP18" s="500"/>
      <c r="AQ18" s="500"/>
      <c r="AR18" s="500"/>
      <c r="AS18" s="500"/>
      <c r="AT18" s="500"/>
      <c r="AU18" s="500"/>
      <c r="AV18" s="500"/>
      <c r="AW18" s="500"/>
      <c r="AX18" s="500"/>
      <c r="AY18" s="500"/>
      <c r="AZ18" s="500"/>
      <c r="BA18" s="500"/>
      <c r="BB18" s="494"/>
      <c r="BC18" s="500">
        <f t="shared" si="5"/>
        <v>0</v>
      </c>
      <c r="BD18" s="500">
        <f t="shared" si="6"/>
        <v>0</v>
      </c>
      <c r="BE18" s="500">
        <f>+AA18-'DD7A1.MELD'!M18-'DD7A2.MELD'!Z18-'DD7A3.MELD'!Q18-'DD7A3.MELD'!Y18-'DD7A3.MELD'!Z18</f>
        <v>0</v>
      </c>
      <c r="BF18" s="494"/>
    </row>
    <row r="19" spans="1:58" s="51" customFormat="1" ht="17.100000000000001" customHeight="1" thickTop="1" thickBot="1">
      <c r="B19" s="433"/>
      <c r="C19" s="552" t="s">
        <v>282</v>
      </c>
      <c r="D19" s="482"/>
      <c r="E19" s="482"/>
      <c r="F19" s="666"/>
      <c r="G19" s="482"/>
      <c r="H19" s="482"/>
      <c r="I19" s="482"/>
      <c r="J19" s="482"/>
      <c r="K19" s="482"/>
      <c r="L19" s="482"/>
      <c r="M19" s="482"/>
      <c r="N19" s="482"/>
      <c r="O19" s="482"/>
      <c r="P19" s="482"/>
      <c r="Q19" s="418">
        <f t="shared" si="3"/>
        <v>0</v>
      </c>
      <c r="R19" s="482"/>
      <c r="S19" s="482"/>
      <c r="T19" s="482"/>
      <c r="U19" s="482"/>
      <c r="V19" s="482"/>
      <c r="W19" s="482"/>
      <c r="X19" s="482"/>
      <c r="Y19" s="418">
        <f t="shared" si="4"/>
        <v>0</v>
      </c>
      <c r="Z19" s="482"/>
      <c r="AA19" s="418">
        <f>+'DD7A1.MELD'!M19+'DD7A2.MELD'!Z19+'DD7A3.MELD'!Q19+'DD7A3.MELD'!Y19+'DD7A3.MELD'!Z19</f>
        <v>0</v>
      </c>
      <c r="AB19" s="479">
        <v>47</v>
      </c>
      <c r="AC19" s="494"/>
      <c r="AD19" s="500"/>
      <c r="AE19" s="500"/>
      <c r="AF19" s="837"/>
      <c r="AG19" s="500"/>
      <c r="AH19" s="500"/>
      <c r="AI19" s="500"/>
      <c r="AJ19" s="500"/>
      <c r="AK19" s="500"/>
      <c r="AL19" s="500"/>
      <c r="AM19" s="500"/>
      <c r="AN19" s="500"/>
      <c r="AO19" s="500"/>
      <c r="AP19" s="500"/>
      <c r="AQ19" s="500"/>
      <c r="AR19" s="500"/>
      <c r="AS19" s="500"/>
      <c r="AT19" s="500"/>
      <c r="AU19" s="500"/>
      <c r="AV19" s="500"/>
      <c r="AW19" s="500"/>
      <c r="AX19" s="500"/>
      <c r="AY19" s="500"/>
      <c r="AZ19" s="500"/>
      <c r="BA19" s="500"/>
      <c r="BB19" s="494"/>
      <c r="BC19" s="500">
        <f t="shared" si="5"/>
        <v>0</v>
      </c>
      <c r="BD19" s="500">
        <f t="shared" si="6"/>
        <v>0</v>
      </c>
      <c r="BE19" s="500">
        <f>+AA19-'DD7A1.MELD'!M19-'DD7A2.MELD'!Z19-'DD7A3.MELD'!Q19-'DD7A3.MELD'!Y19-'DD7A3.MELD'!Z19</f>
        <v>0</v>
      </c>
      <c r="BF19" s="494"/>
    </row>
    <row r="20" spans="1:58" s="51" customFormat="1" ht="17.100000000000001" customHeight="1" thickTop="1" thickBot="1">
      <c r="B20" s="433"/>
      <c r="C20" s="552" t="s">
        <v>191</v>
      </c>
      <c r="D20" s="482"/>
      <c r="E20" s="482"/>
      <c r="F20" s="666"/>
      <c r="G20" s="482"/>
      <c r="H20" s="482"/>
      <c r="I20" s="482"/>
      <c r="J20" s="482"/>
      <c r="K20" s="482"/>
      <c r="L20" s="482"/>
      <c r="M20" s="482"/>
      <c r="N20" s="482"/>
      <c r="O20" s="482"/>
      <c r="P20" s="482"/>
      <c r="Q20" s="418">
        <f t="shared" si="3"/>
        <v>0</v>
      </c>
      <c r="R20" s="482"/>
      <c r="S20" s="482"/>
      <c r="T20" s="482"/>
      <c r="U20" s="482"/>
      <c r="V20" s="482"/>
      <c r="W20" s="482"/>
      <c r="X20" s="482"/>
      <c r="Y20" s="418">
        <f t="shared" si="4"/>
        <v>0</v>
      </c>
      <c r="Z20" s="482"/>
      <c r="AA20" s="418">
        <f>+'DD7A1.MELD'!M20+'DD7A2.MELD'!Z20+'DD7A3.MELD'!Q20+'DD7A3.MELD'!Y20+'DD7A3.MELD'!Z20</f>
        <v>0</v>
      </c>
      <c r="AB20" s="479">
        <v>48</v>
      </c>
      <c r="AC20" s="494"/>
      <c r="AD20" s="500"/>
      <c r="AE20" s="500"/>
      <c r="AF20" s="837"/>
      <c r="AG20" s="500"/>
      <c r="AH20" s="500"/>
      <c r="AI20" s="500"/>
      <c r="AJ20" s="500"/>
      <c r="AK20" s="500"/>
      <c r="AL20" s="500"/>
      <c r="AM20" s="500"/>
      <c r="AN20" s="500"/>
      <c r="AO20" s="500"/>
      <c r="AP20" s="500"/>
      <c r="AQ20" s="500"/>
      <c r="AR20" s="500"/>
      <c r="AS20" s="500"/>
      <c r="AT20" s="500"/>
      <c r="AU20" s="500"/>
      <c r="AV20" s="500"/>
      <c r="AW20" s="500"/>
      <c r="AX20" s="500"/>
      <c r="AY20" s="500"/>
      <c r="AZ20" s="500"/>
      <c r="BA20" s="500"/>
      <c r="BB20" s="494"/>
      <c r="BC20" s="500">
        <f t="shared" si="5"/>
        <v>0</v>
      </c>
      <c r="BD20" s="500">
        <f t="shared" si="6"/>
        <v>0</v>
      </c>
      <c r="BE20" s="500">
        <f>+AA20-'DD7A1.MELD'!M20-'DD7A2.MELD'!Z20-'DD7A3.MELD'!Q20-'DD7A3.MELD'!Y20-'DD7A3.MELD'!Z20</f>
        <v>0</v>
      </c>
      <c r="BF20" s="494"/>
    </row>
    <row r="21" spans="1:58" s="51" customFormat="1" ht="17.100000000000001" customHeight="1" thickTop="1" thickBot="1">
      <c r="B21" s="433"/>
      <c r="C21" s="552" t="s">
        <v>54</v>
      </c>
      <c r="D21" s="482"/>
      <c r="E21" s="482"/>
      <c r="F21" s="666"/>
      <c r="G21" s="482"/>
      <c r="H21" s="482"/>
      <c r="I21" s="482"/>
      <c r="J21" s="482"/>
      <c r="K21" s="482"/>
      <c r="L21" s="482"/>
      <c r="M21" s="482"/>
      <c r="N21" s="482"/>
      <c r="O21" s="482"/>
      <c r="P21" s="482"/>
      <c r="Q21" s="418">
        <f t="shared" si="3"/>
        <v>0</v>
      </c>
      <c r="R21" s="482"/>
      <c r="S21" s="482"/>
      <c r="T21" s="482"/>
      <c r="U21" s="482"/>
      <c r="V21" s="482"/>
      <c r="W21" s="482"/>
      <c r="X21" s="482"/>
      <c r="Y21" s="418">
        <f t="shared" si="4"/>
        <v>0</v>
      </c>
      <c r="Z21" s="482"/>
      <c r="AA21" s="418">
        <f>+'DD7A1.MELD'!M21+'DD7A2.MELD'!Z21+'DD7A3.MELD'!Q21+'DD7A3.MELD'!Y21+'DD7A3.MELD'!Z21</f>
        <v>0</v>
      </c>
      <c r="AB21" s="479">
        <v>49</v>
      </c>
      <c r="AC21" s="494"/>
      <c r="AD21" s="500"/>
      <c r="AE21" s="500"/>
      <c r="AF21" s="837"/>
      <c r="AG21" s="500"/>
      <c r="AH21" s="500"/>
      <c r="AI21" s="500"/>
      <c r="AJ21" s="500"/>
      <c r="AK21" s="500"/>
      <c r="AL21" s="500"/>
      <c r="AM21" s="500"/>
      <c r="AN21" s="500"/>
      <c r="AO21" s="500"/>
      <c r="AP21" s="500"/>
      <c r="AQ21" s="500"/>
      <c r="AR21" s="500"/>
      <c r="AS21" s="500"/>
      <c r="AT21" s="500"/>
      <c r="AU21" s="500"/>
      <c r="AV21" s="500"/>
      <c r="AW21" s="500"/>
      <c r="AX21" s="500"/>
      <c r="AY21" s="500"/>
      <c r="AZ21" s="500"/>
      <c r="BA21" s="500"/>
      <c r="BB21" s="494"/>
      <c r="BC21" s="500">
        <f t="shared" si="5"/>
        <v>0</v>
      </c>
      <c r="BD21" s="500">
        <f t="shared" si="6"/>
        <v>0</v>
      </c>
      <c r="BE21" s="500">
        <f>+AA21-'DD7A1.MELD'!M21-'DD7A2.MELD'!Z21-'DD7A3.MELD'!Q21-'DD7A3.MELD'!Y21-'DD7A3.MELD'!Z21</f>
        <v>0</v>
      </c>
      <c r="BF21" s="494"/>
    </row>
    <row r="22" spans="1:58" s="51" customFormat="1" ht="17.100000000000001" customHeight="1" thickTop="1" thickBot="1">
      <c r="B22" s="433"/>
      <c r="C22" s="552" t="s">
        <v>241</v>
      </c>
      <c r="D22" s="482"/>
      <c r="E22" s="482"/>
      <c r="F22" s="666"/>
      <c r="G22" s="482"/>
      <c r="H22" s="482"/>
      <c r="I22" s="482"/>
      <c r="J22" s="482"/>
      <c r="K22" s="482"/>
      <c r="L22" s="482"/>
      <c r="M22" s="482"/>
      <c r="N22" s="482"/>
      <c r="O22" s="482"/>
      <c r="P22" s="482"/>
      <c r="Q22" s="418">
        <f t="shared" si="3"/>
        <v>0</v>
      </c>
      <c r="R22" s="482"/>
      <c r="S22" s="482"/>
      <c r="T22" s="482"/>
      <c r="U22" s="482"/>
      <c r="V22" s="482"/>
      <c r="W22" s="482"/>
      <c r="X22" s="482"/>
      <c r="Y22" s="418">
        <f t="shared" si="4"/>
        <v>0</v>
      </c>
      <c r="Z22" s="482"/>
      <c r="AA22" s="418">
        <f>+'DD7A1.MELD'!M22+'DD7A2.MELD'!Z22+'DD7A3.MELD'!Q22+'DD7A3.MELD'!Y22+'DD7A3.MELD'!Z22</f>
        <v>0</v>
      </c>
      <c r="AB22" s="479">
        <v>50</v>
      </c>
      <c r="AC22" s="494"/>
      <c r="AD22" s="500"/>
      <c r="AE22" s="500"/>
      <c r="AF22" s="837"/>
      <c r="AG22" s="500"/>
      <c r="AH22" s="500"/>
      <c r="AI22" s="500"/>
      <c r="AJ22" s="500"/>
      <c r="AK22" s="500"/>
      <c r="AL22" s="500"/>
      <c r="AM22" s="500"/>
      <c r="AN22" s="500"/>
      <c r="AO22" s="500"/>
      <c r="AP22" s="500"/>
      <c r="AQ22" s="500"/>
      <c r="AR22" s="500"/>
      <c r="AS22" s="500"/>
      <c r="AT22" s="500"/>
      <c r="AU22" s="500"/>
      <c r="AV22" s="500"/>
      <c r="AW22" s="500"/>
      <c r="AX22" s="500"/>
      <c r="AY22" s="500"/>
      <c r="AZ22" s="500"/>
      <c r="BA22" s="500"/>
      <c r="BB22" s="494"/>
      <c r="BC22" s="500">
        <f t="shared" si="5"/>
        <v>0</v>
      </c>
      <c r="BD22" s="500">
        <f t="shared" si="6"/>
        <v>0</v>
      </c>
      <c r="BE22" s="500">
        <f>+AA22-'DD7A1.MELD'!M22-'DD7A2.MELD'!Z22-'DD7A3.MELD'!Q22-'DD7A3.MELD'!Y22-'DD7A3.MELD'!Z22</f>
        <v>0</v>
      </c>
      <c r="BF22" s="494"/>
    </row>
    <row r="23" spans="1:58" s="56" customFormat="1" ht="24.95" customHeight="1" thickTop="1" thickBot="1">
      <c r="B23" s="434"/>
      <c r="C23" s="553" t="s">
        <v>12</v>
      </c>
      <c r="D23" s="482"/>
      <c r="E23" s="482"/>
      <c r="F23" s="666"/>
      <c r="G23" s="482"/>
      <c r="H23" s="482"/>
      <c r="I23" s="482"/>
      <c r="J23" s="482"/>
      <c r="K23" s="482"/>
      <c r="L23" s="482"/>
      <c r="M23" s="482"/>
      <c r="N23" s="482"/>
      <c r="O23" s="482"/>
      <c r="P23" s="482"/>
      <c r="Q23" s="418">
        <f t="shared" si="3"/>
        <v>0</v>
      </c>
      <c r="R23" s="482"/>
      <c r="S23" s="482"/>
      <c r="T23" s="482"/>
      <c r="U23" s="482"/>
      <c r="V23" s="482"/>
      <c r="W23" s="482"/>
      <c r="X23" s="482"/>
      <c r="Y23" s="418">
        <f t="shared" si="4"/>
        <v>0</v>
      </c>
      <c r="Z23" s="482"/>
      <c r="AA23" s="418">
        <f>+'DD7A1.MELD'!M23+'DD7A2.MELD'!Z23+'DD7A3.MELD'!Q23+'DD7A3.MELD'!Y23+'DD7A3.MELD'!Z23</f>
        <v>0</v>
      </c>
      <c r="AB23" s="479">
        <v>7</v>
      </c>
      <c r="AC23" s="494"/>
      <c r="AD23" s="500">
        <f>+D23-SUM(D24:D25)</f>
        <v>0</v>
      </c>
      <c r="AE23" s="500">
        <f t="shared" ref="AE23:BA23" si="9">+E23-SUM(E24:E25)</f>
        <v>0</v>
      </c>
      <c r="AF23" s="837"/>
      <c r="AG23" s="500">
        <f t="shared" si="9"/>
        <v>0</v>
      </c>
      <c r="AH23" s="500">
        <f t="shared" si="9"/>
        <v>0</v>
      </c>
      <c r="AI23" s="500">
        <f t="shared" si="9"/>
        <v>0</v>
      </c>
      <c r="AJ23" s="500">
        <f t="shared" si="9"/>
        <v>0</v>
      </c>
      <c r="AK23" s="500">
        <f t="shared" si="9"/>
        <v>0</v>
      </c>
      <c r="AL23" s="500">
        <f t="shared" si="9"/>
        <v>0</v>
      </c>
      <c r="AM23" s="500">
        <f t="shared" si="9"/>
        <v>0</v>
      </c>
      <c r="AN23" s="500">
        <f t="shared" si="9"/>
        <v>0</v>
      </c>
      <c r="AO23" s="500">
        <f t="shared" si="9"/>
        <v>0</v>
      </c>
      <c r="AP23" s="500">
        <f t="shared" si="9"/>
        <v>0</v>
      </c>
      <c r="AQ23" s="500">
        <f t="shared" si="9"/>
        <v>0</v>
      </c>
      <c r="AR23" s="500">
        <f t="shared" si="9"/>
        <v>0</v>
      </c>
      <c r="AS23" s="500">
        <f t="shared" si="9"/>
        <v>0</v>
      </c>
      <c r="AT23" s="500">
        <f t="shared" si="9"/>
        <v>0</v>
      </c>
      <c r="AU23" s="500">
        <f t="shared" si="9"/>
        <v>0</v>
      </c>
      <c r="AV23" s="500">
        <f t="shared" si="9"/>
        <v>0</v>
      </c>
      <c r="AW23" s="500">
        <f t="shared" si="9"/>
        <v>0</v>
      </c>
      <c r="AX23" s="500">
        <f t="shared" si="9"/>
        <v>0</v>
      </c>
      <c r="AY23" s="500">
        <f t="shared" si="9"/>
        <v>0</v>
      </c>
      <c r="AZ23" s="500">
        <f t="shared" si="9"/>
        <v>0</v>
      </c>
      <c r="BA23" s="500">
        <f t="shared" si="9"/>
        <v>0</v>
      </c>
      <c r="BB23" s="494"/>
      <c r="BC23" s="500">
        <f t="shared" si="5"/>
        <v>0</v>
      </c>
      <c r="BD23" s="500">
        <f t="shared" si="6"/>
        <v>0</v>
      </c>
      <c r="BE23" s="500">
        <f>+AA23-'DD7A1.MELD'!M23-'DD7A2.MELD'!Z23-'DD7A3.MELD'!Q23-'DD7A3.MELD'!Y23-'DD7A3.MELD'!Z23</f>
        <v>0</v>
      </c>
      <c r="BF23" s="498"/>
    </row>
    <row r="24" spans="1:58" s="82" customFormat="1" ht="17.100000000000001" customHeight="1" thickTop="1" thickBot="1">
      <c r="B24" s="287"/>
      <c r="C24" s="552" t="s">
        <v>61</v>
      </c>
      <c r="D24" s="482"/>
      <c r="E24" s="482"/>
      <c r="F24" s="666"/>
      <c r="G24" s="482"/>
      <c r="H24" s="482"/>
      <c r="I24" s="482"/>
      <c r="J24" s="482"/>
      <c r="K24" s="482"/>
      <c r="L24" s="482"/>
      <c r="M24" s="482"/>
      <c r="N24" s="482"/>
      <c r="O24" s="482"/>
      <c r="P24" s="482"/>
      <c r="Q24" s="418">
        <f t="shared" si="3"/>
        <v>0</v>
      </c>
      <c r="R24" s="482"/>
      <c r="S24" s="482"/>
      <c r="T24" s="482"/>
      <c r="U24" s="482"/>
      <c r="V24" s="482"/>
      <c r="W24" s="482"/>
      <c r="X24" s="482"/>
      <c r="Y24" s="418">
        <f t="shared" si="4"/>
        <v>0</v>
      </c>
      <c r="Z24" s="482"/>
      <c r="AA24" s="418">
        <f>+'DD7A1.MELD'!M24+'DD7A2.MELD'!Z24+'DD7A3.MELD'!Q24+'DD7A3.MELD'!Y24+'DD7A3.MELD'!Z24</f>
        <v>0</v>
      </c>
      <c r="AB24" s="479">
        <v>8</v>
      </c>
      <c r="AC24" s="494"/>
      <c r="AD24" s="506"/>
      <c r="AE24" s="506"/>
      <c r="AF24" s="837"/>
      <c r="AG24" s="506"/>
      <c r="AH24" s="506"/>
      <c r="AI24" s="506"/>
      <c r="AJ24" s="506"/>
      <c r="AK24" s="506"/>
      <c r="AL24" s="506"/>
      <c r="AM24" s="506"/>
      <c r="AN24" s="506"/>
      <c r="AO24" s="506"/>
      <c r="AP24" s="506"/>
      <c r="AQ24" s="506"/>
      <c r="AR24" s="506"/>
      <c r="AS24" s="506"/>
      <c r="AT24" s="506"/>
      <c r="AU24" s="506"/>
      <c r="AV24" s="506"/>
      <c r="AW24" s="506"/>
      <c r="AX24" s="506"/>
      <c r="AY24" s="506"/>
      <c r="AZ24" s="506"/>
      <c r="BA24" s="506"/>
      <c r="BB24" s="509"/>
      <c r="BC24" s="500">
        <f t="shared" si="5"/>
        <v>0</v>
      </c>
      <c r="BD24" s="500">
        <f t="shared" si="6"/>
        <v>0</v>
      </c>
      <c r="BE24" s="500">
        <f>+AA24-'DD7A1.MELD'!M24-'DD7A2.MELD'!Z24-'DD7A3.MELD'!Q24-'DD7A3.MELD'!Y24-'DD7A3.MELD'!Z24</f>
        <v>0</v>
      </c>
      <c r="BF24" s="509"/>
    </row>
    <row r="25" spans="1:58" s="51" customFormat="1" ht="17.100000000000001" customHeight="1" thickTop="1" thickBot="1">
      <c r="B25" s="433"/>
      <c r="C25" s="552" t="s">
        <v>62</v>
      </c>
      <c r="D25" s="482"/>
      <c r="E25" s="482"/>
      <c r="F25" s="666"/>
      <c r="G25" s="482"/>
      <c r="H25" s="482"/>
      <c r="I25" s="482"/>
      <c r="J25" s="482"/>
      <c r="K25" s="482"/>
      <c r="L25" s="482"/>
      <c r="M25" s="482"/>
      <c r="N25" s="482"/>
      <c r="O25" s="482"/>
      <c r="P25" s="482"/>
      <c r="Q25" s="418">
        <f t="shared" si="3"/>
        <v>0</v>
      </c>
      <c r="R25" s="482"/>
      <c r="S25" s="482"/>
      <c r="T25" s="482"/>
      <c r="U25" s="482"/>
      <c r="V25" s="482"/>
      <c r="W25" s="482"/>
      <c r="X25" s="482"/>
      <c r="Y25" s="418">
        <f t="shared" si="4"/>
        <v>0</v>
      </c>
      <c r="Z25" s="482"/>
      <c r="AA25" s="418">
        <f>+'DD7A1.MELD'!M25+'DD7A2.MELD'!Z25+'DD7A3.MELD'!Q25+'DD7A3.MELD'!Y25+'DD7A3.MELD'!Z25</f>
        <v>0</v>
      </c>
      <c r="AB25" s="479">
        <v>9</v>
      </c>
      <c r="AC25" s="494"/>
      <c r="AD25" s="500"/>
      <c r="AE25" s="500"/>
      <c r="AF25" s="837"/>
      <c r="AG25" s="500"/>
      <c r="AH25" s="500"/>
      <c r="AI25" s="500"/>
      <c r="AJ25" s="500"/>
      <c r="AK25" s="500"/>
      <c r="AL25" s="500"/>
      <c r="AM25" s="500"/>
      <c r="AN25" s="500"/>
      <c r="AO25" s="500"/>
      <c r="AP25" s="500"/>
      <c r="AQ25" s="500"/>
      <c r="AR25" s="500"/>
      <c r="AS25" s="500"/>
      <c r="AT25" s="500"/>
      <c r="AU25" s="500"/>
      <c r="AV25" s="500"/>
      <c r="AW25" s="500"/>
      <c r="AX25" s="500"/>
      <c r="AY25" s="500"/>
      <c r="AZ25" s="500"/>
      <c r="BA25" s="500"/>
      <c r="BB25" s="494"/>
      <c r="BC25" s="500">
        <f t="shared" si="5"/>
        <v>0</v>
      </c>
      <c r="BD25" s="500">
        <f t="shared" si="6"/>
        <v>0</v>
      </c>
      <c r="BE25" s="500">
        <f>+AA25-'DD7A1.MELD'!M25-'DD7A2.MELD'!Z25-'DD7A3.MELD'!Q25-'DD7A3.MELD'!Y25-'DD7A3.MELD'!Z25</f>
        <v>0</v>
      </c>
      <c r="BF25" s="494"/>
    </row>
    <row r="26" spans="1:58" s="56" customFormat="1" ht="30" customHeight="1" thickTop="1" thickBot="1">
      <c r="B26" s="435"/>
      <c r="C26" s="553" t="s">
        <v>55</v>
      </c>
      <c r="D26" s="481">
        <f>+SUM(D23,D14,D11)</f>
        <v>0</v>
      </c>
      <c r="E26" s="481">
        <f t="shared" ref="E26:P26" si="10">+SUM(E23,E14,E11)</f>
        <v>0</v>
      </c>
      <c r="F26" s="666"/>
      <c r="G26" s="481">
        <f t="shared" si="10"/>
        <v>0</v>
      </c>
      <c r="H26" s="481">
        <f t="shared" si="10"/>
        <v>0</v>
      </c>
      <c r="I26" s="481">
        <f t="shared" si="10"/>
        <v>0</v>
      </c>
      <c r="J26" s="481">
        <f t="shared" si="10"/>
        <v>0</v>
      </c>
      <c r="K26" s="481">
        <f t="shared" si="10"/>
        <v>0</v>
      </c>
      <c r="L26" s="481">
        <f t="shared" si="10"/>
        <v>0</v>
      </c>
      <c r="M26" s="481">
        <f t="shared" si="10"/>
        <v>0</v>
      </c>
      <c r="N26" s="481">
        <f t="shared" si="10"/>
        <v>0</v>
      </c>
      <c r="O26" s="481">
        <f t="shared" si="10"/>
        <v>0</v>
      </c>
      <c r="P26" s="481">
        <f t="shared" si="10"/>
        <v>0</v>
      </c>
      <c r="Q26" s="418">
        <f t="shared" si="3"/>
        <v>0</v>
      </c>
      <c r="R26" s="481">
        <f t="shared" ref="R26:Z26" si="11">+SUM(R23,R14,R11)</f>
        <v>0</v>
      </c>
      <c r="S26" s="481">
        <f t="shared" si="11"/>
        <v>0</v>
      </c>
      <c r="T26" s="481">
        <f t="shared" si="11"/>
        <v>0</v>
      </c>
      <c r="U26" s="481">
        <f t="shared" si="11"/>
        <v>0</v>
      </c>
      <c r="V26" s="481">
        <f t="shared" si="11"/>
        <v>0</v>
      </c>
      <c r="W26" s="481">
        <f t="shared" si="11"/>
        <v>0</v>
      </c>
      <c r="X26" s="481">
        <f t="shared" si="11"/>
        <v>0</v>
      </c>
      <c r="Y26" s="418">
        <f t="shared" si="4"/>
        <v>0</v>
      </c>
      <c r="Z26" s="481">
        <f t="shared" si="11"/>
        <v>0</v>
      </c>
      <c r="AA26" s="418">
        <f>+'DD7A1.MELD'!M26+'DD7A2.MELD'!Z26+'DD7A3.MELD'!Q26+'DD7A3.MELD'!Y26+'DD7A3.MELD'!Z26</f>
        <v>0</v>
      </c>
      <c r="AB26" s="479">
        <v>10</v>
      </c>
      <c r="AC26" s="494"/>
      <c r="AD26" s="500">
        <f>+D26-D11-D14-D23</f>
        <v>0</v>
      </c>
      <c r="AE26" s="500">
        <f t="shared" ref="AE26:BA26" si="12">+E26-E11-E14-E23</f>
        <v>0</v>
      </c>
      <c r="AF26" s="837"/>
      <c r="AG26" s="500">
        <f t="shared" si="12"/>
        <v>0</v>
      </c>
      <c r="AH26" s="500">
        <f t="shared" si="12"/>
        <v>0</v>
      </c>
      <c r="AI26" s="500">
        <f t="shared" si="12"/>
        <v>0</v>
      </c>
      <c r="AJ26" s="500">
        <f t="shared" si="12"/>
        <v>0</v>
      </c>
      <c r="AK26" s="500">
        <f t="shared" si="12"/>
        <v>0</v>
      </c>
      <c r="AL26" s="500">
        <f t="shared" si="12"/>
        <v>0</v>
      </c>
      <c r="AM26" s="500">
        <f t="shared" si="12"/>
        <v>0</v>
      </c>
      <c r="AN26" s="500">
        <f t="shared" si="12"/>
        <v>0</v>
      </c>
      <c r="AO26" s="500">
        <f t="shared" si="12"/>
        <v>0</v>
      </c>
      <c r="AP26" s="500">
        <f t="shared" si="12"/>
        <v>0</v>
      </c>
      <c r="AQ26" s="500">
        <f t="shared" si="12"/>
        <v>0</v>
      </c>
      <c r="AR26" s="500">
        <f t="shared" si="12"/>
        <v>0</v>
      </c>
      <c r="AS26" s="500">
        <f t="shared" si="12"/>
        <v>0</v>
      </c>
      <c r="AT26" s="500">
        <f t="shared" si="12"/>
        <v>0</v>
      </c>
      <c r="AU26" s="500">
        <f t="shared" si="12"/>
        <v>0</v>
      </c>
      <c r="AV26" s="500">
        <f t="shared" si="12"/>
        <v>0</v>
      </c>
      <c r="AW26" s="500">
        <f t="shared" si="12"/>
        <v>0</v>
      </c>
      <c r="AX26" s="500">
        <f t="shared" si="12"/>
        <v>0</v>
      </c>
      <c r="AY26" s="500">
        <f t="shared" si="12"/>
        <v>0</v>
      </c>
      <c r="AZ26" s="500">
        <f t="shared" si="12"/>
        <v>0</v>
      </c>
      <c r="BA26" s="500">
        <f t="shared" si="12"/>
        <v>0</v>
      </c>
      <c r="BB26" s="494"/>
      <c r="BC26" s="500">
        <f t="shared" si="5"/>
        <v>0</v>
      </c>
      <c r="BD26" s="500">
        <f t="shared" si="6"/>
        <v>0</v>
      </c>
      <c r="BE26" s="500">
        <f>+AA26-'DD7A1.MELD'!M26-'DD7A2.MELD'!Z26-'DD7A3.MELD'!Q26-'DD7A3.MELD'!Y26-'DD7A3.MELD'!Z26</f>
        <v>0</v>
      </c>
      <c r="BF26" s="498"/>
    </row>
    <row r="27" spans="1:58" s="82" customFormat="1" ht="30" customHeight="1" thickTop="1" thickBot="1">
      <c r="B27" s="287"/>
      <c r="C27" s="733" t="s">
        <v>388</v>
      </c>
      <c r="D27" s="482"/>
      <c r="E27" s="482"/>
      <c r="F27" s="666"/>
      <c r="G27" s="482"/>
      <c r="H27" s="482"/>
      <c r="I27" s="482"/>
      <c r="J27" s="482"/>
      <c r="K27" s="482"/>
      <c r="L27" s="482"/>
      <c r="M27" s="482"/>
      <c r="N27" s="482"/>
      <c r="O27" s="482"/>
      <c r="P27" s="482"/>
      <c r="Q27" s="418">
        <f t="shared" ref="Q27:Q29" si="13">SUM(D27:P27)</f>
        <v>0</v>
      </c>
      <c r="R27" s="482"/>
      <c r="S27" s="482"/>
      <c r="T27" s="482"/>
      <c r="U27" s="482"/>
      <c r="V27" s="482"/>
      <c r="W27" s="482"/>
      <c r="X27" s="482"/>
      <c r="Y27" s="418">
        <f t="shared" ref="Y27:Y29" si="14">SUM(R27:X27)</f>
        <v>0</v>
      </c>
      <c r="Z27" s="482"/>
      <c r="AA27" s="418">
        <f>+'DD7A1.MELD'!M27+'DD7A2.MELD'!Z27+'DD7A3.MELD'!Q27+'DD7A3.MELD'!Y27+'DD7A3.MELD'!Z27</f>
        <v>0</v>
      </c>
      <c r="AB27" s="479">
        <v>70</v>
      </c>
      <c r="AC27" s="494"/>
      <c r="AD27" s="506">
        <f>+IF((D27+D28&gt;D26),111,0)</f>
        <v>0</v>
      </c>
      <c r="AE27" s="506">
        <f t="shared" ref="AE27:BA27" si="15">+IF((E27+E28&gt;E26),111,0)</f>
        <v>0</v>
      </c>
      <c r="AF27" s="837"/>
      <c r="AG27" s="506">
        <f t="shared" si="15"/>
        <v>0</v>
      </c>
      <c r="AH27" s="506">
        <f t="shared" si="15"/>
        <v>0</v>
      </c>
      <c r="AI27" s="506">
        <f t="shared" si="15"/>
        <v>0</v>
      </c>
      <c r="AJ27" s="506">
        <f t="shared" si="15"/>
        <v>0</v>
      </c>
      <c r="AK27" s="506">
        <f t="shared" si="15"/>
        <v>0</v>
      </c>
      <c r="AL27" s="506">
        <f t="shared" si="15"/>
        <v>0</v>
      </c>
      <c r="AM27" s="506">
        <f t="shared" si="15"/>
        <v>0</v>
      </c>
      <c r="AN27" s="506">
        <f t="shared" si="15"/>
        <v>0</v>
      </c>
      <c r="AO27" s="506">
        <f t="shared" si="15"/>
        <v>0</v>
      </c>
      <c r="AP27" s="506">
        <f t="shared" si="15"/>
        <v>0</v>
      </c>
      <c r="AQ27" s="506">
        <f t="shared" si="15"/>
        <v>0</v>
      </c>
      <c r="AR27" s="506">
        <f t="shared" si="15"/>
        <v>0</v>
      </c>
      <c r="AS27" s="506">
        <f t="shared" si="15"/>
        <v>0</v>
      </c>
      <c r="AT27" s="506">
        <f t="shared" si="15"/>
        <v>0</v>
      </c>
      <c r="AU27" s="506">
        <f t="shared" si="15"/>
        <v>0</v>
      </c>
      <c r="AV27" s="506">
        <f t="shared" si="15"/>
        <v>0</v>
      </c>
      <c r="AW27" s="506">
        <f t="shared" si="15"/>
        <v>0</v>
      </c>
      <c r="AX27" s="506">
        <f t="shared" si="15"/>
        <v>0</v>
      </c>
      <c r="AY27" s="506">
        <f t="shared" si="15"/>
        <v>0</v>
      </c>
      <c r="AZ27" s="506">
        <f t="shared" si="15"/>
        <v>0</v>
      </c>
      <c r="BA27" s="506">
        <f t="shared" si="15"/>
        <v>0</v>
      </c>
      <c r="BB27" s="509"/>
      <c r="BC27" s="506">
        <f t="shared" si="5"/>
        <v>0</v>
      </c>
      <c r="BD27" s="506">
        <f t="shared" si="6"/>
        <v>0</v>
      </c>
      <c r="BE27" s="506">
        <f>+AA27-'DD7A1.MELD'!M27-'DD7A2.MELD'!Z27-'DD7A3.MELD'!Q27-'DD7A3.MELD'!Y27-'DD7A3.MELD'!Z27</f>
        <v>0</v>
      </c>
      <c r="BF27" s="509"/>
    </row>
    <row r="28" spans="1:58" s="82" customFormat="1" ht="17.100000000000001" customHeight="1" thickTop="1" thickBot="1">
      <c r="B28" s="288"/>
      <c r="C28" s="733" t="s">
        <v>389</v>
      </c>
      <c r="D28" s="482"/>
      <c r="E28" s="482"/>
      <c r="F28" s="666"/>
      <c r="G28" s="482"/>
      <c r="H28" s="482"/>
      <c r="I28" s="482"/>
      <c r="J28" s="482"/>
      <c r="K28" s="482"/>
      <c r="L28" s="482"/>
      <c r="M28" s="482"/>
      <c r="N28" s="482"/>
      <c r="O28" s="482"/>
      <c r="P28" s="482"/>
      <c r="Q28" s="418">
        <f t="shared" si="13"/>
        <v>0</v>
      </c>
      <c r="R28" s="482"/>
      <c r="S28" s="482"/>
      <c r="T28" s="482"/>
      <c r="U28" s="482"/>
      <c r="V28" s="482"/>
      <c r="W28" s="482"/>
      <c r="X28" s="482"/>
      <c r="Y28" s="418">
        <f t="shared" si="14"/>
        <v>0</v>
      </c>
      <c r="Z28" s="482"/>
      <c r="AA28" s="743">
        <f>+'DD7A1.MELD'!M28+'DD7A2.MELD'!Z28+'DD7A3.MELD'!Q28+'DD7A3.MELD'!Y28+'DD7A3.MELD'!Z28</f>
        <v>0</v>
      </c>
      <c r="AB28" s="479">
        <v>71</v>
      </c>
      <c r="AC28" s="494"/>
      <c r="AD28" s="506"/>
      <c r="AE28" s="506"/>
      <c r="AF28" s="837"/>
      <c r="AG28" s="506"/>
      <c r="AH28" s="506"/>
      <c r="AI28" s="506"/>
      <c r="AJ28" s="506"/>
      <c r="AK28" s="506"/>
      <c r="AL28" s="506"/>
      <c r="AM28" s="506"/>
      <c r="AN28" s="506"/>
      <c r="AO28" s="506"/>
      <c r="AP28" s="506"/>
      <c r="AQ28" s="506"/>
      <c r="AR28" s="506"/>
      <c r="AS28" s="506"/>
      <c r="AT28" s="506"/>
      <c r="AU28" s="506"/>
      <c r="AV28" s="506"/>
      <c r="AW28" s="506"/>
      <c r="AX28" s="506"/>
      <c r="AY28" s="506"/>
      <c r="AZ28" s="506"/>
      <c r="BA28" s="506"/>
      <c r="BB28" s="509"/>
      <c r="BC28" s="506">
        <f t="shared" si="5"/>
        <v>0</v>
      </c>
      <c r="BD28" s="506">
        <f t="shared" si="6"/>
        <v>0</v>
      </c>
      <c r="BE28" s="506">
        <f>+AA28-'DD7A1.MELD'!M28-'DD7A2.MELD'!Z28-'DD7A3.MELD'!Q28-'DD7A3.MELD'!Y28-'DD7A3.MELD'!Z28</f>
        <v>0</v>
      </c>
      <c r="BF28" s="509"/>
    </row>
    <row r="29" spans="1:58" s="56" customFormat="1" ht="17.100000000000001" customHeight="1" thickTop="1" thickBot="1">
      <c r="B29" s="436"/>
      <c r="C29" s="733" t="s">
        <v>250</v>
      </c>
      <c r="D29" s="482"/>
      <c r="E29" s="482"/>
      <c r="F29" s="666"/>
      <c r="G29" s="482"/>
      <c r="H29" s="482"/>
      <c r="I29" s="482"/>
      <c r="J29" s="482"/>
      <c r="K29" s="482"/>
      <c r="L29" s="482"/>
      <c r="M29" s="482"/>
      <c r="N29" s="482"/>
      <c r="O29" s="482"/>
      <c r="P29" s="482"/>
      <c r="Q29" s="418">
        <f t="shared" si="13"/>
        <v>0</v>
      </c>
      <c r="R29" s="482"/>
      <c r="S29" s="482"/>
      <c r="T29" s="482"/>
      <c r="U29" s="482"/>
      <c r="V29" s="482"/>
      <c r="W29" s="482"/>
      <c r="X29" s="482"/>
      <c r="Y29" s="418">
        <f t="shared" si="14"/>
        <v>0</v>
      </c>
      <c r="Z29" s="482"/>
      <c r="AA29" s="743">
        <f>+'DD7A1.MELD'!M29+'DD7A2.MELD'!Z29+'DD7A3.MELD'!Q29+'DD7A3.MELD'!Y29+'DD7A3.MELD'!Z29</f>
        <v>0</v>
      </c>
      <c r="AB29" s="479">
        <v>52</v>
      </c>
      <c r="AC29" s="494"/>
      <c r="AD29" s="506">
        <f>+IF((D29&gt;D26),111,0)</f>
        <v>0</v>
      </c>
      <c r="AE29" s="506">
        <f t="shared" ref="AE29:BA29" si="16">+IF((E29&gt;E26),111,0)</f>
        <v>0</v>
      </c>
      <c r="AF29" s="837"/>
      <c r="AG29" s="506">
        <f t="shared" si="16"/>
        <v>0</v>
      </c>
      <c r="AH29" s="506">
        <f t="shared" si="16"/>
        <v>0</v>
      </c>
      <c r="AI29" s="506">
        <f t="shared" si="16"/>
        <v>0</v>
      </c>
      <c r="AJ29" s="506">
        <f t="shared" si="16"/>
        <v>0</v>
      </c>
      <c r="AK29" s="506">
        <f t="shared" si="16"/>
        <v>0</v>
      </c>
      <c r="AL29" s="506">
        <f t="shared" si="16"/>
        <v>0</v>
      </c>
      <c r="AM29" s="506">
        <f t="shared" si="16"/>
        <v>0</v>
      </c>
      <c r="AN29" s="506">
        <f t="shared" si="16"/>
        <v>0</v>
      </c>
      <c r="AO29" s="506">
        <f t="shared" si="16"/>
        <v>0</v>
      </c>
      <c r="AP29" s="506">
        <f t="shared" si="16"/>
        <v>0</v>
      </c>
      <c r="AQ29" s="506">
        <f t="shared" si="16"/>
        <v>0</v>
      </c>
      <c r="AR29" s="506">
        <f t="shared" si="16"/>
        <v>0</v>
      </c>
      <c r="AS29" s="506">
        <f t="shared" si="16"/>
        <v>0</v>
      </c>
      <c r="AT29" s="506">
        <f t="shared" si="16"/>
        <v>0</v>
      </c>
      <c r="AU29" s="506">
        <f t="shared" si="16"/>
        <v>0</v>
      </c>
      <c r="AV29" s="506">
        <f t="shared" si="16"/>
        <v>0</v>
      </c>
      <c r="AW29" s="506">
        <f t="shared" si="16"/>
        <v>0</v>
      </c>
      <c r="AX29" s="506">
        <f t="shared" si="16"/>
        <v>0</v>
      </c>
      <c r="AY29" s="506">
        <f t="shared" si="16"/>
        <v>0</v>
      </c>
      <c r="AZ29" s="506">
        <f t="shared" si="16"/>
        <v>0</v>
      </c>
      <c r="BA29" s="506">
        <f t="shared" si="16"/>
        <v>0</v>
      </c>
      <c r="BB29" s="494"/>
      <c r="BC29" s="506">
        <f t="shared" si="5"/>
        <v>0</v>
      </c>
      <c r="BD29" s="506">
        <f t="shared" si="6"/>
        <v>0</v>
      </c>
      <c r="BE29" s="506">
        <f>+AA29-'DD7A1.MELD'!M29-'DD7A2.MELD'!Z29-'DD7A3.MELD'!Q29-'DD7A3.MELD'!Y29-'DD7A3.MELD'!Z29</f>
        <v>0</v>
      </c>
      <c r="BF29" s="498"/>
    </row>
    <row r="30" spans="1:58" s="56" customFormat="1" ht="17.100000000000001" customHeight="1" thickTop="1">
      <c r="A30" s="835"/>
      <c r="B30" s="436"/>
      <c r="C30" s="733" t="s">
        <v>447</v>
      </c>
      <c r="D30" s="666"/>
      <c r="E30" s="666"/>
      <c r="F30" s="666"/>
      <c r="G30" s="666"/>
      <c r="H30" s="666"/>
      <c r="I30" s="666"/>
      <c r="J30" s="666"/>
      <c r="K30" s="666"/>
      <c r="L30" s="666"/>
      <c r="M30" s="666"/>
      <c r="N30" s="666"/>
      <c r="O30" s="666"/>
      <c r="P30" s="666"/>
      <c r="Q30" s="666"/>
      <c r="R30" s="666"/>
      <c r="S30" s="666"/>
      <c r="T30" s="666"/>
      <c r="U30" s="666"/>
      <c r="V30" s="666"/>
      <c r="W30" s="666"/>
      <c r="X30" s="666"/>
      <c r="Y30" s="666"/>
      <c r="Z30" s="666"/>
      <c r="AA30" s="423"/>
      <c r="AB30" s="479">
        <v>187</v>
      </c>
      <c r="AC30" s="494"/>
      <c r="AD30" s="836"/>
      <c r="AE30" s="836"/>
      <c r="AF30" s="837"/>
      <c r="AG30" s="836"/>
      <c r="AH30" s="836"/>
      <c r="AI30" s="836"/>
      <c r="AJ30" s="836"/>
      <c r="AK30" s="836"/>
      <c r="AL30" s="836"/>
      <c r="AM30" s="836"/>
      <c r="AN30" s="836"/>
      <c r="AO30" s="836"/>
      <c r="AP30" s="836"/>
      <c r="AQ30" s="836"/>
      <c r="AR30" s="836"/>
      <c r="AS30" s="836"/>
      <c r="AT30" s="836"/>
      <c r="AU30" s="836"/>
      <c r="AV30" s="836"/>
      <c r="AW30" s="836"/>
      <c r="AX30" s="836"/>
      <c r="AY30" s="836"/>
      <c r="AZ30" s="836"/>
      <c r="BA30" s="511"/>
      <c r="BB30" s="494"/>
      <c r="BC30" s="836"/>
      <c r="BD30" s="836"/>
      <c r="BE30" s="506">
        <f>+IF(AA30&lt;=AA26,0,100)</f>
        <v>0</v>
      </c>
      <c r="BF30" s="498"/>
    </row>
    <row r="31" spans="1:58" s="51" customFormat="1" ht="30" customHeight="1">
      <c r="B31" s="432"/>
      <c r="C31" s="560" t="s">
        <v>455</v>
      </c>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442"/>
      <c r="AB31" s="479"/>
      <c r="AC31" s="494"/>
      <c r="AD31" s="500"/>
      <c r="AE31" s="500"/>
      <c r="AF31" s="770"/>
      <c r="AG31" s="500"/>
      <c r="AH31" s="500"/>
      <c r="AI31" s="500"/>
      <c r="AJ31" s="500"/>
      <c r="AK31" s="500"/>
      <c r="AL31" s="500"/>
      <c r="AM31" s="500"/>
      <c r="AN31" s="500"/>
      <c r="AO31" s="500"/>
      <c r="AP31" s="500"/>
      <c r="AQ31" s="500"/>
      <c r="AR31" s="500"/>
      <c r="AS31" s="500"/>
      <c r="AT31" s="500"/>
      <c r="AU31" s="500"/>
      <c r="AV31" s="500"/>
      <c r="AW31" s="500"/>
      <c r="AX31" s="500"/>
      <c r="AY31" s="500"/>
      <c r="AZ31" s="500"/>
      <c r="BA31" s="500"/>
      <c r="BB31" s="494"/>
      <c r="BC31" s="500"/>
      <c r="BD31" s="500"/>
      <c r="BE31" s="500"/>
      <c r="BF31" s="494"/>
    </row>
    <row r="32" spans="1:58" s="51" customFormat="1" ht="17.100000000000001" customHeight="1" thickBot="1">
      <c r="B32" s="433"/>
      <c r="C32" s="732" t="s">
        <v>10</v>
      </c>
      <c r="D32" s="482"/>
      <c r="E32" s="482"/>
      <c r="F32" s="666"/>
      <c r="G32" s="482"/>
      <c r="H32" s="482"/>
      <c r="I32" s="482"/>
      <c r="J32" s="482"/>
      <c r="K32" s="482"/>
      <c r="L32" s="482"/>
      <c r="M32" s="482"/>
      <c r="N32" s="482"/>
      <c r="O32" s="482"/>
      <c r="P32" s="482"/>
      <c r="Q32" s="418">
        <f t="shared" ref="Q32:Q47" si="17">SUM(D32:P32)</f>
        <v>0</v>
      </c>
      <c r="R32" s="482"/>
      <c r="S32" s="482"/>
      <c r="T32" s="482"/>
      <c r="U32" s="482"/>
      <c r="V32" s="482"/>
      <c r="W32" s="482"/>
      <c r="X32" s="482"/>
      <c r="Y32" s="418">
        <f t="shared" ref="Y32:Y47" si="18">SUM(R32:X32)</f>
        <v>0</v>
      </c>
      <c r="Z32" s="482"/>
      <c r="AA32" s="418">
        <f>+'DD7A1.MELD'!M31+'DD7A2.MELD'!Z31+'DD7A3.MELD'!Q32+'DD7A3.MELD'!Y32+'DD7A3.MELD'!Z32</f>
        <v>0</v>
      </c>
      <c r="AB32" s="479">
        <v>11</v>
      </c>
      <c r="AC32" s="494"/>
      <c r="AD32" s="500">
        <f>+D32-SUM(D33:D34)</f>
        <v>0</v>
      </c>
      <c r="AE32" s="500">
        <f t="shared" ref="AE32:BA32" si="19">+E32-SUM(E33:E34)</f>
        <v>0</v>
      </c>
      <c r="AF32" s="837"/>
      <c r="AG32" s="500">
        <f t="shared" si="19"/>
        <v>0</v>
      </c>
      <c r="AH32" s="500">
        <f t="shared" si="19"/>
        <v>0</v>
      </c>
      <c r="AI32" s="500">
        <f t="shared" si="19"/>
        <v>0</v>
      </c>
      <c r="AJ32" s="500">
        <f t="shared" si="19"/>
        <v>0</v>
      </c>
      <c r="AK32" s="500">
        <f t="shared" si="19"/>
        <v>0</v>
      </c>
      <c r="AL32" s="500">
        <f t="shared" si="19"/>
        <v>0</v>
      </c>
      <c r="AM32" s="500">
        <f t="shared" si="19"/>
        <v>0</v>
      </c>
      <c r="AN32" s="500">
        <f t="shared" si="19"/>
        <v>0</v>
      </c>
      <c r="AO32" s="500">
        <f t="shared" si="19"/>
        <v>0</v>
      </c>
      <c r="AP32" s="500">
        <f t="shared" si="19"/>
        <v>0</v>
      </c>
      <c r="AQ32" s="500">
        <f t="shared" si="19"/>
        <v>0</v>
      </c>
      <c r="AR32" s="500">
        <f t="shared" si="19"/>
        <v>0</v>
      </c>
      <c r="AS32" s="500">
        <f t="shared" si="19"/>
        <v>0</v>
      </c>
      <c r="AT32" s="500">
        <f t="shared" si="19"/>
        <v>0</v>
      </c>
      <c r="AU32" s="500">
        <f t="shared" si="19"/>
        <v>0</v>
      </c>
      <c r="AV32" s="500">
        <f t="shared" si="19"/>
        <v>0</v>
      </c>
      <c r="AW32" s="500">
        <f t="shared" si="19"/>
        <v>0</v>
      </c>
      <c r="AX32" s="500">
        <f t="shared" si="19"/>
        <v>0</v>
      </c>
      <c r="AY32" s="500">
        <f t="shared" si="19"/>
        <v>0</v>
      </c>
      <c r="AZ32" s="500">
        <f t="shared" si="19"/>
        <v>0</v>
      </c>
      <c r="BA32" s="500">
        <f t="shared" si="19"/>
        <v>0</v>
      </c>
      <c r="BB32" s="494"/>
      <c r="BC32" s="500">
        <f t="shared" si="5"/>
        <v>0</v>
      </c>
      <c r="BD32" s="500">
        <f t="shared" si="6"/>
        <v>0</v>
      </c>
      <c r="BE32" s="500">
        <f>+AA32-'DD7A1.MELD'!M31-'DD7A2.MELD'!Z31-'DD7A3.MELD'!Q32-'DD7A3.MELD'!Y32-'DD7A3.MELD'!Z32</f>
        <v>0</v>
      </c>
      <c r="BF32" s="494"/>
    </row>
    <row r="33" spans="2:58" s="51" customFormat="1" ht="17.100000000000001" customHeight="1" thickTop="1" thickBot="1">
      <c r="B33" s="433"/>
      <c r="C33" s="552" t="s">
        <v>61</v>
      </c>
      <c r="D33" s="482"/>
      <c r="E33" s="482"/>
      <c r="F33" s="666"/>
      <c r="G33" s="482"/>
      <c r="H33" s="482"/>
      <c r="I33" s="482"/>
      <c r="J33" s="482"/>
      <c r="K33" s="482"/>
      <c r="L33" s="482"/>
      <c r="M33" s="482"/>
      <c r="N33" s="482"/>
      <c r="O33" s="482"/>
      <c r="P33" s="482"/>
      <c r="Q33" s="418">
        <f t="shared" si="17"/>
        <v>0</v>
      </c>
      <c r="R33" s="482"/>
      <c r="S33" s="482"/>
      <c r="T33" s="482"/>
      <c r="U33" s="482"/>
      <c r="V33" s="482"/>
      <c r="W33" s="482"/>
      <c r="X33" s="482"/>
      <c r="Y33" s="418">
        <f t="shared" si="18"/>
        <v>0</v>
      </c>
      <c r="Z33" s="482"/>
      <c r="AA33" s="418">
        <f>+'DD7A1.MELD'!M32+'DD7A2.MELD'!Z32+'DD7A3.MELD'!Q33+'DD7A3.MELD'!Y33+'DD7A3.MELD'!Z33</f>
        <v>0</v>
      </c>
      <c r="AB33" s="479">
        <v>12</v>
      </c>
      <c r="AC33" s="494"/>
      <c r="AD33" s="500"/>
      <c r="AE33" s="500"/>
      <c r="AF33" s="837"/>
      <c r="AG33" s="500"/>
      <c r="AH33" s="500"/>
      <c r="AI33" s="500"/>
      <c r="AJ33" s="500"/>
      <c r="AK33" s="500"/>
      <c r="AL33" s="500"/>
      <c r="AM33" s="500"/>
      <c r="AN33" s="500"/>
      <c r="AO33" s="500"/>
      <c r="AP33" s="500"/>
      <c r="AQ33" s="500"/>
      <c r="AR33" s="500"/>
      <c r="AS33" s="500"/>
      <c r="AT33" s="500"/>
      <c r="AU33" s="500"/>
      <c r="AV33" s="500"/>
      <c r="AW33" s="500"/>
      <c r="AX33" s="500"/>
      <c r="AY33" s="500"/>
      <c r="AZ33" s="500"/>
      <c r="BA33" s="500"/>
      <c r="BB33" s="494"/>
      <c r="BC33" s="500">
        <f t="shared" si="5"/>
        <v>0</v>
      </c>
      <c r="BD33" s="500">
        <f t="shared" si="6"/>
        <v>0</v>
      </c>
      <c r="BE33" s="500">
        <f>+AA33-'DD7A1.MELD'!M32-'DD7A2.MELD'!Z32-'DD7A3.MELD'!Q33-'DD7A3.MELD'!Y33-'DD7A3.MELD'!Z33</f>
        <v>0</v>
      </c>
      <c r="BF33" s="494"/>
    </row>
    <row r="34" spans="2:58" s="51" customFormat="1" ht="17.100000000000001" customHeight="1" thickTop="1" thickBot="1">
      <c r="B34" s="432"/>
      <c r="C34" s="552" t="s">
        <v>62</v>
      </c>
      <c r="D34" s="482"/>
      <c r="E34" s="482"/>
      <c r="F34" s="666"/>
      <c r="G34" s="482"/>
      <c r="H34" s="482"/>
      <c r="I34" s="482"/>
      <c r="J34" s="482"/>
      <c r="K34" s="482"/>
      <c r="L34" s="482"/>
      <c r="M34" s="482"/>
      <c r="N34" s="482"/>
      <c r="O34" s="482"/>
      <c r="P34" s="482"/>
      <c r="Q34" s="418">
        <f t="shared" si="17"/>
        <v>0</v>
      </c>
      <c r="R34" s="482"/>
      <c r="S34" s="482"/>
      <c r="T34" s="482"/>
      <c r="U34" s="482"/>
      <c r="V34" s="482"/>
      <c r="W34" s="482"/>
      <c r="X34" s="482"/>
      <c r="Y34" s="418">
        <f t="shared" si="18"/>
        <v>0</v>
      </c>
      <c r="Z34" s="482"/>
      <c r="AA34" s="418">
        <f>+'DD7A1.MELD'!M33+'DD7A2.MELD'!Z33+'DD7A3.MELD'!Q34+'DD7A3.MELD'!Y34+'DD7A3.MELD'!Z34</f>
        <v>0</v>
      </c>
      <c r="AB34" s="479">
        <v>13</v>
      </c>
      <c r="AC34" s="494"/>
      <c r="AD34" s="500"/>
      <c r="AE34" s="500"/>
      <c r="AF34" s="837"/>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494"/>
      <c r="BC34" s="500">
        <f t="shared" si="5"/>
        <v>0</v>
      </c>
      <c r="BD34" s="500">
        <f t="shared" si="6"/>
        <v>0</v>
      </c>
      <c r="BE34" s="500">
        <f>+AA34-'DD7A1.MELD'!M33-'DD7A2.MELD'!Z33-'DD7A3.MELD'!Q34-'DD7A3.MELD'!Y34-'DD7A3.MELD'!Z34</f>
        <v>0</v>
      </c>
      <c r="BF34" s="494"/>
    </row>
    <row r="35" spans="2:58" s="51" customFormat="1" ht="30" customHeight="1" thickTop="1" thickBot="1">
      <c r="B35" s="432"/>
      <c r="C35" s="553" t="s">
        <v>11</v>
      </c>
      <c r="D35" s="482"/>
      <c r="E35" s="482"/>
      <c r="F35" s="666"/>
      <c r="G35" s="482"/>
      <c r="H35" s="482"/>
      <c r="I35" s="482"/>
      <c r="J35" s="482"/>
      <c r="K35" s="482"/>
      <c r="L35" s="482"/>
      <c r="M35" s="482"/>
      <c r="N35" s="482"/>
      <c r="O35" s="482"/>
      <c r="P35" s="482"/>
      <c r="Q35" s="418">
        <f t="shared" si="17"/>
        <v>0</v>
      </c>
      <c r="R35" s="482"/>
      <c r="S35" s="482"/>
      <c r="T35" s="482"/>
      <c r="U35" s="482"/>
      <c r="V35" s="482"/>
      <c r="W35" s="482"/>
      <c r="X35" s="482"/>
      <c r="Y35" s="418">
        <f t="shared" si="18"/>
        <v>0</v>
      </c>
      <c r="Z35" s="482"/>
      <c r="AA35" s="418">
        <f>+'DD7A1.MELD'!M34+'DD7A2.MELD'!Z34+'DD7A3.MELD'!Q35+'DD7A3.MELD'!Y35+'DD7A3.MELD'!Z35</f>
        <v>0</v>
      </c>
      <c r="AB35" s="479">
        <v>14</v>
      </c>
      <c r="AC35" s="494"/>
      <c r="AD35" s="500">
        <f>+D35-SUM(D36:D37)</f>
        <v>0</v>
      </c>
      <c r="AE35" s="500">
        <f t="shared" ref="AE35:BA35" si="20">+E35-SUM(E36:E37)</f>
        <v>0</v>
      </c>
      <c r="AF35" s="837"/>
      <c r="AG35" s="500">
        <f t="shared" si="20"/>
        <v>0</v>
      </c>
      <c r="AH35" s="500">
        <f t="shared" si="20"/>
        <v>0</v>
      </c>
      <c r="AI35" s="500">
        <f t="shared" si="20"/>
        <v>0</v>
      </c>
      <c r="AJ35" s="500">
        <f t="shared" si="20"/>
        <v>0</v>
      </c>
      <c r="AK35" s="500">
        <f t="shared" si="20"/>
        <v>0</v>
      </c>
      <c r="AL35" s="500">
        <f t="shared" si="20"/>
        <v>0</v>
      </c>
      <c r="AM35" s="500">
        <f t="shared" si="20"/>
        <v>0</v>
      </c>
      <c r="AN35" s="500">
        <f t="shared" si="20"/>
        <v>0</v>
      </c>
      <c r="AO35" s="500">
        <f t="shared" si="20"/>
        <v>0</v>
      </c>
      <c r="AP35" s="500">
        <f t="shared" si="20"/>
        <v>0</v>
      </c>
      <c r="AQ35" s="500">
        <f t="shared" si="20"/>
        <v>0</v>
      </c>
      <c r="AR35" s="500">
        <f t="shared" si="20"/>
        <v>0</v>
      </c>
      <c r="AS35" s="500">
        <f t="shared" si="20"/>
        <v>0</v>
      </c>
      <c r="AT35" s="500">
        <f t="shared" si="20"/>
        <v>0</v>
      </c>
      <c r="AU35" s="500">
        <f t="shared" si="20"/>
        <v>0</v>
      </c>
      <c r="AV35" s="500">
        <f t="shared" si="20"/>
        <v>0</v>
      </c>
      <c r="AW35" s="500">
        <f t="shared" si="20"/>
        <v>0</v>
      </c>
      <c r="AX35" s="500">
        <f t="shared" si="20"/>
        <v>0</v>
      </c>
      <c r="AY35" s="500">
        <f t="shared" si="20"/>
        <v>0</v>
      </c>
      <c r="AZ35" s="500">
        <f t="shared" si="20"/>
        <v>0</v>
      </c>
      <c r="BA35" s="500">
        <f t="shared" si="20"/>
        <v>0</v>
      </c>
      <c r="BB35" s="494"/>
      <c r="BC35" s="500">
        <f t="shared" si="5"/>
        <v>0</v>
      </c>
      <c r="BD35" s="500">
        <f t="shared" si="6"/>
        <v>0</v>
      </c>
      <c r="BE35" s="500">
        <f>+AA35-'DD7A1.MELD'!M34-'DD7A2.MELD'!Z34-'DD7A3.MELD'!Q35-'DD7A3.MELD'!Y35-'DD7A3.MELD'!Z35</f>
        <v>0</v>
      </c>
      <c r="BF35" s="494"/>
    </row>
    <row r="36" spans="2:58" s="51" customFormat="1" ht="17.100000000000001" customHeight="1" thickTop="1" thickBot="1">
      <c r="B36" s="432"/>
      <c r="C36" s="552" t="s">
        <v>61</v>
      </c>
      <c r="D36" s="482"/>
      <c r="E36" s="482"/>
      <c r="F36" s="666"/>
      <c r="G36" s="482"/>
      <c r="H36" s="482"/>
      <c r="I36" s="482"/>
      <c r="J36" s="482"/>
      <c r="K36" s="482"/>
      <c r="L36" s="482"/>
      <c r="M36" s="482"/>
      <c r="N36" s="482"/>
      <c r="O36" s="482"/>
      <c r="P36" s="482"/>
      <c r="Q36" s="418">
        <f t="shared" si="17"/>
        <v>0</v>
      </c>
      <c r="R36" s="482"/>
      <c r="S36" s="482"/>
      <c r="T36" s="482"/>
      <c r="U36" s="482"/>
      <c r="V36" s="482"/>
      <c r="W36" s="482"/>
      <c r="X36" s="482"/>
      <c r="Y36" s="418">
        <f t="shared" si="18"/>
        <v>0</v>
      </c>
      <c r="Z36" s="482"/>
      <c r="AA36" s="418">
        <f>+'DD7A1.MELD'!M35+'DD7A2.MELD'!Z35+'DD7A3.MELD'!Q36+'DD7A3.MELD'!Y36+'DD7A3.MELD'!Z36</f>
        <v>0</v>
      </c>
      <c r="AB36" s="479">
        <v>15</v>
      </c>
      <c r="AC36" s="494"/>
      <c r="AD36" s="500"/>
      <c r="AE36" s="500"/>
      <c r="AF36" s="837"/>
      <c r="AG36" s="500"/>
      <c r="AH36" s="500"/>
      <c r="AI36" s="500"/>
      <c r="AJ36" s="500"/>
      <c r="AK36" s="500"/>
      <c r="AL36" s="500"/>
      <c r="AM36" s="500"/>
      <c r="AN36" s="500"/>
      <c r="AO36" s="500"/>
      <c r="AP36" s="500"/>
      <c r="AQ36" s="500"/>
      <c r="AR36" s="500"/>
      <c r="AS36" s="500"/>
      <c r="AT36" s="500"/>
      <c r="AU36" s="500"/>
      <c r="AV36" s="500"/>
      <c r="AW36" s="500"/>
      <c r="AX36" s="500"/>
      <c r="AY36" s="500"/>
      <c r="AZ36" s="500"/>
      <c r="BA36" s="500"/>
      <c r="BB36" s="494"/>
      <c r="BC36" s="500">
        <f t="shared" si="5"/>
        <v>0</v>
      </c>
      <c r="BD36" s="500">
        <f t="shared" si="6"/>
        <v>0</v>
      </c>
      <c r="BE36" s="500">
        <f>+AA36-'DD7A1.MELD'!M35-'DD7A2.MELD'!Z35-'DD7A3.MELD'!Q36-'DD7A3.MELD'!Y36-'DD7A3.MELD'!Z36</f>
        <v>0</v>
      </c>
      <c r="BF36" s="494"/>
    </row>
    <row r="37" spans="2:58" s="56" customFormat="1" ht="17.100000000000001" customHeight="1" thickTop="1" thickBot="1">
      <c r="B37" s="434"/>
      <c r="C37" s="552" t="s">
        <v>62</v>
      </c>
      <c r="D37" s="482"/>
      <c r="E37" s="482"/>
      <c r="F37" s="666"/>
      <c r="G37" s="482"/>
      <c r="H37" s="482"/>
      <c r="I37" s="482"/>
      <c r="J37" s="482"/>
      <c r="K37" s="482"/>
      <c r="L37" s="482"/>
      <c r="M37" s="482"/>
      <c r="N37" s="482"/>
      <c r="O37" s="482"/>
      <c r="P37" s="482"/>
      <c r="Q37" s="418">
        <f t="shared" si="17"/>
        <v>0</v>
      </c>
      <c r="R37" s="482"/>
      <c r="S37" s="482"/>
      <c r="T37" s="482"/>
      <c r="U37" s="482"/>
      <c r="V37" s="482"/>
      <c r="W37" s="482"/>
      <c r="X37" s="482"/>
      <c r="Y37" s="418">
        <f t="shared" si="18"/>
        <v>0</v>
      </c>
      <c r="Z37" s="482"/>
      <c r="AA37" s="418">
        <f>+'DD7A1.MELD'!M36+'DD7A2.MELD'!Z36+'DD7A3.MELD'!Q37+'DD7A3.MELD'!Y37+'DD7A3.MELD'!Z37</f>
        <v>0</v>
      </c>
      <c r="AB37" s="479">
        <v>16</v>
      </c>
      <c r="AC37" s="494"/>
      <c r="AD37" s="500"/>
      <c r="AE37" s="500"/>
      <c r="AF37" s="837"/>
      <c r="AG37" s="500"/>
      <c r="AH37" s="500"/>
      <c r="AI37" s="500"/>
      <c r="AJ37" s="500"/>
      <c r="AK37" s="500"/>
      <c r="AL37" s="500"/>
      <c r="AM37" s="500"/>
      <c r="AN37" s="500"/>
      <c r="AO37" s="500"/>
      <c r="AP37" s="500"/>
      <c r="AQ37" s="500"/>
      <c r="AR37" s="500"/>
      <c r="AS37" s="500"/>
      <c r="AT37" s="500"/>
      <c r="AU37" s="500"/>
      <c r="AV37" s="500"/>
      <c r="AW37" s="500"/>
      <c r="AX37" s="500"/>
      <c r="AY37" s="500"/>
      <c r="AZ37" s="500"/>
      <c r="BA37" s="500"/>
      <c r="BB37" s="494"/>
      <c r="BC37" s="500">
        <f t="shared" si="5"/>
        <v>0</v>
      </c>
      <c r="BD37" s="500">
        <f t="shared" si="6"/>
        <v>0</v>
      </c>
      <c r="BE37" s="500">
        <f>+AA37-'DD7A1.MELD'!M36-'DD7A2.MELD'!Z36-'DD7A3.MELD'!Q37-'DD7A3.MELD'!Y37-'DD7A3.MELD'!Z37</f>
        <v>0</v>
      </c>
      <c r="BF37" s="498"/>
    </row>
    <row r="38" spans="2:58" s="51" customFormat="1" ht="30" customHeight="1" thickTop="1" thickBot="1">
      <c r="B38" s="433"/>
      <c r="C38" s="552" t="s">
        <v>190</v>
      </c>
      <c r="D38" s="482"/>
      <c r="E38" s="482"/>
      <c r="F38" s="666"/>
      <c r="G38" s="482"/>
      <c r="H38" s="482"/>
      <c r="I38" s="482"/>
      <c r="J38" s="482"/>
      <c r="K38" s="482"/>
      <c r="L38" s="482"/>
      <c r="M38" s="482"/>
      <c r="N38" s="482"/>
      <c r="O38" s="482"/>
      <c r="P38" s="482"/>
      <c r="Q38" s="418">
        <f t="shared" si="17"/>
        <v>0</v>
      </c>
      <c r="R38" s="482"/>
      <c r="S38" s="482"/>
      <c r="T38" s="482"/>
      <c r="U38" s="482"/>
      <c r="V38" s="482"/>
      <c r="W38" s="482"/>
      <c r="X38" s="482"/>
      <c r="Y38" s="418">
        <f t="shared" si="18"/>
        <v>0</v>
      </c>
      <c r="Z38" s="482"/>
      <c r="AA38" s="418">
        <f>+'DD7A1.MELD'!M37+'DD7A2.MELD'!Z37+'DD7A3.MELD'!Q38+'DD7A3.MELD'!Y38+'DD7A3.MELD'!Z38</f>
        <v>0</v>
      </c>
      <c r="AB38" s="479">
        <v>53</v>
      </c>
      <c r="AC38" s="494"/>
      <c r="AD38" s="500">
        <f>+D35-SUM(D38:D43)</f>
        <v>0</v>
      </c>
      <c r="AE38" s="500">
        <f t="shared" ref="AE38:BA38" si="21">+E35-SUM(E38:E43)</f>
        <v>0</v>
      </c>
      <c r="AF38" s="837"/>
      <c r="AG38" s="500">
        <f t="shared" si="21"/>
        <v>0</v>
      </c>
      <c r="AH38" s="500">
        <f t="shared" si="21"/>
        <v>0</v>
      </c>
      <c r="AI38" s="500">
        <f t="shared" si="21"/>
        <v>0</v>
      </c>
      <c r="AJ38" s="500">
        <f t="shared" si="21"/>
        <v>0</v>
      </c>
      <c r="AK38" s="500">
        <f t="shared" si="21"/>
        <v>0</v>
      </c>
      <c r="AL38" s="500">
        <f t="shared" si="21"/>
        <v>0</v>
      </c>
      <c r="AM38" s="500">
        <f t="shared" si="21"/>
        <v>0</v>
      </c>
      <c r="AN38" s="500">
        <f t="shared" si="21"/>
        <v>0</v>
      </c>
      <c r="AO38" s="500">
        <f t="shared" si="21"/>
        <v>0</v>
      </c>
      <c r="AP38" s="500">
        <f t="shared" si="21"/>
        <v>0</v>
      </c>
      <c r="AQ38" s="500">
        <f t="shared" si="21"/>
        <v>0</v>
      </c>
      <c r="AR38" s="500">
        <f t="shared" si="21"/>
        <v>0</v>
      </c>
      <c r="AS38" s="500">
        <f t="shared" si="21"/>
        <v>0</v>
      </c>
      <c r="AT38" s="500">
        <f t="shared" si="21"/>
        <v>0</v>
      </c>
      <c r="AU38" s="500">
        <f t="shared" si="21"/>
        <v>0</v>
      </c>
      <c r="AV38" s="500">
        <f t="shared" si="21"/>
        <v>0</v>
      </c>
      <c r="AW38" s="500">
        <f t="shared" si="21"/>
        <v>0</v>
      </c>
      <c r="AX38" s="500">
        <f t="shared" si="21"/>
        <v>0</v>
      </c>
      <c r="AY38" s="500">
        <f t="shared" si="21"/>
        <v>0</v>
      </c>
      <c r="AZ38" s="500">
        <f t="shared" si="21"/>
        <v>0</v>
      </c>
      <c r="BA38" s="500">
        <f t="shared" si="21"/>
        <v>0</v>
      </c>
      <c r="BB38" s="494"/>
      <c r="BC38" s="500">
        <f t="shared" si="5"/>
        <v>0</v>
      </c>
      <c r="BD38" s="500">
        <f t="shared" si="6"/>
        <v>0</v>
      </c>
      <c r="BE38" s="500">
        <f>+AA38-'DD7A1.MELD'!M37-'DD7A2.MELD'!Z37-'DD7A3.MELD'!Q38-'DD7A3.MELD'!Y38-'DD7A3.MELD'!Z38</f>
        <v>0</v>
      </c>
      <c r="BF38" s="494"/>
    </row>
    <row r="39" spans="2:58" s="51" customFormat="1" ht="17.100000000000001" customHeight="1" thickTop="1" thickBot="1">
      <c r="B39" s="433"/>
      <c r="C39" s="552" t="s">
        <v>81</v>
      </c>
      <c r="D39" s="482"/>
      <c r="E39" s="482"/>
      <c r="F39" s="666"/>
      <c r="G39" s="482"/>
      <c r="H39" s="482"/>
      <c r="I39" s="482"/>
      <c r="J39" s="482"/>
      <c r="K39" s="482"/>
      <c r="L39" s="482"/>
      <c r="M39" s="482"/>
      <c r="N39" s="482"/>
      <c r="O39" s="482"/>
      <c r="P39" s="482"/>
      <c r="Q39" s="418">
        <f t="shared" si="17"/>
        <v>0</v>
      </c>
      <c r="R39" s="482"/>
      <c r="S39" s="482"/>
      <c r="T39" s="482"/>
      <c r="U39" s="482"/>
      <c r="V39" s="482"/>
      <c r="W39" s="482"/>
      <c r="X39" s="482"/>
      <c r="Y39" s="418">
        <f t="shared" si="18"/>
        <v>0</v>
      </c>
      <c r="Z39" s="482"/>
      <c r="AA39" s="418">
        <f>+'DD7A1.MELD'!M38+'DD7A2.MELD'!Z38+'DD7A3.MELD'!Q39+'DD7A3.MELD'!Y39+'DD7A3.MELD'!Z39</f>
        <v>0</v>
      </c>
      <c r="AB39" s="479">
        <v>54</v>
      </c>
      <c r="AC39" s="494"/>
      <c r="AD39" s="500"/>
      <c r="AE39" s="500"/>
      <c r="AF39" s="837"/>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494"/>
      <c r="BC39" s="500">
        <f t="shared" si="5"/>
        <v>0</v>
      </c>
      <c r="BD39" s="500">
        <f t="shared" si="6"/>
        <v>0</v>
      </c>
      <c r="BE39" s="500">
        <f>+AA39-'DD7A1.MELD'!M38-'DD7A2.MELD'!Z38-'DD7A3.MELD'!Q39-'DD7A3.MELD'!Y39-'DD7A3.MELD'!Z39</f>
        <v>0</v>
      </c>
      <c r="BF39" s="494"/>
    </row>
    <row r="40" spans="2:58" s="51" customFormat="1" ht="17.100000000000001" customHeight="1" thickTop="1" thickBot="1">
      <c r="B40" s="433"/>
      <c r="C40" s="552" t="s">
        <v>282</v>
      </c>
      <c r="D40" s="482"/>
      <c r="E40" s="482"/>
      <c r="F40" s="666"/>
      <c r="G40" s="482"/>
      <c r="H40" s="482"/>
      <c r="I40" s="482"/>
      <c r="J40" s="482"/>
      <c r="K40" s="482"/>
      <c r="L40" s="482"/>
      <c r="M40" s="482"/>
      <c r="N40" s="482"/>
      <c r="O40" s="482"/>
      <c r="P40" s="482"/>
      <c r="Q40" s="418">
        <f t="shared" si="17"/>
        <v>0</v>
      </c>
      <c r="R40" s="482"/>
      <c r="S40" s="482"/>
      <c r="T40" s="482"/>
      <c r="U40" s="482"/>
      <c r="V40" s="482"/>
      <c r="W40" s="482"/>
      <c r="X40" s="482"/>
      <c r="Y40" s="418">
        <f t="shared" si="18"/>
        <v>0</v>
      </c>
      <c r="Z40" s="482"/>
      <c r="AA40" s="418">
        <f>+'DD7A1.MELD'!M39+'DD7A2.MELD'!Z39+'DD7A3.MELD'!Q40+'DD7A3.MELD'!Y40+'DD7A3.MELD'!Z40</f>
        <v>0</v>
      </c>
      <c r="AB40" s="479">
        <v>55</v>
      </c>
      <c r="AC40" s="494"/>
      <c r="AD40" s="500"/>
      <c r="AE40" s="500"/>
      <c r="AF40" s="837"/>
      <c r="AG40" s="500"/>
      <c r="AH40" s="500"/>
      <c r="AI40" s="500"/>
      <c r="AJ40" s="500"/>
      <c r="AK40" s="500"/>
      <c r="AL40" s="500"/>
      <c r="AM40" s="500"/>
      <c r="AN40" s="500"/>
      <c r="AO40" s="500"/>
      <c r="AP40" s="500"/>
      <c r="AQ40" s="500"/>
      <c r="AR40" s="500"/>
      <c r="AS40" s="500"/>
      <c r="AT40" s="500"/>
      <c r="AU40" s="500"/>
      <c r="AV40" s="500"/>
      <c r="AW40" s="500"/>
      <c r="AX40" s="500"/>
      <c r="AY40" s="500"/>
      <c r="AZ40" s="500"/>
      <c r="BA40" s="500"/>
      <c r="BB40" s="494"/>
      <c r="BC40" s="500">
        <f t="shared" si="5"/>
        <v>0</v>
      </c>
      <c r="BD40" s="500">
        <f t="shared" si="6"/>
        <v>0</v>
      </c>
      <c r="BE40" s="500">
        <f>+AA40-'DD7A1.MELD'!M39-'DD7A2.MELD'!Z39-'DD7A3.MELD'!Q40-'DD7A3.MELD'!Y40-'DD7A3.MELD'!Z40</f>
        <v>0</v>
      </c>
      <c r="BF40" s="494"/>
    </row>
    <row r="41" spans="2:58" s="51" customFormat="1" ht="17.100000000000001" customHeight="1" thickTop="1" thickBot="1">
      <c r="B41" s="433"/>
      <c r="C41" s="552" t="s">
        <v>191</v>
      </c>
      <c r="D41" s="482"/>
      <c r="E41" s="482"/>
      <c r="F41" s="666"/>
      <c r="G41" s="482"/>
      <c r="H41" s="482"/>
      <c r="I41" s="482"/>
      <c r="J41" s="482"/>
      <c r="K41" s="482"/>
      <c r="L41" s="482"/>
      <c r="M41" s="482"/>
      <c r="N41" s="482"/>
      <c r="O41" s="482"/>
      <c r="P41" s="482"/>
      <c r="Q41" s="418">
        <f t="shared" si="17"/>
        <v>0</v>
      </c>
      <c r="R41" s="482"/>
      <c r="S41" s="482"/>
      <c r="T41" s="482"/>
      <c r="U41" s="482"/>
      <c r="V41" s="482"/>
      <c r="W41" s="482"/>
      <c r="X41" s="482"/>
      <c r="Y41" s="418">
        <f t="shared" si="18"/>
        <v>0</v>
      </c>
      <c r="Z41" s="482"/>
      <c r="AA41" s="418">
        <f>+'DD7A1.MELD'!M40+'DD7A2.MELD'!Z40+'DD7A3.MELD'!Q41+'DD7A3.MELD'!Y41+'DD7A3.MELD'!Z41</f>
        <v>0</v>
      </c>
      <c r="AB41" s="479">
        <v>56</v>
      </c>
      <c r="AC41" s="494"/>
      <c r="AD41" s="500"/>
      <c r="AE41" s="500"/>
      <c r="AF41" s="837"/>
      <c r="AG41" s="500"/>
      <c r="AH41" s="500"/>
      <c r="AI41" s="500"/>
      <c r="AJ41" s="500"/>
      <c r="AK41" s="500"/>
      <c r="AL41" s="500"/>
      <c r="AM41" s="500"/>
      <c r="AN41" s="500"/>
      <c r="AO41" s="500"/>
      <c r="AP41" s="500"/>
      <c r="AQ41" s="500"/>
      <c r="AR41" s="500"/>
      <c r="AS41" s="500"/>
      <c r="AT41" s="500"/>
      <c r="AU41" s="500"/>
      <c r="AV41" s="500"/>
      <c r="AW41" s="500"/>
      <c r="AX41" s="500"/>
      <c r="AY41" s="500"/>
      <c r="AZ41" s="500"/>
      <c r="BA41" s="500"/>
      <c r="BB41" s="494"/>
      <c r="BC41" s="500">
        <f t="shared" si="5"/>
        <v>0</v>
      </c>
      <c r="BD41" s="500">
        <f t="shared" si="6"/>
        <v>0</v>
      </c>
      <c r="BE41" s="500">
        <f>+AA41-'DD7A1.MELD'!M40-'DD7A2.MELD'!Z40-'DD7A3.MELD'!Q41-'DD7A3.MELD'!Y41-'DD7A3.MELD'!Z41</f>
        <v>0</v>
      </c>
      <c r="BF41" s="494"/>
    </row>
    <row r="42" spans="2:58" s="51" customFormat="1" ht="17.100000000000001" customHeight="1" thickTop="1" thickBot="1">
      <c r="B42" s="433"/>
      <c r="C42" s="552" t="s">
        <v>54</v>
      </c>
      <c r="D42" s="482"/>
      <c r="E42" s="482"/>
      <c r="F42" s="666"/>
      <c r="G42" s="482"/>
      <c r="H42" s="482"/>
      <c r="I42" s="482"/>
      <c r="J42" s="482"/>
      <c r="K42" s="482"/>
      <c r="L42" s="482"/>
      <c r="M42" s="482"/>
      <c r="N42" s="482"/>
      <c r="O42" s="482"/>
      <c r="P42" s="482"/>
      <c r="Q42" s="418">
        <f t="shared" si="17"/>
        <v>0</v>
      </c>
      <c r="R42" s="482"/>
      <c r="S42" s="482"/>
      <c r="T42" s="482"/>
      <c r="U42" s="482"/>
      <c r="V42" s="482"/>
      <c r="W42" s="482"/>
      <c r="X42" s="482"/>
      <c r="Y42" s="418">
        <f t="shared" si="18"/>
        <v>0</v>
      </c>
      <c r="Z42" s="482"/>
      <c r="AA42" s="418">
        <f>+'DD7A1.MELD'!M41+'DD7A2.MELD'!Z41+'DD7A3.MELD'!Q42+'DD7A3.MELD'!Y42+'DD7A3.MELD'!Z42</f>
        <v>0</v>
      </c>
      <c r="AB42" s="479">
        <v>57</v>
      </c>
      <c r="AC42" s="494"/>
      <c r="AD42" s="500"/>
      <c r="AE42" s="500"/>
      <c r="AF42" s="837"/>
      <c r="AG42" s="500"/>
      <c r="AH42" s="500"/>
      <c r="AI42" s="500"/>
      <c r="AJ42" s="500"/>
      <c r="AK42" s="500"/>
      <c r="AL42" s="500"/>
      <c r="AM42" s="500"/>
      <c r="AN42" s="500"/>
      <c r="AO42" s="500"/>
      <c r="AP42" s="500"/>
      <c r="AQ42" s="500"/>
      <c r="AR42" s="500"/>
      <c r="AS42" s="500"/>
      <c r="AT42" s="500"/>
      <c r="AU42" s="500"/>
      <c r="AV42" s="500"/>
      <c r="AW42" s="500"/>
      <c r="AX42" s="500"/>
      <c r="AY42" s="500"/>
      <c r="AZ42" s="500"/>
      <c r="BA42" s="500"/>
      <c r="BB42" s="494"/>
      <c r="BC42" s="500">
        <f t="shared" si="5"/>
        <v>0</v>
      </c>
      <c r="BD42" s="500">
        <f t="shared" si="6"/>
        <v>0</v>
      </c>
      <c r="BE42" s="500">
        <f>+AA42-'DD7A1.MELD'!M41-'DD7A2.MELD'!Z41-'DD7A3.MELD'!Q42-'DD7A3.MELD'!Y42-'DD7A3.MELD'!Z42</f>
        <v>0</v>
      </c>
      <c r="BF42" s="494"/>
    </row>
    <row r="43" spans="2:58" s="56" customFormat="1" ht="17.100000000000001" customHeight="1" thickTop="1" thickBot="1">
      <c r="B43" s="434"/>
      <c r="C43" s="552" t="s">
        <v>241</v>
      </c>
      <c r="D43" s="482"/>
      <c r="E43" s="482"/>
      <c r="F43" s="666"/>
      <c r="G43" s="482"/>
      <c r="H43" s="482"/>
      <c r="I43" s="482"/>
      <c r="J43" s="482"/>
      <c r="K43" s="482"/>
      <c r="L43" s="482"/>
      <c r="M43" s="482"/>
      <c r="N43" s="482"/>
      <c r="O43" s="482"/>
      <c r="P43" s="482"/>
      <c r="Q43" s="418">
        <f t="shared" si="17"/>
        <v>0</v>
      </c>
      <c r="R43" s="482"/>
      <c r="S43" s="482"/>
      <c r="T43" s="482"/>
      <c r="U43" s="482"/>
      <c r="V43" s="482"/>
      <c r="W43" s="482"/>
      <c r="X43" s="482"/>
      <c r="Y43" s="418">
        <f t="shared" si="18"/>
        <v>0</v>
      </c>
      <c r="Z43" s="482"/>
      <c r="AA43" s="418">
        <f>+'DD7A1.MELD'!M42+'DD7A2.MELD'!Z42+'DD7A3.MELD'!Q43+'DD7A3.MELD'!Y43+'DD7A3.MELD'!Z43</f>
        <v>0</v>
      </c>
      <c r="AB43" s="479">
        <v>58</v>
      </c>
      <c r="AC43" s="494"/>
      <c r="AD43" s="500"/>
      <c r="AE43" s="500"/>
      <c r="AF43" s="837"/>
      <c r="AG43" s="500"/>
      <c r="AH43" s="500"/>
      <c r="AI43" s="500"/>
      <c r="AJ43" s="500"/>
      <c r="AK43" s="500"/>
      <c r="AL43" s="500"/>
      <c r="AM43" s="500"/>
      <c r="AN43" s="500"/>
      <c r="AO43" s="500"/>
      <c r="AP43" s="500"/>
      <c r="AQ43" s="500"/>
      <c r="AR43" s="500"/>
      <c r="AS43" s="500"/>
      <c r="AT43" s="500"/>
      <c r="AU43" s="500"/>
      <c r="AV43" s="500"/>
      <c r="AW43" s="500"/>
      <c r="AX43" s="500"/>
      <c r="AY43" s="500"/>
      <c r="AZ43" s="500"/>
      <c r="BA43" s="500"/>
      <c r="BB43" s="494"/>
      <c r="BC43" s="500">
        <f t="shared" si="5"/>
        <v>0</v>
      </c>
      <c r="BD43" s="500">
        <f t="shared" si="6"/>
        <v>0</v>
      </c>
      <c r="BE43" s="500">
        <f>+AA43-'DD7A1.MELD'!M42-'DD7A2.MELD'!Z42-'DD7A3.MELD'!Q43-'DD7A3.MELD'!Y43-'DD7A3.MELD'!Z43</f>
        <v>0</v>
      </c>
      <c r="BF43" s="498"/>
    </row>
    <row r="44" spans="2:58" s="82" customFormat="1" ht="30" customHeight="1" thickTop="1" thickBot="1">
      <c r="B44" s="287"/>
      <c r="C44" s="553" t="s">
        <v>12</v>
      </c>
      <c r="D44" s="482"/>
      <c r="E44" s="482"/>
      <c r="F44" s="666"/>
      <c r="G44" s="482"/>
      <c r="H44" s="482"/>
      <c r="I44" s="482"/>
      <c r="J44" s="482"/>
      <c r="K44" s="482"/>
      <c r="L44" s="482"/>
      <c r="M44" s="482"/>
      <c r="N44" s="482"/>
      <c r="O44" s="482"/>
      <c r="P44" s="482"/>
      <c r="Q44" s="418">
        <f t="shared" si="17"/>
        <v>0</v>
      </c>
      <c r="R44" s="482"/>
      <c r="S44" s="482"/>
      <c r="T44" s="482"/>
      <c r="U44" s="482"/>
      <c r="V44" s="482"/>
      <c r="W44" s="482"/>
      <c r="X44" s="482"/>
      <c r="Y44" s="418">
        <f t="shared" si="18"/>
        <v>0</v>
      </c>
      <c r="Z44" s="482"/>
      <c r="AA44" s="418">
        <f>+'DD7A1.MELD'!M43+'DD7A2.MELD'!Z43+'DD7A3.MELD'!Q44+'DD7A3.MELD'!Y44+'DD7A3.MELD'!Z44</f>
        <v>0</v>
      </c>
      <c r="AB44" s="479">
        <v>17</v>
      </c>
      <c r="AC44" s="494"/>
      <c r="AD44" s="500">
        <f>+D44-SUM(D45:D46)</f>
        <v>0</v>
      </c>
      <c r="AE44" s="500">
        <f t="shared" ref="AE44:BA44" si="22">+E44-SUM(E45:E46)</f>
        <v>0</v>
      </c>
      <c r="AF44" s="837"/>
      <c r="AG44" s="500">
        <f t="shared" si="22"/>
        <v>0</v>
      </c>
      <c r="AH44" s="500">
        <f t="shared" si="22"/>
        <v>0</v>
      </c>
      <c r="AI44" s="500">
        <f t="shared" si="22"/>
        <v>0</v>
      </c>
      <c r="AJ44" s="500">
        <f t="shared" si="22"/>
        <v>0</v>
      </c>
      <c r="AK44" s="500">
        <f t="shared" si="22"/>
        <v>0</v>
      </c>
      <c r="AL44" s="500">
        <f t="shared" si="22"/>
        <v>0</v>
      </c>
      <c r="AM44" s="500">
        <f t="shared" si="22"/>
        <v>0</v>
      </c>
      <c r="AN44" s="500">
        <f t="shared" si="22"/>
        <v>0</v>
      </c>
      <c r="AO44" s="500">
        <f t="shared" si="22"/>
        <v>0</v>
      </c>
      <c r="AP44" s="500">
        <f t="shared" si="22"/>
        <v>0</v>
      </c>
      <c r="AQ44" s="500">
        <f t="shared" si="22"/>
        <v>0</v>
      </c>
      <c r="AR44" s="500">
        <f t="shared" si="22"/>
        <v>0</v>
      </c>
      <c r="AS44" s="500">
        <f t="shared" si="22"/>
        <v>0</v>
      </c>
      <c r="AT44" s="500">
        <f t="shared" si="22"/>
        <v>0</v>
      </c>
      <c r="AU44" s="500">
        <f t="shared" si="22"/>
        <v>0</v>
      </c>
      <c r="AV44" s="500">
        <f t="shared" si="22"/>
        <v>0</v>
      </c>
      <c r="AW44" s="500">
        <f t="shared" si="22"/>
        <v>0</v>
      </c>
      <c r="AX44" s="500">
        <f t="shared" si="22"/>
        <v>0</v>
      </c>
      <c r="AY44" s="500">
        <f t="shared" si="22"/>
        <v>0</v>
      </c>
      <c r="AZ44" s="500">
        <f t="shared" si="22"/>
        <v>0</v>
      </c>
      <c r="BA44" s="500">
        <f t="shared" si="22"/>
        <v>0</v>
      </c>
      <c r="BB44" s="509"/>
      <c r="BC44" s="500">
        <f t="shared" si="5"/>
        <v>0</v>
      </c>
      <c r="BD44" s="500">
        <f t="shared" si="6"/>
        <v>0</v>
      </c>
      <c r="BE44" s="500">
        <f>+AA44-'DD7A1.MELD'!M43-'DD7A2.MELD'!Z43-'DD7A3.MELD'!Q44-'DD7A3.MELD'!Y44-'DD7A3.MELD'!Z44</f>
        <v>0</v>
      </c>
      <c r="BF44" s="509"/>
    </row>
    <row r="45" spans="2:58" s="51" customFormat="1" ht="17.100000000000001" customHeight="1" thickTop="1" thickBot="1">
      <c r="B45" s="433"/>
      <c r="C45" s="552" t="s">
        <v>61</v>
      </c>
      <c r="D45" s="482"/>
      <c r="E45" s="482"/>
      <c r="F45" s="666"/>
      <c r="G45" s="482"/>
      <c r="H45" s="482"/>
      <c r="I45" s="482"/>
      <c r="J45" s="482"/>
      <c r="K45" s="482"/>
      <c r="L45" s="482"/>
      <c r="M45" s="482"/>
      <c r="N45" s="482"/>
      <c r="O45" s="482"/>
      <c r="P45" s="482"/>
      <c r="Q45" s="418">
        <f t="shared" si="17"/>
        <v>0</v>
      </c>
      <c r="R45" s="482"/>
      <c r="S45" s="482"/>
      <c r="T45" s="482"/>
      <c r="U45" s="482"/>
      <c r="V45" s="482"/>
      <c r="W45" s="482"/>
      <c r="X45" s="482"/>
      <c r="Y45" s="418">
        <f t="shared" si="18"/>
        <v>0</v>
      </c>
      <c r="Z45" s="482"/>
      <c r="AA45" s="418">
        <f>+'DD7A1.MELD'!M44+'DD7A2.MELD'!Z44+'DD7A3.MELD'!Q45+'DD7A3.MELD'!Y45+'DD7A3.MELD'!Z45</f>
        <v>0</v>
      </c>
      <c r="AB45" s="479">
        <v>18</v>
      </c>
      <c r="AC45" s="494"/>
      <c r="AD45" s="506"/>
      <c r="AE45" s="506"/>
      <c r="AF45" s="837"/>
      <c r="AG45" s="506"/>
      <c r="AH45" s="506"/>
      <c r="AI45" s="506"/>
      <c r="AJ45" s="506"/>
      <c r="AK45" s="506"/>
      <c r="AL45" s="506"/>
      <c r="AM45" s="506"/>
      <c r="AN45" s="506"/>
      <c r="AO45" s="506"/>
      <c r="AP45" s="506"/>
      <c r="AQ45" s="506"/>
      <c r="AR45" s="506"/>
      <c r="AS45" s="506"/>
      <c r="AT45" s="506"/>
      <c r="AU45" s="506"/>
      <c r="AV45" s="506"/>
      <c r="AW45" s="506"/>
      <c r="AX45" s="506"/>
      <c r="AY45" s="506"/>
      <c r="AZ45" s="506"/>
      <c r="BA45" s="506"/>
      <c r="BB45" s="494"/>
      <c r="BC45" s="500">
        <f t="shared" si="5"/>
        <v>0</v>
      </c>
      <c r="BD45" s="500">
        <f t="shared" si="6"/>
        <v>0</v>
      </c>
      <c r="BE45" s="500">
        <f>+AA45-'DD7A1.MELD'!M44-'DD7A2.MELD'!Z44-'DD7A3.MELD'!Q45-'DD7A3.MELD'!Y45-'DD7A3.MELD'!Z45</f>
        <v>0</v>
      </c>
      <c r="BF45" s="494"/>
    </row>
    <row r="46" spans="2:58" s="56" customFormat="1" ht="17.100000000000001" customHeight="1" thickTop="1" thickBot="1">
      <c r="B46" s="435"/>
      <c r="C46" s="552" t="s">
        <v>62</v>
      </c>
      <c r="D46" s="482"/>
      <c r="E46" s="482"/>
      <c r="F46" s="666"/>
      <c r="G46" s="482"/>
      <c r="H46" s="482"/>
      <c r="I46" s="482"/>
      <c r="J46" s="482"/>
      <c r="K46" s="482"/>
      <c r="L46" s="482"/>
      <c r="M46" s="482"/>
      <c r="N46" s="482"/>
      <c r="O46" s="482"/>
      <c r="P46" s="482"/>
      <c r="Q46" s="418">
        <f t="shared" si="17"/>
        <v>0</v>
      </c>
      <c r="R46" s="482"/>
      <c r="S46" s="482"/>
      <c r="T46" s="482"/>
      <c r="U46" s="482"/>
      <c r="V46" s="482"/>
      <c r="W46" s="482"/>
      <c r="X46" s="482"/>
      <c r="Y46" s="418">
        <f t="shared" si="18"/>
        <v>0</v>
      </c>
      <c r="Z46" s="482"/>
      <c r="AA46" s="418">
        <f>+'DD7A1.MELD'!M45+'DD7A2.MELD'!Z45+'DD7A3.MELD'!Q46+'DD7A3.MELD'!Y46+'DD7A3.MELD'!Z46</f>
        <v>0</v>
      </c>
      <c r="AB46" s="479">
        <v>19</v>
      </c>
      <c r="AC46" s="494"/>
      <c r="AD46" s="500"/>
      <c r="AE46" s="500"/>
      <c r="AF46" s="837"/>
      <c r="AG46" s="500"/>
      <c r="AH46" s="500"/>
      <c r="AI46" s="500"/>
      <c r="AJ46" s="500"/>
      <c r="AK46" s="500"/>
      <c r="AL46" s="500"/>
      <c r="AM46" s="500"/>
      <c r="AN46" s="500"/>
      <c r="AO46" s="500"/>
      <c r="AP46" s="500"/>
      <c r="AQ46" s="500"/>
      <c r="AR46" s="500"/>
      <c r="AS46" s="500"/>
      <c r="AT46" s="500"/>
      <c r="AU46" s="500"/>
      <c r="AV46" s="500"/>
      <c r="AW46" s="500"/>
      <c r="AX46" s="500"/>
      <c r="AY46" s="500"/>
      <c r="AZ46" s="500"/>
      <c r="BA46" s="500"/>
      <c r="BB46" s="494"/>
      <c r="BC46" s="500">
        <f t="shared" si="5"/>
        <v>0</v>
      </c>
      <c r="BD46" s="500">
        <f t="shared" si="6"/>
        <v>0</v>
      </c>
      <c r="BE46" s="500">
        <f>+AA46-'DD7A1.MELD'!M45-'DD7A2.MELD'!Z45-'DD7A3.MELD'!Q46-'DD7A3.MELD'!Y46-'DD7A3.MELD'!Z46</f>
        <v>0</v>
      </c>
      <c r="BF46" s="498"/>
    </row>
    <row r="47" spans="2:58" s="82" customFormat="1" ht="30" customHeight="1" thickTop="1" thickBot="1">
      <c r="B47" s="287"/>
      <c r="C47" s="553" t="s">
        <v>56</v>
      </c>
      <c r="D47" s="481">
        <f>+SUM(D44,D35,D32)</f>
        <v>0</v>
      </c>
      <c r="E47" s="481">
        <f t="shared" ref="E47:P47" si="23">+SUM(E44,E35,E32)</f>
        <v>0</v>
      </c>
      <c r="F47" s="666"/>
      <c r="G47" s="481">
        <f t="shared" si="23"/>
        <v>0</v>
      </c>
      <c r="H47" s="481">
        <f t="shared" si="23"/>
        <v>0</v>
      </c>
      <c r="I47" s="481">
        <f t="shared" si="23"/>
        <v>0</v>
      </c>
      <c r="J47" s="481">
        <f t="shared" si="23"/>
        <v>0</v>
      </c>
      <c r="K47" s="481">
        <f t="shared" si="23"/>
        <v>0</v>
      </c>
      <c r="L47" s="481">
        <f t="shared" si="23"/>
        <v>0</v>
      </c>
      <c r="M47" s="481">
        <f t="shared" si="23"/>
        <v>0</v>
      </c>
      <c r="N47" s="481">
        <f t="shared" si="23"/>
        <v>0</v>
      </c>
      <c r="O47" s="481">
        <f t="shared" si="23"/>
        <v>0</v>
      </c>
      <c r="P47" s="481">
        <f t="shared" si="23"/>
        <v>0</v>
      </c>
      <c r="Q47" s="418">
        <f t="shared" si="17"/>
        <v>0</v>
      </c>
      <c r="R47" s="481">
        <f t="shared" ref="R47:Z47" si="24">+SUM(R44,R35,R32)</f>
        <v>0</v>
      </c>
      <c r="S47" s="481">
        <f t="shared" si="24"/>
        <v>0</v>
      </c>
      <c r="T47" s="481">
        <f t="shared" si="24"/>
        <v>0</v>
      </c>
      <c r="U47" s="481">
        <f t="shared" si="24"/>
        <v>0</v>
      </c>
      <c r="V47" s="481">
        <f t="shared" si="24"/>
        <v>0</v>
      </c>
      <c r="W47" s="481">
        <f t="shared" si="24"/>
        <v>0</v>
      </c>
      <c r="X47" s="481">
        <f t="shared" si="24"/>
        <v>0</v>
      </c>
      <c r="Y47" s="418">
        <f t="shared" si="18"/>
        <v>0</v>
      </c>
      <c r="Z47" s="481">
        <f t="shared" si="24"/>
        <v>0</v>
      </c>
      <c r="AA47" s="743">
        <f>+'DD7A1.MELD'!M46+'DD7A2.MELD'!Z46+'DD7A3.MELD'!Q47+'DD7A3.MELD'!Y47+'DD7A3.MELD'!Z47</f>
        <v>0</v>
      </c>
      <c r="AB47" s="479">
        <v>20</v>
      </c>
      <c r="AC47" s="494"/>
      <c r="AD47" s="500">
        <f>+D47-D32-D35-D44</f>
        <v>0</v>
      </c>
      <c r="AE47" s="500">
        <f t="shared" ref="AE47:BA47" si="25">+E47-E32-E35-E44</f>
        <v>0</v>
      </c>
      <c r="AF47" s="837"/>
      <c r="AG47" s="500">
        <f t="shared" si="25"/>
        <v>0</v>
      </c>
      <c r="AH47" s="500">
        <f t="shared" si="25"/>
        <v>0</v>
      </c>
      <c r="AI47" s="500">
        <f t="shared" si="25"/>
        <v>0</v>
      </c>
      <c r="AJ47" s="500">
        <f t="shared" si="25"/>
        <v>0</v>
      </c>
      <c r="AK47" s="500">
        <f t="shared" si="25"/>
        <v>0</v>
      </c>
      <c r="AL47" s="500">
        <f t="shared" si="25"/>
        <v>0</v>
      </c>
      <c r="AM47" s="500">
        <f t="shared" si="25"/>
        <v>0</v>
      </c>
      <c r="AN47" s="500">
        <f t="shared" si="25"/>
        <v>0</v>
      </c>
      <c r="AO47" s="500">
        <f t="shared" si="25"/>
        <v>0</v>
      </c>
      <c r="AP47" s="500">
        <f t="shared" si="25"/>
        <v>0</v>
      </c>
      <c r="AQ47" s="500">
        <f t="shared" si="25"/>
        <v>0</v>
      </c>
      <c r="AR47" s="500">
        <f t="shared" si="25"/>
        <v>0</v>
      </c>
      <c r="AS47" s="500">
        <f t="shared" si="25"/>
        <v>0</v>
      </c>
      <c r="AT47" s="500">
        <f t="shared" si="25"/>
        <v>0</v>
      </c>
      <c r="AU47" s="500">
        <f t="shared" si="25"/>
        <v>0</v>
      </c>
      <c r="AV47" s="500">
        <f t="shared" si="25"/>
        <v>0</v>
      </c>
      <c r="AW47" s="500">
        <f t="shared" si="25"/>
        <v>0</v>
      </c>
      <c r="AX47" s="500">
        <f t="shared" si="25"/>
        <v>0</v>
      </c>
      <c r="AY47" s="500">
        <f t="shared" si="25"/>
        <v>0</v>
      </c>
      <c r="AZ47" s="500">
        <f t="shared" si="25"/>
        <v>0</v>
      </c>
      <c r="BA47" s="500">
        <f t="shared" si="25"/>
        <v>0</v>
      </c>
      <c r="BB47" s="509"/>
      <c r="BC47" s="500">
        <f t="shared" si="5"/>
        <v>0</v>
      </c>
      <c r="BD47" s="500">
        <f t="shared" si="6"/>
        <v>0</v>
      </c>
      <c r="BE47" s="500">
        <f>+AA47-'DD7A1.MELD'!M46-'DD7A2.MELD'!Z46-'DD7A3.MELD'!Q47-'DD7A3.MELD'!Y47-'DD7A3.MELD'!Z47</f>
        <v>0</v>
      </c>
      <c r="BF47" s="509"/>
    </row>
    <row r="48" spans="2:58" s="82" customFormat="1" ht="30" customHeight="1" thickTop="1" thickBot="1">
      <c r="B48" s="288"/>
      <c r="C48" s="733" t="s">
        <v>388</v>
      </c>
      <c r="D48" s="416"/>
      <c r="E48" s="416"/>
      <c r="F48" s="666"/>
      <c r="G48" s="416"/>
      <c r="H48" s="416"/>
      <c r="I48" s="416"/>
      <c r="J48" s="416"/>
      <c r="K48" s="416"/>
      <c r="L48" s="416"/>
      <c r="M48" s="416"/>
      <c r="N48" s="416"/>
      <c r="O48" s="416"/>
      <c r="P48" s="416"/>
      <c r="Q48" s="418">
        <f t="shared" ref="Q48" si="26">SUM(D48:P48)</f>
        <v>0</v>
      </c>
      <c r="R48" s="482"/>
      <c r="S48" s="482"/>
      <c r="T48" s="482"/>
      <c r="U48" s="482"/>
      <c r="V48" s="482"/>
      <c r="W48" s="482"/>
      <c r="X48" s="482"/>
      <c r="Y48" s="418">
        <f t="shared" ref="Y48" si="27">SUM(R48:X48)</f>
        <v>0</v>
      </c>
      <c r="Z48" s="482"/>
      <c r="AA48" s="418">
        <f>+'DD7A1.MELD'!M47+'DD7A2.MELD'!Z47+'DD7A3.MELD'!Q48+'DD7A3.MELD'!Y48+'DD7A3.MELD'!Z48</f>
        <v>0</v>
      </c>
      <c r="AB48" s="479">
        <v>72</v>
      </c>
      <c r="AC48" s="494"/>
      <c r="AD48" s="506">
        <f>+IF((D48+D49&gt;D47),111,0)</f>
        <v>0</v>
      </c>
      <c r="AE48" s="506">
        <f t="shared" ref="AE48:BA48" si="28">+IF((E48+E49&gt;E47),111,0)</f>
        <v>0</v>
      </c>
      <c r="AF48" s="837"/>
      <c r="AG48" s="506">
        <f t="shared" si="28"/>
        <v>0</v>
      </c>
      <c r="AH48" s="506">
        <f t="shared" si="28"/>
        <v>0</v>
      </c>
      <c r="AI48" s="506">
        <f t="shared" si="28"/>
        <v>0</v>
      </c>
      <c r="AJ48" s="506">
        <f t="shared" si="28"/>
        <v>0</v>
      </c>
      <c r="AK48" s="506">
        <f t="shared" si="28"/>
        <v>0</v>
      </c>
      <c r="AL48" s="506">
        <f t="shared" si="28"/>
        <v>0</v>
      </c>
      <c r="AM48" s="506">
        <f t="shared" si="28"/>
        <v>0</v>
      </c>
      <c r="AN48" s="506">
        <f t="shared" si="28"/>
        <v>0</v>
      </c>
      <c r="AO48" s="506">
        <f t="shared" si="28"/>
        <v>0</v>
      </c>
      <c r="AP48" s="506">
        <f t="shared" si="28"/>
        <v>0</v>
      </c>
      <c r="AQ48" s="506">
        <f t="shared" si="28"/>
        <v>0</v>
      </c>
      <c r="AR48" s="506">
        <f t="shared" si="28"/>
        <v>0</v>
      </c>
      <c r="AS48" s="506">
        <f t="shared" si="28"/>
        <v>0</v>
      </c>
      <c r="AT48" s="506">
        <f t="shared" si="28"/>
        <v>0</v>
      </c>
      <c r="AU48" s="506">
        <f t="shared" si="28"/>
        <v>0</v>
      </c>
      <c r="AV48" s="506">
        <f t="shared" si="28"/>
        <v>0</v>
      </c>
      <c r="AW48" s="506">
        <f t="shared" si="28"/>
        <v>0</v>
      </c>
      <c r="AX48" s="506">
        <f t="shared" si="28"/>
        <v>0</v>
      </c>
      <c r="AY48" s="506">
        <f t="shared" si="28"/>
        <v>0</v>
      </c>
      <c r="AZ48" s="506">
        <f t="shared" si="28"/>
        <v>0</v>
      </c>
      <c r="BA48" s="506">
        <f t="shared" si="28"/>
        <v>0</v>
      </c>
      <c r="BB48" s="509"/>
      <c r="BC48" s="506">
        <f t="shared" si="5"/>
        <v>0</v>
      </c>
      <c r="BD48" s="506">
        <f t="shared" si="6"/>
        <v>0</v>
      </c>
      <c r="BE48" s="506">
        <f>+AA48-'DD7A1.MELD'!M47-'DD7A2.MELD'!Z47-'DD7A3.MELD'!Q48-'DD7A3.MELD'!Y48-'DD7A3.MELD'!Z48</f>
        <v>0</v>
      </c>
      <c r="BF48" s="509"/>
    </row>
    <row r="49" spans="1:58" s="82" customFormat="1" ht="17.100000000000001" customHeight="1" thickTop="1" thickBot="1">
      <c r="B49" s="288"/>
      <c r="C49" s="733" t="s">
        <v>389</v>
      </c>
      <c r="D49" s="416"/>
      <c r="E49" s="416"/>
      <c r="F49" s="666"/>
      <c r="G49" s="416"/>
      <c r="H49" s="416"/>
      <c r="I49" s="416"/>
      <c r="J49" s="416"/>
      <c r="K49" s="416"/>
      <c r="L49" s="416"/>
      <c r="M49" s="416"/>
      <c r="N49" s="416"/>
      <c r="O49" s="416"/>
      <c r="P49" s="416"/>
      <c r="Q49" s="418">
        <f t="shared" ref="Q49:Q50" si="29">SUM(D49:P49)</f>
        <v>0</v>
      </c>
      <c r="R49" s="482"/>
      <c r="S49" s="482"/>
      <c r="T49" s="482"/>
      <c r="U49" s="482"/>
      <c r="V49" s="482"/>
      <c r="W49" s="482"/>
      <c r="X49" s="482"/>
      <c r="Y49" s="418">
        <f t="shared" ref="Y49:Y50" si="30">SUM(R49:X49)</f>
        <v>0</v>
      </c>
      <c r="Z49" s="482"/>
      <c r="AA49" s="418">
        <f>+'DD7A1.MELD'!M48+'DD7A2.MELD'!Z48+'DD7A3.MELD'!Q49+'DD7A3.MELD'!Y49+'DD7A3.MELD'!Z49</f>
        <v>0</v>
      </c>
      <c r="AB49" s="479">
        <v>73</v>
      </c>
      <c r="AC49" s="494"/>
      <c r="AD49" s="506"/>
      <c r="AE49" s="506"/>
      <c r="AF49" s="837"/>
      <c r="AG49" s="506"/>
      <c r="AH49" s="506"/>
      <c r="AI49" s="506"/>
      <c r="AJ49" s="506"/>
      <c r="AK49" s="506"/>
      <c r="AL49" s="506"/>
      <c r="AM49" s="506"/>
      <c r="AN49" s="506"/>
      <c r="AO49" s="506"/>
      <c r="AP49" s="506"/>
      <c r="AQ49" s="506"/>
      <c r="AR49" s="506"/>
      <c r="AS49" s="506"/>
      <c r="AT49" s="506"/>
      <c r="AU49" s="506"/>
      <c r="AV49" s="506"/>
      <c r="AW49" s="506"/>
      <c r="AX49" s="506"/>
      <c r="AY49" s="506"/>
      <c r="AZ49" s="506"/>
      <c r="BA49" s="506"/>
      <c r="BB49" s="509"/>
      <c r="BC49" s="506">
        <f t="shared" si="5"/>
        <v>0</v>
      </c>
      <c r="BD49" s="506">
        <f t="shared" si="6"/>
        <v>0</v>
      </c>
      <c r="BE49" s="506">
        <f>+AA49-'DD7A1.MELD'!M48-'DD7A2.MELD'!Z48-'DD7A3.MELD'!Q49-'DD7A3.MELD'!Y49-'DD7A3.MELD'!Z49</f>
        <v>0</v>
      </c>
      <c r="BF49" s="509"/>
    </row>
    <row r="50" spans="1:58" s="51" customFormat="1" ht="17.100000000000001" customHeight="1" thickTop="1" thickBot="1">
      <c r="B50" s="432"/>
      <c r="C50" s="733" t="s">
        <v>250</v>
      </c>
      <c r="D50" s="416"/>
      <c r="E50" s="416"/>
      <c r="F50" s="666"/>
      <c r="G50" s="416"/>
      <c r="H50" s="416"/>
      <c r="I50" s="416"/>
      <c r="J50" s="416"/>
      <c r="K50" s="416"/>
      <c r="L50" s="416"/>
      <c r="M50" s="416"/>
      <c r="N50" s="416"/>
      <c r="O50" s="416"/>
      <c r="P50" s="416"/>
      <c r="Q50" s="418">
        <f t="shared" si="29"/>
        <v>0</v>
      </c>
      <c r="R50" s="482"/>
      <c r="S50" s="482"/>
      <c r="T50" s="482"/>
      <c r="U50" s="482"/>
      <c r="V50" s="482"/>
      <c r="W50" s="482"/>
      <c r="X50" s="482"/>
      <c r="Y50" s="418">
        <f t="shared" si="30"/>
        <v>0</v>
      </c>
      <c r="Z50" s="482"/>
      <c r="AA50" s="418">
        <f>+'DD7A1.MELD'!M49+'DD7A2.MELD'!Z49+'DD7A3.MELD'!Q50+'DD7A3.MELD'!Y50+'DD7A3.MELD'!Z50</f>
        <v>0</v>
      </c>
      <c r="AB50" s="479">
        <v>60</v>
      </c>
      <c r="AC50" s="494"/>
      <c r="AD50" s="506">
        <f>+IF((D50&gt;D47),111,0)</f>
        <v>0</v>
      </c>
      <c r="AE50" s="506">
        <f t="shared" ref="AE50:BA50" si="31">+IF((E50&gt;E47),111,0)</f>
        <v>0</v>
      </c>
      <c r="AF50" s="837"/>
      <c r="AG50" s="506">
        <f t="shared" si="31"/>
        <v>0</v>
      </c>
      <c r="AH50" s="506">
        <f t="shared" si="31"/>
        <v>0</v>
      </c>
      <c r="AI50" s="506">
        <f t="shared" si="31"/>
        <v>0</v>
      </c>
      <c r="AJ50" s="506">
        <f t="shared" si="31"/>
        <v>0</v>
      </c>
      <c r="AK50" s="506">
        <f t="shared" si="31"/>
        <v>0</v>
      </c>
      <c r="AL50" s="506">
        <f t="shared" si="31"/>
        <v>0</v>
      </c>
      <c r="AM50" s="506">
        <f t="shared" si="31"/>
        <v>0</v>
      </c>
      <c r="AN50" s="506">
        <f t="shared" si="31"/>
        <v>0</v>
      </c>
      <c r="AO50" s="506">
        <f t="shared" si="31"/>
        <v>0</v>
      </c>
      <c r="AP50" s="506">
        <f t="shared" si="31"/>
        <v>0</v>
      </c>
      <c r="AQ50" s="506">
        <f t="shared" si="31"/>
        <v>0</v>
      </c>
      <c r="AR50" s="506">
        <f t="shared" si="31"/>
        <v>0</v>
      </c>
      <c r="AS50" s="506">
        <f t="shared" si="31"/>
        <v>0</v>
      </c>
      <c r="AT50" s="506">
        <f t="shared" si="31"/>
        <v>0</v>
      </c>
      <c r="AU50" s="506">
        <f t="shared" si="31"/>
        <v>0</v>
      </c>
      <c r="AV50" s="506">
        <f t="shared" si="31"/>
        <v>0</v>
      </c>
      <c r="AW50" s="506">
        <f t="shared" si="31"/>
        <v>0</v>
      </c>
      <c r="AX50" s="506">
        <f t="shared" si="31"/>
        <v>0</v>
      </c>
      <c r="AY50" s="506">
        <f t="shared" si="31"/>
        <v>0</v>
      </c>
      <c r="AZ50" s="506">
        <f t="shared" si="31"/>
        <v>0</v>
      </c>
      <c r="BA50" s="506">
        <f t="shared" si="31"/>
        <v>0</v>
      </c>
      <c r="BB50" s="494"/>
      <c r="BC50" s="506">
        <f t="shared" si="5"/>
        <v>0</v>
      </c>
      <c r="BD50" s="506">
        <f t="shared" si="6"/>
        <v>0</v>
      </c>
      <c r="BE50" s="506">
        <f>+AA50-'DD7A1.MELD'!M49-'DD7A2.MELD'!Z49-'DD7A3.MELD'!Q50-'DD7A3.MELD'!Y50-'DD7A3.MELD'!Z50</f>
        <v>0</v>
      </c>
      <c r="BF50" s="494"/>
    </row>
    <row r="51" spans="1:58" s="51" customFormat="1" ht="17.100000000000001" customHeight="1" thickTop="1" thickBot="1">
      <c r="B51" s="433"/>
      <c r="C51" s="733" t="s">
        <v>456</v>
      </c>
      <c r="D51" s="561"/>
      <c r="E51" s="561"/>
      <c r="F51" s="426"/>
      <c r="G51" s="561"/>
      <c r="H51" s="561"/>
      <c r="I51" s="561"/>
      <c r="J51" s="561"/>
      <c r="K51" s="561"/>
      <c r="L51" s="561"/>
      <c r="M51" s="561"/>
      <c r="N51" s="561"/>
      <c r="O51" s="561"/>
      <c r="P51" s="561"/>
      <c r="Q51" s="482"/>
      <c r="R51" s="561"/>
      <c r="S51" s="561"/>
      <c r="T51" s="561"/>
      <c r="U51" s="561"/>
      <c r="V51" s="561"/>
      <c r="W51" s="561"/>
      <c r="X51" s="561"/>
      <c r="Y51" s="482"/>
      <c r="Z51" s="482"/>
      <c r="AA51" s="743">
        <f>+'DD7A1.MELD'!M50+'DD7A2.MELD'!Z50+'DD7A3.MELD'!Q51+'DD7A3.MELD'!Y51+'DD7A3.MELD'!Z51</f>
        <v>0</v>
      </c>
      <c r="AB51" s="479">
        <v>61</v>
      </c>
      <c r="AC51" s="494"/>
      <c r="AD51" s="511"/>
      <c r="AE51" s="511"/>
      <c r="AF51" s="780"/>
      <c r="AG51" s="511"/>
      <c r="AH51" s="511"/>
      <c r="AI51" s="511"/>
      <c r="AJ51" s="511"/>
      <c r="AK51" s="511"/>
      <c r="AL51" s="511"/>
      <c r="AM51" s="511"/>
      <c r="AN51" s="511"/>
      <c r="AO51" s="511"/>
      <c r="AP51" s="511"/>
      <c r="AQ51" s="506">
        <f>+IF((Q51&gt;Q47),111,0)</f>
        <v>0</v>
      </c>
      <c r="AR51" s="511"/>
      <c r="AS51" s="511"/>
      <c r="AT51" s="511"/>
      <c r="AU51" s="511"/>
      <c r="AV51" s="511"/>
      <c r="AW51" s="511"/>
      <c r="AX51" s="511"/>
      <c r="AY51" s="506">
        <f>+IF((Y51&gt;Y47),111,0)</f>
        <v>0</v>
      </c>
      <c r="AZ51" s="506">
        <f>+IF((Z51&gt;Z47),111,0)</f>
        <v>0</v>
      </c>
      <c r="BA51" s="506">
        <f>+IF((AA51&gt;AA47),111,0)</f>
        <v>0</v>
      </c>
      <c r="BB51" s="494"/>
      <c r="BC51" s="511"/>
      <c r="BD51" s="511"/>
      <c r="BE51" s="500">
        <f>+AA51-'DD7A1.MELD'!M50-'DD7A2.MELD'!Z50-'DD7A3.MELD'!Q51-'DD7A3.MELD'!Y51-'DD7A3.MELD'!Z51</f>
        <v>0</v>
      </c>
      <c r="BF51" s="494"/>
    </row>
    <row r="52" spans="1:58" s="51" customFormat="1" ht="17.100000000000001" customHeight="1" thickTop="1">
      <c r="A52" s="831"/>
      <c r="B52" s="433"/>
      <c r="C52" s="733" t="s">
        <v>447</v>
      </c>
      <c r="D52" s="426"/>
      <c r="E52" s="426"/>
      <c r="F52" s="426"/>
      <c r="G52" s="426"/>
      <c r="H52" s="426"/>
      <c r="I52" s="426"/>
      <c r="J52" s="426"/>
      <c r="K52" s="426"/>
      <c r="L52" s="426"/>
      <c r="M52" s="426"/>
      <c r="N52" s="426"/>
      <c r="O52" s="426"/>
      <c r="P52" s="426"/>
      <c r="Q52" s="666"/>
      <c r="R52" s="426"/>
      <c r="S52" s="426"/>
      <c r="T52" s="426"/>
      <c r="U52" s="426"/>
      <c r="V52" s="426"/>
      <c r="W52" s="426"/>
      <c r="X52" s="426"/>
      <c r="Y52" s="666"/>
      <c r="Z52" s="666"/>
      <c r="AA52" s="423"/>
      <c r="AB52" s="479">
        <v>188</v>
      </c>
      <c r="AC52" s="494"/>
      <c r="AD52" s="836"/>
      <c r="AE52" s="836"/>
      <c r="AF52" s="837"/>
      <c r="AG52" s="836"/>
      <c r="AH52" s="836"/>
      <c r="AI52" s="836"/>
      <c r="AJ52" s="836"/>
      <c r="AK52" s="836"/>
      <c r="AL52" s="836"/>
      <c r="AM52" s="836"/>
      <c r="AN52" s="836"/>
      <c r="AO52" s="836"/>
      <c r="AP52" s="836"/>
      <c r="AQ52" s="836"/>
      <c r="AR52" s="836"/>
      <c r="AS52" s="836"/>
      <c r="AT52" s="836"/>
      <c r="AU52" s="836"/>
      <c r="AV52" s="836"/>
      <c r="AW52" s="836"/>
      <c r="AX52" s="836"/>
      <c r="AY52" s="836"/>
      <c r="AZ52" s="836"/>
      <c r="BA52" s="511"/>
      <c r="BB52" s="494"/>
      <c r="BC52" s="836"/>
      <c r="BD52" s="836"/>
      <c r="BE52" s="506">
        <f>+IF(AA52&lt;=AA47,0,100)</f>
        <v>0</v>
      </c>
      <c r="BF52" s="494"/>
    </row>
    <row r="53" spans="1:58" s="51" customFormat="1" ht="17.100000000000001" customHeight="1">
      <c r="A53" s="831"/>
      <c r="B53" s="433"/>
      <c r="C53" s="733" t="s">
        <v>448</v>
      </c>
      <c r="D53" s="426"/>
      <c r="E53" s="426"/>
      <c r="F53" s="426"/>
      <c r="G53" s="426"/>
      <c r="H53" s="426"/>
      <c r="I53" s="426"/>
      <c r="J53" s="426"/>
      <c r="K53" s="426"/>
      <c r="L53" s="426"/>
      <c r="M53" s="426"/>
      <c r="N53" s="426"/>
      <c r="O53" s="426"/>
      <c r="P53" s="426"/>
      <c r="Q53" s="666"/>
      <c r="R53" s="426"/>
      <c r="S53" s="426"/>
      <c r="T53" s="426"/>
      <c r="U53" s="426"/>
      <c r="V53" s="426"/>
      <c r="W53" s="426"/>
      <c r="X53" s="426"/>
      <c r="Y53" s="666"/>
      <c r="Z53" s="666"/>
      <c r="AA53" s="423"/>
      <c r="AB53" s="479">
        <v>189</v>
      </c>
      <c r="AC53" s="494"/>
      <c r="AD53" s="836"/>
      <c r="AE53" s="836"/>
      <c r="AF53" s="837"/>
      <c r="AG53" s="836"/>
      <c r="AH53" s="836"/>
      <c r="AI53" s="836"/>
      <c r="AJ53" s="836"/>
      <c r="AK53" s="836"/>
      <c r="AL53" s="836"/>
      <c r="AM53" s="836"/>
      <c r="AN53" s="836"/>
      <c r="AO53" s="836"/>
      <c r="AP53" s="836"/>
      <c r="AQ53" s="836"/>
      <c r="AR53" s="836"/>
      <c r="AS53" s="836"/>
      <c r="AT53" s="836"/>
      <c r="AU53" s="836"/>
      <c r="AV53" s="836"/>
      <c r="AW53" s="836"/>
      <c r="AX53" s="836"/>
      <c r="AY53" s="836"/>
      <c r="AZ53" s="836"/>
      <c r="BA53" s="511"/>
      <c r="BB53" s="494"/>
      <c r="BC53" s="836"/>
      <c r="BD53" s="836"/>
      <c r="BE53" s="506">
        <f>+IF(AA53&lt;=AA47,0,100)</f>
        <v>0</v>
      </c>
      <c r="BF53" s="494"/>
    </row>
    <row r="54" spans="1:58" s="51" customFormat="1" ht="30" customHeight="1">
      <c r="B54" s="433"/>
      <c r="C54" s="734" t="s">
        <v>71</v>
      </c>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442"/>
      <c r="AB54" s="479"/>
      <c r="AC54" s="494"/>
      <c r="AD54" s="500"/>
      <c r="AE54" s="500"/>
      <c r="AF54" s="770"/>
      <c r="AG54" s="500"/>
      <c r="AH54" s="500"/>
      <c r="AI54" s="500"/>
      <c r="AJ54" s="500"/>
      <c r="AK54" s="500"/>
      <c r="AL54" s="500"/>
      <c r="AM54" s="500"/>
      <c r="AN54" s="500"/>
      <c r="AO54" s="500"/>
      <c r="AP54" s="500"/>
      <c r="AQ54" s="500"/>
      <c r="AR54" s="500"/>
      <c r="AS54" s="500"/>
      <c r="AT54" s="500"/>
      <c r="AU54" s="500"/>
      <c r="AV54" s="500"/>
      <c r="AW54" s="500"/>
      <c r="AX54" s="500"/>
      <c r="AY54" s="500"/>
      <c r="AZ54" s="500"/>
      <c r="BA54" s="500"/>
      <c r="BB54" s="494"/>
      <c r="BC54" s="500"/>
      <c r="BD54" s="500"/>
      <c r="BE54" s="500"/>
      <c r="BF54" s="494"/>
    </row>
    <row r="55" spans="1:58" s="51" customFormat="1" ht="23.25" customHeight="1" thickBot="1">
      <c r="A55" s="831"/>
      <c r="B55" s="433"/>
      <c r="C55" s="552" t="s">
        <v>444</v>
      </c>
      <c r="D55" s="482"/>
      <c r="E55" s="482"/>
      <c r="F55" s="666"/>
      <c r="G55" s="482"/>
      <c r="H55" s="482"/>
      <c r="I55" s="482"/>
      <c r="J55" s="482"/>
      <c r="K55" s="482"/>
      <c r="L55" s="482"/>
      <c r="M55" s="482"/>
      <c r="N55" s="482"/>
      <c r="O55" s="482"/>
      <c r="P55" s="482"/>
      <c r="Q55" s="418">
        <f t="shared" ref="Q55:Q60" si="32">SUM(D55:P55)</f>
        <v>0</v>
      </c>
      <c r="R55" s="482"/>
      <c r="S55" s="482"/>
      <c r="T55" s="482"/>
      <c r="U55" s="482"/>
      <c r="V55" s="482"/>
      <c r="W55" s="482"/>
      <c r="X55" s="482"/>
      <c r="Y55" s="418">
        <f t="shared" ref="Y55:Y60" si="33">SUM(R55:X55)</f>
        <v>0</v>
      </c>
      <c r="Z55" s="482"/>
      <c r="AA55" s="418">
        <f>+'DD7A1.MELD'!M52+'DD7A2.MELD'!Z52+'DD7A3.MELD'!Q55+'DD7A3.MELD'!Y55+'DD7A3.MELD'!Z55</f>
        <v>0</v>
      </c>
      <c r="AB55" s="479">
        <v>183</v>
      </c>
      <c r="AC55" s="494"/>
      <c r="AD55" s="500">
        <f>+D47-SUM(D55:D60)</f>
        <v>0</v>
      </c>
      <c r="AE55" s="500">
        <f t="shared" ref="AE55:AZ55" si="34">+E47-SUM(E55:E60)</f>
        <v>0</v>
      </c>
      <c r="AF55" s="837"/>
      <c r="AG55" s="500">
        <f t="shared" si="34"/>
        <v>0</v>
      </c>
      <c r="AH55" s="500">
        <f t="shared" si="34"/>
        <v>0</v>
      </c>
      <c r="AI55" s="500">
        <f t="shared" si="34"/>
        <v>0</v>
      </c>
      <c r="AJ55" s="500">
        <f t="shared" si="34"/>
        <v>0</v>
      </c>
      <c r="AK55" s="500">
        <f t="shared" si="34"/>
        <v>0</v>
      </c>
      <c r="AL55" s="500">
        <f t="shared" si="34"/>
        <v>0</v>
      </c>
      <c r="AM55" s="500">
        <f t="shared" si="34"/>
        <v>0</v>
      </c>
      <c r="AN55" s="500">
        <f t="shared" si="34"/>
        <v>0</v>
      </c>
      <c r="AO55" s="500">
        <f t="shared" si="34"/>
        <v>0</v>
      </c>
      <c r="AP55" s="500">
        <f t="shared" si="34"/>
        <v>0</v>
      </c>
      <c r="AQ55" s="500">
        <f t="shared" si="34"/>
        <v>0</v>
      </c>
      <c r="AR55" s="500">
        <f t="shared" si="34"/>
        <v>0</v>
      </c>
      <c r="AS55" s="500">
        <f t="shared" si="34"/>
        <v>0</v>
      </c>
      <c r="AT55" s="500">
        <f t="shared" si="34"/>
        <v>0</v>
      </c>
      <c r="AU55" s="500">
        <f t="shared" si="34"/>
        <v>0</v>
      </c>
      <c r="AV55" s="500">
        <f t="shared" si="34"/>
        <v>0</v>
      </c>
      <c r="AW55" s="500">
        <f t="shared" si="34"/>
        <v>0</v>
      </c>
      <c r="AX55" s="500">
        <f t="shared" si="34"/>
        <v>0</v>
      </c>
      <c r="AY55" s="500">
        <f t="shared" si="34"/>
        <v>0</v>
      </c>
      <c r="AZ55" s="500">
        <f t="shared" si="34"/>
        <v>0</v>
      </c>
      <c r="BA55" s="500">
        <f t="shared" ref="BA55" si="35">+AA47-SUM(AA55:AA60)</f>
        <v>0</v>
      </c>
      <c r="BB55" s="494"/>
      <c r="BC55" s="500">
        <f t="shared" si="5"/>
        <v>0</v>
      </c>
      <c r="BD55" s="500">
        <f t="shared" si="6"/>
        <v>0</v>
      </c>
      <c r="BE55" s="500">
        <f>+AA55-'DD7A1.MELD'!M52-'DD7A2.MELD'!Z52-'DD7A3.MELD'!Q55-'DD7A3.MELD'!Y55-'DD7A3.MELD'!Z55</f>
        <v>0</v>
      </c>
      <c r="BF55" s="494"/>
    </row>
    <row r="56" spans="1:58" s="51" customFormat="1" ht="17.100000000000001" customHeight="1" thickTop="1" thickBot="1">
      <c r="A56" s="831"/>
      <c r="B56" s="433"/>
      <c r="C56" s="552" t="s">
        <v>445</v>
      </c>
      <c r="D56" s="482"/>
      <c r="E56" s="482"/>
      <c r="F56" s="666"/>
      <c r="G56" s="482"/>
      <c r="H56" s="482"/>
      <c r="I56" s="482"/>
      <c r="J56" s="482"/>
      <c r="K56" s="482"/>
      <c r="L56" s="482"/>
      <c r="M56" s="482"/>
      <c r="N56" s="482"/>
      <c r="O56" s="482"/>
      <c r="P56" s="482"/>
      <c r="Q56" s="418">
        <f t="shared" si="32"/>
        <v>0</v>
      </c>
      <c r="R56" s="482"/>
      <c r="S56" s="482"/>
      <c r="T56" s="482"/>
      <c r="U56" s="482"/>
      <c r="V56" s="482"/>
      <c r="W56" s="482"/>
      <c r="X56" s="482"/>
      <c r="Y56" s="418">
        <f t="shared" si="33"/>
        <v>0</v>
      </c>
      <c r="Z56" s="482"/>
      <c r="AA56" s="418">
        <f>+'DD7A1.MELD'!M53+'DD7A2.MELD'!Z53+'DD7A3.MELD'!Q56+'DD7A3.MELD'!Y56+'DD7A3.MELD'!Z56</f>
        <v>0</v>
      </c>
      <c r="AB56" s="479">
        <v>184</v>
      </c>
      <c r="AC56" s="494"/>
      <c r="AD56" s="500"/>
      <c r="AE56" s="500"/>
      <c r="AF56" s="837"/>
      <c r="AG56" s="500"/>
      <c r="AH56" s="500"/>
      <c r="AI56" s="500"/>
      <c r="AJ56" s="500"/>
      <c r="AK56" s="500"/>
      <c r="AL56" s="500"/>
      <c r="AM56" s="500"/>
      <c r="AN56" s="500"/>
      <c r="AO56" s="500"/>
      <c r="AP56" s="500"/>
      <c r="AQ56" s="500"/>
      <c r="AR56" s="500"/>
      <c r="AS56" s="500"/>
      <c r="AT56" s="500"/>
      <c r="AU56" s="500"/>
      <c r="AV56" s="500"/>
      <c r="AW56" s="500"/>
      <c r="AX56" s="500"/>
      <c r="AY56" s="500"/>
      <c r="AZ56" s="500"/>
      <c r="BA56" s="500"/>
      <c r="BB56" s="494"/>
      <c r="BC56" s="500">
        <f t="shared" ref="BC56" si="36">+Q56-SUM(D56:P56)</f>
        <v>0</v>
      </c>
      <c r="BD56" s="500">
        <f t="shared" ref="BD56" si="37">+Y56-SUM(R56:X56)</f>
        <v>0</v>
      </c>
      <c r="BE56" s="500">
        <f>+AA56-'DD7A1.MELD'!M53-'DD7A2.MELD'!Z53-'DD7A3.MELD'!Q56-'DD7A3.MELD'!Y56-'DD7A3.MELD'!Z56</f>
        <v>0</v>
      </c>
      <c r="BF56" s="494"/>
    </row>
    <row r="57" spans="1:58" s="51" customFormat="1" ht="17.100000000000001" customHeight="1" thickTop="1" thickBot="1">
      <c r="B57" s="433"/>
      <c r="C57" s="552" t="s">
        <v>371</v>
      </c>
      <c r="D57" s="482"/>
      <c r="E57" s="482"/>
      <c r="F57" s="666"/>
      <c r="G57" s="482"/>
      <c r="H57" s="482"/>
      <c r="I57" s="482"/>
      <c r="J57" s="482"/>
      <c r="K57" s="482"/>
      <c r="L57" s="482"/>
      <c r="M57" s="482"/>
      <c r="N57" s="482"/>
      <c r="O57" s="482"/>
      <c r="P57" s="482"/>
      <c r="Q57" s="418">
        <f t="shared" si="32"/>
        <v>0</v>
      </c>
      <c r="R57" s="482"/>
      <c r="S57" s="482"/>
      <c r="T57" s="482"/>
      <c r="U57" s="482"/>
      <c r="V57" s="482"/>
      <c r="W57" s="482"/>
      <c r="X57" s="482"/>
      <c r="Y57" s="418">
        <f t="shared" si="33"/>
        <v>0</v>
      </c>
      <c r="Z57" s="482"/>
      <c r="AA57" s="418">
        <f>+'DD7A1.MELD'!M54+'DD7A2.MELD'!Z54+'DD7A3.MELD'!Q57+'DD7A3.MELD'!Y57+'DD7A3.MELD'!Z57</f>
        <v>0</v>
      </c>
      <c r="AB57" s="479">
        <v>74</v>
      </c>
      <c r="AC57" s="494"/>
      <c r="AD57" s="500"/>
      <c r="AE57" s="500"/>
      <c r="AF57" s="837"/>
      <c r="AG57" s="500"/>
      <c r="AH57" s="500"/>
      <c r="AI57" s="500"/>
      <c r="AJ57" s="500"/>
      <c r="AK57" s="500"/>
      <c r="AL57" s="500"/>
      <c r="AM57" s="500"/>
      <c r="AN57" s="500"/>
      <c r="AO57" s="500"/>
      <c r="AP57" s="500"/>
      <c r="AQ57" s="500"/>
      <c r="AR57" s="500"/>
      <c r="AS57" s="500"/>
      <c r="AT57" s="500"/>
      <c r="AU57" s="500"/>
      <c r="AV57" s="500"/>
      <c r="AW57" s="500"/>
      <c r="AX57" s="500"/>
      <c r="AY57" s="500"/>
      <c r="AZ57" s="500"/>
      <c r="BA57" s="500"/>
      <c r="BB57" s="494"/>
      <c r="BC57" s="500">
        <f t="shared" si="5"/>
        <v>0</v>
      </c>
      <c r="BD57" s="500">
        <f t="shared" si="6"/>
        <v>0</v>
      </c>
      <c r="BE57" s="500">
        <f>+AA57-'DD7A1.MELD'!M54-'DD7A2.MELD'!Z54-'DD7A3.MELD'!Q57-'DD7A3.MELD'!Y57-'DD7A3.MELD'!Z57</f>
        <v>0</v>
      </c>
      <c r="BF57" s="494"/>
    </row>
    <row r="58" spans="1:58" s="51" customFormat="1" ht="17.100000000000001" customHeight="1" thickTop="1" thickBot="1">
      <c r="B58" s="432"/>
      <c r="C58" s="552" t="s">
        <v>372</v>
      </c>
      <c r="D58" s="482"/>
      <c r="E58" s="482"/>
      <c r="F58" s="666"/>
      <c r="G58" s="482"/>
      <c r="H58" s="482"/>
      <c r="I58" s="482"/>
      <c r="J58" s="482"/>
      <c r="K58" s="482"/>
      <c r="L58" s="482"/>
      <c r="M58" s="482"/>
      <c r="N58" s="482"/>
      <c r="O58" s="482"/>
      <c r="P58" s="482"/>
      <c r="Q58" s="418">
        <f t="shared" si="32"/>
        <v>0</v>
      </c>
      <c r="R58" s="482"/>
      <c r="S58" s="482"/>
      <c r="T58" s="482"/>
      <c r="U58" s="482"/>
      <c r="V58" s="482"/>
      <c r="W58" s="482"/>
      <c r="X58" s="482"/>
      <c r="Y58" s="418">
        <f t="shared" si="33"/>
        <v>0</v>
      </c>
      <c r="Z58" s="482"/>
      <c r="AA58" s="418">
        <f>+'DD7A1.MELD'!M55+'DD7A2.MELD'!Z55+'DD7A3.MELD'!Q58+'DD7A3.MELD'!Y58+'DD7A3.MELD'!Z58</f>
        <v>0</v>
      </c>
      <c r="AB58" s="479">
        <v>75</v>
      </c>
      <c r="AC58" s="494"/>
      <c r="AD58" s="500"/>
      <c r="AE58" s="500"/>
      <c r="AF58" s="837"/>
      <c r="AG58" s="500"/>
      <c r="AH58" s="500"/>
      <c r="AI58" s="500"/>
      <c r="AJ58" s="500"/>
      <c r="AK58" s="500"/>
      <c r="AL58" s="500"/>
      <c r="AM58" s="500"/>
      <c r="AN58" s="500"/>
      <c r="AO58" s="500"/>
      <c r="AP58" s="500"/>
      <c r="AQ58" s="500"/>
      <c r="AR58" s="500"/>
      <c r="AS58" s="500"/>
      <c r="AT58" s="500"/>
      <c r="AU58" s="500"/>
      <c r="AV58" s="500"/>
      <c r="AW58" s="500"/>
      <c r="AX58" s="500"/>
      <c r="AY58" s="500"/>
      <c r="AZ58" s="500"/>
      <c r="BA58" s="500"/>
      <c r="BB58" s="494"/>
      <c r="BC58" s="500">
        <f t="shared" si="5"/>
        <v>0</v>
      </c>
      <c r="BD58" s="500">
        <f t="shared" si="6"/>
        <v>0</v>
      </c>
      <c r="BE58" s="500">
        <f>+AA58-'DD7A1.MELD'!M55-'DD7A2.MELD'!Z55-'DD7A3.MELD'!Q58-'DD7A3.MELD'!Y58-'DD7A3.MELD'!Z58</f>
        <v>0</v>
      </c>
      <c r="BF58" s="494"/>
    </row>
    <row r="59" spans="1:58" s="56" customFormat="1" ht="17.100000000000001" customHeight="1" thickTop="1" thickBot="1">
      <c r="B59" s="436"/>
      <c r="C59" s="552" t="s">
        <v>373</v>
      </c>
      <c r="D59" s="482"/>
      <c r="E59" s="482"/>
      <c r="F59" s="666"/>
      <c r="G59" s="482"/>
      <c r="H59" s="482"/>
      <c r="I59" s="482"/>
      <c r="J59" s="482"/>
      <c r="K59" s="482"/>
      <c r="L59" s="482"/>
      <c r="M59" s="482"/>
      <c r="N59" s="482"/>
      <c r="O59" s="482"/>
      <c r="P59" s="482"/>
      <c r="Q59" s="418">
        <f t="shared" si="32"/>
        <v>0</v>
      </c>
      <c r="R59" s="482"/>
      <c r="S59" s="482"/>
      <c r="T59" s="482"/>
      <c r="U59" s="482"/>
      <c r="V59" s="482"/>
      <c r="W59" s="482"/>
      <c r="X59" s="482"/>
      <c r="Y59" s="418">
        <f t="shared" si="33"/>
        <v>0</v>
      </c>
      <c r="Z59" s="482"/>
      <c r="AA59" s="418">
        <f>+'DD7A1.MELD'!M56+'DD7A2.MELD'!Z56+'DD7A3.MELD'!Q59+'DD7A3.MELD'!Y59+'DD7A3.MELD'!Z59</f>
        <v>0</v>
      </c>
      <c r="AB59" s="479">
        <v>76</v>
      </c>
      <c r="AC59" s="494"/>
      <c r="AD59" s="500"/>
      <c r="AE59" s="500"/>
      <c r="AF59" s="837"/>
      <c r="AG59" s="500"/>
      <c r="AH59" s="500"/>
      <c r="AI59" s="500"/>
      <c r="AJ59" s="500"/>
      <c r="AK59" s="500"/>
      <c r="AL59" s="500"/>
      <c r="AM59" s="500"/>
      <c r="AN59" s="500"/>
      <c r="AO59" s="500"/>
      <c r="AP59" s="500"/>
      <c r="AQ59" s="500"/>
      <c r="AR59" s="500"/>
      <c r="AS59" s="500"/>
      <c r="AT59" s="500"/>
      <c r="AU59" s="500"/>
      <c r="AV59" s="500"/>
      <c r="AW59" s="500"/>
      <c r="AX59" s="500"/>
      <c r="AY59" s="500"/>
      <c r="AZ59" s="500"/>
      <c r="BA59" s="500"/>
      <c r="BB59" s="494"/>
      <c r="BC59" s="500">
        <f t="shared" si="5"/>
        <v>0</v>
      </c>
      <c r="BD59" s="500">
        <f t="shared" si="6"/>
        <v>0</v>
      </c>
      <c r="BE59" s="500">
        <f>+AA59-'DD7A1.MELD'!M56-'DD7A2.MELD'!Z56-'DD7A3.MELD'!Q59-'DD7A3.MELD'!Y59-'DD7A3.MELD'!Z59</f>
        <v>0</v>
      </c>
      <c r="BF59" s="498"/>
    </row>
    <row r="60" spans="1:58" s="51" customFormat="1" ht="17.100000000000001" customHeight="1" thickTop="1" thickBot="1">
      <c r="B60" s="432"/>
      <c r="C60" s="552" t="s">
        <v>374</v>
      </c>
      <c r="D60" s="482"/>
      <c r="E60" s="482"/>
      <c r="F60" s="666"/>
      <c r="G60" s="482"/>
      <c r="H60" s="482"/>
      <c r="I60" s="482"/>
      <c r="J60" s="482"/>
      <c r="K60" s="482"/>
      <c r="L60" s="482"/>
      <c r="M60" s="482"/>
      <c r="N60" s="482"/>
      <c r="O60" s="482"/>
      <c r="P60" s="482"/>
      <c r="Q60" s="418">
        <f t="shared" si="32"/>
        <v>0</v>
      </c>
      <c r="R60" s="482"/>
      <c r="S60" s="482"/>
      <c r="T60" s="482"/>
      <c r="U60" s="482"/>
      <c r="V60" s="482"/>
      <c r="W60" s="482"/>
      <c r="X60" s="482"/>
      <c r="Y60" s="418">
        <f t="shared" si="33"/>
        <v>0</v>
      </c>
      <c r="Z60" s="482"/>
      <c r="AA60" s="418">
        <f>+'DD7A1.MELD'!M57+'DD7A2.MELD'!Z57+'DD7A3.MELD'!Q60+'DD7A3.MELD'!Y60+'DD7A3.MELD'!Z60</f>
        <v>0</v>
      </c>
      <c r="AB60" s="479">
        <v>77</v>
      </c>
      <c r="AC60" s="494"/>
      <c r="AD60" s="500"/>
      <c r="AE60" s="500"/>
      <c r="AF60" s="837"/>
      <c r="AG60" s="500"/>
      <c r="AH60" s="500"/>
      <c r="AI60" s="500"/>
      <c r="AJ60" s="500"/>
      <c r="AK60" s="500"/>
      <c r="AL60" s="500"/>
      <c r="AM60" s="500"/>
      <c r="AN60" s="500"/>
      <c r="AO60" s="500"/>
      <c r="AP60" s="500"/>
      <c r="AQ60" s="500"/>
      <c r="AR60" s="500"/>
      <c r="AS60" s="500"/>
      <c r="AT60" s="500"/>
      <c r="AU60" s="500"/>
      <c r="AV60" s="500"/>
      <c r="AW60" s="500"/>
      <c r="AX60" s="500"/>
      <c r="AY60" s="500"/>
      <c r="AZ60" s="500"/>
      <c r="BA60" s="500"/>
      <c r="BB60" s="494"/>
      <c r="BC60" s="500">
        <f t="shared" si="5"/>
        <v>0</v>
      </c>
      <c r="BD60" s="500">
        <f t="shared" si="6"/>
        <v>0</v>
      </c>
      <c r="BE60" s="500">
        <f>+AA60-'DD7A1.MELD'!M57-'DD7A2.MELD'!Z57-'DD7A3.MELD'!Q60-'DD7A3.MELD'!Y60-'DD7A3.MELD'!Z60</f>
        <v>0</v>
      </c>
      <c r="BF60" s="494"/>
    </row>
    <row r="61" spans="1:58" s="51" customFormat="1" ht="30" customHeight="1" thickTop="1">
      <c r="B61" s="433"/>
      <c r="C61" s="560" t="s">
        <v>457</v>
      </c>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442"/>
      <c r="AB61" s="479"/>
      <c r="AC61" s="494"/>
      <c r="AD61" s="500"/>
      <c r="AE61" s="500"/>
      <c r="AF61" s="770"/>
      <c r="AG61" s="500"/>
      <c r="AH61" s="500"/>
      <c r="AI61" s="500"/>
      <c r="AJ61" s="500"/>
      <c r="AK61" s="500"/>
      <c r="AL61" s="500"/>
      <c r="AM61" s="500"/>
      <c r="AN61" s="500"/>
      <c r="AO61" s="500"/>
      <c r="AP61" s="500"/>
      <c r="AQ61" s="500"/>
      <c r="AR61" s="500"/>
      <c r="AS61" s="500"/>
      <c r="AT61" s="500"/>
      <c r="AU61" s="500"/>
      <c r="AV61" s="500"/>
      <c r="AW61" s="500"/>
      <c r="AX61" s="500"/>
      <c r="AY61" s="500"/>
      <c r="AZ61" s="500"/>
      <c r="BA61" s="500"/>
      <c r="BB61" s="494"/>
      <c r="BC61" s="500"/>
      <c r="BD61" s="500"/>
      <c r="BE61" s="500"/>
      <c r="BF61" s="494"/>
    </row>
    <row r="62" spans="1:58" s="51" customFormat="1" ht="17.100000000000001" customHeight="1" thickBot="1">
      <c r="B62" s="433"/>
      <c r="C62" s="732" t="s">
        <v>10</v>
      </c>
      <c r="D62" s="482"/>
      <c r="E62" s="482"/>
      <c r="F62" s="666"/>
      <c r="G62" s="482"/>
      <c r="H62" s="482"/>
      <c r="I62" s="482"/>
      <c r="J62" s="482"/>
      <c r="K62" s="482"/>
      <c r="L62" s="482"/>
      <c r="M62" s="482"/>
      <c r="N62" s="482"/>
      <c r="O62" s="482"/>
      <c r="P62" s="482"/>
      <c r="Q62" s="418">
        <f t="shared" ref="Q62:Q77" si="38">SUM(D62:P62)</f>
        <v>0</v>
      </c>
      <c r="R62" s="482"/>
      <c r="S62" s="482"/>
      <c r="T62" s="482"/>
      <c r="U62" s="482"/>
      <c r="V62" s="482"/>
      <c r="W62" s="482"/>
      <c r="X62" s="482"/>
      <c r="Y62" s="418">
        <f t="shared" ref="Y62:Y77" si="39">SUM(R62:X62)</f>
        <v>0</v>
      </c>
      <c r="Z62" s="482"/>
      <c r="AA62" s="418">
        <f>+'DD7A1.MELD'!M59+'DD7A2.MELD'!Z59+'DD7A3.MELD'!Q62+'DD7A3.MELD'!Y62+'DD7A3.MELD'!Z62</f>
        <v>0</v>
      </c>
      <c r="AB62" s="479">
        <v>31</v>
      </c>
      <c r="AC62" s="494"/>
      <c r="AD62" s="500">
        <f>+D62-SUM(D63:D64)</f>
        <v>0</v>
      </c>
      <c r="AE62" s="500">
        <f t="shared" ref="AE62:BA62" si="40">+E62-SUM(E63:E64)</f>
        <v>0</v>
      </c>
      <c r="AF62" s="837"/>
      <c r="AG62" s="500">
        <f t="shared" si="40"/>
        <v>0</v>
      </c>
      <c r="AH62" s="500">
        <f t="shared" si="40"/>
        <v>0</v>
      </c>
      <c r="AI62" s="500">
        <f t="shared" si="40"/>
        <v>0</v>
      </c>
      <c r="AJ62" s="500">
        <f t="shared" si="40"/>
        <v>0</v>
      </c>
      <c r="AK62" s="500">
        <f t="shared" si="40"/>
        <v>0</v>
      </c>
      <c r="AL62" s="500">
        <f t="shared" si="40"/>
        <v>0</v>
      </c>
      <c r="AM62" s="500">
        <f t="shared" si="40"/>
        <v>0</v>
      </c>
      <c r="AN62" s="500">
        <f t="shared" si="40"/>
        <v>0</v>
      </c>
      <c r="AO62" s="500">
        <f t="shared" si="40"/>
        <v>0</v>
      </c>
      <c r="AP62" s="500">
        <f t="shared" si="40"/>
        <v>0</v>
      </c>
      <c r="AQ62" s="500">
        <f t="shared" si="40"/>
        <v>0</v>
      </c>
      <c r="AR62" s="500">
        <f t="shared" si="40"/>
        <v>0</v>
      </c>
      <c r="AS62" s="500">
        <f t="shared" si="40"/>
        <v>0</v>
      </c>
      <c r="AT62" s="500">
        <f t="shared" si="40"/>
        <v>0</v>
      </c>
      <c r="AU62" s="500">
        <f t="shared" si="40"/>
        <v>0</v>
      </c>
      <c r="AV62" s="500">
        <f t="shared" si="40"/>
        <v>0</v>
      </c>
      <c r="AW62" s="500">
        <f t="shared" si="40"/>
        <v>0</v>
      </c>
      <c r="AX62" s="500">
        <f t="shared" si="40"/>
        <v>0</v>
      </c>
      <c r="AY62" s="500">
        <f t="shared" si="40"/>
        <v>0</v>
      </c>
      <c r="AZ62" s="500">
        <f t="shared" si="40"/>
        <v>0</v>
      </c>
      <c r="BA62" s="500">
        <f t="shared" si="40"/>
        <v>0</v>
      </c>
      <c r="BB62" s="494"/>
      <c r="BC62" s="500">
        <f t="shared" si="5"/>
        <v>0</v>
      </c>
      <c r="BD62" s="500">
        <f t="shared" si="6"/>
        <v>0</v>
      </c>
      <c r="BE62" s="500">
        <f>+AA62-'DD7A1.MELD'!M59-'DD7A2.MELD'!Z59-'DD7A3.MELD'!Q62-'DD7A3.MELD'!Y62-'DD7A3.MELD'!Z62</f>
        <v>0</v>
      </c>
      <c r="BF62" s="494"/>
    </row>
    <row r="63" spans="1:58" s="51" customFormat="1" ht="17.100000000000001" customHeight="1" thickTop="1" thickBot="1">
      <c r="B63" s="432"/>
      <c r="C63" s="552" t="s">
        <v>61</v>
      </c>
      <c r="D63" s="482"/>
      <c r="E63" s="482"/>
      <c r="F63" s="666"/>
      <c r="G63" s="482"/>
      <c r="H63" s="482"/>
      <c r="I63" s="482"/>
      <c r="J63" s="482"/>
      <c r="K63" s="482"/>
      <c r="L63" s="482"/>
      <c r="M63" s="482"/>
      <c r="N63" s="482"/>
      <c r="O63" s="482"/>
      <c r="P63" s="482"/>
      <c r="Q63" s="418">
        <f t="shared" si="38"/>
        <v>0</v>
      </c>
      <c r="R63" s="482"/>
      <c r="S63" s="482"/>
      <c r="T63" s="482"/>
      <c r="U63" s="482"/>
      <c r="V63" s="482"/>
      <c r="W63" s="482"/>
      <c r="X63" s="482"/>
      <c r="Y63" s="418">
        <f t="shared" si="39"/>
        <v>0</v>
      </c>
      <c r="Z63" s="482"/>
      <c r="AA63" s="418">
        <f>+'DD7A1.MELD'!M60+'DD7A2.MELD'!Z60+'DD7A3.MELD'!Q63+'DD7A3.MELD'!Y63+'DD7A3.MELD'!Z63</f>
        <v>0</v>
      </c>
      <c r="AB63" s="479">
        <v>32</v>
      </c>
      <c r="AC63" s="494"/>
      <c r="AD63" s="500"/>
      <c r="AE63" s="500"/>
      <c r="AF63" s="837"/>
      <c r="AG63" s="500"/>
      <c r="AH63" s="500"/>
      <c r="AI63" s="500"/>
      <c r="AJ63" s="500"/>
      <c r="AK63" s="500"/>
      <c r="AL63" s="500"/>
      <c r="AM63" s="500"/>
      <c r="AN63" s="500"/>
      <c r="AO63" s="500"/>
      <c r="AP63" s="500"/>
      <c r="AQ63" s="500"/>
      <c r="AR63" s="500"/>
      <c r="AS63" s="500"/>
      <c r="AT63" s="500"/>
      <c r="AU63" s="500"/>
      <c r="AV63" s="500"/>
      <c r="AW63" s="500"/>
      <c r="AX63" s="500"/>
      <c r="AY63" s="500"/>
      <c r="AZ63" s="500"/>
      <c r="BA63" s="500"/>
      <c r="BB63" s="494"/>
      <c r="BC63" s="500">
        <f t="shared" si="5"/>
        <v>0</v>
      </c>
      <c r="BD63" s="500">
        <f t="shared" si="6"/>
        <v>0</v>
      </c>
      <c r="BE63" s="500">
        <f>+AA63-'DD7A1.MELD'!M60-'DD7A2.MELD'!Z60-'DD7A3.MELD'!Q63-'DD7A3.MELD'!Y63-'DD7A3.MELD'!Z63</f>
        <v>0</v>
      </c>
      <c r="BF63" s="494"/>
    </row>
    <row r="64" spans="1:58" s="51" customFormat="1" ht="17.100000000000001" customHeight="1" thickTop="1" thickBot="1">
      <c r="B64" s="432"/>
      <c r="C64" s="552" t="s">
        <v>62</v>
      </c>
      <c r="D64" s="482"/>
      <c r="E64" s="482"/>
      <c r="F64" s="666"/>
      <c r="G64" s="482"/>
      <c r="H64" s="482"/>
      <c r="I64" s="482"/>
      <c r="J64" s="482"/>
      <c r="K64" s="482"/>
      <c r="L64" s="482"/>
      <c r="M64" s="482"/>
      <c r="N64" s="482"/>
      <c r="O64" s="482"/>
      <c r="P64" s="482"/>
      <c r="Q64" s="418">
        <f t="shared" si="38"/>
        <v>0</v>
      </c>
      <c r="R64" s="482"/>
      <c r="S64" s="482"/>
      <c r="T64" s="482"/>
      <c r="U64" s="482"/>
      <c r="V64" s="482"/>
      <c r="W64" s="482"/>
      <c r="X64" s="482"/>
      <c r="Y64" s="418">
        <f t="shared" si="39"/>
        <v>0</v>
      </c>
      <c r="Z64" s="482"/>
      <c r="AA64" s="418">
        <f>+'DD7A1.MELD'!M61+'DD7A2.MELD'!Z61+'DD7A3.MELD'!Q64+'DD7A3.MELD'!Y64+'DD7A3.MELD'!Z64</f>
        <v>0</v>
      </c>
      <c r="AB64" s="479">
        <v>33</v>
      </c>
      <c r="AC64" s="494"/>
      <c r="AD64" s="500"/>
      <c r="AE64" s="500"/>
      <c r="AF64" s="837"/>
      <c r="AG64" s="500"/>
      <c r="AH64" s="500"/>
      <c r="AI64" s="500"/>
      <c r="AJ64" s="500"/>
      <c r="AK64" s="500"/>
      <c r="AL64" s="500"/>
      <c r="AM64" s="500"/>
      <c r="AN64" s="500"/>
      <c r="AO64" s="500"/>
      <c r="AP64" s="500"/>
      <c r="AQ64" s="500"/>
      <c r="AR64" s="500"/>
      <c r="AS64" s="500"/>
      <c r="AT64" s="500"/>
      <c r="AU64" s="500"/>
      <c r="AV64" s="500"/>
      <c r="AW64" s="500"/>
      <c r="AX64" s="500"/>
      <c r="AY64" s="500"/>
      <c r="AZ64" s="500"/>
      <c r="BA64" s="500"/>
      <c r="BB64" s="494"/>
      <c r="BC64" s="500">
        <f t="shared" si="5"/>
        <v>0</v>
      </c>
      <c r="BD64" s="500">
        <f t="shared" si="6"/>
        <v>0</v>
      </c>
      <c r="BE64" s="500">
        <f>+AA64-'DD7A1.MELD'!M61-'DD7A2.MELD'!Z61-'DD7A3.MELD'!Q64-'DD7A3.MELD'!Y64-'DD7A3.MELD'!Z64</f>
        <v>0</v>
      </c>
      <c r="BF64" s="494"/>
    </row>
    <row r="65" spans="2:58" s="51" customFormat="1" ht="30" customHeight="1" thickTop="1" thickBot="1">
      <c r="B65" s="432"/>
      <c r="C65" s="553" t="s">
        <v>11</v>
      </c>
      <c r="D65" s="482"/>
      <c r="E65" s="482"/>
      <c r="F65" s="666"/>
      <c r="G65" s="482"/>
      <c r="H65" s="482"/>
      <c r="I65" s="482"/>
      <c r="J65" s="482"/>
      <c r="K65" s="482"/>
      <c r="L65" s="482"/>
      <c r="M65" s="482"/>
      <c r="N65" s="482"/>
      <c r="O65" s="482"/>
      <c r="P65" s="482"/>
      <c r="Q65" s="418">
        <f t="shared" si="38"/>
        <v>0</v>
      </c>
      <c r="R65" s="482"/>
      <c r="S65" s="482"/>
      <c r="T65" s="482"/>
      <c r="U65" s="482"/>
      <c r="V65" s="482"/>
      <c r="W65" s="482"/>
      <c r="X65" s="482"/>
      <c r="Y65" s="418">
        <f t="shared" si="39"/>
        <v>0</v>
      </c>
      <c r="Z65" s="482"/>
      <c r="AA65" s="418">
        <f>+'DD7A1.MELD'!M62+'DD7A2.MELD'!Z62+'DD7A3.MELD'!Q65+'DD7A3.MELD'!Y65+'DD7A3.MELD'!Z65</f>
        <v>0</v>
      </c>
      <c r="AB65" s="479">
        <v>34</v>
      </c>
      <c r="AC65" s="494"/>
      <c r="AD65" s="500">
        <f>+D65-SUM(D66:D67)</f>
        <v>0</v>
      </c>
      <c r="AE65" s="500">
        <f t="shared" ref="AE65:BA65" si="41">+E65-SUM(E66:E67)</f>
        <v>0</v>
      </c>
      <c r="AF65" s="837"/>
      <c r="AG65" s="500">
        <f t="shared" si="41"/>
        <v>0</v>
      </c>
      <c r="AH65" s="500">
        <f t="shared" si="41"/>
        <v>0</v>
      </c>
      <c r="AI65" s="500">
        <f t="shared" si="41"/>
        <v>0</v>
      </c>
      <c r="AJ65" s="500">
        <f t="shared" si="41"/>
        <v>0</v>
      </c>
      <c r="AK65" s="500">
        <f t="shared" si="41"/>
        <v>0</v>
      </c>
      <c r="AL65" s="500">
        <f t="shared" si="41"/>
        <v>0</v>
      </c>
      <c r="AM65" s="500">
        <f t="shared" si="41"/>
        <v>0</v>
      </c>
      <c r="AN65" s="500">
        <f t="shared" si="41"/>
        <v>0</v>
      </c>
      <c r="AO65" s="500">
        <f t="shared" si="41"/>
        <v>0</v>
      </c>
      <c r="AP65" s="500">
        <f t="shared" si="41"/>
        <v>0</v>
      </c>
      <c r="AQ65" s="500">
        <f t="shared" si="41"/>
        <v>0</v>
      </c>
      <c r="AR65" s="500">
        <f t="shared" si="41"/>
        <v>0</v>
      </c>
      <c r="AS65" s="500">
        <f t="shared" si="41"/>
        <v>0</v>
      </c>
      <c r="AT65" s="500">
        <f t="shared" si="41"/>
        <v>0</v>
      </c>
      <c r="AU65" s="500">
        <f t="shared" si="41"/>
        <v>0</v>
      </c>
      <c r="AV65" s="500">
        <f t="shared" si="41"/>
        <v>0</v>
      </c>
      <c r="AW65" s="500">
        <f t="shared" si="41"/>
        <v>0</v>
      </c>
      <c r="AX65" s="500">
        <f t="shared" si="41"/>
        <v>0</v>
      </c>
      <c r="AY65" s="500">
        <f t="shared" si="41"/>
        <v>0</v>
      </c>
      <c r="AZ65" s="500">
        <f t="shared" si="41"/>
        <v>0</v>
      </c>
      <c r="BA65" s="500">
        <f t="shared" si="41"/>
        <v>0</v>
      </c>
      <c r="BB65" s="494"/>
      <c r="BC65" s="500">
        <f t="shared" si="5"/>
        <v>0</v>
      </c>
      <c r="BD65" s="500">
        <f t="shared" si="6"/>
        <v>0</v>
      </c>
      <c r="BE65" s="500">
        <f>+AA65-'DD7A1.MELD'!M62-'DD7A2.MELD'!Z62-'DD7A3.MELD'!Q65-'DD7A3.MELD'!Y65-'DD7A3.MELD'!Z65</f>
        <v>0</v>
      </c>
      <c r="BF65" s="494"/>
    </row>
    <row r="66" spans="2:58" s="56" customFormat="1" ht="17.100000000000001" customHeight="1" thickTop="1" thickBot="1">
      <c r="B66" s="434"/>
      <c r="C66" s="552" t="s">
        <v>61</v>
      </c>
      <c r="D66" s="482"/>
      <c r="E66" s="482"/>
      <c r="F66" s="666"/>
      <c r="G66" s="482"/>
      <c r="H66" s="482"/>
      <c r="I66" s="482"/>
      <c r="J66" s="482"/>
      <c r="K66" s="482"/>
      <c r="L66" s="482"/>
      <c r="M66" s="482"/>
      <c r="N66" s="482"/>
      <c r="O66" s="482"/>
      <c r="P66" s="482"/>
      <c r="Q66" s="418">
        <f t="shared" si="38"/>
        <v>0</v>
      </c>
      <c r="R66" s="482"/>
      <c r="S66" s="482"/>
      <c r="T66" s="482"/>
      <c r="U66" s="482"/>
      <c r="V66" s="482"/>
      <c r="W66" s="482"/>
      <c r="X66" s="482"/>
      <c r="Y66" s="418">
        <f t="shared" si="39"/>
        <v>0</v>
      </c>
      <c r="Z66" s="482"/>
      <c r="AA66" s="418">
        <f>+'DD7A1.MELD'!M63+'DD7A2.MELD'!Z63+'DD7A3.MELD'!Q66+'DD7A3.MELD'!Y66+'DD7A3.MELD'!Z66</f>
        <v>0</v>
      </c>
      <c r="AB66" s="479">
        <v>35</v>
      </c>
      <c r="AC66" s="494"/>
      <c r="AD66" s="500"/>
      <c r="AE66" s="500"/>
      <c r="AF66" s="837"/>
      <c r="AG66" s="500"/>
      <c r="AH66" s="500"/>
      <c r="AI66" s="500"/>
      <c r="AJ66" s="500"/>
      <c r="AK66" s="500"/>
      <c r="AL66" s="500"/>
      <c r="AM66" s="500"/>
      <c r="AN66" s="500"/>
      <c r="AO66" s="500"/>
      <c r="AP66" s="500"/>
      <c r="AQ66" s="500"/>
      <c r="AR66" s="500"/>
      <c r="AS66" s="500"/>
      <c r="AT66" s="500"/>
      <c r="AU66" s="500"/>
      <c r="AV66" s="500"/>
      <c r="AW66" s="500"/>
      <c r="AX66" s="500"/>
      <c r="AY66" s="500"/>
      <c r="AZ66" s="500"/>
      <c r="BA66" s="500"/>
      <c r="BB66" s="494"/>
      <c r="BC66" s="500">
        <f t="shared" si="5"/>
        <v>0</v>
      </c>
      <c r="BD66" s="500">
        <f t="shared" si="6"/>
        <v>0</v>
      </c>
      <c r="BE66" s="500">
        <f>+AA66-'DD7A1.MELD'!M63-'DD7A2.MELD'!Z63-'DD7A3.MELD'!Q66-'DD7A3.MELD'!Y66-'DD7A3.MELD'!Z66</f>
        <v>0</v>
      </c>
      <c r="BF66" s="498"/>
    </row>
    <row r="67" spans="2:58" s="51" customFormat="1" ht="17.100000000000001" customHeight="1" thickTop="1" thickBot="1">
      <c r="B67" s="433"/>
      <c r="C67" s="552" t="s">
        <v>62</v>
      </c>
      <c r="D67" s="482"/>
      <c r="E67" s="482"/>
      <c r="F67" s="666"/>
      <c r="G67" s="482"/>
      <c r="H67" s="482"/>
      <c r="I67" s="482"/>
      <c r="J67" s="482"/>
      <c r="K67" s="482"/>
      <c r="L67" s="482"/>
      <c r="M67" s="482"/>
      <c r="N67" s="482"/>
      <c r="O67" s="482"/>
      <c r="P67" s="482"/>
      <c r="Q67" s="418">
        <f t="shared" si="38"/>
        <v>0</v>
      </c>
      <c r="R67" s="482"/>
      <c r="S67" s="482"/>
      <c r="T67" s="482"/>
      <c r="U67" s="482"/>
      <c r="V67" s="482"/>
      <c r="W67" s="482"/>
      <c r="X67" s="482"/>
      <c r="Y67" s="418">
        <f t="shared" si="39"/>
        <v>0</v>
      </c>
      <c r="Z67" s="482"/>
      <c r="AA67" s="418">
        <f>+'DD7A1.MELD'!M64+'DD7A2.MELD'!Z64+'DD7A3.MELD'!Q67+'DD7A3.MELD'!Y67+'DD7A3.MELD'!Z67</f>
        <v>0</v>
      </c>
      <c r="AB67" s="479">
        <v>36</v>
      </c>
      <c r="AC67" s="494"/>
      <c r="AD67" s="500"/>
      <c r="AE67" s="500"/>
      <c r="AF67" s="837"/>
      <c r="AG67" s="500"/>
      <c r="AH67" s="500"/>
      <c r="AI67" s="500"/>
      <c r="AJ67" s="500"/>
      <c r="AK67" s="500"/>
      <c r="AL67" s="500"/>
      <c r="AM67" s="500"/>
      <c r="AN67" s="500"/>
      <c r="AO67" s="500"/>
      <c r="AP67" s="500"/>
      <c r="AQ67" s="500"/>
      <c r="AR67" s="500"/>
      <c r="AS67" s="500"/>
      <c r="AT67" s="500"/>
      <c r="AU67" s="500"/>
      <c r="AV67" s="500"/>
      <c r="AW67" s="500"/>
      <c r="AX67" s="500"/>
      <c r="AY67" s="500"/>
      <c r="AZ67" s="500"/>
      <c r="BA67" s="500"/>
      <c r="BB67" s="494"/>
      <c r="BC67" s="500">
        <f t="shared" si="5"/>
        <v>0</v>
      </c>
      <c r="BD67" s="500">
        <f t="shared" si="6"/>
        <v>0</v>
      </c>
      <c r="BE67" s="500">
        <f>+AA67-'DD7A1.MELD'!M64-'DD7A2.MELD'!Z64-'DD7A3.MELD'!Q67-'DD7A3.MELD'!Y67-'DD7A3.MELD'!Z67</f>
        <v>0</v>
      </c>
      <c r="BF67" s="494"/>
    </row>
    <row r="68" spans="2:58" s="51" customFormat="1" ht="30" customHeight="1" thickTop="1" thickBot="1">
      <c r="B68" s="433"/>
      <c r="C68" s="552" t="s">
        <v>190</v>
      </c>
      <c r="D68" s="482"/>
      <c r="E68" s="482"/>
      <c r="F68" s="666"/>
      <c r="G68" s="482"/>
      <c r="H68" s="482"/>
      <c r="I68" s="482"/>
      <c r="J68" s="482"/>
      <c r="K68" s="482"/>
      <c r="L68" s="482"/>
      <c r="M68" s="482"/>
      <c r="N68" s="482"/>
      <c r="O68" s="482"/>
      <c r="P68" s="482"/>
      <c r="Q68" s="418">
        <f t="shared" si="38"/>
        <v>0</v>
      </c>
      <c r="R68" s="482"/>
      <c r="S68" s="482"/>
      <c r="T68" s="482"/>
      <c r="U68" s="482"/>
      <c r="V68" s="482"/>
      <c r="W68" s="482"/>
      <c r="X68" s="482"/>
      <c r="Y68" s="418">
        <f t="shared" si="39"/>
        <v>0</v>
      </c>
      <c r="Z68" s="482"/>
      <c r="AA68" s="418">
        <f>+'DD7A1.MELD'!M65+'DD7A2.MELD'!Z65+'DD7A3.MELD'!Q68+'DD7A3.MELD'!Y68+'DD7A3.MELD'!Z68</f>
        <v>0</v>
      </c>
      <c r="AB68" s="479">
        <v>62</v>
      </c>
      <c r="AC68" s="494"/>
      <c r="AD68" s="500">
        <f>+D65-SUM(D68:D73)</f>
        <v>0</v>
      </c>
      <c r="AE68" s="500">
        <f t="shared" ref="AE68:BA68" si="42">+E65-SUM(E68:E73)</f>
        <v>0</v>
      </c>
      <c r="AF68" s="837"/>
      <c r="AG68" s="500">
        <f t="shared" si="42"/>
        <v>0</v>
      </c>
      <c r="AH68" s="500">
        <f t="shared" si="42"/>
        <v>0</v>
      </c>
      <c r="AI68" s="500">
        <f t="shared" si="42"/>
        <v>0</v>
      </c>
      <c r="AJ68" s="500">
        <f t="shared" si="42"/>
        <v>0</v>
      </c>
      <c r="AK68" s="500">
        <f t="shared" si="42"/>
        <v>0</v>
      </c>
      <c r="AL68" s="500">
        <f t="shared" si="42"/>
        <v>0</v>
      </c>
      <c r="AM68" s="500">
        <f t="shared" si="42"/>
        <v>0</v>
      </c>
      <c r="AN68" s="500">
        <f t="shared" si="42"/>
        <v>0</v>
      </c>
      <c r="AO68" s="500">
        <f t="shared" si="42"/>
        <v>0</v>
      </c>
      <c r="AP68" s="500">
        <f t="shared" si="42"/>
        <v>0</v>
      </c>
      <c r="AQ68" s="500">
        <f t="shared" si="42"/>
        <v>0</v>
      </c>
      <c r="AR68" s="500">
        <f t="shared" si="42"/>
        <v>0</v>
      </c>
      <c r="AS68" s="500">
        <f t="shared" si="42"/>
        <v>0</v>
      </c>
      <c r="AT68" s="500">
        <f t="shared" si="42"/>
        <v>0</v>
      </c>
      <c r="AU68" s="500">
        <f t="shared" si="42"/>
        <v>0</v>
      </c>
      <c r="AV68" s="500">
        <f t="shared" si="42"/>
        <v>0</v>
      </c>
      <c r="AW68" s="500">
        <f t="shared" si="42"/>
        <v>0</v>
      </c>
      <c r="AX68" s="500">
        <f t="shared" si="42"/>
        <v>0</v>
      </c>
      <c r="AY68" s="500">
        <f t="shared" si="42"/>
        <v>0</v>
      </c>
      <c r="AZ68" s="500">
        <f t="shared" si="42"/>
        <v>0</v>
      </c>
      <c r="BA68" s="500">
        <f t="shared" si="42"/>
        <v>0</v>
      </c>
      <c r="BB68" s="494"/>
      <c r="BC68" s="500">
        <f t="shared" si="5"/>
        <v>0</v>
      </c>
      <c r="BD68" s="500">
        <f t="shared" si="6"/>
        <v>0</v>
      </c>
      <c r="BE68" s="500">
        <f>+AA68-'DD7A1.MELD'!M65-'DD7A2.MELD'!Z65-'DD7A3.MELD'!Q68-'DD7A3.MELD'!Y68-'DD7A3.MELD'!Z68</f>
        <v>0</v>
      </c>
      <c r="BF68" s="494"/>
    </row>
    <row r="69" spans="2:58" s="51" customFormat="1" ht="17.100000000000001" customHeight="1" thickTop="1" thickBot="1">
      <c r="B69" s="433"/>
      <c r="C69" s="552" t="s">
        <v>81</v>
      </c>
      <c r="D69" s="482"/>
      <c r="E69" s="482"/>
      <c r="F69" s="666"/>
      <c r="G69" s="482"/>
      <c r="H69" s="482"/>
      <c r="I69" s="482"/>
      <c r="J69" s="482"/>
      <c r="K69" s="482"/>
      <c r="L69" s="482"/>
      <c r="M69" s="482"/>
      <c r="N69" s="482"/>
      <c r="O69" s="482"/>
      <c r="P69" s="482"/>
      <c r="Q69" s="418">
        <f t="shared" si="38"/>
        <v>0</v>
      </c>
      <c r="R69" s="482"/>
      <c r="S69" s="482"/>
      <c r="T69" s="482"/>
      <c r="U69" s="482"/>
      <c r="V69" s="482"/>
      <c r="W69" s="482"/>
      <c r="X69" s="482"/>
      <c r="Y69" s="418">
        <f t="shared" si="39"/>
        <v>0</v>
      </c>
      <c r="Z69" s="482"/>
      <c r="AA69" s="418">
        <f>+'DD7A1.MELD'!M66+'DD7A2.MELD'!Z66+'DD7A3.MELD'!Q69+'DD7A3.MELD'!Y69+'DD7A3.MELD'!Z69</f>
        <v>0</v>
      </c>
      <c r="AB69" s="479">
        <v>63</v>
      </c>
      <c r="AC69" s="494"/>
      <c r="AD69" s="500"/>
      <c r="AE69" s="500"/>
      <c r="AF69" s="837"/>
      <c r="AG69" s="500"/>
      <c r="AH69" s="500"/>
      <c r="AI69" s="500"/>
      <c r="AJ69" s="500"/>
      <c r="AK69" s="500"/>
      <c r="AL69" s="500"/>
      <c r="AM69" s="500"/>
      <c r="AN69" s="500"/>
      <c r="AO69" s="500"/>
      <c r="AP69" s="500"/>
      <c r="AQ69" s="500"/>
      <c r="AR69" s="500"/>
      <c r="AS69" s="500"/>
      <c r="AT69" s="500"/>
      <c r="AU69" s="500"/>
      <c r="AV69" s="500"/>
      <c r="AW69" s="500"/>
      <c r="AX69" s="500"/>
      <c r="AY69" s="500"/>
      <c r="AZ69" s="500"/>
      <c r="BA69" s="500"/>
      <c r="BB69" s="494"/>
      <c r="BC69" s="500">
        <f t="shared" si="5"/>
        <v>0</v>
      </c>
      <c r="BD69" s="500">
        <f t="shared" si="6"/>
        <v>0</v>
      </c>
      <c r="BE69" s="500">
        <f>+AA69-'DD7A1.MELD'!M66-'DD7A2.MELD'!Z66-'DD7A3.MELD'!Q69-'DD7A3.MELD'!Y69-'DD7A3.MELD'!Z69</f>
        <v>0</v>
      </c>
      <c r="BF69" s="494"/>
    </row>
    <row r="70" spans="2:58" s="51" customFormat="1" ht="17.100000000000001" customHeight="1" thickTop="1" thickBot="1">
      <c r="B70" s="433"/>
      <c r="C70" s="552" t="s">
        <v>282</v>
      </c>
      <c r="D70" s="482"/>
      <c r="E70" s="482"/>
      <c r="F70" s="666"/>
      <c r="G70" s="482"/>
      <c r="H70" s="482"/>
      <c r="I70" s="482"/>
      <c r="J70" s="482"/>
      <c r="K70" s="482"/>
      <c r="L70" s="482"/>
      <c r="M70" s="482"/>
      <c r="N70" s="482"/>
      <c r="O70" s="482"/>
      <c r="P70" s="482"/>
      <c r="Q70" s="418">
        <f t="shared" si="38"/>
        <v>0</v>
      </c>
      <c r="R70" s="482"/>
      <c r="S70" s="482"/>
      <c r="T70" s="482"/>
      <c r="U70" s="482"/>
      <c r="V70" s="482"/>
      <c r="W70" s="482"/>
      <c r="X70" s="482"/>
      <c r="Y70" s="418">
        <f t="shared" si="39"/>
        <v>0</v>
      </c>
      <c r="Z70" s="482"/>
      <c r="AA70" s="418">
        <f>+'DD7A1.MELD'!M67+'DD7A2.MELD'!Z67+'DD7A3.MELD'!Q70+'DD7A3.MELD'!Y70+'DD7A3.MELD'!Z70</f>
        <v>0</v>
      </c>
      <c r="AB70" s="479">
        <v>64</v>
      </c>
      <c r="AC70" s="494"/>
      <c r="AD70" s="500"/>
      <c r="AE70" s="500"/>
      <c r="AF70" s="837"/>
      <c r="AG70" s="500"/>
      <c r="AH70" s="500"/>
      <c r="AI70" s="500"/>
      <c r="AJ70" s="500"/>
      <c r="AK70" s="500"/>
      <c r="AL70" s="500"/>
      <c r="AM70" s="500"/>
      <c r="AN70" s="500"/>
      <c r="AO70" s="500"/>
      <c r="AP70" s="500"/>
      <c r="AQ70" s="500"/>
      <c r="AR70" s="500"/>
      <c r="AS70" s="500"/>
      <c r="AT70" s="500"/>
      <c r="AU70" s="500"/>
      <c r="AV70" s="500"/>
      <c r="AW70" s="500"/>
      <c r="AX70" s="500"/>
      <c r="AY70" s="500"/>
      <c r="AZ70" s="500"/>
      <c r="BA70" s="500"/>
      <c r="BB70" s="494"/>
      <c r="BC70" s="500">
        <f t="shared" si="5"/>
        <v>0</v>
      </c>
      <c r="BD70" s="500">
        <f t="shared" si="6"/>
        <v>0</v>
      </c>
      <c r="BE70" s="500">
        <f>+AA70-'DD7A1.MELD'!M67-'DD7A2.MELD'!Z67-'DD7A3.MELD'!Q70-'DD7A3.MELD'!Y70-'DD7A3.MELD'!Z70</f>
        <v>0</v>
      </c>
      <c r="BF70" s="494"/>
    </row>
    <row r="71" spans="2:58" s="51" customFormat="1" ht="17.100000000000001" customHeight="1" thickTop="1" thickBot="1">
      <c r="B71" s="433"/>
      <c r="C71" s="552" t="s">
        <v>191</v>
      </c>
      <c r="D71" s="482"/>
      <c r="E71" s="482"/>
      <c r="F71" s="666"/>
      <c r="G71" s="482"/>
      <c r="H71" s="482"/>
      <c r="I71" s="482"/>
      <c r="J71" s="482"/>
      <c r="K71" s="482"/>
      <c r="L71" s="482"/>
      <c r="M71" s="482"/>
      <c r="N71" s="482"/>
      <c r="O71" s="482"/>
      <c r="P71" s="482"/>
      <c r="Q71" s="418">
        <f t="shared" si="38"/>
        <v>0</v>
      </c>
      <c r="R71" s="482"/>
      <c r="S71" s="482"/>
      <c r="T71" s="482"/>
      <c r="U71" s="482"/>
      <c r="V71" s="482"/>
      <c r="W71" s="482"/>
      <c r="X71" s="482"/>
      <c r="Y71" s="418">
        <f t="shared" si="39"/>
        <v>0</v>
      </c>
      <c r="Z71" s="482"/>
      <c r="AA71" s="418">
        <f>+'DD7A1.MELD'!M68+'DD7A2.MELD'!Z68+'DD7A3.MELD'!Q71+'DD7A3.MELD'!Y71+'DD7A3.MELD'!Z71</f>
        <v>0</v>
      </c>
      <c r="AB71" s="479">
        <v>65</v>
      </c>
      <c r="AC71" s="494"/>
      <c r="AD71" s="500"/>
      <c r="AE71" s="500"/>
      <c r="AF71" s="837"/>
      <c r="AG71" s="500"/>
      <c r="AH71" s="500"/>
      <c r="AI71" s="500"/>
      <c r="AJ71" s="500"/>
      <c r="AK71" s="500"/>
      <c r="AL71" s="500"/>
      <c r="AM71" s="500"/>
      <c r="AN71" s="500"/>
      <c r="AO71" s="500"/>
      <c r="AP71" s="500"/>
      <c r="AQ71" s="500"/>
      <c r="AR71" s="500"/>
      <c r="AS71" s="500"/>
      <c r="AT71" s="500"/>
      <c r="AU71" s="500"/>
      <c r="AV71" s="500"/>
      <c r="AW71" s="500"/>
      <c r="AX71" s="500"/>
      <c r="AY71" s="500"/>
      <c r="AZ71" s="500"/>
      <c r="BA71" s="500"/>
      <c r="BB71" s="494"/>
      <c r="BC71" s="500">
        <f t="shared" si="5"/>
        <v>0</v>
      </c>
      <c r="BD71" s="500">
        <f t="shared" si="6"/>
        <v>0</v>
      </c>
      <c r="BE71" s="500">
        <f>+AA71-'DD7A1.MELD'!M68-'DD7A2.MELD'!Z68-'DD7A3.MELD'!Q71-'DD7A3.MELD'!Y71-'DD7A3.MELD'!Z71</f>
        <v>0</v>
      </c>
      <c r="BF71" s="494"/>
    </row>
    <row r="72" spans="2:58" s="56" customFormat="1" ht="17.100000000000001" customHeight="1" thickTop="1" thickBot="1">
      <c r="B72" s="434"/>
      <c r="C72" s="552" t="s">
        <v>54</v>
      </c>
      <c r="D72" s="482"/>
      <c r="E72" s="482"/>
      <c r="F72" s="666"/>
      <c r="G72" s="482"/>
      <c r="H72" s="482"/>
      <c r="I72" s="482"/>
      <c r="J72" s="482"/>
      <c r="K72" s="482"/>
      <c r="L72" s="482"/>
      <c r="M72" s="482"/>
      <c r="N72" s="482"/>
      <c r="O72" s="482"/>
      <c r="P72" s="482"/>
      <c r="Q72" s="418">
        <f t="shared" si="38"/>
        <v>0</v>
      </c>
      <c r="R72" s="482"/>
      <c r="S72" s="482"/>
      <c r="T72" s="482"/>
      <c r="U72" s="482"/>
      <c r="V72" s="482"/>
      <c r="W72" s="482"/>
      <c r="X72" s="482"/>
      <c r="Y72" s="418">
        <f t="shared" si="39"/>
        <v>0</v>
      </c>
      <c r="Z72" s="482"/>
      <c r="AA72" s="418">
        <f>+'DD7A1.MELD'!M69+'DD7A2.MELD'!Z69+'DD7A3.MELD'!Q72+'DD7A3.MELD'!Y72+'DD7A3.MELD'!Z72</f>
        <v>0</v>
      </c>
      <c r="AB72" s="479">
        <v>66</v>
      </c>
      <c r="AC72" s="494"/>
      <c r="AD72" s="500"/>
      <c r="AE72" s="500"/>
      <c r="AF72" s="837"/>
      <c r="AG72" s="500"/>
      <c r="AH72" s="500"/>
      <c r="AI72" s="500"/>
      <c r="AJ72" s="500"/>
      <c r="AK72" s="500"/>
      <c r="AL72" s="500"/>
      <c r="AM72" s="500"/>
      <c r="AN72" s="500"/>
      <c r="AO72" s="500"/>
      <c r="AP72" s="500"/>
      <c r="AQ72" s="500"/>
      <c r="AR72" s="500"/>
      <c r="AS72" s="500"/>
      <c r="AT72" s="500"/>
      <c r="AU72" s="500"/>
      <c r="AV72" s="500"/>
      <c r="AW72" s="500"/>
      <c r="AX72" s="500"/>
      <c r="AY72" s="500"/>
      <c r="AZ72" s="500"/>
      <c r="BA72" s="500"/>
      <c r="BB72" s="494"/>
      <c r="BC72" s="500">
        <f t="shared" si="5"/>
        <v>0</v>
      </c>
      <c r="BD72" s="500">
        <f t="shared" si="6"/>
        <v>0</v>
      </c>
      <c r="BE72" s="500">
        <f>+AA72-'DD7A1.MELD'!M69-'DD7A2.MELD'!Z69-'DD7A3.MELD'!Q72-'DD7A3.MELD'!Y72-'DD7A3.MELD'!Z72</f>
        <v>0</v>
      </c>
      <c r="BF72" s="498"/>
    </row>
    <row r="73" spans="2:58" s="82" customFormat="1" ht="17.100000000000001" customHeight="1" thickTop="1" thickBot="1">
      <c r="B73" s="287"/>
      <c r="C73" s="552" t="s">
        <v>241</v>
      </c>
      <c r="D73" s="482"/>
      <c r="E73" s="482"/>
      <c r="F73" s="666"/>
      <c r="G73" s="482"/>
      <c r="H73" s="482"/>
      <c r="I73" s="482"/>
      <c r="J73" s="482"/>
      <c r="K73" s="482"/>
      <c r="L73" s="482"/>
      <c r="M73" s="482"/>
      <c r="N73" s="482"/>
      <c r="O73" s="482"/>
      <c r="P73" s="482"/>
      <c r="Q73" s="418">
        <f t="shared" si="38"/>
        <v>0</v>
      </c>
      <c r="R73" s="482"/>
      <c r="S73" s="482"/>
      <c r="T73" s="482"/>
      <c r="U73" s="482"/>
      <c r="V73" s="482"/>
      <c r="W73" s="482"/>
      <c r="X73" s="482"/>
      <c r="Y73" s="418">
        <f t="shared" si="39"/>
        <v>0</v>
      </c>
      <c r="Z73" s="482"/>
      <c r="AA73" s="418">
        <f>+'DD7A1.MELD'!M70+'DD7A2.MELD'!Z70+'DD7A3.MELD'!Q73+'DD7A3.MELD'!Y73+'DD7A3.MELD'!Z73</f>
        <v>0</v>
      </c>
      <c r="AB73" s="479">
        <v>67</v>
      </c>
      <c r="AC73" s="494"/>
      <c r="AD73" s="500"/>
      <c r="AE73" s="500"/>
      <c r="AF73" s="837"/>
      <c r="AG73" s="500"/>
      <c r="AH73" s="500"/>
      <c r="AI73" s="500"/>
      <c r="AJ73" s="500"/>
      <c r="AK73" s="500"/>
      <c r="AL73" s="500"/>
      <c r="AM73" s="500"/>
      <c r="AN73" s="500"/>
      <c r="AO73" s="500"/>
      <c r="AP73" s="500"/>
      <c r="AQ73" s="500"/>
      <c r="AR73" s="500"/>
      <c r="AS73" s="500"/>
      <c r="AT73" s="500"/>
      <c r="AU73" s="500"/>
      <c r="AV73" s="500"/>
      <c r="AW73" s="500"/>
      <c r="AX73" s="500"/>
      <c r="AY73" s="500"/>
      <c r="AZ73" s="500"/>
      <c r="BA73" s="500"/>
      <c r="BB73" s="509"/>
      <c r="BC73" s="500">
        <f t="shared" si="5"/>
        <v>0</v>
      </c>
      <c r="BD73" s="500">
        <f t="shared" si="6"/>
        <v>0</v>
      </c>
      <c r="BE73" s="500">
        <f>+AA73-'DD7A1.MELD'!M70-'DD7A2.MELD'!Z70-'DD7A3.MELD'!Q73-'DD7A3.MELD'!Y73-'DD7A3.MELD'!Z73</f>
        <v>0</v>
      </c>
      <c r="BF73" s="509"/>
    </row>
    <row r="74" spans="2:58" s="51" customFormat="1" ht="30" customHeight="1" thickTop="1" thickBot="1">
      <c r="B74" s="433"/>
      <c r="C74" s="553" t="s">
        <v>12</v>
      </c>
      <c r="D74" s="482"/>
      <c r="E74" s="482"/>
      <c r="F74" s="666"/>
      <c r="G74" s="482"/>
      <c r="H74" s="482"/>
      <c r="I74" s="482"/>
      <c r="J74" s="482"/>
      <c r="K74" s="482"/>
      <c r="L74" s="482"/>
      <c r="M74" s="482"/>
      <c r="N74" s="482"/>
      <c r="O74" s="482"/>
      <c r="P74" s="482"/>
      <c r="Q74" s="418">
        <f t="shared" si="38"/>
        <v>0</v>
      </c>
      <c r="R74" s="482"/>
      <c r="S74" s="482"/>
      <c r="T74" s="482"/>
      <c r="U74" s="482"/>
      <c r="V74" s="482"/>
      <c r="W74" s="482"/>
      <c r="X74" s="482"/>
      <c r="Y74" s="418">
        <f t="shared" si="39"/>
        <v>0</v>
      </c>
      <c r="Z74" s="482"/>
      <c r="AA74" s="418">
        <f>+'DD7A1.MELD'!M71+'DD7A2.MELD'!Z71+'DD7A3.MELD'!Q74+'DD7A3.MELD'!Y74+'DD7A3.MELD'!Z74</f>
        <v>0</v>
      </c>
      <c r="AB74" s="479">
        <v>37</v>
      </c>
      <c r="AC74" s="494"/>
      <c r="AD74" s="500">
        <f>+D74-SUM(D75:D76)</f>
        <v>0</v>
      </c>
      <c r="AE74" s="500">
        <f t="shared" ref="AE74:BA74" si="43">+E74-SUM(E75:E76)</f>
        <v>0</v>
      </c>
      <c r="AF74" s="837"/>
      <c r="AG74" s="500">
        <f t="shared" si="43"/>
        <v>0</v>
      </c>
      <c r="AH74" s="500">
        <f t="shared" si="43"/>
        <v>0</v>
      </c>
      <c r="AI74" s="500">
        <f t="shared" si="43"/>
        <v>0</v>
      </c>
      <c r="AJ74" s="500">
        <f t="shared" si="43"/>
        <v>0</v>
      </c>
      <c r="AK74" s="500">
        <f t="shared" si="43"/>
        <v>0</v>
      </c>
      <c r="AL74" s="500">
        <f t="shared" si="43"/>
        <v>0</v>
      </c>
      <c r="AM74" s="500">
        <f t="shared" si="43"/>
        <v>0</v>
      </c>
      <c r="AN74" s="500">
        <f t="shared" si="43"/>
        <v>0</v>
      </c>
      <c r="AO74" s="500">
        <f t="shared" si="43"/>
        <v>0</v>
      </c>
      <c r="AP74" s="500">
        <f t="shared" si="43"/>
        <v>0</v>
      </c>
      <c r="AQ74" s="500">
        <f t="shared" si="43"/>
        <v>0</v>
      </c>
      <c r="AR74" s="500">
        <f t="shared" si="43"/>
        <v>0</v>
      </c>
      <c r="AS74" s="500">
        <f t="shared" si="43"/>
        <v>0</v>
      </c>
      <c r="AT74" s="500">
        <f t="shared" si="43"/>
        <v>0</v>
      </c>
      <c r="AU74" s="500">
        <f t="shared" si="43"/>
        <v>0</v>
      </c>
      <c r="AV74" s="500">
        <f t="shared" si="43"/>
        <v>0</v>
      </c>
      <c r="AW74" s="500">
        <f t="shared" si="43"/>
        <v>0</v>
      </c>
      <c r="AX74" s="500">
        <f t="shared" si="43"/>
        <v>0</v>
      </c>
      <c r="AY74" s="500">
        <f t="shared" si="43"/>
        <v>0</v>
      </c>
      <c r="AZ74" s="500">
        <f t="shared" si="43"/>
        <v>0</v>
      </c>
      <c r="BA74" s="500">
        <f t="shared" si="43"/>
        <v>0</v>
      </c>
      <c r="BB74" s="494"/>
      <c r="BC74" s="500">
        <f t="shared" si="5"/>
        <v>0</v>
      </c>
      <c r="BD74" s="500">
        <f t="shared" si="6"/>
        <v>0</v>
      </c>
      <c r="BE74" s="500">
        <f>+AA74-'DD7A1.MELD'!M71-'DD7A2.MELD'!Z71-'DD7A3.MELD'!Q74-'DD7A3.MELD'!Y74-'DD7A3.MELD'!Z74</f>
        <v>0</v>
      </c>
      <c r="BF74" s="494"/>
    </row>
    <row r="75" spans="2:58" s="56" customFormat="1" ht="17.100000000000001" customHeight="1" thickTop="1" thickBot="1">
      <c r="B75" s="435"/>
      <c r="C75" s="552" t="s">
        <v>61</v>
      </c>
      <c r="D75" s="482"/>
      <c r="E75" s="482"/>
      <c r="F75" s="666"/>
      <c r="G75" s="482"/>
      <c r="H75" s="482"/>
      <c r="I75" s="482"/>
      <c r="J75" s="482"/>
      <c r="K75" s="482"/>
      <c r="L75" s="482"/>
      <c r="M75" s="482"/>
      <c r="N75" s="482"/>
      <c r="O75" s="482"/>
      <c r="P75" s="482"/>
      <c r="Q75" s="418">
        <f t="shared" si="38"/>
        <v>0</v>
      </c>
      <c r="R75" s="482"/>
      <c r="S75" s="482"/>
      <c r="T75" s="482"/>
      <c r="U75" s="482"/>
      <c r="V75" s="482"/>
      <c r="W75" s="482"/>
      <c r="X75" s="482"/>
      <c r="Y75" s="418">
        <f t="shared" si="39"/>
        <v>0</v>
      </c>
      <c r="Z75" s="482"/>
      <c r="AA75" s="418">
        <f>+'DD7A1.MELD'!M72+'DD7A2.MELD'!Z72+'DD7A3.MELD'!Q75+'DD7A3.MELD'!Y75+'DD7A3.MELD'!Z75</f>
        <v>0</v>
      </c>
      <c r="AB75" s="479">
        <v>38</v>
      </c>
      <c r="AC75" s="494"/>
      <c r="AD75" s="506"/>
      <c r="AE75" s="506"/>
      <c r="AF75" s="837"/>
      <c r="AG75" s="506"/>
      <c r="AH75" s="506"/>
      <c r="AI75" s="506"/>
      <c r="AJ75" s="506"/>
      <c r="AK75" s="506"/>
      <c r="AL75" s="506"/>
      <c r="AM75" s="506"/>
      <c r="AN75" s="506"/>
      <c r="AO75" s="506"/>
      <c r="AP75" s="506"/>
      <c r="AQ75" s="506"/>
      <c r="AR75" s="506"/>
      <c r="AS75" s="506"/>
      <c r="AT75" s="506"/>
      <c r="AU75" s="506"/>
      <c r="AV75" s="506"/>
      <c r="AW75" s="506"/>
      <c r="AX75" s="506"/>
      <c r="AY75" s="506"/>
      <c r="AZ75" s="506"/>
      <c r="BA75" s="506"/>
      <c r="BB75" s="494"/>
      <c r="BC75" s="500">
        <f t="shared" si="5"/>
        <v>0</v>
      </c>
      <c r="BD75" s="500">
        <f t="shared" si="6"/>
        <v>0</v>
      </c>
      <c r="BE75" s="500">
        <f>+AA75-'DD7A1.MELD'!M72-'DD7A2.MELD'!Z72-'DD7A3.MELD'!Q75-'DD7A3.MELD'!Y75-'DD7A3.MELD'!Z75</f>
        <v>0</v>
      </c>
      <c r="BF75" s="498"/>
    </row>
    <row r="76" spans="2:58" s="82" customFormat="1" ht="17.100000000000001" customHeight="1" thickTop="1" thickBot="1">
      <c r="B76" s="287"/>
      <c r="C76" s="552" t="s">
        <v>62</v>
      </c>
      <c r="D76" s="482"/>
      <c r="E76" s="482"/>
      <c r="F76" s="666"/>
      <c r="G76" s="482"/>
      <c r="H76" s="482"/>
      <c r="I76" s="482"/>
      <c r="J76" s="482"/>
      <c r="K76" s="482"/>
      <c r="L76" s="482"/>
      <c r="M76" s="482"/>
      <c r="N76" s="482"/>
      <c r="O76" s="482"/>
      <c r="P76" s="482"/>
      <c r="Q76" s="418">
        <f t="shared" si="38"/>
        <v>0</v>
      </c>
      <c r="R76" s="482"/>
      <c r="S76" s="482"/>
      <c r="T76" s="482"/>
      <c r="U76" s="482"/>
      <c r="V76" s="482"/>
      <c r="W76" s="482"/>
      <c r="X76" s="482"/>
      <c r="Y76" s="418">
        <f t="shared" si="39"/>
        <v>0</v>
      </c>
      <c r="Z76" s="482"/>
      <c r="AA76" s="418">
        <f>+'DD7A1.MELD'!M73+'DD7A2.MELD'!Z73+'DD7A3.MELD'!Q76+'DD7A3.MELD'!Y76+'DD7A3.MELD'!Z76</f>
        <v>0</v>
      </c>
      <c r="AB76" s="479">
        <v>39</v>
      </c>
      <c r="AC76" s="494"/>
      <c r="AD76" s="500"/>
      <c r="AE76" s="500"/>
      <c r="AF76" s="837"/>
      <c r="AG76" s="500"/>
      <c r="AH76" s="500"/>
      <c r="AI76" s="500"/>
      <c r="AJ76" s="500"/>
      <c r="AK76" s="500"/>
      <c r="AL76" s="500"/>
      <c r="AM76" s="500"/>
      <c r="AN76" s="500"/>
      <c r="AO76" s="500"/>
      <c r="AP76" s="500"/>
      <c r="AQ76" s="500"/>
      <c r="AR76" s="500"/>
      <c r="AS76" s="500"/>
      <c r="AT76" s="500"/>
      <c r="AU76" s="500"/>
      <c r="AV76" s="500"/>
      <c r="AW76" s="500"/>
      <c r="AX76" s="500"/>
      <c r="AY76" s="500"/>
      <c r="AZ76" s="500"/>
      <c r="BA76" s="500"/>
      <c r="BB76" s="509"/>
      <c r="BC76" s="500">
        <f t="shared" si="5"/>
        <v>0</v>
      </c>
      <c r="BD76" s="500">
        <f t="shared" si="6"/>
        <v>0</v>
      </c>
      <c r="BE76" s="500">
        <f>+AA76-'DD7A1.MELD'!M73-'DD7A2.MELD'!Z73-'DD7A3.MELD'!Q76-'DD7A3.MELD'!Y76-'DD7A3.MELD'!Z76</f>
        <v>0</v>
      </c>
      <c r="BF76" s="509"/>
    </row>
    <row r="77" spans="2:58" s="82" customFormat="1" ht="30" customHeight="1" thickTop="1" thickBot="1">
      <c r="B77" s="288"/>
      <c r="C77" s="553" t="s">
        <v>57</v>
      </c>
      <c r="D77" s="481">
        <f>+SUM(D74,D65,D62)</f>
        <v>0</v>
      </c>
      <c r="E77" s="481">
        <f t="shared" ref="E77:P77" si="44">+SUM(E74,E65,E62)</f>
        <v>0</v>
      </c>
      <c r="F77" s="666"/>
      <c r="G77" s="481">
        <f t="shared" si="44"/>
        <v>0</v>
      </c>
      <c r="H77" s="481">
        <f t="shared" si="44"/>
        <v>0</v>
      </c>
      <c r="I77" s="481">
        <f t="shared" si="44"/>
        <v>0</v>
      </c>
      <c r="J77" s="481">
        <f t="shared" si="44"/>
        <v>0</v>
      </c>
      <c r="K77" s="481">
        <f t="shared" si="44"/>
        <v>0</v>
      </c>
      <c r="L77" s="481">
        <f t="shared" si="44"/>
        <v>0</v>
      </c>
      <c r="M77" s="481">
        <f t="shared" si="44"/>
        <v>0</v>
      </c>
      <c r="N77" s="481">
        <f t="shared" si="44"/>
        <v>0</v>
      </c>
      <c r="O77" s="481">
        <f t="shared" si="44"/>
        <v>0</v>
      </c>
      <c r="P77" s="481">
        <f t="shared" si="44"/>
        <v>0</v>
      </c>
      <c r="Q77" s="418">
        <f t="shared" si="38"/>
        <v>0</v>
      </c>
      <c r="R77" s="481">
        <f t="shared" ref="R77:Z77" si="45">+SUM(R74,R65,R62)</f>
        <v>0</v>
      </c>
      <c r="S77" s="481">
        <f t="shared" si="45"/>
        <v>0</v>
      </c>
      <c r="T77" s="481">
        <f t="shared" si="45"/>
        <v>0</v>
      </c>
      <c r="U77" s="481">
        <f t="shared" si="45"/>
        <v>0</v>
      </c>
      <c r="V77" s="481">
        <f t="shared" si="45"/>
        <v>0</v>
      </c>
      <c r="W77" s="481">
        <f t="shared" si="45"/>
        <v>0</v>
      </c>
      <c r="X77" s="481">
        <f t="shared" si="45"/>
        <v>0</v>
      </c>
      <c r="Y77" s="418">
        <f t="shared" si="39"/>
        <v>0</v>
      </c>
      <c r="Z77" s="481">
        <f t="shared" si="45"/>
        <v>0</v>
      </c>
      <c r="AA77" s="743">
        <f>+'DD7A1.MELD'!M74+'DD7A2.MELD'!Z74+'DD7A3.MELD'!Q77+'DD7A3.MELD'!Y77+'DD7A3.MELD'!Z77</f>
        <v>0</v>
      </c>
      <c r="AB77" s="479">
        <v>40</v>
      </c>
      <c r="AC77" s="494"/>
      <c r="AD77" s="500">
        <f>+D77-D62-D65-D74</f>
        <v>0</v>
      </c>
      <c r="AE77" s="500">
        <f t="shared" ref="AE77:BA77" si="46">+E77-E62-E65-E74</f>
        <v>0</v>
      </c>
      <c r="AF77" s="837"/>
      <c r="AG77" s="500">
        <f t="shared" si="46"/>
        <v>0</v>
      </c>
      <c r="AH77" s="500">
        <f t="shared" si="46"/>
        <v>0</v>
      </c>
      <c r="AI77" s="500">
        <f t="shared" si="46"/>
        <v>0</v>
      </c>
      <c r="AJ77" s="500">
        <f t="shared" si="46"/>
        <v>0</v>
      </c>
      <c r="AK77" s="500">
        <f t="shared" si="46"/>
        <v>0</v>
      </c>
      <c r="AL77" s="500">
        <f t="shared" si="46"/>
        <v>0</v>
      </c>
      <c r="AM77" s="500">
        <f t="shared" si="46"/>
        <v>0</v>
      </c>
      <c r="AN77" s="500">
        <f t="shared" si="46"/>
        <v>0</v>
      </c>
      <c r="AO77" s="500">
        <f t="shared" si="46"/>
        <v>0</v>
      </c>
      <c r="AP77" s="500">
        <f t="shared" si="46"/>
        <v>0</v>
      </c>
      <c r="AQ77" s="500">
        <f t="shared" si="46"/>
        <v>0</v>
      </c>
      <c r="AR77" s="500">
        <f t="shared" si="46"/>
        <v>0</v>
      </c>
      <c r="AS77" s="500">
        <f t="shared" si="46"/>
        <v>0</v>
      </c>
      <c r="AT77" s="500">
        <f t="shared" si="46"/>
        <v>0</v>
      </c>
      <c r="AU77" s="500">
        <f t="shared" si="46"/>
        <v>0</v>
      </c>
      <c r="AV77" s="500">
        <f t="shared" si="46"/>
        <v>0</v>
      </c>
      <c r="AW77" s="500">
        <f t="shared" si="46"/>
        <v>0</v>
      </c>
      <c r="AX77" s="500">
        <f t="shared" si="46"/>
        <v>0</v>
      </c>
      <c r="AY77" s="500">
        <f t="shared" si="46"/>
        <v>0</v>
      </c>
      <c r="AZ77" s="500">
        <f t="shared" si="46"/>
        <v>0</v>
      </c>
      <c r="BA77" s="500">
        <f t="shared" si="46"/>
        <v>0</v>
      </c>
      <c r="BB77" s="509"/>
      <c r="BC77" s="500">
        <f t="shared" si="5"/>
        <v>0</v>
      </c>
      <c r="BD77" s="500">
        <f t="shared" si="6"/>
        <v>0</v>
      </c>
      <c r="BE77" s="500">
        <f>+AA77-'DD7A1.MELD'!M74-'DD7A2.MELD'!Z74-'DD7A3.MELD'!Q77-'DD7A3.MELD'!Y77-'DD7A3.MELD'!Z77</f>
        <v>0</v>
      </c>
      <c r="BF77" s="509"/>
    </row>
    <row r="78" spans="2:58" s="51" customFormat="1" ht="30" customHeight="1" thickTop="1" thickBot="1">
      <c r="B78" s="432"/>
      <c r="C78" s="733" t="s">
        <v>388</v>
      </c>
      <c r="D78" s="482"/>
      <c r="E78" s="482"/>
      <c r="F78" s="666"/>
      <c r="G78" s="482"/>
      <c r="H78" s="482"/>
      <c r="I78" s="482"/>
      <c r="J78" s="482"/>
      <c r="K78" s="482"/>
      <c r="L78" s="482"/>
      <c r="M78" s="482"/>
      <c r="N78" s="482"/>
      <c r="O78" s="482"/>
      <c r="P78" s="482"/>
      <c r="Q78" s="418">
        <f t="shared" ref="Q78:Q80" si="47">SUM(D78:P78)</f>
        <v>0</v>
      </c>
      <c r="R78" s="482"/>
      <c r="S78" s="482"/>
      <c r="T78" s="482"/>
      <c r="U78" s="482"/>
      <c r="V78" s="482"/>
      <c r="W78" s="482"/>
      <c r="X78" s="482"/>
      <c r="Y78" s="418">
        <f t="shared" ref="Y78:Y80" si="48">SUM(R78:X78)</f>
        <v>0</v>
      </c>
      <c r="Z78" s="482"/>
      <c r="AA78" s="418">
        <f>+'DD7A1.MELD'!M75+'DD7A2.MELD'!Z75+'DD7A3.MELD'!Q78+'DD7A3.MELD'!Y78+'DD7A3.MELD'!Z78</f>
        <v>0</v>
      </c>
      <c r="AB78" s="479">
        <v>78</v>
      </c>
      <c r="AC78" s="494"/>
      <c r="AD78" s="506">
        <f>+IF((D78+D79&gt;D77),111,0)</f>
        <v>0</v>
      </c>
      <c r="AE78" s="506">
        <f t="shared" ref="AE78:BA78" si="49">+IF((E78+E79&gt;E77),111,0)</f>
        <v>0</v>
      </c>
      <c r="AF78" s="837"/>
      <c r="AG78" s="506">
        <f t="shared" si="49"/>
        <v>0</v>
      </c>
      <c r="AH78" s="506">
        <f t="shared" si="49"/>
        <v>0</v>
      </c>
      <c r="AI78" s="506">
        <f t="shared" si="49"/>
        <v>0</v>
      </c>
      <c r="AJ78" s="506">
        <f t="shared" si="49"/>
        <v>0</v>
      </c>
      <c r="AK78" s="506">
        <f t="shared" si="49"/>
        <v>0</v>
      </c>
      <c r="AL78" s="506">
        <f t="shared" si="49"/>
        <v>0</v>
      </c>
      <c r="AM78" s="506">
        <f t="shared" si="49"/>
        <v>0</v>
      </c>
      <c r="AN78" s="506">
        <f t="shared" si="49"/>
        <v>0</v>
      </c>
      <c r="AO78" s="506">
        <f t="shared" si="49"/>
        <v>0</v>
      </c>
      <c r="AP78" s="506">
        <f t="shared" si="49"/>
        <v>0</v>
      </c>
      <c r="AQ78" s="506">
        <f t="shared" si="49"/>
        <v>0</v>
      </c>
      <c r="AR78" s="506">
        <f t="shared" si="49"/>
        <v>0</v>
      </c>
      <c r="AS78" s="506">
        <f t="shared" si="49"/>
        <v>0</v>
      </c>
      <c r="AT78" s="506">
        <f t="shared" si="49"/>
        <v>0</v>
      </c>
      <c r="AU78" s="506">
        <f t="shared" si="49"/>
        <v>0</v>
      </c>
      <c r="AV78" s="506">
        <f t="shared" si="49"/>
        <v>0</v>
      </c>
      <c r="AW78" s="506">
        <f t="shared" si="49"/>
        <v>0</v>
      </c>
      <c r="AX78" s="506">
        <f t="shared" si="49"/>
        <v>0</v>
      </c>
      <c r="AY78" s="506">
        <f t="shared" si="49"/>
        <v>0</v>
      </c>
      <c r="AZ78" s="506">
        <f t="shared" si="49"/>
        <v>0</v>
      </c>
      <c r="BA78" s="506">
        <f t="shared" si="49"/>
        <v>0</v>
      </c>
      <c r="BB78" s="494"/>
      <c r="BC78" s="506">
        <f t="shared" si="5"/>
        <v>0</v>
      </c>
      <c r="BD78" s="506">
        <f t="shared" si="6"/>
        <v>0</v>
      </c>
      <c r="BE78" s="506">
        <f>+AA78-'DD7A1.MELD'!M75-'DD7A2.MELD'!Z75-'DD7A3.MELD'!Q78-'DD7A3.MELD'!Y78-'DD7A3.MELD'!Z78</f>
        <v>0</v>
      </c>
      <c r="BF78" s="494"/>
    </row>
    <row r="79" spans="2:58" s="51" customFormat="1" ht="17.100000000000001" customHeight="1" thickTop="1" thickBot="1">
      <c r="B79" s="433"/>
      <c r="C79" s="733" t="s">
        <v>389</v>
      </c>
      <c r="D79" s="482"/>
      <c r="E79" s="482"/>
      <c r="F79" s="666"/>
      <c r="G79" s="482"/>
      <c r="H79" s="482"/>
      <c r="I79" s="482"/>
      <c r="J79" s="482"/>
      <c r="K79" s="482"/>
      <c r="L79" s="482"/>
      <c r="M79" s="482"/>
      <c r="N79" s="482"/>
      <c r="O79" s="482"/>
      <c r="P79" s="482"/>
      <c r="Q79" s="418">
        <f t="shared" si="47"/>
        <v>0</v>
      </c>
      <c r="R79" s="482"/>
      <c r="S79" s="482"/>
      <c r="T79" s="482"/>
      <c r="U79" s="482"/>
      <c r="V79" s="482"/>
      <c r="W79" s="482"/>
      <c r="X79" s="482"/>
      <c r="Y79" s="418">
        <f t="shared" si="48"/>
        <v>0</v>
      </c>
      <c r="Z79" s="482"/>
      <c r="AA79" s="418">
        <f>+'DD7A1.MELD'!M76+'DD7A2.MELD'!Z76+'DD7A3.MELD'!Q79+'DD7A3.MELD'!Y79+'DD7A3.MELD'!Z79</f>
        <v>0</v>
      </c>
      <c r="AB79" s="479">
        <v>79</v>
      </c>
      <c r="AC79" s="494"/>
      <c r="AD79" s="506"/>
      <c r="AE79" s="506"/>
      <c r="AF79" s="837"/>
      <c r="AG79" s="506"/>
      <c r="AH79" s="506"/>
      <c r="AI79" s="506"/>
      <c r="AJ79" s="506"/>
      <c r="AK79" s="506"/>
      <c r="AL79" s="506"/>
      <c r="AM79" s="506"/>
      <c r="AN79" s="506"/>
      <c r="AO79" s="506"/>
      <c r="AP79" s="506"/>
      <c r="AQ79" s="506"/>
      <c r="AR79" s="506"/>
      <c r="AS79" s="506"/>
      <c r="AT79" s="506"/>
      <c r="AU79" s="506"/>
      <c r="AV79" s="506"/>
      <c r="AW79" s="506"/>
      <c r="AX79" s="506"/>
      <c r="AY79" s="506"/>
      <c r="AZ79" s="506"/>
      <c r="BA79" s="506"/>
      <c r="BB79" s="494"/>
      <c r="BC79" s="506">
        <f t="shared" si="5"/>
        <v>0</v>
      </c>
      <c r="BD79" s="506">
        <f t="shared" si="6"/>
        <v>0</v>
      </c>
      <c r="BE79" s="506">
        <f>+AA79-'DD7A1.MELD'!M76-'DD7A2.MELD'!Z76-'DD7A3.MELD'!Q79-'DD7A3.MELD'!Y79-'DD7A3.MELD'!Z79</f>
        <v>0</v>
      </c>
      <c r="BF79" s="494"/>
    </row>
    <row r="80" spans="2:58" s="51" customFormat="1" ht="17.100000000000001" customHeight="1" thickTop="1" thickBot="1">
      <c r="B80" s="433"/>
      <c r="C80" s="733" t="s">
        <v>250</v>
      </c>
      <c r="D80" s="482"/>
      <c r="E80" s="482"/>
      <c r="F80" s="666"/>
      <c r="G80" s="482"/>
      <c r="H80" s="482"/>
      <c r="I80" s="482"/>
      <c r="J80" s="482"/>
      <c r="K80" s="482"/>
      <c r="L80" s="482"/>
      <c r="M80" s="482"/>
      <c r="N80" s="482"/>
      <c r="O80" s="482"/>
      <c r="P80" s="482"/>
      <c r="Q80" s="418">
        <f t="shared" si="47"/>
        <v>0</v>
      </c>
      <c r="R80" s="482"/>
      <c r="S80" s="482"/>
      <c r="T80" s="482"/>
      <c r="U80" s="482"/>
      <c r="V80" s="482"/>
      <c r="W80" s="482"/>
      <c r="X80" s="482"/>
      <c r="Y80" s="418">
        <f t="shared" si="48"/>
        <v>0</v>
      </c>
      <c r="Z80" s="482"/>
      <c r="AA80" s="418">
        <f>+'DD7A1.MELD'!M77+'DD7A2.MELD'!Z77+'DD7A3.MELD'!Q80+'DD7A3.MELD'!Y80+'DD7A3.MELD'!Z80</f>
        <v>0</v>
      </c>
      <c r="AB80" s="479">
        <v>69</v>
      </c>
      <c r="AC80" s="494"/>
      <c r="AD80" s="506">
        <f>+IF((D80&gt;D77),111,0)</f>
        <v>0</v>
      </c>
      <c r="AE80" s="506">
        <f t="shared" ref="AE80:BA80" si="50">+IF((E80&gt;E77),111,0)</f>
        <v>0</v>
      </c>
      <c r="AF80" s="837"/>
      <c r="AG80" s="506">
        <f t="shared" si="50"/>
        <v>0</v>
      </c>
      <c r="AH80" s="506">
        <f t="shared" si="50"/>
        <v>0</v>
      </c>
      <c r="AI80" s="506">
        <f t="shared" si="50"/>
        <v>0</v>
      </c>
      <c r="AJ80" s="506">
        <f t="shared" si="50"/>
        <v>0</v>
      </c>
      <c r="AK80" s="506">
        <f t="shared" si="50"/>
        <v>0</v>
      </c>
      <c r="AL80" s="506">
        <f t="shared" si="50"/>
        <v>0</v>
      </c>
      <c r="AM80" s="506">
        <f t="shared" si="50"/>
        <v>0</v>
      </c>
      <c r="AN80" s="506">
        <f t="shared" si="50"/>
        <v>0</v>
      </c>
      <c r="AO80" s="506">
        <f t="shared" si="50"/>
        <v>0</v>
      </c>
      <c r="AP80" s="506">
        <f t="shared" si="50"/>
        <v>0</v>
      </c>
      <c r="AQ80" s="506">
        <f t="shared" si="50"/>
        <v>0</v>
      </c>
      <c r="AR80" s="506">
        <f t="shared" si="50"/>
        <v>0</v>
      </c>
      <c r="AS80" s="506">
        <f t="shared" si="50"/>
        <v>0</v>
      </c>
      <c r="AT80" s="506">
        <f t="shared" si="50"/>
        <v>0</v>
      </c>
      <c r="AU80" s="506">
        <f t="shared" si="50"/>
        <v>0</v>
      </c>
      <c r="AV80" s="506">
        <f t="shared" si="50"/>
        <v>0</v>
      </c>
      <c r="AW80" s="506">
        <f t="shared" si="50"/>
        <v>0</v>
      </c>
      <c r="AX80" s="506">
        <f t="shared" si="50"/>
        <v>0</v>
      </c>
      <c r="AY80" s="506">
        <f t="shared" si="50"/>
        <v>0</v>
      </c>
      <c r="AZ80" s="506">
        <f t="shared" si="50"/>
        <v>0</v>
      </c>
      <c r="BA80" s="506">
        <f t="shared" si="50"/>
        <v>0</v>
      </c>
      <c r="BB80" s="494"/>
      <c r="BC80" s="506">
        <f t="shared" ref="BC80:BC140" si="51">+Q80-SUM(D80:P80)</f>
        <v>0</v>
      </c>
      <c r="BD80" s="506">
        <f t="shared" ref="BD80:BD140" si="52">+Y80-SUM(R80:X80)</f>
        <v>0</v>
      </c>
      <c r="BE80" s="506">
        <f>+AA80-'DD7A1.MELD'!M77-'DD7A2.MELD'!Z77-'DD7A3.MELD'!Q80-'DD7A3.MELD'!Y80-'DD7A3.MELD'!Z80</f>
        <v>0</v>
      </c>
      <c r="BF80" s="494"/>
    </row>
    <row r="81" spans="1:58" s="51" customFormat="1" ht="17.100000000000001" customHeight="1" thickTop="1">
      <c r="A81" s="831"/>
      <c r="B81" s="433"/>
      <c r="C81" s="864" t="s">
        <v>447</v>
      </c>
      <c r="D81" s="666"/>
      <c r="E81" s="666"/>
      <c r="F81" s="666"/>
      <c r="G81" s="666"/>
      <c r="H81" s="666"/>
      <c r="I81" s="666"/>
      <c r="J81" s="666"/>
      <c r="K81" s="666"/>
      <c r="L81" s="666"/>
      <c r="M81" s="666"/>
      <c r="N81" s="666"/>
      <c r="O81" s="666"/>
      <c r="P81" s="666"/>
      <c r="Q81" s="666"/>
      <c r="R81" s="666"/>
      <c r="S81" s="666"/>
      <c r="T81" s="666"/>
      <c r="U81" s="666"/>
      <c r="V81" s="666"/>
      <c r="W81" s="666"/>
      <c r="X81" s="666"/>
      <c r="Y81" s="666"/>
      <c r="Z81" s="666"/>
      <c r="AA81" s="438"/>
      <c r="AB81" s="479">
        <v>190</v>
      </c>
      <c r="AC81" s="494"/>
      <c r="AD81" s="836"/>
      <c r="AE81" s="836"/>
      <c r="AF81" s="837"/>
      <c r="AG81" s="836"/>
      <c r="AH81" s="836"/>
      <c r="AI81" s="836"/>
      <c r="AJ81" s="836"/>
      <c r="AK81" s="836"/>
      <c r="AL81" s="836"/>
      <c r="AM81" s="836"/>
      <c r="AN81" s="836"/>
      <c r="AO81" s="836"/>
      <c r="AP81" s="836"/>
      <c r="AQ81" s="836"/>
      <c r="AR81" s="836"/>
      <c r="AS81" s="836"/>
      <c r="AT81" s="836"/>
      <c r="AU81" s="836"/>
      <c r="AV81" s="836"/>
      <c r="AW81" s="836"/>
      <c r="AX81" s="836"/>
      <c r="AY81" s="836"/>
      <c r="AZ81" s="836"/>
      <c r="BA81" s="511"/>
      <c r="BB81" s="494"/>
      <c r="BC81" s="836"/>
      <c r="BD81" s="836"/>
      <c r="BE81" s="506">
        <f>+IF(AA81&lt;=AA77,0,100)</f>
        <v>0</v>
      </c>
      <c r="BF81" s="494"/>
    </row>
    <row r="82" spans="1:58" s="51" customFormat="1" ht="17.100000000000001" customHeight="1">
      <c r="A82" s="831"/>
      <c r="B82" s="433"/>
      <c r="C82" s="864" t="s">
        <v>448</v>
      </c>
      <c r="D82" s="666"/>
      <c r="E82" s="666"/>
      <c r="F82" s="666"/>
      <c r="G82" s="666"/>
      <c r="H82" s="666"/>
      <c r="I82" s="666"/>
      <c r="J82" s="666"/>
      <c r="K82" s="666"/>
      <c r="L82" s="666"/>
      <c r="M82" s="666"/>
      <c r="N82" s="666"/>
      <c r="O82" s="666"/>
      <c r="P82" s="666"/>
      <c r="Q82" s="666"/>
      <c r="R82" s="666"/>
      <c r="S82" s="666"/>
      <c r="T82" s="666"/>
      <c r="U82" s="666"/>
      <c r="V82" s="666"/>
      <c r="W82" s="666"/>
      <c r="X82" s="666"/>
      <c r="Y82" s="666"/>
      <c r="Z82" s="666"/>
      <c r="AA82" s="438"/>
      <c r="AB82" s="479">
        <v>191</v>
      </c>
      <c r="AC82" s="494"/>
      <c r="AD82" s="836"/>
      <c r="AE82" s="836"/>
      <c r="AF82" s="837"/>
      <c r="AG82" s="836"/>
      <c r="AH82" s="836"/>
      <c r="AI82" s="836"/>
      <c r="AJ82" s="836"/>
      <c r="AK82" s="836"/>
      <c r="AL82" s="836"/>
      <c r="AM82" s="836"/>
      <c r="AN82" s="836"/>
      <c r="AO82" s="836"/>
      <c r="AP82" s="836"/>
      <c r="AQ82" s="836"/>
      <c r="AR82" s="836"/>
      <c r="AS82" s="836"/>
      <c r="AT82" s="836"/>
      <c r="AU82" s="836"/>
      <c r="AV82" s="836"/>
      <c r="AW82" s="836"/>
      <c r="AX82" s="836"/>
      <c r="AY82" s="836"/>
      <c r="AZ82" s="836"/>
      <c r="BA82" s="511"/>
      <c r="BB82" s="494"/>
      <c r="BC82" s="836"/>
      <c r="BD82" s="836"/>
      <c r="BE82" s="506">
        <f>+IF(AA82&lt;=AA77,0,100)</f>
        <v>0</v>
      </c>
      <c r="BF82" s="494"/>
    </row>
    <row r="83" spans="1:58" s="51" customFormat="1" ht="30" customHeight="1">
      <c r="B83" s="433"/>
      <c r="C83" s="736" t="s">
        <v>70</v>
      </c>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442"/>
      <c r="AB83" s="479"/>
      <c r="AC83" s="494"/>
      <c r="AD83" s="500"/>
      <c r="AE83" s="500"/>
      <c r="AF83" s="770"/>
      <c r="AG83" s="500"/>
      <c r="AH83" s="500"/>
      <c r="AI83" s="500"/>
      <c r="AJ83" s="500"/>
      <c r="AK83" s="500"/>
      <c r="AL83" s="500"/>
      <c r="AM83" s="500"/>
      <c r="AN83" s="500"/>
      <c r="AO83" s="500"/>
      <c r="AP83" s="500"/>
      <c r="AQ83" s="500"/>
      <c r="AR83" s="500"/>
      <c r="AS83" s="500"/>
      <c r="AT83" s="500"/>
      <c r="AU83" s="500"/>
      <c r="AV83" s="500"/>
      <c r="AW83" s="500"/>
      <c r="AX83" s="500"/>
      <c r="AY83" s="500"/>
      <c r="AZ83" s="500"/>
      <c r="BA83" s="500"/>
      <c r="BB83" s="494"/>
      <c r="BC83" s="500"/>
      <c r="BD83" s="500"/>
      <c r="BE83" s="500"/>
      <c r="BF83" s="494"/>
    </row>
    <row r="84" spans="1:58" s="51" customFormat="1" ht="30" customHeight="1" thickBot="1">
      <c r="A84" s="831"/>
      <c r="B84" s="433"/>
      <c r="C84" s="735" t="s">
        <v>444</v>
      </c>
      <c r="D84" s="482"/>
      <c r="E84" s="482"/>
      <c r="F84" s="666"/>
      <c r="G84" s="482"/>
      <c r="H84" s="482"/>
      <c r="I84" s="482"/>
      <c r="J84" s="482"/>
      <c r="K84" s="482"/>
      <c r="L84" s="482"/>
      <c r="M84" s="482"/>
      <c r="N84" s="482"/>
      <c r="O84" s="482"/>
      <c r="P84" s="482"/>
      <c r="Q84" s="418">
        <f t="shared" ref="Q84:Q89" si="53">SUM(D84:P84)</f>
        <v>0</v>
      </c>
      <c r="R84" s="482"/>
      <c r="S84" s="482"/>
      <c r="T84" s="482"/>
      <c r="U84" s="482"/>
      <c r="V84" s="482"/>
      <c r="W84" s="482"/>
      <c r="X84" s="482"/>
      <c r="Y84" s="418">
        <f t="shared" ref="Y84:Y89" si="54">SUM(R84:X84)</f>
        <v>0</v>
      </c>
      <c r="Z84" s="482"/>
      <c r="AA84" s="418">
        <f>+'DD7A1.MELD'!M79+'DD7A2.MELD'!Z79+'DD7A3.MELD'!Q84+'DD7A3.MELD'!Y84+'DD7A3.MELD'!Z84</f>
        <v>0</v>
      </c>
      <c r="AB84" s="479">
        <v>185</v>
      </c>
      <c r="AC84" s="494"/>
      <c r="AD84" s="500">
        <f>+D77-SUM(D84:D89)</f>
        <v>0</v>
      </c>
      <c r="AE84" s="500">
        <f t="shared" ref="AE84:BA84" si="55">+E77-SUM(E84:E89)</f>
        <v>0</v>
      </c>
      <c r="AF84" s="837"/>
      <c r="AG84" s="500">
        <f t="shared" si="55"/>
        <v>0</v>
      </c>
      <c r="AH84" s="500">
        <f t="shared" si="55"/>
        <v>0</v>
      </c>
      <c r="AI84" s="500">
        <f t="shared" si="55"/>
        <v>0</v>
      </c>
      <c r="AJ84" s="500">
        <f t="shared" si="55"/>
        <v>0</v>
      </c>
      <c r="AK84" s="500">
        <f t="shared" si="55"/>
        <v>0</v>
      </c>
      <c r="AL84" s="500">
        <f t="shared" si="55"/>
        <v>0</v>
      </c>
      <c r="AM84" s="500">
        <f t="shared" si="55"/>
        <v>0</v>
      </c>
      <c r="AN84" s="500">
        <f t="shared" si="55"/>
        <v>0</v>
      </c>
      <c r="AO84" s="500">
        <f t="shared" si="55"/>
        <v>0</v>
      </c>
      <c r="AP84" s="500">
        <f t="shared" si="55"/>
        <v>0</v>
      </c>
      <c r="AQ84" s="500">
        <f t="shared" si="55"/>
        <v>0</v>
      </c>
      <c r="AR84" s="500">
        <f t="shared" si="55"/>
        <v>0</v>
      </c>
      <c r="AS84" s="500">
        <f t="shared" si="55"/>
        <v>0</v>
      </c>
      <c r="AT84" s="500">
        <f t="shared" si="55"/>
        <v>0</v>
      </c>
      <c r="AU84" s="500">
        <f t="shared" si="55"/>
        <v>0</v>
      </c>
      <c r="AV84" s="500">
        <f t="shared" si="55"/>
        <v>0</v>
      </c>
      <c r="AW84" s="500">
        <f t="shared" si="55"/>
        <v>0</v>
      </c>
      <c r="AX84" s="500">
        <f t="shared" si="55"/>
        <v>0</v>
      </c>
      <c r="AY84" s="500">
        <f t="shared" si="55"/>
        <v>0</v>
      </c>
      <c r="AZ84" s="500">
        <f t="shared" si="55"/>
        <v>0</v>
      </c>
      <c r="BA84" s="500">
        <f t="shared" si="55"/>
        <v>0</v>
      </c>
      <c r="BB84" s="494"/>
      <c r="BC84" s="500">
        <f t="shared" si="51"/>
        <v>0</v>
      </c>
      <c r="BD84" s="500">
        <f t="shared" si="52"/>
        <v>0</v>
      </c>
      <c r="BE84" s="500">
        <f>+AA84-'DD7A1.MELD'!M79-'DD7A2.MELD'!Z79-'DD7A3.MELD'!Q84-'DD7A3.MELD'!Y84-'DD7A3.MELD'!Z84</f>
        <v>0</v>
      </c>
      <c r="BF84" s="494"/>
    </row>
    <row r="85" spans="1:58" s="51" customFormat="1" ht="17.100000000000001" customHeight="1" thickTop="1" thickBot="1">
      <c r="A85" s="831"/>
      <c r="B85" s="433"/>
      <c r="C85" s="735" t="s">
        <v>445</v>
      </c>
      <c r="D85" s="482"/>
      <c r="E85" s="482"/>
      <c r="F85" s="666"/>
      <c r="G85" s="482"/>
      <c r="H85" s="482"/>
      <c r="I85" s="482"/>
      <c r="J85" s="482"/>
      <c r="K85" s="482"/>
      <c r="L85" s="482"/>
      <c r="M85" s="482"/>
      <c r="N85" s="482"/>
      <c r="O85" s="482"/>
      <c r="P85" s="482"/>
      <c r="Q85" s="418">
        <f t="shared" si="53"/>
        <v>0</v>
      </c>
      <c r="R85" s="482"/>
      <c r="S85" s="482"/>
      <c r="T85" s="482"/>
      <c r="U85" s="482"/>
      <c r="V85" s="482"/>
      <c r="W85" s="482"/>
      <c r="X85" s="482"/>
      <c r="Y85" s="418">
        <f t="shared" si="54"/>
        <v>0</v>
      </c>
      <c r="Z85" s="482"/>
      <c r="AA85" s="418">
        <f>+'DD7A1.MELD'!M80+'DD7A2.MELD'!Z80+'DD7A3.MELD'!Q85+'DD7A3.MELD'!Y85+'DD7A3.MELD'!Z85</f>
        <v>0</v>
      </c>
      <c r="AB85" s="479">
        <v>186</v>
      </c>
      <c r="AC85" s="494"/>
      <c r="AD85" s="500"/>
      <c r="AE85" s="500"/>
      <c r="AF85" s="837"/>
      <c r="AG85" s="500"/>
      <c r="AH85" s="500"/>
      <c r="AI85" s="500"/>
      <c r="AJ85" s="500"/>
      <c r="AK85" s="500"/>
      <c r="AL85" s="500"/>
      <c r="AM85" s="500"/>
      <c r="AN85" s="500"/>
      <c r="AO85" s="500"/>
      <c r="AP85" s="500"/>
      <c r="AQ85" s="500"/>
      <c r="AR85" s="500"/>
      <c r="AS85" s="500"/>
      <c r="AT85" s="500"/>
      <c r="AU85" s="500"/>
      <c r="AV85" s="500"/>
      <c r="AW85" s="500"/>
      <c r="AX85" s="500"/>
      <c r="AY85" s="500"/>
      <c r="AZ85" s="500"/>
      <c r="BA85" s="500"/>
      <c r="BB85" s="494"/>
      <c r="BC85" s="500">
        <f t="shared" ref="BC85" si="56">+Q85-SUM(D85:P85)</f>
        <v>0</v>
      </c>
      <c r="BD85" s="500">
        <f t="shared" ref="BD85" si="57">+Y85-SUM(R85:X85)</f>
        <v>0</v>
      </c>
      <c r="BE85" s="500">
        <f>+AA85-'DD7A1.MELD'!M80-'DD7A2.MELD'!Z80-'DD7A3.MELD'!Q85-'DD7A3.MELD'!Y85-'DD7A3.MELD'!Z85</f>
        <v>0</v>
      </c>
      <c r="BF85" s="494"/>
    </row>
    <row r="86" spans="1:58" s="51" customFormat="1" ht="17.100000000000001" customHeight="1" thickTop="1" thickBot="1">
      <c r="B86" s="432"/>
      <c r="C86" s="552" t="s">
        <v>371</v>
      </c>
      <c r="D86" s="482"/>
      <c r="E86" s="482"/>
      <c r="F86" s="666"/>
      <c r="G86" s="482"/>
      <c r="H86" s="482"/>
      <c r="I86" s="482"/>
      <c r="J86" s="482"/>
      <c r="K86" s="482"/>
      <c r="L86" s="482"/>
      <c r="M86" s="482"/>
      <c r="N86" s="482"/>
      <c r="O86" s="482"/>
      <c r="P86" s="482"/>
      <c r="Q86" s="418">
        <f t="shared" si="53"/>
        <v>0</v>
      </c>
      <c r="R86" s="482"/>
      <c r="S86" s="482"/>
      <c r="T86" s="482"/>
      <c r="U86" s="482"/>
      <c r="V86" s="482"/>
      <c r="W86" s="482"/>
      <c r="X86" s="482"/>
      <c r="Y86" s="418">
        <f t="shared" si="54"/>
        <v>0</v>
      </c>
      <c r="Z86" s="482"/>
      <c r="AA86" s="418">
        <f>+'DD7A1.MELD'!M81+'DD7A2.MELD'!Z81+'DD7A3.MELD'!Q86+'DD7A3.MELD'!Y86+'DD7A3.MELD'!Z86</f>
        <v>0</v>
      </c>
      <c r="AB86" s="479">
        <v>80</v>
      </c>
      <c r="AC86" s="494"/>
      <c r="AD86" s="500"/>
      <c r="AE86" s="500"/>
      <c r="AF86" s="837"/>
      <c r="AG86" s="500"/>
      <c r="AH86" s="500"/>
      <c r="AI86" s="500"/>
      <c r="AJ86" s="500"/>
      <c r="AK86" s="500"/>
      <c r="AL86" s="500"/>
      <c r="AM86" s="500"/>
      <c r="AN86" s="500"/>
      <c r="AO86" s="500"/>
      <c r="AP86" s="500"/>
      <c r="AQ86" s="500"/>
      <c r="AR86" s="500"/>
      <c r="AS86" s="500"/>
      <c r="AT86" s="500"/>
      <c r="AU86" s="500"/>
      <c r="AV86" s="500"/>
      <c r="AW86" s="500"/>
      <c r="AX86" s="500"/>
      <c r="AY86" s="500"/>
      <c r="AZ86" s="500"/>
      <c r="BA86" s="500"/>
      <c r="BB86" s="494"/>
      <c r="BC86" s="500">
        <f t="shared" si="51"/>
        <v>0</v>
      </c>
      <c r="BD86" s="500">
        <f t="shared" si="52"/>
        <v>0</v>
      </c>
      <c r="BE86" s="500">
        <f>+AA86-'DD7A1.MELD'!M81-'DD7A2.MELD'!Z81-'DD7A3.MELD'!Q86-'DD7A3.MELD'!Y86-'DD7A3.MELD'!Z86</f>
        <v>0</v>
      </c>
      <c r="BF86" s="494"/>
    </row>
    <row r="87" spans="1:58" s="56" customFormat="1" ht="17.100000000000001" customHeight="1" thickTop="1" thickBot="1">
      <c r="B87" s="436"/>
      <c r="C87" s="552" t="s">
        <v>372</v>
      </c>
      <c r="D87" s="482"/>
      <c r="E87" s="482"/>
      <c r="F87" s="666"/>
      <c r="G87" s="482"/>
      <c r="H87" s="482"/>
      <c r="I87" s="482"/>
      <c r="J87" s="482"/>
      <c r="K87" s="482"/>
      <c r="L87" s="482"/>
      <c r="M87" s="482"/>
      <c r="N87" s="482"/>
      <c r="O87" s="482"/>
      <c r="P87" s="482"/>
      <c r="Q87" s="418">
        <f t="shared" si="53"/>
        <v>0</v>
      </c>
      <c r="R87" s="482"/>
      <c r="S87" s="482"/>
      <c r="T87" s="482"/>
      <c r="U87" s="482"/>
      <c r="V87" s="482"/>
      <c r="W87" s="482"/>
      <c r="X87" s="482"/>
      <c r="Y87" s="418">
        <f t="shared" si="54"/>
        <v>0</v>
      </c>
      <c r="Z87" s="482"/>
      <c r="AA87" s="418">
        <f>+'DD7A1.MELD'!M82+'DD7A2.MELD'!Z82+'DD7A3.MELD'!Q87+'DD7A3.MELD'!Y87+'DD7A3.MELD'!Z87</f>
        <v>0</v>
      </c>
      <c r="AB87" s="479">
        <v>81</v>
      </c>
      <c r="AC87" s="494"/>
      <c r="AD87" s="500"/>
      <c r="AE87" s="500"/>
      <c r="AF87" s="837"/>
      <c r="AG87" s="500"/>
      <c r="AH87" s="500"/>
      <c r="AI87" s="500"/>
      <c r="AJ87" s="500"/>
      <c r="AK87" s="500"/>
      <c r="AL87" s="500"/>
      <c r="AM87" s="500"/>
      <c r="AN87" s="500"/>
      <c r="AO87" s="500"/>
      <c r="AP87" s="500"/>
      <c r="AQ87" s="500"/>
      <c r="AR87" s="500"/>
      <c r="AS87" s="500"/>
      <c r="AT87" s="500"/>
      <c r="AU87" s="500"/>
      <c r="AV87" s="500"/>
      <c r="AW87" s="500"/>
      <c r="AX87" s="500"/>
      <c r="AY87" s="500"/>
      <c r="AZ87" s="500"/>
      <c r="BA87" s="500"/>
      <c r="BB87" s="494"/>
      <c r="BC87" s="500">
        <f t="shared" si="51"/>
        <v>0</v>
      </c>
      <c r="BD87" s="500">
        <f t="shared" si="52"/>
        <v>0</v>
      </c>
      <c r="BE87" s="500">
        <f>+AA87-'DD7A1.MELD'!M82-'DD7A2.MELD'!Z82-'DD7A3.MELD'!Q87-'DD7A3.MELD'!Y87-'DD7A3.MELD'!Z87</f>
        <v>0</v>
      </c>
      <c r="BF87" s="498"/>
    </row>
    <row r="88" spans="1:58" s="51" customFormat="1" ht="17.100000000000001" customHeight="1" thickTop="1" thickBot="1">
      <c r="B88" s="432"/>
      <c r="C88" s="552" t="s">
        <v>373</v>
      </c>
      <c r="D88" s="482"/>
      <c r="E88" s="482"/>
      <c r="F88" s="666"/>
      <c r="G88" s="482"/>
      <c r="H88" s="482"/>
      <c r="I88" s="482"/>
      <c r="J88" s="482"/>
      <c r="K88" s="482"/>
      <c r="L88" s="482"/>
      <c r="M88" s="482"/>
      <c r="N88" s="482"/>
      <c r="O88" s="482"/>
      <c r="P88" s="482"/>
      <c r="Q88" s="418">
        <f t="shared" si="53"/>
        <v>0</v>
      </c>
      <c r="R88" s="482"/>
      <c r="S88" s="482"/>
      <c r="T88" s="482"/>
      <c r="U88" s="482"/>
      <c r="V88" s="482"/>
      <c r="W88" s="482"/>
      <c r="X88" s="482"/>
      <c r="Y88" s="418">
        <f t="shared" si="54"/>
        <v>0</v>
      </c>
      <c r="Z88" s="482"/>
      <c r="AA88" s="418">
        <f>+'DD7A1.MELD'!M83+'DD7A2.MELD'!Z83+'DD7A3.MELD'!Q88+'DD7A3.MELD'!Y88+'DD7A3.MELD'!Z88</f>
        <v>0</v>
      </c>
      <c r="AB88" s="479">
        <v>82</v>
      </c>
      <c r="AC88" s="494"/>
      <c r="AD88" s="500"/>
      <c r="AE88" s="500"/>
      <c r="AF88" s="837"/>
      <c r="AG88" s="500"/>
      <c r="AH88" s="500"/>
      <c r="AI88" s="500"/>
      <c r="AJ88" s="500"/>
      <c r="AK88" s="500"/>
      <c r="AL88" s="500"/>
      <c r="AM88" s="500"/>
      <c r="AN88" s="500"/>
      <c r="AO88" s="500"/>
      <c r="AP88" s="500"/>
      <c r="AQ88" s="500"/>
      <c r="AR88" s="500"/>
      <c r="AS88" s="500"/>
      <c r="AT88" s="500"/>
      <c r="AU88" s="500"/>
      <c r="AV88" s="500"/>
      <c r="AW88" s="500"/>
      <c r="AX88" s="500"/>
      <c r="AY88" s="500"/>
      <c r="AZ88" s="500"/>
      <c r="BA88" s="500"/>
      <c r="BB88" s="494"/>
      <c r="BC88" s="500">
        <f t="shared" si="51"/>
        <v>0</v>
      </c>
      <c r="BD88" s="500">
        <f t="shared" si="52"/>
        <v>0</v>
      </c>
      <c r="BE88" s="500">
        <f>+AA88-'DD7A1.MELD'!M83-'DD7A2.MELD'!Z83-'DD7A3.MELD'!Q88-'DD7A3.MELD'!Y88-'DD7A3.MELD'!Z88</f>
        <v>0</v>
      </c>
      <c r="BF88" s="494"/>
    </row>
    <row r="89" spans="1:58" s="51" customFormat="1" ht="17.100000000000001" customHeight="1" thickTop="1" thickBot="1">
      <c r="B89" s="433"/>
      <c r="C89" s="552" t="s">
        <v>374</v>
      </c>
      <c r="D89" s="482"/>
      <c r="E89" s="482"/>
      <c r="F89" s="666"/>
      <c r="G89" s="482"/>
      <c r="H89" s="482"/>
      <c r="I89" s="482"/>
      <c r="J89" s="482"/>
      <c r="K89" s="482"/>
      <c r="L89" s="482"/>
      <c r="M89" s="482"/>
      <c r="N89" s="482"/>
      <c r="O89" s="482"/>
      <c r="P89" s="482"/>
      <c r="Q89" s="418">
        <f t="shared" si="53"/>
        <v>0</v>
      </c>
      <c r="R89" s="482"/>
      <c r="S89" s="482"/>
      <c r="T89" s="482"/>
      <c r="U89" s="482"/>
      <c r="V89" s="482"/>
      <c r="W89" s="482"/>
      <c r="X89" s="482"/>
      <c r="Y89" s="418">
        <f t="shared" si="54"/>
        <v>0</v>
      </c>
      <c r="Z89" s="482"/>
      <c r="AA89" s="418">
        <f>+'DD7A1.MELD'!M84+'DD7A2.MELD'!Z84+'DD7A3.MELD'!Q89+'DD7A3.MELD'!Y89+'DD7A3.MELD'!Z89</f>
        <v>0</v>
      </c>
      <c r="AB89" s="479">
        <v>83</v>
      </c>
      <c r="AC89" s="494"/>
      <c r="AD89" s="500"/>
      <c r="AE89" s="500"/>
      <c r="AF89" s="837"/>
      <c r="AG89" s="500"/>
      <c r="AH89" s="500"/>
      <c r="AI89" s="500"/>
      <c r="AJ89" s="500"/>
      <c r="AK89" s="500"/>
      <c r="AL89" s="500"/>
      <c r="AM89" s="500"/>
      <c r="AN89" s="500"/>
      <c r="AO89" s="500"/>
      <c r="AP89" s="500"/>
      <c r="AQ89" s="500"/>
      <c r="AR89" s="500"/>
      <c r="AS89" s="500"/>
      <c r="AT89" s="500"/>
      <c r="AU89" s="500"/>
      <c r="AV89" s="500"/>
      <c r="AW89" s="500"/>
      <c r="AX89" s="500"/>
      <c r="AY89" s="500"/>
      <c r="AZ89" s="500"/>
      <c r="BA89" s="500"/>
      <c r="BB89" s="494"/>
      <c r="BC89" s="500">
        <f t="shared" si="51"/>
        <v>0</v>
      </c>
      <c r="BD89" s="500">
        <f t="shared" si="52"/>
        <v>0</v>
      </c>
      <c r="BE89" s="500">
        <f>+AA89-'DD7A1.MELD'!M84-'DD7A2.MELD'!Z84-'DD7A3.MELD'!Q89-'DD7A3.MELD'!Y89-'DD7A3.MELD'!Z89</f>
        <v>0</v>
      </c>
      <c r="BF89" s="494"/>
    </row>
    <row r="90" spans="1:58" s="51" customFormat="1" ht="30" customHeight="1" thickTop="1">
      <c r="B90" s="433"/>
      <c r="C90" s="560" t="s">
        <v>458</v>
      </c>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442"/>
      <c r="AB90" s="479"/>
      <c r="AC90" s="494"/>
      <c r="AD90" s="500"/>
      <c r="AE90" s="500"/>
      <c r="AF90" s="770"/>
      <c r="AG90" s="500"/>
      <c r="AH90" s="500"/>
      <c r="AI90" s="500"/>
      <c r="AJ90" s="500"/>
      <c r="AK90" s="500"/>
      <c r="AL90" s="500"/>
      <c r="AM90" s="500"/>
      <c r="AN90" s="500"/>
      <c r="AO90" s="500"/>
      <c r="AP90" s="500"/>
      <c r="AQ90" s="500"/>
      <c r="AR90" s="500"/>
      <c r="AS90" s="500"/>
      <c r="AT90" s="500"/>
      <c r="AU90" s="500"/>
      <c r="AV90" s="500"/>
      <c r="AW90" s="500"/>
      <c r="AX90" s="500"/>
      <c r="AY90" s="500"/>
      <c r="AZ90" s="500"/>
      <c r="BA90" s="500"/>
      <c r="BB90" s="494"/>
      <c r="BC90" s="500"/>
      <c r="BD90" s="500"/>
      <c r="BE90" s="500"/>
      <c r="BF90" s="494"/>
    </row>
    <row r="91" spans="1:58" s="51" customFormat="1" ht="30" customHeight="1" thickBot="1">
      <c r="B91" s="432"/>
      <c r="C91" s="732" t="s">
        <v>10</v>
      </c>
      <c r="D91" s="482"/>
      <c r="E91" s="482"/>
      <c r="F91" s="666"/>
      <c r="G91" s="482"/>
      <c r="H91" s="482"/>
      <c r="I91" s="482"/>
      <c r="J91" s="482"/>
      <c r="K91" s="482"/>
      <c r="L91" s="482"/>
      <c r="M91" s="482"/>
      <c r="N91" s="482"/>
      <c r="O91" s="482"/>
      <c r="P91" s="482"/>
      <c r="Q91" s="418">
        <f t="shared" ref="Q91:Q106" si="58">SUM(D91:P91)</f>
        <v>0</v>
      </c>
      <c r="R91" s="482"/>
      <c r="S91" s="482"/>
      <c r="T91" s="482"/>
      <c r="U91" s="482"/>
      <c r="V91" s="482"/>
      <c r="W91" s="482"/>
      <c r="X91" s="482"/>
      <c r="Y91" s="418">
        <f t="shared" ref="Y91:Y106" si="59">SUM(R91:X91)</f>
        <v>0</v>
      </c>
      <c r="Z91" s="482"/>
      <c r="AA91" s="418">
        <f>+'DD7A1.MELD'!M86+'DD7A2.MELD'!Z86+'DD7A3.MELD'!Q91+'DD7A3.MELD'!Y91+'DD7A3.MELD'!Z91</f>
        <v>0</v>
      </c>
      <c r="AB91" s="479">
        <v>101</v>
      </c>
      <c r="AC91" s="494"/>
      <c r="AD91" s="500">
        <f>+D91-SUM(D92:D93)</f>
        <v>0</v>
      </c>
      <c r="AE91" s="500">
        <f t="shared" ref="AE91:BA91" si="60">+E91-SUM(E92:E93)</f>
        <v>0</v>
      </c>
      <c r="AF91" s="837"/>
      <c r="AG91" s="500">
        <f t="shared" si="60"/>
        <v>0</v>
      </c>
      <c r="AH91" s="500">
        <f t="shared" si="60"/>
        <v>0</v>
      </c>
      <c r="AI91" s="500">
        <f t="shared" si="60"/>
        <v>0</v>
      </c>
      <c r="AJ91" s="500">
        <f t="shared" si="60"/>
        <v>0</v>
      </c>
      <c r="AK91" s="500">
        <f t="shared" si="60"/>
        <v>0</v>
      </c>
      <c r="AL91" s="500">
        <f t="shared" si="60"/>
        <v>0</v>
      </c>
      <c r="AM91" s="500">
        <f t="shared" si="60"/>
        <v>0</v>
      </c>
      <c r="AN91" s="500">
        <f t="shared" si="60"/>
        <v>0</v>
      </c>
      <c r="AO91" s="500">
        <f t="shared" si="60"/>
        <v>0</v>
      </c>
      <c r="AP91" s="500">
        <f t="shared" si="60"/>
        <v>0</v>
      </c>
      <c r="AQ91" s="500">
        <f t="shared" si="60"/>
        <v>0</v>
      </c>
      <c r="AR91" s="500">
        <f t="shared" si="60"/>
        <v>0</v>
      </c>
      <c r="AS91" s="500">
        <f t="shared" si="60"/>
        <v>0</v>
      </c>
      <c r="AT91" s="500">
        <f t="shared" si="60"/>
        <v>0</v>
      </c>
      <c r="AU91" s="500">
        <f t="shared" si="60"/>
        <v>0</v>
      </c>
      <c r="AV91" s="500">
        <f t="shared" si="60"/>
        <v>0</v>
      </c>
      <c r="AW91" s="500">
        <f t="shared" si="60"/>
        <v>0</v>
      </c>
      <c r="AX91" s="500">
        <f t="shared" si="60"/>
        <v>0</v>
      </c>
      <c r="AY91" s="500">
        <f t="shared" si="60"/>
        <v>0</v>
      </c>
      <c r="AZ91" s="500">
        <f t="shared" si="60"/>
        <v>0</v>
      </c>
      <c r="BA91" s="500">
        <f t="shared" si="60"/>
        <v>0</v>
      </c>
      <c r="BB91" s="494"/>
      <c r="BC91" s="500">
        <f t="shared" si="51"/>
        <v>0</v>
      </c>
      <c r="BD91" s="500">
        <f t="shared" si="52"/>
        <v>0</v>
      </c>
      <c r="BE91" s="500">
        <f>+AA91-'DD7A1.MELD'!M86-'DD7A2.MELD'!Z86-'DD7A3.MELD'!Q91-'DD7A3.MELD'!Y91-'DD7A3.MELD'!Z91</f>
        <v>0</v>
      </c>
      <c r="BF91" s="494"/>
    </row>
    <row r="92" spans="1:58" s="51" customFormat="1" ht="17.100000000000001" customHeight="1" thickTop="1" thickBot="1">
      <c r="B92" s="432"/>
      <c r="C92" s="552" t="s">
        <v>61</v>
      </c>
      <c r="D92" s="482"/>
      <c r="E92" s="482"/>
      <c r="F92" s="666"/>
      <c r="G92" s="482"/>
      <c r="H92" s="482"/>
      <c r="I92" s="482"/>
      <c r="J92" s="482"/>
      <c r="K92" s="482"/>
      <c r="L92" s="482"/>
      <c r="M92" s="482"/>
      <c r="N92" s="482"/>
      <c r="O92" s="482"/>
      <c r="P92" s="482"/>
      <c r="Q92" s="418">
        <f t="shared" si="58"/>
        <v>0</v>
      </c>
      <c r="R92" s="482"/>
      <c r="S92" s="482"/>
      <c r="T92" s="482"/>
      <c r="U92" s="482"/>
      <c r="V92" s="482"/>
      <c r="W92" s="482"/>
      <c r="X92" s="482"/>
      <c r="Y92" s="418">
        <f t="shared" si="59"/>
        <v>0</v>
      </c>
      <c r="Z92" s="482"/>
      <c r="AA92" s="418">
        <f>+'DD7A1.MELD'!M87+'DD7A2.MELD'!Z87+'DD7A3.MELD'!Q92+'DD7A3.MELD'!Y92+'DD7A3.MELD'!Z92</f>
        <v>0</v>
      </c>
      <c r="AB92" s="479">
        <v>102</v>
      </c>
      <c r="AC92" s="494"/>
      <c r="AD92" s="500"/>
      <c r="AE92" s="500"/>
      <c r="AF92" s="837"/>
      <c r="AG92" s="500"/>
      <c r="AH92" s="500"/>
      <c r="AI92" s="500"/>
      <c r="AJ92" s="500"/>
      <c r="AK92" s="500"/>
      <c r="AL92" s="500"/>
      <c r="AM92" s="500"/>
      <c r="AN92" s="500"/>
      <c r="AO92" s="500"/>
      <c r="AP92" s="500"/>
      <c r="AQ92" s="500"/>
      <c r="AR92" s="500"/>
      <c r="AS92" s="500"/>
      <c r="AT92" s="500"/>
      <c r="AU92" s="500"/>
      <c r="AV92" s="500"/>
      <c r="AW92" s="500"/>
      <c r="AX92" s="500"/>
      <c r="AY92" s="500"/>
      <c r="AZ92" s="500"/>
      <c r="BA92" s="500"/>
      <c r="BB92" s="494"/>
      <c r="BC92" s="500">
        <f t="shared" si="51"/>
        <v>0</v>
      </c>
      <c r="BD92" s="500">
        <f t="shared" si="52"/>
        <v>0</v>
      </c>
      <c r="BE92" s="500">
        <f>+AA92-'DD7A1.MELD'!M87-'DD7A2.MELD'!Z87-'DD7A3.MELD'!Q92-'DD7A3.MELD'!Y92-'DD7A3.MELD'!Z92</f>
        <v>0</v>
      </c>
      <c r="BF92" s="494"/>
    </row>
    <row r="93" spans="1:58" s="51" customFormat="1" ht="17.100000000000001" customHeight="1" thickTop="1" thickBot="1">
      <c r="B93" s="432"/>
      <c r="C93" s="552" t="s">
        <v>62</v>
      </c>
      <c r="D93" s="482"/>
      <c r="E93" s="482"/>
      <c r="F93" s="666"/>
      <c r="G93" s="482"/>
      <c r="H93" s="482"/>
      <c r="I93" s="482"/>
      <c r="J93" s="482"/>
      <c r="K93" s="482"/>
      <c r="L93" s="482"/>
      <c r="M93" s="482"/>
      <c r="N93" s="482"/>
      <c r="O93" s="482"/>
      <c r="P93" s="482"/>
      <c r="Q93" s="418">
        <f t="shared" si="58"/>
        <v>0</v>
      </c>
      <c r="R93" s="482"/>
      <c r="S93" s="482"/>
      <c r="T93" s="482"/>
      <c r="U93" s="482"/>
      <c r="V93" s="482"/>
      <c r="W93" s="482"/>
      <c r="X93" s="482"/>
      <c r="Y93" s="418">
        <f t="shared" si="59"/>
        <v>0</v>
      </c>
      <c r="Z93" s="482"/>
      <c r="AA93" s="418">
        <f>+'DD7A1.MELD'!M88+'DD7A2.MELD'!Z88+'DD7A3.MELD'!Q93+'DD7A3.MELD'!Y93+'DD7A3.MELD'!Z93</f>
        <v>0</v>
      </c>
      <c r="AB93" s="479">
        <v>103</v>
      </c>
      <c r="AC93" s="494"/>
      <c r="AD93" s="500"/>
      <c r="AE93" s="500"/>
      <c r="AF93" s="837"/>
      <c r="AG93" s="500"/>
      <c r="AH93" s="500"/>
      <c r="AI93" s="500"/>
      <c r="AJ93" s="500"/>
      <c r="AK93" s="500"/>
      <c r="AL93" s="500"/>
      <c r="AM93" s="500"/>
      <c r="AN93" s="500"/>
      <c r="AO93" s="500"/>
      <c r="AP93" s="500"/>
      <c r="AQ93" s="500"/>
      <c r="AR93" s="500"/>
      <c r="AS93" s="500"/>
      <c r="AT93" s="500"/>
      <c r="AU93" s="500"/>
      <c r="AV93" s="500"/>
      <c r="AW93" s="500"/>
      <c r="AX93" s="500"/>
      <c r="AY93" s="500"/>
      <c r="AZ93" s="500"/>
      <c r="BA93" s="500"/>
      <c r="BB93" s="494"/>
      <c r="BC93" s="500">
        <f t="shared" si="51"/>
        <v>0</v>
      </c>
      <c r="BD93" s="500">
        <f t="shared" si="52"/>
        <v>0</v>
      </c>
      <c r="BE93" s="500">
        <f>+AA93-'DD7A1.MELD'!M88-'DD7A2.MELD'!Z88-'DD7A3.MELD'!Q93-'DD7A3.MELD'!Y93-'DD7A3.MELD'!Z93</f>
        <v>0</v>
      </c>
      <c r="BF93" s="494"/>
    </row>
    <row r="94" spans="1:58" s="56" customFormat="1" ht="30" customHeight="1" thickTop="1" thickBot="1">
      <c r="B94" s="434"/>
      <c r="C94" s="553" t="s">
        <v>11</v>
      </c>
      <c r="D94" s="482"/>
      <c r="E94" s="482"/>
      <c r="F94" s="666"/>
      <c r="G94" s="482"/>
      <c r="H94" s="482"/>
      <c r="I94" s="482"/>
      <c r="J94" s="482"/>
      <c r="K94" s="482"/>
      <c r="L94" s="482"/>
      <c r="M94" s="482"/>
      <c r="N94" s="482"/>
      <c r="O94" s="482"/>
      <c r="P94" s="482"/>
      <c r="Q94" s="418">
        <f t="shared" si="58"/>
        <v>0</v>
      </c>
      <c r="R94" s="482"/>
      <c r="S94" s="482"/>
      <c r="T94" s="482"/>
      <c r="U94" s="482"/>
      <c r="V94" s="482"/>
      <c r="W94" s="482"/>
      <c r="X94" s="482"/>
      <c r="Y94" s="418">
        <f t="shared" si="59"/>
        <v>0</v>
      </c>
      <c r="Z94" s="482"/>
      <c r="AA94" s="418">
        <f>+'DD7A1.MELD'!M89+'DD7A2.MELD'!Z89+'DD7A3.MELD'!Q94+'DD7A3.MELD'!Y94+'DD7A3.MELD'!Z94</f>
        <v>0</v>
      </c>
      <c r="AB94" s="479">
        <v>104</v>
      </c>
      <c r="AC94" s="494"/>
      <c r="AD94" s="500">
        <f>+D94-SUM(D95:D96)</f>
        <v>0</v>
      </c>
      <c r="AE94" s="500">
        <f t="shared" ref="AE94:BA94" si="61">+E94-SUM(E95:E96)</f>
        <v>0</v>
      </c>
      <c r="AF94" s="837"/>
      <c r="AG94" s="500">
        <f t="shared" si="61"/>
        <v>0</v>
      </c>
      <c r="AH94" s="500">
        <f t="shared" si="61"/>
        <v>0</v>
      </c>
      <c r="AI94" s="500">
        <f t="shared" si="61"/>
        <v>0</v>
      </c>
      <c r="AJ94" s="500">
        <f t="shared" si="61"/>
        <v>0</v>
      </c>
      <c r="AK94" s="500">
        <f t="shared" si="61"/>
        <v>0</v>
      </c>
      <c r="AL94" s="500">
        <f t="shared" si="61"/>
        <v>0</v>
      </c>
      <c r="AM94" s="500">
        <f t="shared" si="61"/>
        <v>0</v>
      </c>
      <c r="AN94" s="500">
        <f t="shared" si="61"/>
        <v>0</v>
      </c>
      <c r="AO94" s="500">
        <f t="shared" si="61"/>
        <v>0</v>
      </c>
      <c r="AP94" s="500">
        <f t="shared" si="61"/>
        <v>0</v>
      </c>
      <c r="AQ94" s="500">
        <f t="shared" si="61"/>
        <v>0</v>
      </c>
      <c r="AR94" s="500">
        <f t="shared" si="61"/>
        <v>0</v>
      </c>
      <c r="AS94" s="500">
        <f t="shared" si="61"/>
        <v>0</v>
      </c>
      <c r="AT94" s="500">
        <f t="shared" si="61"/>
        <v>0</v>
      </c>
      <c r="AU94" s="500">
        <f t="shared" si="61"/>
        <v>0</v>
      </c>
      <c r="AV94" s="500">
        <f t="shared" si="61"/>
        <v>0</v>
      </c>
      <c r="AW94" s="500">
        <f t="shared" si="61"/>
        <v>0</v>
      </c>
      <c r="AX94" s="500">
        <f t="shared" si="61"/>
        <v>0</v>
      </c>
      <c r="AY94" s="500">
        <f t="shared" si="61"/>
        <v>0</v>
      </c>
      <c r="AZ94" s="500">
        <f t="shared" si="61"/>
        <v>0</v>
      </c>
      <c r="BA94" s="500">
        <f t="shared" si="61"/>
        <v>0</v>
      </c>
      <c r="BB94" s="494"/>
      <c r="BC94" s="500">
        <f t="shared" si="51"/>
        <v>0</v>
      </c>
      <c r="BD94" s="500">
        <f t="shared" si="52"/>
        <v>0</v>
      </c>
      <c r="BE94" s="500">
        <f>+AA94-'DD7A1.MELD'!M89-'DD7A2.MELD'!Z89-'DD7A3.MELD'!Q94-'DD7A3.MELD'!Y94-'DD7A3.MELD'!Z94</f>
        <v>0</v>
      </c>
      <c r="BF94" s="498"/>
    </row>
    <row r="95" spans="1:58" s="51" customFormat="1" ht="17.100000000000001" customHeight="1" thickTop="1" thickBot="1">
      <c r="B95" s="433"/>
      <c r="C95" s="552" t="s">
        <v>61</v>
      </c>
      <c r="D95" s="482"/>
      <c r="E95" s="482"/>
      <c r="F95" s="666"/>
      <c r="G95" s="482"/>
      <c r="H95" s="482"/>
      <c r="I95" s="482"/>
      <c r="J95" s="482"/>
      <c r="K95" s="482"/>
      <c r="L95" s="482"/>
      <c r="M95" s="482"/>
      <c r="N95" s="482"/>
      <c r="O95" s="482"/>
      <c r="P95" s="482"/>
      <c r="Q95" s="418">
        <f t="shared" si="58"/>
        <v>0</v>
      </c>
      <c r="R95" s="482"/>
      <c r="S95" s="482"/>
      <c r="T95" s="482"/>
      <c r="U95" s="482"/>
      <c r="V95" s="482"/>
      <c r="W95" s="482"/>
      <c r="X95" s="482"/>
      <c r="Y95" s="418">
        <f t="shared" si="59"/>
        <v>0</v>
      </c>
      <c r="Z95" s="482"/>
      <c r="AA95" s="418">
        <f>+'DD7A1.MELD'!M90+'DD7A2.MELD'!Z90+'DD7A3.MELD'!Q95+'DD7A3.MELD'!Y95+'DD7A3.MELD'!Z95</f>
        <v>0</v>
      </c>
      <c r="AB95" s="479">
        <v>105</v>
      </c>
      <c r="AC95" s="494"/>
      <c r="AD95" s="500"/>
      <c r="AE95" s="500"/>
      <c r="AF95" s="837"/>
      <c r="AG95" s="500"/>
      <c r="AH95" s="500"/>
      <c r="AI95" s="500"/>
      <c r="AJ95" s="500"/>
      <c r="AK95" s="500"/>
      <c r="AL95" s="500"/>
      <c r="AM95" s="500"/>
      <c r="AN95" s="500"/>
      <c r="AO95" s="500"/>
      <c r="AP95" s="500"/>
      <c r="AQ95" s="500"/>
      <c r="AR95" s="500"/>
      <c r="AS95" s="500"/>
      <c r="AT95" s="500"/>
      <c r="AU95" s="500"/>
      <c r="AV95" s="500"/>
      <c r="AW95" s="500"/>
      <c r="AX95" s="500"/>
      <c r="AY95" s="500"/>
      <c r="AZ95" s="500"/>
      <c r="BA95" s="500"/>
      <c r="BB95" s="494"/>
      <c r="BC95" s="500">
        <f t="shared" si="51"/>
        <v>0</v>
      </c>
      <c r="BD95" s="500">
        <f t="shared" si="52"/>
        <v>0</v>
      </c>
      <c r="BE95" s="500">
        <f>+AA95-'DD7A1.MELD'!M90-'DD7A2.MELD'!Z90-'DD7A3.MELD'!Q95-'DD7A3.MELD'!Y95-'DD7A3.MELD'!Z95</f>
        <v>0</v>
      </c>
      <c r="BF95" s="494"/>
    </row>
    <row r="96" spans="1:58" s="51" customFormat="1" ht="17.100000000000001" customHeight="1" thickTop="1" thickBot="1">
      <c r="B96" s="433"/>
      <c r="C96" s="552" t="s">
        <v>62</v>
      </c>
      <c r="D96" s="482"/>
      <c r="E96" s="482"/>
      <c r="F96" s="666"/>
      <c r="G96" s="482"/>
      <c r="H96" s="482"/>
      <c r="I96" s="482"/>
      <c r="J96" s="482"/>
      <c r="K96" s="482"/>
      <c r="L96" s="482"/>
      <c r="M96" s="482"/>
      <c r="N96" s="482"/>
      <c r="O96" s="482"/>
      <c r="P96" s="482"/>
      <c r="Q96" s="418">
        <f t="shared" si="58"/>
        <v>0</v>
      </c>
      <c r="R96" s="482"/>
      <c r="S96" s="482"/>
      <c r="T96" s="482"/>
      <c r="U96" s="482"/>
      <c r="V96" s="482"/>
      <c r="W96" s="482"/>
      <c r="X96" s="482"/>
      <c r="Y96" s="418">
        <f t="shared" si="59"/>
        <v>0</v>
      </c>
      <c r="Z96" s="482"/>
      <c r="AA96" s="418">
        <f>+'DD7A1.MELD'!M91+'DD7A2.MELD'!Z91+'DD7A3.MELD'!Q96+'DD7A3.MELD'!Y96+'DD7A3.MELD'!Z96</f>
        <v>0</v>
      </c>
      <c r="AB96" s="479">
        <v>106</v>
      </c>
      <c r="AC96" s="494"/>
      <c r="AD96" s="500"/>
      <c r="AE96" s="500"/>
      <c r="AF96" s="837"/>
      <c r="AG96" s="500"/>
      <c r="AH96" s="500"/>
      <c r="AI96" s="500"/>
      <c r="AJ96" s="500"/>
      <c r="AK96" s="500"/>
      <c r="AL96" s="500"/>
      <c r="AM96" s="500"/>
      <c r="AN96" s="500"/>
      <c r="AO96" s="500"/>
      <c r="AP96" s="500"/>
      <c r="AQ96" s="500"/>
      <c r="AR96" s="500"/>
      <c r="AS96" s="500"/>
      <c r="AT96" s="500"/>
      <c r="AU96" s="500"/>
      <c r="AV96" s="500"/>
      <c r="AW96" s="500"/>
      <c r="AX96" s="500"/>
      <c r="AY96" s="500"/>
      <c r="AZ96" s="500"/>
      <c r="BA96" s="500"/>
      <c r="BB96" s="494"/>
      <c r="BC96" s="500">
        <f t="shared" si="51"/>
        <v>0</v>
      </c>
      <c r="BD96" s="500">
        <f t="shared" si="52"/>
        <v>0</v>
      </c>
      <c r="BE96" s="500">
        <f>+AA96-'DD7A1.MELD'!M91-'DD7A2.MELD'!Z91-'DD7A3.MELD'!Q96-'DD7A3.MELD'!Y96-'DD7A3.MELD'!Z96</f>
        <v>0</v>
      </c>
      <c r="BF96" s="494"/>
    </row>
    <row r="97" spans="1:58" s="51" customFormat="1" ht="30" customHeight="1" thickTop="1" thickBot="1">
      <c r="B97" s="433"/>
      <c r="C97" s="552" t="s">
        <v>190</v>
      </c>
      <c r="D97" s="482"/>
      <c r="E97" s="482"/>
      <c r="F97" s="666"/>
      <c r="G97" s="482"/>
      <c r="H97" s="482"/>
      <c r="I97" s="482"/>
      <c r="J97" s="482"/>
      <c r="K97" s="482"/>
      <c r="L97" s="482"/>
      <c r="M97" s="482"/>
      <c r="N97" s="482"/>
      <c r="O97" s="482"/>
      <c r="P97" s="482"/>
      <c r="Q97" s="418">
        <f t="shared" si="58"/>
        <v>0</v>
      </c>
      <c r="R97" s="482"/>
      <c r="S97" s="482"/>
      <c r="T97" s="482"/>
      <c r="U97" s="482"/>
      <c r="V97" s="482"/>
      <c r="W97" s="482"/>
      <c r="X97" s="482"/>
      <c r="Y97" s="418">
        <f t="shared" si="59"/>
        <v>0</v>
      </c>
      <c r="Z97" s="482"/>
      <c r="AA97" s="418">
        <f>+'DD7A1.MELD'!M92+'DD7A2.MELD'!Z92+'DD7A3.MELD'!Q97+'DD7A3.MELD'!Y97+'DD7A3.MELD'!Z97</f>
        <v>0</v>
      </c>
      <c r="AB97" s="479">
        <v>135</v>
      </c>
      <c r="AC97" s="494"/>
      <c r="AD97" s="500">
        <f>+D94-SUM(D97:D102)</f>
        <v>0</v>
      </c>
      <c r="AE97" s="500">
        <f t="shared" ref="AE97:BA97" si="62">+E94-SUM(E97:E102)</f>
        <v>0</v>
      </c>
      <c r="AF97" s="837"/>
      <c r="AG97" s="500">
        <f t="shared" si="62"/>
        <v>0</v>
      </c>
      <c r="AH97" s="500">
        <f t="shared" si="62"/>
        <v>0</v>
      </c>
      <c r="AI97" s="500">
        <f t="shared" si="62"/>
        <v>0</v>
      </c>
      <c r="AJ97" s="500">
        <f t="shared" si="62"/>
        <v>0</v>
      </c>
      <c r="AK97" s="500">
        <f t="shared" si="62"/>
        <v>0</v>
      </c>
      <c r="AL97" s="500">
        <f t="shared" si="62"/>
        <v>0</v>
      </c>
      <c r="AM97" s="500">
        <f t="shared" si="62"/>
        <v>0</v>
      </c>
      <c r="AN97" s="500">
        <f t="shared" si="62"/>
        <v>0</v>
      </c>
      <c r="AO97" s="500">
        <f t="shared" si="62"/>
        <v>0</v>
      </c>
      <c r="AP97" s="500">
        <f t="shared" si="62"/>
        <v>0</v>
      </c>
      <c r="AQ97" s="500">
        <f t="shared" si="62"/>
        <v>0</v>
      </c>
      <c r="AR97" s="500">
        <f t="shared" si="62"/>
        <v>0</v>
      </c>
      <c r="AS97" s="500">
        <f t="shared" si="62"/>
        <v>0</v>
      </c>
      <c r="AT97" s="500">
        <f t="shared" si="62"/>
        <v>0</v>
      </c>
      <c r="AU97" s="500">
        <f t="shared" si="62"/>
        <v>0</v>
      </c>
      <c r="AV97" s="500">
        <f t="shared" si="62"/>
        <v>0</v>
      </c>
      <c r="AW97" s="500">
        <f t="shared" si="62"/>
        <v>0</v>
      </c>
      <c r="AX97" s="500">
        <f t="shared" si="62"/>
        <v>0</v>
      </c>
      <c r="AY97" s="500">
        <f t="shared" si="62"/>
        <v>0</v>
      </c>
      <c r="AZ97" s="500">
        <f t="shared" si="62"/>
        <v>0</v>
      </c>
      <c r="BA97" s="500">
        <f t="shared" si="62"/>
        <v>0</v>
      </c>
      <c r="BB97" s="494"/>
      <c r="BC97" s="500">
        <f t="shared" si="51"/>
        <v>0</v>
      </c>
      <c r="BD97" s="500">
        <f t="shared" si="52"/>
        <v>0</v>
      </c>
      <c r="BE97" s="500">
        <f>+AA97-'DD7A1.MELD'!M92-'DD7A2.MELD'!Z92-'DD7A3.MELD'!Q97-'DD7A3.MELD'!Y97-'DD7A3.MELD'!Z97</f>
        <v>0</v>
      </c>
      <c r="BF97" s="494"/>
    </row>
    <row r="98" spans="1:58" s="51" customFormat="1" ht="17.100000000000001" customHeight="1" thickTop="1" thickBot="1">
      <c r="B98" s="433"/>
      <c r="C98" s="552" t="s">
        <v>81</v>
      </c>
      <c r="D98" s="482"/>
      <c r="E98" s="482"/>
      <c r="F98" s="666"/>
      <c r="G98" s="482"/>
      <c r="H98" s="482"/>
      <c r="I98" s="482"/>
      <c r="J98" s="482"/>
      <c r="K98" s="482"/>
      <c r="L98" s="482"/>
      <c r="M98" s="482"/>
      <c r="N98" s="482"/>
      <c r="O98" s="482"/>
      <c r="P98" s="482"/>
      <c r="Q98" s="418">
        <f t="shared" si="58"/>
        <v>0</v>
      </c>
      <c r="R98" s="482"/>
      <c r="S98" s="482"/>
      <c r="T98" s="482"/>
      <c r="U98" s="482"/>
      <c r="V98" s="482"/>
      <c r="W98" s="482"/>
      <c r="X98" s="482"/>
      <c r="Y98" s="418">
        <f t="shared" si="59"/>
        <v>0</v>
      </c>
      <c r="Z98" s="482"/>
      <c r="AA98" s="418">
        <f>+'DD7A1.MELD'!M93+'DD7A2.MELD'!Z93+'DD7A3.MELD'!Q98+'DD7A3.MELD'!Y98+'DD7A3.MELD'!Z98</f>
        <v>0</v>
      </c>
      <c r="AB98" s="479">
        <v>136</v>
      </c>
      <c r="AC98" s="494"/>
      <c r="AD98" s="500"/>
      <c r="AE98" s="500"/>
      <c r="AF98" s="837"/>
      <c r="AG98" s="500"/>
      <c r="AH98" s="500"/>
      <c r="AI98" s="500"/>
      <c r="AJ98" s="500"/>
      <c r="AK98" s="500"/>
      <c r="AL98" s="500"/>
      <c r="AM98" s="500"/>
      <c r="AN98" s="500"/>
      <c r="AO98" s="500"/>
      <c r="AP98" s="500"/>
      <c r="AQ98" s="500"/>
      <c r="AR98" s="500"/>
      <c r="AS98" s="500"/>
      <c r="AT98" s="500"/>
      <c r="AU98" s="500"/>
      <c r="AV98" s="500"/>
      <c r="AW98" s="500"/>
      <c r="AX98" s="500"/>
      <c r="AY98" s="500"/>
      <c r="AZ98" s="500"/>
      <c r="BA98" s="500"/>
      <c r="BB98" s="494"/>
      <c r="BC98" s="500">
        <f t="shared" si="51"/>
        <v>0</v>
      </c>
      <c r="BD98" s="500">
        <f t="shared" si="52"/>
        <v>0</v>
      </c>
      <c r="BE98" s="500">
        <f>+AA98-'DD7A1.MELD'!M93-'DD7A2.MELD'!Z93-'DD7A3.MELD'!Q98-'DD7A3.MELD'!Y98-'DD7A3.MELD'!Z98</f>
        <v>0</v>
      </c>
      <c r="BF98" s="494"/>
    </row>
    <row r="99" spans="1:58" s="51" customFormat="1" ht="16.5" customHeight="1" thickTop="1" thickBot="1">
      <c r="B99" s="433"/>
      <c r="C99" s="552" t="s">
        <v>282</v>
      </c>
      <c r="D99" s="482"/>
      <c r="E99" s="482"/>
      <c r="F99" s="666"/>
      <c r="G99" s="482"/>
      <c r="H99" s="482"/>
      <c r="I99" s="482"/>
      <c r="J99" s="482"/>
      <c r="K99" s="482"/>
      <c r="L99" s="482"/>
      <c r="M99" s="482"/>
      <c r="N99" s="482"/>
      <c r="O99" s="482"/>
      <c r="P99" s="482"/>
      <c r="Q99" s="418">
        <f t="shared" si="58"/>
        <v>0</v>
      </c>
      <c r="R99" s="482"/>
      <c r="S99" s="482"/>
      <c r="T99" s="482"/>
      <c r="U99" s="482"/>
      <c r="V99" s="482"/>
      <c r="W99" s="482"/>
      <c r="X99" s="482"/>
      <c r="Y99" s="418">
        <f t="shared" si="59"/>
        <v>0</v>
      </c>
      <c r="Z99" s="482"/>
      <c r="AA99" s="418">
        <f>+'DD7A1.MELD'!M94+'DD7A2.MELD'!Z94+'DD7A3.MELD'!Q99+'DD7A3.MELD'!Y99+'DD7A3.MELD'!Z99</f>
        <v>0</v>
      </c>
      <c r="AB99" s="479">
        <v>137</v>
      </c>
      <c r="AC99" s="494"/>
      <c r="AD99" s="500"/>
      <c r="AE99" s="500"/>
      <c r="AF99" s="837"/>
      <c r="AG99" s="500"/>
      <c r="AH99" s="500"/>
      <c r="AI99" s="500"/>
      <c r="AJ99" s="500"/>
      <c r="AK99" s="500"/>
      <c r="AL99" s="500"/>
      <c r="AM99" s="500"/>
      <c r="AN99" s="500"/>
      <c r="AO99" s="500"/>
      <c r="AP99" s="500"/>
      <c r="AQ99" s="500"/>
      <c r="AR99" s="500"/>
      <c r="AS99" s="500"/>
      <c r="AT99" s="500"/>
      <c r="AU99" s="500"/>
      <c r="AV99" s="500"/>
      <c r="AW99" s="500"/>
      <c r="AX99" s="500"/>
      <c r="AY99" s="500"/>
      <c r="AZ99" s="500"/>
      <c r="BA99" s="500"/>
      <c r="BB99" s="494"/>
      <c r="BC99" s="500">
        <f t="shared" si="51"/>
        <v>0</v>
      </c>
      <c r="BD99" s="500">
        <f t="shared" si="52"/>
        <v>0</v>
      </c>
      <c r="BE99" s="500">
        <f>+AA99-'DD7A1.MELD'!M94-'DD7A2.MELD'!Z94-'DD7A3.MELD'!Q99-'DD7A3.MELD'!Y99-'DD7A3.MELD'!Z99</f>
        <v>0</v>
      </c>
      <c r="BF99" s="494"/>
    </row>
    <row r="100" spans="1:58" s="56" customFormat="1" ht="17.100000000000001" customHeight="1" thickTop="1" thickBot="1">
      <c r="B100" s="434"/>
      <c r="C100" s="552" t="s">
        <v>191</v>
      </c>
      <c r="D100" s="482"/>
      <c r="E100" s="482"/>
      <c r="F100" s="666"/>
      <c r="G100" s="482"/>
      <c r="H100" s="482"/>
      <c r="I100" s="482"/>
      <c r="J100" s="482"/>
      <c r="K100" s="482"/>
      <c r="L100" s="482"/>
      <c r="M100" s="482"/>
      <c r="N100" s="482"/>
      <c r="O100" s="482"/>
      <c r="P100" s="482"/>
      <c r="Q100" s="418">
        <f t="shared" si="58"/>
        <v>0</v>
      </c>
      <c r="R100" s="482"/>
      <c r="S100" s="482"/>
      <c r="T100" s="482"/>
      <c r="U100" s="482"/>
      <c r="V100" s="482"/>
      <c r="W100" s="482"/>
      <c r="X100" s="482"/>
      <c r="Y100" s="418">
        <f t="shared" si="59"/>
        <v>0</v>
      </c>
      <c r="Z100" s="482"/>
      <c r="AA100" s="418">
        <f>+'DD7A1.MELD'!M95+'DD7A2.MELD'!Z95+'DD7A3.MELD'!Q100+'DD7A3.MELD'!Y100+'DD7A3.MELD'!Z100</f>
        <v>0</v>
      </c>
      <c r="AB100" s="479">
        <v>138</v>
      </c>
      <c r="AC100" s="494"/>
      <c r="AD100" s="500"/>
      <c r="AE100" s="500"/>
      <c r="AF100" s="837"/>
      <c r="AG100" s="500"/>
      <c r="AH100" s="500"/>
      <c r="AI100" s="500"/>
      <c r="AJ100" s="500"/>
      <c r="AK100" s="500"/>
      <c r="AL100" s="500"/>
      <c r="AM100" s="500"/>
      <c r="AN100" s="500"/>
      <c r="AO100" s="500"/>
      <c r="AP100" s="500"/>
      <c r="AQ100" s="500"/>
      <c r="AR100" s="500"/>
      <c r="AS100" s="500"/>
      <c r="AT100" s="500"/>
      <c r="AU100" s="500"/>
      <c r="AV100" s="500"/>
      <c r="AW100" s="500"/>
      <c r="AX100" s="500"/>
      <c r="AY100" s="500"/>
      <c r="AZ100" s="500"/>
      <c r="BA100" s="500"/>
      <c r="BB100" s="494"/>
      <c r="BC100" s="500">
        <f t="shared" si="51"/>
        <v>0</v>
      </c>
      <c r="BD100" s="500">
        <f t="shared" si="52"/>
        <v>0</v>
      </c>
      <c r="BE100" s="500">
        <f>+AA100-'DD7A1.MELD'!M95-'DD7A2.MELD'!Z95-'DD7A3.MELD'!Q100-'DD7A3.MELD'!Y100-'DD7A3.MELD'!Z100</f>
        <v>0</v>
      </c>
      <c r="BF100" s="498"/>
    </row>
    <row r="101" spans="1:58" s="82" customFormat="1" ht="17.100000000000001" customHeight="1" thickTop="1" thickBot="1">
      <c r="B101" s="287"/>
      <c r="C101" s="552" t="s">
        <v>54</v>
      </c>
      <c r="D101" s="482"/>
      <c r="E101" s="482"/>
      <c r="F101" s="666"/>
      <c r="G101" s="482"/>
      <c r="H101" s="482"/>
      <c r="I101" s="482"/>
      <c r="J101" s="482"/>
      <c r="K101" s="482"/>
      <c r="L101" s="482"/>
      <c r="M101" s="482"/>
      <c r="N101" s="482"/>
      <c r="O101" s="482"/>
      <c r="P101" s="482"/>
      <c r="Q101" s="418">
        <f t="shared" si="58"/>
        <v>0</v>
      </c>
      <c r="R101" s="482"/>
      <c r="S101" s="482"/>
      <c r="T101" s="482"/>
      <c r="U101" s="482"/>
      <c r="V101" s="482"/>
      <c r="W101" s="482"/>
      <c r="X101" s="482"/>
      <c r="Y101" s="418">
        <f t="shared" si="59"/>
        <v>0</v>
      </c>
      <c r="Z101" s="482"/>
      <c r="AA101" s="418">
        <f>+'DD7A1.MELD'!M96+'DD7A2.MELD'!Z96+'DD7A3.MELD'!Q101+'DD7A3.MELD'!Y101+'DD7A3.MELD'!Z101</f>
        <v>0</v>
      </c>
      <c r="AB101" s="479">
        <v>139</v>
      </c>
      <c r="AC101" s="494"/>
      <c r="AD101" s="500"/>
      <c r="AE101" s="500"/>
      <c r="AF101" s="837"/>
      <c r="AG101" s="500"/>
      <c r="AH101" s="500"/>
      <c r="AI101" s="500"/>
      <c r="AJ101" s="500"/>
      <c r="AK101" s="500"/>
      <c r="AL101" s="500"/>
      <c r="AM101" s="500"/>
      <c r="AN101" s="500"/>
      <c r="AO101" s="500"/>
      <c r="AP101" s="500"/>
      <c r="AQ101" s="500"/>
      <c r="AR101" s="500"/>
      <c r="AS101" s="500"/>
      <c r="AT101" s="500"/>
      <c r="AU101" s="500"/>
      <c r="AV101" s="500"/>
      <c r="AW101" s="500"/>
      <c r="AX101" s="500"/>
      <c r="AY101" s="500"/>
      <c r="AZ101" s="500"/>
      <c r="BA101" s="500"/>
      <c r="BB101" s="509"/>
      <c r="BC101" s="500">
        <f t="shared" si="51"/>
        <v>0</v>
      </c>
      <c r="BD101" s="500">
        <f t="shared" si="52"/>
        <v>0</v>
      </c>
      <c r="BE101" s="500">
        <f>+AA101-'DD7A1.MELD'!M96-'DD7A2.MELD'!Z96-'DD7A3.MELD'!Q101-'DD7A3.MELD'!Y101-'DD7A3.MELD'!Z101</f>
        <v>0</v>
      </c>
      <c r="BF101" s="509"/>
    </row>
    <row r="102" spans="1:58" s="51" customFormat="1" ht="17.100000000000001" customHeight="1" thickTop="1" thickBot="1">
      <c r="B102" s="433"/>
      <c r="C102" s="552" t="s">
        <v>241</v>
      </c>
      <c r="D102" s="482"/>
      <c r="E102" s="482"/>
      <c r="F102" s="666"/>
      <c r="G102" s="482"/>
      <c r="H102" s="482"/>
      <c r="I102" s="482"/>
      <c r="J102" s="482"/>
      <c r="K102" s="482"/>
      <c r="L102" s="482"/>
      <c r="M102" s="482"/>
      <c r="N102" s="482"/>
      <c r="O102" s="482"/>
      <c r="P102" s="482"/>
      <c r="Q102" s="418">
        <f t="shared" si="58"/>
        <v>0</v>
      </c>
      <c r="R102" s="482"/>
      <c r="S102" s="482"/>
      <c r="T102" s="482"/>
      <c r="U102" s="482"/>
      <c r="V102" s="482"/>
      <c r="W102" s="482"/>
      <c r="X102" s="482"/>
      <c r="Y102" s="418">
        <f t="shared" si="59"/>
        <v>0</v>
      </c>
      <c r="Z102" s="482"/>
      <c r="AA102" s="418">
        <f>+'DD7A1.MELD'!M97+'DD7A2.MELD'!Z97+'DD7A3.MELD'!Q102+'DD7A3.MELD'!Y102+'DD7A3.MELD'!Z102</f>
        <v>0</v>
      </c>
      <c r="AB102" s="479">
        <v>140</v>
      </c>
      <c r="AC102" s="494"/>
      <c r="AD102" s="500"/>
      <c r="AE102" s="500"/>
      <c r="AF102" s="837"/>
      <c r="AG102" s="500"/>
      <c r="AH102" s="500"/>
      <c r="AI102" s="500"/>
      <c r="AJ102" s="500"/>
      <c r="AK102" s="500"/>
      <c r="AL102" s="500"/>
      <c r="AM102" s="500"/>
      <c r="AN102" s="500"/>
      <c r="AO102" s="500"/>
      <c r="AP102" s="500"/>
      <c r="AQ102" s="500"/>
      <c r="AR102" s="500"/>
      <c r="AS102" s="500"/>
      <c r="AT102" s="500"/>
      <c r="AU102" s="500"/>
      <c r="AV102" s="500"/>
      <c r="AW102" s="500"/>
      <c r="AX102" s="500"/>
      <c r="AY102" s="500"/>
      <c r="AZ102" s="500"/>
      <c r="BA102" s="500"/>
      <c r="BB102" s="494"/>
      <c r="BC102" s="500">
        <f t="shared" si="51"/>
        <v>0</v>
      </c>
      <c r="BD102" s="500">
        <f t="shared" si="52"/>
        <v>0</v>
      </c>
      <c r="BE102" s="500">
        <f>+AA102-'DD7A1.MELD'!M97-'DD7A2.MELD'!Z97-'DD7A3.MELD'!Q102-'DD7A3.MELD'!Y102-'DD7A3.MELD'!Z102</f>
        <v>0</v>
      </c>
      <c r="BF102" s="494"/>
    </row>
    <row r="103" spans="1:58" s="56" customFormat="1" ht="30" customHeight="1" thickTop="1" thickBot="1">
      <c r="B103" s="435"/>
      <c r="C103" s="553" t="s">
        <v>12</v>
      </c>
      <c r="D103" s="482"/>
      <c r="E103" s="482"/>
      <c r="F103" s="666"/>
      <c r="G103" s="482"/>
      <c r="H103" s="482"/>
      <c r="I103" s="482"/>
      <c r="J103" s="482"/>
      <c r="K103" s="482"/>
      <c r="L103" s="482"/>
      <c r="M103" s="482"/>
      <c r="N103" s="482"/>
      <c r="O103" s="482"/>
      <c r="P103" s="482"/>
      <c r="Q103" s="418">
        <f t="shared" si="58"/>
        <v>0</v>
      </c>
      <c r="R103" s="482"/>
      <c r="S103" s="482"/>
      <c r="T103" s="482"/>
      <c r="U103" s="482"/>
      <c r="V103" s="482"/>
      <c r="W103" s="482"/>
      <c r="X103" s="482"/>
      <c r="Y103" s="418">
        <f t="shared" si="59"/>
        <v>0</v>
      </c>
      <c r="Z103" s="482"/>
      <c r="AA103" s="418">
        <f>+'DD7A1.MELD'!M98+'DD7A2.MELD'!Z98+'DD7A3.MELD'!Q103+'DD7A3.MELD'!Y103+'DD7A3.MELD'!Z103</f>
        <v>0</v>
      </c>
      <c r="AB103" s="479">
        <v>107</v>
      </c>
      <c r="AC103" s="494"/>
      <c r="AD103" s="500">
        <f>+D103-SUM(D104:D105)</f>
        <v>0</v>
      </c>
      <c r="AE103" s="500">
        <f t="shared" ref="AE103:BA103" si="63">+E103-SUM(E104:E105)</f>
        <v>0</v>
      </c>
      <c r="AF103" s="837"/>
      <c r="AG103" s="500">
        <f t="shared" si="63"/>
        <v>0</v>
      </c>
      <c r="AH103" s="500">
        <f t="shared" si="63"/>
        <v>0</v>
      </c>
      <c r="AI103" s="500">
        <f t="shared" si="63"/>
        <v>0</v>
      </c>
      <c r="AJ103" s="500">
        <f t="shared" si="63"/>
        <v>0</v>
      </c>
      <c r="AK103" s="500">
        <f t="shared" si="63"/>
        <v>0</v>
      </c>
      <c r="AL103" s="500">
        <f t="shared" si="63"/>
        <v>0</v>
      </c>
      <c r="AM103" s="500">
        <f t="shared" si="63"/>
        <v>0</v>
      </c>
      <c r="AN103" s="500">
        <f t="shared" si="63"/>
        <v>0</v>
      </c>
      <c r="AO103" s="500">
        <f t="shared" si="63"/>
        <v>0</v>
      </c>
      <c r="AP103" s="500">
        <f t="shared" si="63"/>
        <v>0</v>
      </c>
      <c r="AQ103" s="500">
        <f t="shared" si="63"/>
        <v>0</v>
      </c>
      <c r="AR103" s="500">
        <f t="shared" si="63"/>
        <v>0</v>
      </c>
      <c r="AS103" s="500">
        <f t="shared" si="63"/>
        <v>0</v>
      </c>
      <c r="AT103" s="500">
        <f t="shared" si="63"/>
        <v>0</v>
      </c>
      <c r="AU103" s="500">
        <f t="shared" si="63"/>
        <v>0</v>
      </c>
      <c r="AV103" s="500">
        <f t="shared" si="63"/>
        <v>0</v>
      </c>
      <c r="AW103" s="500">
        <f t="shared" si="63"/>
        <v>0</v>
      </c>
      <c r="AX103" s="500">
        <f t="shared" si="63"/>
        <v>0</v>
      </c>
      <c r="AY103" s="500">
        <f t="shared" si="63"/>
        <v>0</v>
      </c>
      <c r="AZ103" s="500">
        <f t="shared" si="63"/>
        <v>0</v>
      </c>
      <c r="BA103" s="500">
        <f t="shared" si="63"/>
        <v>0</v>
      </c>
      <c r="BB103" s="494"/>
      <c r="BC103" s="500">
        <f t="shared" si="51"/>
        <v>0</v>
      </c>
      <c r="BD103" s="500">
        <f t="shared" si="52"/>
        <v>0</v>
      </c>
      <c r="BE103" s="500">
        <f>+AA103-'DD7A1.MELD'!M98-'DD7A2.MELD'!Z98-'DD7A3.MELD'!Q103-'DD7A3.MELD'!Y103-'DD7A3.MELD'!Z103</f>
        <v>0</v>
      </c>
      <c r="BF103" s="498"/>
    </row>
    <row r="104" spans="1:58" s="82" customFormat="1" ht="17.100000000000001" customHeight="1" thickTop="1" thickBot="1">
      <c r="B104" s="287"/>
      <c r="C104" s="552" t="s">
        <v>61</v>
      </c>
      <c r="D104" s="482"/>
      <c r="E104" s="482"/>
      <c r="F104" s="666"/>
      <c r="G104" s="482"/>
      <c r="H104" s="482"/>
      <c r="I104" s="482"/>
      <c r="J104" s="482"/>
      <c r="K104" s="482"/>
      <c r="L104" s="482"/>
      <c r="M104" s="482"/>
      <c r="N104" s="482"/>
      <c r="O104" s="482"/>
      <c r="P104" s="482"/>
      <c r="Q104" s="418">
        <f t="shared" si="58"/>
        <v>0</v>
      </c>
      <c r="R104" s="482"/>
      <c r="S104" s="482"/>
      <c r="T104" s="482"/>
      <c r="U104" s="482"/>
      <c r="V104" s="482"/>
      <c r="W104" s="482"/>
      <c r="X104" s="482"/>
      <c r="Y104" s="418">
        <f t="shared" si="59"/>
        <v>0</v>
      </c>
      <c r="Z104" s="482"/>
      <c r="AA104" s="418">
        <f>+'DD7A1.MELD'!M99+'DD7A2.MELD'!Z99+'DD7A3.MELD'!Q104+'DD7A3.MELD'!Y104+'DD7A3.MELD'!Z104</f>
        <v>0</v>
      </c>
      <c r="AB104" s="479">
        <v>108</v>
      </c>
      <c r="AC104" s="494"/>
      <c r="AD104" s="506"/>
      <c r="AE104" s="506"/>
      <c r="AF104" s="837"/>
      <c r="AG104" s="506"/>
      <c r="AH104" s="506"/>
      <c r="AI104" s="506"/>
      <c r="AJ104" s="506"/>
      <c r="AK104" s="506"/>
      <c r="AL104" s="506"/>
      <c r="AM104" s="506"/>
      <c r="AN104" s="506"/>
      <c r="AO104" s="506"/>
      <c r="AP104" s="506"/>
      <c r="AQ104" s="506"/>
      <c r="AR104" s="506"/>
      <c r="AS104" s="506"/>
      <c r="AT104" s="506"/>
      <c r="AU104" s="506"/>
      <c r="AV104" s="506"/>
      <c r="AW104" s="506"/>
      <c r="AX104" s="506"/>
      <c r="AY104" s="506"/>
      <c r="AZ104" s="506"/>
      <c r="BA104" s="506"/>
      <c r="BB104" s="509"/>
      <c r="BC104" s="500">
        <f t="shared" si="51"/>
        <v>0</v>
      </c>
      <c r="BD104" s="500">
        <f t="shared" si="52"/>
        <v>0</v>
      </c>
      <c r="BE104" s="500">
        <f>+AA104-'DD7A1.MELD'!M99-'DD7A2.MELD'!Z99-'DD7A3.MELD'!Q104-'DD7A3.MELD'!Y104-'DD7A3.MELD'!Z104</f>
        <v>0</v>
      </c>
      <c r="BF104" s="509"/>
    </row>
    <row r="105" spans="1:58" s="82" customFormat="1" ht="17.100000000000001" customHeight="1" thickTop="1" thickBot="1">
      <c r="B105" s="288"/>
      <c r="C105" s="552" t="s">
        <v>62</v>
      </c>
      <c r="D105" s="482"/>
      <c r="E105" s="482"/>
      <c r="F105" s="666"/>
      <c r="G105" s="482"/>
      <c r="H105" s="482"/>
      <c r="I105" s="482"/>
      <c r="J105" s="482"/>
      <c r="K105" s="482"/>
      <c r="L105" s="482"/>
      <c r="M105" s="482"/>
      <c r="N105" s="482"/>
      <c r="O105" s="482"/>
      <c r="P105" s="482"/>
      <c r="Q105" s="418">
        <f t="shared" si="58"/>
        <v>0</v>
      </c>
      <c r="R105" s="482"/>
      <c r="S105" s="482"/>
      <c r="T105" s="482"/>
      <c r="U105" s="482"/>
      <c r="V105" s="482"/>
      <c r="W105" s="482"/>
      <c r="X105" s="482"/>
      <c r="Y105" s="418">
        <f t="shared" si="59"/>
        <v>0</v>
      </c>
      <c r="Z105" s="482"/>
      <c r="AA105" s="418">
        <f>+'DD7A1.MELD'!M100+'DD7A2.MELD'!Z100+'DD7A3.MELD'!Q105+'DD7A3.MELD'!Y105+'DD7A3.MELD'!Z105</f>
        <v>0</v>
      </c>
      <c r="AB105" s="479">
        <v>109</v>
      </c>
      <c r="AC105" s="494"/>
      <c r="AD105" s="500"/>
      <c r="AE105" s="500"/>
      <c r="AF105" s="837"/>
      <c r="AG105" s="500"/>
      <c r="AH105" s="500"/>
      <c r="AI105" s="500"/>
      <c r="AJ105" s="500"/>
      <c r="AK105" s="500"/>
      <c r="AL105" s="500"/>
      <c r="AM105" s="500"/>
      <c r="AN105" s="500"/>
      <c r="AO105" s="500"/>
      <c r="AP105" s="500"/>
      <c r="AQ105" s="500"/>
      <c r="AR105" s="500"/>
      <c r="AS105" s="500"/>
      <c r="AT105" s="500"/>
      <c r="AU105" s="500"/>
      <c r="AV105" s="500"/>
      <c r="AW105" s="500"/>
      <c r="AX105" s="500"/>
      <c r="AY105" s="500"/>
      <c r="AZ105" s="500"/>
      <c r="BA105" s="500"/>
      <c r="BB105" s="509"/>
      <c r="BC105" s="500">
        <f t="shared" si="51"/>
        <v>0</v>
      </c>
      <c r="BD105" s="500">
        <f t="shared" si="52"/>
        <v>0</v>
      </c>
      <c r="BE105" s="500">
        <f>+AA105-'DD7A1.MELD'!M100-'DD7A2.MELD'!Z100-'DD7A3.MELD'!Q105-'DD7A3.MELD'!Y105-'DD7A3.MELD'!Z105</f>
        <v>0</v>
      </c>
      <c r="BF105" s="509"/>
    </row>
    <row r="106" spans="1:58" s="56" customFormat="1" ht="30" customHeight="1" thickTop="1" thickBot="1">
      <c r="B106" s="436"/>
      <c r="C106" s="553" t="s">
        <v>44</v>
      </c>
      <c r="D106" s="481">
        <f>+SUM(D103,D94,D91)</f>
        <v>0</v>
      </c>
      <c r="E106" s="481">
        <f t="shared" ref="E106:P106" si="64">+SUM(E103,E94,E91)</f>
        <v>0</v>
      </c>
      <c r="F106" s="666"/>
      <c r="G106" s="481">
        <f t="shared" si="64"/>
        <v>0</v>
      </c>
      <c r="H106" s="481">
        <f t="shared" si="64"/>
        <v>0</v>
      </c>
      <c r="I106" s="481">
        <f t="shared" si="64"/>
        <v>0</v>
      </c>
      <c r="J106" s="481">
        <f t="shared" si="64"/>
        <v>0</v>
      </c>
      <c r="K106" s="481">
        <f t="shared" si="64"/>
        <v>0</v>
      </c>
      <c r="L106" s="481">
        <f t="shared" si="64"/>
        <v>0</v>
      </c>
      <c r="M106" s="481">
        <f t="shared" si="64"/>
        <v>0</v>
      </c>
      <c r="N106" s="481">
        <f t="shared" si="64"/>
        <v>0</v>
      </c>
      <c r="O106" s="481">
        <f t="shared" si="64"/>
        <v>0</v>
      </c>
      <c r="P106" s="481">
        <f t="shared" si="64"/>
        <v>0</v>
      </c>
      <c r="Q106" s="418">
        <f t="shared" si="58"/>
        <v>0</v>
      </c>
      <c r="R106" s="481">
        <f t="shared" ref="R106:Z106" si="65">+SUM(R103,R94,R91)</f>
        <v>0</v>
      </c>
      <c r="S106" s="481">
        <f t="shared" si="65"/>
        <v>0</v>
      </c>
      <c r="T106" s="481">
        <f t="shared" si="65"/>
        <v>0</v>
      </c>
      <c r="U106" s="481">
        <f t="shared" si="65"/>
        <v>0</v>
      </c>
      <c r="V106" s="481">
        <f t="shared" si="65"/>
        <v>0</v>
      </c>
      <c r="W106" s="481">
        <f t="shared" si="65"/>
        <v>0</v>
      </c>
      <c r="X106" s="481">
        <f t="shared" si="65"/>
        <v>0</v>
      </c>
      <c r="Y106" s="418">
        <f t="shared" si="59"/>
        <v>0</v>
      </c>
      <c r="Z106" s="481">
        <f t="shared" si="65"/>
        <v>0</v>
      </c>
      <c r="AA106" s="418">
        <f>+'DD7A1.MELD'!M101+'DD7A2.MELD'!Z101+'DD7A3.MELD'!Q106+'DD7A3.MELD'!Y106+'DD7A3.MELD'!Z106</f>
        <v>0</v>
      </c>
      <c r="AB106" s="479">
        <v>110</v>
      </c>
      <c r="AC106" s="494"/>
      <c r="AD106" s="500">
        <f>+D106-D91-D94-D103</f>
        <v>0</v>
      </c>
      <c r="AE106" s="500">
        <f t="shared" ref="AE106:BA106" si="66">+E106-E91-E94-E103</f>
        <v>0</v>
      </c>
      <c r="AF106" s="837"/>
      <c r="AG106" s="500">
        <f t="shared" si="66"/>
        <v>0</v>
      </c>
      <c r="AH106" s="500">
        <f t="shared" si="66"/>
        <v>0</v>
      </c>
      <c r="AI106" s="500">
        <f t="shared" si="66"/>
        <v>0</v>
      </c>
      <c r="AJ106" s="500">
        <f t="shared" si="66"/>
        <v>0</v>
      </c>
      <c r="AK106" s="500">
        <f t="shared" si="66"/>
        <v>0</v>
      </c>
      <c r="AL106" s="500">
        <f t="shared" si="66"/>
        <v>0</v>
      </c>
      <c r="AM106" s="500">
        <f t="shared" si="66"/>
        <v>0</v>
      </c>
      <c r="AN106" s="500">
        <f t="shared" si="66"/>
        <v>0</v>
      </c>
      <c r="AO106" s="500">
        <f t="shared" si="66"/>
        <v>0</v>
      </c>
      <c r="AP106" s="500">
        <f t="shared" si="66"/>
        <v>0</v>
      </c>
      <c r="AQ106" s="500">
        <f t="shared" si="66"/>
        <v>0</v>
      </c>
      <c r="AR106" s="500">
        <f t="shared" si="66"/>
        <v>0</v>
      </c>
      <c r="AS106" s="500">
        <f t="shared" si="66"/>
        <v>0</v>
      </c>
      <c r="AT106" s="500">
        <f t="shared" si="66"/>
        <v>0</v>
      </c>
      <c r="AU106" s="500">
        <f t="shared" si="66"/>
        <v>0</v>
      </c>
      <c r="AV106" s="500">
        <f t="shared" si="66"/>
        <v>0</v>
      </c>
      <c r="AW106" s="500">
        <f t="shared" si="66"/>
        <v>0</v>
      </c>
      <c r="AX106" s="500">
        <f t="shared" si="66"/>
        <v>0</v>
      </c>
      <c r="AY106" s="500">
        <f t="shared" si="66"/>
        <v>0</v>
      </c>
      <c r="AZ106" s="500">
        <f t="shared" si="66"/>
        <v>0</v>
      </c>
      <c r="BA106" s="500">
        <f t="shared" si="66"/>
        <v>0</v>
      </c>
      <c r="BB106" s="494"/>
      <c r="BC106" s="500">
        <f t="shared" si="51"/>
        <v>0</v>
      </c>
      <c r="BD106" s="500">
        <f t="shared" si="52"/>
        <v>0</v>
      </c>
      <c r="BE106" s="500">
        <f>+AA106-'DD7A1.MELD'!M101-'DD7A2.MELD'!Z101-'DD7A3.MELD'!Q106-'DD7A3.MELD'!Y106-'DD7A3.MELD'!Z106</f>
        <v>0</v>
      </c>
      <c r="BF106" s="498"/>
    </row>
    <row r="107" spans="1:58" s="56" customFormat="1" ht="30" customHeight="1" thickTop="1" thickBot="1">
      <c r="B107" s="436"/>
      <c r="C107" s="733" t="s">
        <v>388</v>
      </c>
      <c r="D107" s="482"/>
      <c r="E107" s="482"/>
      <c r="F107" s="666"/>
      <c r="G107" s="482"/>
      <c r="H107" s="482"/>
      <c r="I107" s="482"/>
      <c r="J107" s="482"/>
      <c r="K107" s="482"/>
      <c r="L107" s="482"/>
      <c r="M107" s="482"/>
      <c r="N107" s="482"/>
      <c r="O107" s="482"/>
      <c r="P107" s="482"/>
      <c r="Q107" s="418">
        <f t="shared" ref="Q107:Q109" si="67">SUM(D107:P107)</f>
        <v>0</v>
      </c>
      <c r="R107" s="482"/>
      <c r="S107" s="482"/>
      <c r="T107" s="482"/>
      <c r="U107" s="482"/>
      <c r="V107" s="482"/>
      <c r="W107" s="482"/>
      <c r="X107" s="482"/>
      <c r="Y107" s="418">
        <f t="shared" ref="Y107:Y109" si="68">SUM(R107:X107)</f>
        <v>0</v>
      </c>
      <c r="Z107" s="482"/>
      <c r="AA107" s="418">
        <f>+'DD7A1.MELD'!M102+'DD7A2.MELD'!Z102+'DD7A3.MELD'!Q107+'DD7A3.MELD'!Y107+'DD7A3.MELD'!Z107</f>
        <v>0</v>
      </c>
      <c r="AB107" s="479">
        <v>161</v>
      </c>
      <c r="AC107" s="494"/>
      <c r="AD107" s="506">
        <f>+IF((D107+D108&gt;D106),111,0)</f>
        <v>0</v>
      </c>
      <c r="AE107" s="506">
        <f t="shared" ref="AE107:BA107" si="69">+IF((E107+E108&gt;E106),111,0)</f>
        <v>0</v>
      </c>
      <c r="AF107" s="837"/>
      <c r="AG107" s="506">
        <f t="shared" si="69"/>
        <v>0</v>
      </c>
      <c r="AH107" s="506">
        <f t="shared" si="69"/>
        <v>0</v>
      </c>
      <c r="AI107" s="506">
        <f t="shared" si="69"/>
        <v>0</v>
      </c>
      <c r="AJ107" s="506">
        <f t="shared" si="69"/>
        <v>0</v>
      </c>
      <c r="AK107" s="506">
        <f t="shared" si="69"/>
        <v>0</v>
      </c>
      <c r="AL107" s="506">
        <f t="shared" si="69"/>
        <v>0</v>
      </c>
      <c r="AM107" s="506">
        <f t="shared" si="69"/>
        <v>0</v>
      </c>
      <c r="AN107" s="506">
        <f t="shared" si="69"/>
        <v>0</v>
      </c>
      <c r="AO107" s="506">
        <f t="shared" si="69"/>
        <v>0</v>
      </c>
      <c r="AP107" s="506">
        <f t="shared" si="69"/>
        <v>0</v>
      </c>
      <c r="AQ107" s="506">
        <f t="shared" si="69"/>
        <v>0</v>
      </c>
      <c r="AR107" s="506">
        <f t="shared" si="69"/>
        <v>0</v>
      </c>
      <c r="AS107" s="506">
        <f t="shared" si="69"/>
        <v>0</v>
      </c>
      <c r="AT107" s="506">
        <f t="shared" si="69"/>
        <v>0</v>
      </c>
      <c r="AU107" s="506">
        <f t="shared" si="69"/>
        <v>0</v>
      </c>
      <c r="AV107" s="506">
        <f t="shared" si="69"/>
        <v>0</v>
      </c>
      <c r="AW107" s="506">
        <f t="shared" si="69"/>
        <v>0</v>
      </c>
      <c r="AX107" s="506">
        <f t="shared" si="69"/>
        <v>0</v>
      </c>
      <c r="AY107" s="506">
        <f t="shared" si="69"/>
        <v>0</v>
      </c>
      <c r="AZ107" s="506">
        <f t="shared" si="69"/>
        <v>0</v>
      </c>
      <c r="BA107" s="506">
        <f t="shared" si="69"/>
        <v>0</v>
      </c>
      <c r="BB107" s="494"/>
      <c r="BC107" s="506">
        <f t="shared" si="51"/>
        <v>0</v>
      </c>
      <c r="BD107" s="506">
        <f t="shared" si="52"/>
        <v>0</v>
      </c>
      <c r="BE107" s="506">
        <f>+AA107-'DD7A1.MELD'!M102-'DD7A2.MELD'!Z102-'DD7A3.MELD'!Q107-'DD7A3.MELD'!Y107-'DD7A3.MELD'!Z107</f>
        <v>0</v>
      </c>
      <c r="BF107" s="498"/>
    </row>
    <row r="108" spans="1:58" s="51" customFormat="1" ht="17.100000000000001" customHeight="1" thickTop="1" thickBot="1">
      <c r="B108" s="432"/>
      <c r="C108" s="733" t="s">
        <v>389</v>
      </c>
      <c r="D108" s="482"/>
      <c r="E108" s="482"/>
      <c r="F108" s="666"/>
      <c r="G108" s="482"/>
      <c r="H108" s="482"/>
      <c r="I108" s="482"/>
      <c r="J108" s="482"/>
      <c r="K108" s="482"/>
      <c r="L108" s="482"/>
      <c r="M108" s="482"/>
      <c r="N108" s="482"/>
      <c r="O108" s="482"/>
      <c r="P108" s="482"/>
      <c r="Q108" s="418">
        <f t="shared" si="67"/>
        <v>0</v>
      </c>
      <c r="R108" s="482"/>
      <c r="S108" s="482"/>
      <c r="T108" s="482"/>
      <c r="U108" s="482"/>
      <c r="V108" s="482"/>
      <c r="W108" s="482"/>
      <c r="X108" s="482"/>
      <c r="Y108" s="418">
        <f t="shared" si="68"/>
        <v>0</v>
      </c>
      <c r="Z108" s="482"/>
      <c r="AA108" s="418">
        <f>+'DD7A1.MELD'!M103+'DD7A2.MELD'!Z103+'DD7A3.MELD'!Q108+'DD7A3.MELD'!Y108+'DD7A3.MELD'!Z108</f>
        <v>0</v>
      </c>
      <c r="AB108" s="479">
        <v>162</v>
      </c>
      <c r="AC108" s="494"/>
      <c r="AD108" s="506"/>
      <c r="AE108" s="506"/>
      <c r="AF108" s="837"/>
      <c r="AG108" s="506"/>
      <c r="AH108" s="506"/>
      <c r="AI108" s="506"/>
      <c r="AJ108" s="506"/>
      <c r="AK108" s="506"/>
      <c r="AL108" s="506"/>
      <c r="AM108" s="506"/>
      <c r="AN108" s="506"/>
      <c r="AO108" s="506"/>
      <c r="AP108" s="506"/>
      <c r="AQ108" s="506"/>
      <c r="AR108" s="506"/>
      <c r="AS108" s="506"/>
      <c r="AT108" s="506"/>
      <c r="AU108" s="506"/>
      <c r="AV108" s="506"/>
      <c r="AW108" s="506"/>
      <c r="AX108" s="506"/>
      <c r="AY108" s="506"/>
      <c r="AZ108" s="506"/>
      <c r="BA108" s="506"/>
      <c r="BB108" s="494"/>
      <c r="BC108" s="506">
        <f t="shared" si="51"/>
        <v>0</v>
      </c>
      <c r="BD108" s="506">
        <f t="shared" si="52"/>
        <v>0</v>
      </c>
      <c r="BE108" s="506">
        <f>+AA108-'DD7A1.MELD'!M103-'DD7A2.MELD'!Z103-'DD7A3.MELD'!Q108-'DD7A3.MELD'!Y108-'DD7A3.MELD'!Z108</f>
        <v>0</v>
      </c>
      <c r="BF108" s="494"/>
    </row>
    <row r="109" spans="1:58" s="51" customFormat="1" ht="17.100000000000001" customHeight="1" thickTop="1" thickBot="1">
      <c r="B109" s="433"/>
      <c r="C109" s="733" t="s">
        <v>250</v>
      </c>
      <c r="D109" s="482"/>
      <c r="E109" s="482"/>
      <c r="F109" s="666"/>
      <c r="G109" s="482"/>
      <c r="H109" s="482"/>
      <c r="I109" s="482"/>
      <c r="J109" s="482"/>
      <c r="K109" s="482"/>
      <c r="L109" s="482"/>
      <c r="M109" s="482"/>
      <c r="N109" s="482"/>
      <c r="O109" s="482"/>
      <c r="P109" s="482"/>
      <c r="Q109" s="418">
        <f t="shared" si="67"/>
        <v>0</v>
      </c>
      <c r="R109" s="482"/>
      <c r="S109" s="482"/>
      <c r="T109" s="482"/>
      <c r="U109" s="482"/>
      <c r="V109" s="482"/>
      <c r="W109" s="482"/>
      <c r="X109" s="482"/>
      <c r="Y109" s="418">
        <f t="shared" si="68"/>
        <v>0</v>
      </c>
      <c r="Z109" s="482"/>
      <c r="AA109" s="418">
        <f>+'DD7A1.MELD'!M104+'DD7A2.MELD'!Z104+'DD7A3.MELD'!Q109+'DD7A3.MELD'!Y109+'DD7A3.MELD'!Z109</f>
        <v>0</v>
      </c>
      <c r="AB109" s="479">
        <v>142</v>
      </c>
      <c r="AC109" s="494"/>
      <c r="AD109" s="506">
        <f>+IF((D109&gt;D106),111,0)</f>
        <v>0</v>
      </c>
      <c r="AE109" s="506">
        <f t="shared" ref="AE109:BA109" si="70">+IF((E109&gt;E106),111,0)</f>
        <v>0</v>
      </c>
      <c r="AF109" s="837"/>
      <c r="AG109" s="506">
        <f t="shared" si="70"/>
        <v>0</v>
      </c>
      <c r="AH109" s="506">
        <f t="shared" si="70"/>
        <v>0</v>
      </c>
      <c r="AI109" s="506">
        <f t="shared" si="70"/>
        <v>0</v>
      </c>
      <c r="AJ109" s="506">
        <f t="shared" si="70"/>
        <v>0</v>
      </c>
      <c r="AK109" s="506">
        <f t="shared" si="70"/>
        <v>0</v>
      </c>
      <c r="AL109" s="506">
        <f t="shared" si="70"/>
        <v>0</v>
      </c>
      <c r="AM109" s="506">
        <f t="shared" si="70"/>
        <v>0</v>
      </c>
      <c r="AN109" s="506">
        <f t="shared" si="70"/>
        <v>0</v>
      </c>
      <c r="AO109" s="506">
        <f t="shared" si="70"/>
        <v>0</v>
      </c>
      <c r="AP109" s="506">
        <f t="shared" si="70"/>
        <v>0</v>
      </c>
      <c r="AQ109" s="506">
        <f t="shared" si="70"/>
        <v>0</v>
      </c>
      <c r="AR109" s="506">
        <f t="shared" si="70"/>
        <v>0</v>
      </c>
      <c r="AS109" s="506">
        <f t="shared" si="70"/>
        <v>0</v>
      </c>
      <c r="AT109" s="506">
        <f t="shared" si="70"/>
        <v>0</v>
      </c>
      <c r="AU109" s="506">
        <f t="shared" si="70"/>
        <v>0</v>
      </c>
      <c r="AV109" s="506">
        <f t="shared" si="70"/>
        <v>0</v>
      </c>
      <c r="AW109" s="506">
        <f t="shared" si="70"/>
        <v>0</v>
      </c>
      <c r="AX109" s="506">
        <f t="shared" si="70"/>
        <v>0</v>
      </c>
      <c r="AY109" s="506">
        <f t="shared" si="70"/>
        <v>0</v>
      </c>
      <c r="AZ109" s="506">
        <f t="shared" si="70"/>
        <v>0</v>
      </c>
      <c r="BA109" s="506">
        <f t="shared" si="70"/>
        <v>0</v>
      </c>
      <c r="BB109" s="494"/>
      <c r="BC109" s="506">
        <f t="shared" si="51"/>
        <v>0</v>
      </c>
      <c r="BD109" s="506">
        <f t="shared" si="52"/>
        <v>0</v>
      </c>
      <c r="BE109" s="506">
        <f>+AA109-'DD7A1.MELD'!M104-'DD7A2.MELD'!Z104-'DD7A3.MELD'!Q109-'DD7A3.MELD'!Y109-'DD7A3.MELD'!Z109</f>
        <v>0</v>
      </c>
      <c r="BF109" s="494"/>
    </row>
    <row r="110" spans="1:58" s="51" customFormat="1" ht="17.100000000000001" customHeight="1" thickTop="1">
      <c r="A110" s="831"/>
      <c r="B110" s="433"/>
      <c r="C110" s="864" t="s">
        <v>447</v>
      </c>
      <c r="D110" s="666"/>
      <c r="E110" s="666"/>
      <c r="F110" s="666"/>
      <c r="G110" s="666"/>
      <c r="H110" s="666"/>
      <c r="I110" s="666"/>
      <c r="J110" s="666"/>
      <c r="K110" s="666"/>
      <c r="L110" s="666"/>
      <c r="M110" s="666"/>
      <c r="N110" s="666"/>
      <c r="O110" s="666"/>
      <c r="P110" s="666"/>
      <c r="Q110" s="666"/>
      <c r="R110" s="666"/>
      <c r="S110" s="666"/>
      <c r="T110" s="666"/>
      <c r="U110" s="666"/>
      <c r="V110" s="666"/>
      <c r="W110" s="666"/>
      <c r="X110" s="666"/>
      <c r="Y110" s="666"/>
      <c r="Z110" s="666"/>
      <c r="AA110" s="438"/>
      <c r="AB110" s="479">
        <v>192</v>
      </c>
      <c r="AC110" s="494"/>
      <c r="AD110" s="836"/>
      <c r="AE110" s="836"/>
      <c r="AF110" s="837"/>
      <c r="AG110" s="836"/>
      <c r="AH110" s="836"/>
      <c r="AI110" s="836"/>
      <c r="AJ110" s="836"/>
      <c r="AK110" s="836"/>
      <c r="AL110" s="836"/>
      <c r="AM110" s="836"/>
      <c r="AN110" s="836"/>
      <c r="AO110" s="836"/>
      <c r="AP110" s="836"/>
      <c r="AQ110" s="836"/>
      <c r="AR110" s="836"/>
      <c r="AS110" s="836"/>
      <c r="AT110" s="836"/>
      <c r="AU110" s="836"/>
      <c r="AV110" s="836"/>
      <c r="AW110" s="836"/>
      <c r="AX110" s="836"/>
      <c r="AY110" s="836"/>
      <c r="AZ110" s="836"/>
      <c r="BA110" s="511"/>
      <c r="BB110" s="494"/>
      <c r="BC110" s="836"/>
      <c r="BD110" s="836"/>
      <c r="BE110" s="506">
        <f>+IF(AA110&lt;=AA106,0,100)</f>
        <v>0</v>
      </c>
      <c r="BF110" s="494"/>
    </row>
    <row r="111" spans="1:58" s="51" customFormat="1" ht="17.100000000000001" customHeight="1">
      <c r="A111" s="831"/>
      <c r="B111" s="433"/>
      <c r="C111" s="733" t="s">
        <v>448</v>
      </c>
      <c r="D111" s="666"/>
      <c r="E111" s="666"/>
      <c r="F111" s="666"/>
      <c r="G111" s="666"/>
      <c r="H111" s="666"/>
      <c r="I111" s="666"/>
      <c r="J111" s="666"/>
      <c r="K111" s="666"/>
      <c r="L111" s="666"/>
      <c r="M111" s="666"/>
      <c r="N111" s="666"/>
      <c r="O111" s="666"/>
      <c r="P111" s="666"/>
      <c r="Q111" s="666"/>
      <c r="R111" s="666"/>
      <c r="S111" s="666"/>
      <c r="T111" s="666"/>
      <c r="U111" s="666"/>
      <c r="V111" s="666"/>
      <c r="W111" s="666"/>
      <c r="X111" s="666"/>
      <c r="Y111" s="666"/>
      <c r="Z111" s="666"/>
      <c r="AA111" s="438"/>
      <c r="AB111" s="479">
        <v>193</v>
      </c>
      <c r="AC111" s="494"/>
      <c r="AD111" s="836"/>
      <c r="AE111" s="836"/>
      <c r="AF111" s="837"/>
      <c r="AG111" s="836"/>
      <c r="AH111" s="836"/>
      <c r="AI111" s="836"/>
      <c r="AJ111" s="836"/>
      <c r="AK111" s="836"/>
      <c r="AL111" s="836"/>
      <c r="AM111" s="836"/>
      <c r="AN111" s="836"/>
      <c r="AO111" s="836"/>
      <c r="AP111" s="836"/>
      <c r="AQ111" s="836"/>
      <c r="AR111" s="836"/>
      <c r="AS111" s="836"/>
      <c r="AT111" s="836"/>
      <c r="AU111" s="836"/>
      <c r="AV111" s="836"/>
      <c r="AW111" s="836"/>
      <c r="AX111" s="836"/>
      <c r="AY111" s="836"/>
      <c r="AZ111" s="836"/>
      <c r="BA111" s="511"/>
      <c r="BB111" s="494"/>
      <c r="BC111" s="836"/>
      <c r="BD111" s="836"/>
      <c r="BE111" s="506">
        <f>+IF(AA111&lt;=AA106,0,100)</f>
        <v>0</v>
      </c>
      <c r="BF111" s="494"/>
    </row>
    <row r="112" spans="1:58" s="51" customFormat="1" ht="30" customHeight="1">
      <c r="B112" s="433"/>
      <c r="C112" s="560" t="s">
        <v>459</v>
      </c>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442"/>
      <c r="AB112" s="479"/>
      <c r="AC112" s="494"/>
      <c r="AD112" s="500"/>
      <c r="AE112" s="500"/>
      <c r="AF112" s="770"/>
      <c r="AG112" s="500"/>
      <c r="AH112" s="500"/>
      <c r="AI112" s="500"/>
      <c r="AJ112" s="500"/>
      <c r="AK112" s="500"/>
      <c r="AL112" s="500"/>
      <c r="AM112" s="500"/>
      <c r="AN112" s="500"/>
      <c r="AO112" s="500"/>
      <c r="AP112" s="500"/>
      <c r="AQ112" s="500"/>
      <c r="AR112" s="500"/>
      <c r="AS112" s="500"/>
      <c r="AT112" s="500"/>
      <c r="AU112" s="500"/>
      <c r="AV112" s="500"/>
      <c r="AW112" s="500"/>
      <c r="AX112" s="500"/>
      <c r="AY112" s="500"/>
      <c r="AZ112" s="500"/>
      <c r="BA112" s="500"/>
      <c r="BB112" s="494"/>
      <c r="BC112" s="500"/>
      <c r="BD112" s="500"/>
      <c r="BE112" s="500"/>
      <c r="BF112" s="494"/>
    </row>
    <row r="113" spans="2:58" s="51" customFormat="1" ht="30" customHeight="1" thickBot="1">
      <c r="B113" s="432"/>
      <c r="C113" s="732" t="s">
        <v>10</v>
      </c>
      <c r="D113" s="482"/>
      <c r="E113" s="482"/>
      <c r="F113" s="666"/>
      <c r="G113" s="482"/>
      <c r="H113" s="482"/>
      <c r="I113" s="482"/>
      <c r="J113" s="482"/>
      <c r="K113" s="482"/>
      <c r="L113" s="482"/>
      <c r="M113" s="482"/>
      <c r="N113" s="482"/>
      <c r="O113" s="482"/>
      <c r="P113" s="482"/>
      <c r="Q113" s="418">
        <f t="shared" ref="Q113:Q140" si="71">SUM(D113:P113)</f>
        <v>0</v>
      </c>
      <c r="R113" s="482"/>
      <c r="S113" s="482"/>
      <c r="T113" s="482"/>
      <c r="U113" s="482"/>
      <c r="V113" s="482"/>
      <c r="W113" s="482"/>
      <c r="X113" s="482"/>
      <c r="Y113" s="418">
        <f t="shared" ref="Y113:Y131" si="72">SUM(R113:X113)</f>
        <v>0</v>
      </c>
      <c r="Z113" s="482"/>
      <c r="AA113" s="418">
        <f>+'DD7A1.MELD'!M106+'DD7A2.MELD'!Z106+'DD7A3.MELD'!Q113+'DD7A3.MELD'!Y113+'DD7A3.MELD'!Z113</f>
        <v>0</v>
      </c>
      <c r="AB113" s="417">
        <v>163</v>
      </c>
      <c r="AC113" s="494"/>
      <c r="AD113" s="500">
        <f>+D113-SUM(D114:D115)</f>
        <v>0</v>
      </c>
      <c r="AE113" s="500">
        <f t="shared" ref="AE113:BA113" si="73">+E113-SUM(E114:E115)</f>
        <v>0</v>
      </c>
      <c r="AF113" s="837"/>
      <c r="AG113" s="500">
        <f t="shared" si="73"/>
        <v>0</v>
      </c>
      <c r="AH113" s="500">
        <f t="shared" si="73"/>
        <v>0</v>
      </c>
      <c r="AI113" s="500">
        <f t="shared" si="73"/>
        <v>0</v>
      </c>
      <c r="AJ113" s="500">
        <f t="shared" si="73"/>
        <v>0</v>
      </c>
      <c r="AK113" s="500">
        <f t="shared" si="73"/>
        <v>0</v>
      </c>
      <c r="AL113" s="500">
        <f t="shared" si="73"/>
        <v>0</v>
      </c>
      <c r="AM113" s="500">
        <f t="shared" si="73"/>
        <v>0</v>
      </c>
      <c r="AN113" s="500">
        <f t="shared" si="73"/>
        <v>0</v>
      </c>
      <c r="AO113" s="500">
        <f t="shared" si="73"/>
        <v>0</v>
      </c>
      <c r="AP113" s="500">
        <f t="shared" si="73"/>
        <v>0</v>
      </c>
      <c r="AQ113" s="500">
        <f t="shared" si="73"/>
        <v>0</v>
      </c>
      <c r="AR113" s="500">
        <f t="shared" si="73"/>
        <v>0</v>
      </c>
      <c r="AS113" s="500">
        <f t="shared" si="73"/>
        <v>0</v>
      </c>
      <c r="AT113" s="500">
        <f t="shared" si="73"/>
        <v>0</v>
      </c>
      <c r="AU113" s="500">
        <f t="shared" si="73"/>
        <v>0</v>
      </c>
      <c r="AV113" s="500">
        <f t="shared" si="73"/>
        <v>0</v>
      </c>
      <c r="AW113" s="500">
        <f t="shared" si="73"/>
        <v>0</v>
      </c>
      <c r="AX113" s="500">
        <f t="shared" si="73"/>
        <v>0</v>
      </c>
      <c r="AY113" s="500">
        <f t="shared" si="73"/>
        <v>0</v>
      </c>
      <c r="AZ113" s="500">
        <f t="shared" si="73"/>
        <v>0</v>
      </c>
      <c r="BA113" s="500">
        <f t="shared" si="73"/>
        <v>0</v>
      </c>
      <c r="BB113" s="494"/>
      <c r="BC113" s="500">
        <f t="shared" si="51"/>
        <v>0</v>
      </c>
      <c r="BD113" s="500">
        <f t="shared" si="52"/>
        <v>0</v>
      </c>
      <c r="BE113" s="500">
        <f>+AA113-'DD7A1.MELD'!M106-'DD7A2.MELD'!Z106-'DD7A3.MELD'!Q113-'DD7A3.MELD'!Y113-'DD7A3.MELD'!Z113</f>
        <v>0</v>
      </c>
      <c r="BF113" s="494"/>
    </row>
    <row r="114" spans="2:58" s="51" customFormat="1" ht="17.100000000000001" customHeight="1" thickTop="1" thickBot="1">
      <c r="B114" s="432"/>
      <c r="C114" s="552" t="s">
        <v>61</v>
      </c>
      <c r="D114" s="482"/>
      <c r="E114" s="482"/>
      <c r="F114" s="666"/>
      <c r="G114" s="482"/>
      <c r="H114" s="482"/>
      <c r="I114" s="482"/>
      <c r="J114" s="482"/>
      <c r="K114" s="482"/>
      <c r="L114" s="482"/>
      <c r="M114" s="482"/>
      <c r="N114" s="482"/>
      <c r="O114" s="482"/>
      <c r="P114" s="482"/>
      <c r="Q114" s="418">
        <f t="shared" si="71"/>
        <v>0</v>
      </c>
      <c r="R114" s="482"/>
      <c r="S114" s="482"/>
      <c r="T114" s="482"/>
      <c r="U114" s="482"/>
      <c r="V114" s="482"/>
      <c r="W114" s="482"/>
      <c r="X114" s="482"/>
      <c r="Y114" s="418">
        <f t="shared" si="72"/>
        <v>0</v>
      </c>
      <c r="Z114" s="482"/>
      <c r="AA114" s="418">
        <f>+'DD7A1.MELD'!M107+'DD7A2.MELD'!Z107+'DD7A3.MELD'!Q114+'DD7A3.MELD'!Y114+'DD7A3.MELD'!Z114</f>
        <v>0</v>
      </c>
      <c r="AB114" s="417">
        <v>164</v>
      </c>
      <c r="AC114" s="494"/>
      <c r="AD114" s="500"/>
      <c r="AE114" s="500"/>
      <c r="AF114" s="837"/>
      <c r="AG114" s="500"/>
      <c r="AH114" s="500"/>
      <c r="AI114" s="500"/>
      <c r="AJ114" s="500"/>
      <c r="AK114" s="500"/>
      <c r="AL114" s="500"/>
      <c r="AM114" s="500"/>
      <c r="AN114" s="500"/>
      <c r="AO114" s="500"/>
      <c r="AP114" s="500"/>
      <c r="AQ114" s="500"/>
      <c r="AR114" s="500"/>
      <c r="AS114" s="500"/>
      <c r="AT114" s="500"/>
      <c r="AU114" s="500"/>
      <c r="AV114" s="500"/>
      <c r="AW114" s="500"/>
      <c r="AX114" s="500"/>
      <c r="AY114" s="500"/>
      <c r="AZ114" s="500"/>
      <c r="BA114" s="500"/>
      <c r="BB114" s="494"/>
      <c r="BC114" s="500">
        <f t="shared" si="51"/>
        <v>0</v>
      </c>
      <c r="BD114" s="500">
        <f t="shared" si="52"/>
        <v>0</v>
      </c>
      <c r="BE114" s="500">
        <f>+AA114-'DD7A1.MELD'!M107-'DD7A2.MELD'!Z107-'DD7A3.MELD'!Q114-'DD7A3.MELD'!Y114-'DD7A3.MELD'!Z114</f>
        <v>0</v>
      </c>
      <c r="BF114" s="494"/>
    </row>
    <row r="115" spans="2:58" s="51" customFormat="1" ht="17.100000000000001" customHeight="1" thickTop="1" thickBot="1">
      <c r="B115" s="432"/>
      <c r="C115" s="552" t="s">
        <v>62</v>
      </c>
      <c r="D115" s="482"/>
      <c r="E115" s="482"/>
      <c r="F115" s="666"/>
      <c r="G115" s="482"/>
      <c r="H115" s="482"/>
      <c r="I115" s="482"/>
      <c r="J115" s="482"/>
      <c r="K115" s="482"/>
      <c r="L115" s="482"/>
      <c r="M115" s="482"/>
      <c r="N115" s="482"/>
      <c r="O115" s="482"/>
      <c r="P115" s="482"/>
      <c r="Q115" s="418">
        <f t="shared" si="71"/>
        <v>0</v>
      </c>
      <c r="R115" s="482"/>
      <c r="S115" s="482"/>
      <c r="T115" s="482"/>
      <c r="U115" s="482"/>
      <c r="V115" s="482"/>
      <c r="W115" s="482"/>
      <c r="X115" s="482"/>
      <c r="Y115" s="418">
        <f t="shared" si="72"/>
        <v>0</v>
      </c>
      <c r="Z115" s="482"/>
      <c r="AA115" s="418">
        <f>+'DD7A1.MELD'!M108+'DD7A2.MELD'!Z108+'DD7A3.MELD'!Q115+'DD7A3.MELD'!Y115+'DD7A3.MELD'!Z115</f>
        <v>0</v>
      </c>
      <c r="AB115" s="417">
        <v>165</v>
      </c>
      <c r="AC115" s="494"/>
      <c r="AD115" s="500"/>
      <c r="AE115" s="500"/>
      <c r="AF115" s="837"/>
      <c r="AG115" s="500"/>
      <c r="AH115" s="500"/>
      <c r="AI115" s="500"/>
      <c r="AJ115" s="500"/>
      <c r="AK115" s="500"/>
      <c r="AL115" s="500"/>
      <c r="AM115" s="500"/>
      <c r="AN115" s="500"/>
      <c r="AO115" s="500"/>
      <c r="AP115" s="500"/>
      <c r="AQ115" s="500"/>
      <c r="AR115" s="500"/>
      <c r="AS115" s="500"/>
      <c r="AT115" s="500"/>
      <c r="AU115" s="500"/>
      <c r="AV115" s="500"/>
      <c r="AW115" s="500"/>
      <c r="AX115" s="500"/>
      <c r="AY115" s="500"/>
      <c r="AZ115" s="500"/>
      <c r="BA115" s="500"/>
      <c r="BB115" s="494"/>
      <c r="BC115" s="500">
        <f t="shared" si="51"/>
        <v>0</v>
      </c>
      <c r="BD115" s="500">
        <f t="shared" si="52"/>
        <v>0</v>
      </c>
      <c r="BE115" s="500">
        <f>+AA115-'DD7A1.MELD'!M108-'DD7A2.MELD'!Z108-'DD7A3.MELD'!Q115-'DD7A3.MELD'!Y115-'DD7A3.MELD'!Z115</f>
        <v>0</v>
      </c>
      <c r="BF115" s="494"/>
    </row>
    <row r="116" spans="2:58" s="56" customFormat="1" ht="30" customHeight="1" thickTop="1" thickBot="1">
      <c r="B116" s="434"/>
      <c r="C116" s="553" t="s">
        <v>11</v>
      </c>
      <c r="D116" s="482"/>
      <c r="E116" s="482"/>
      <c r="F116" s="666"/>
      <c r="G116" s="482"/>
      <c r="H116" s="482"/>
      <c r="I116" s="482"/>
      <c r="J116" s="482"/>
      <c r="K116" s="482"/>
      <c r="L116" s="482"/>
      <c r="M116" s="482"/>
      <c r="N116" s="482"/>
      <c r="O116" s="482"/>
      <c r="P116" s="482"/>
      <c r="Q116" s="418">
        <f t="shared" si="71"/>
        <v>0</v>
      </c>
      <c r="R116" s="482"/>
      <c r="S116" s="482"/>
      <c r="T116" s="482"/>
      <c r="U116" s="482"/>
      <c r="V116" s="482"/>
      <c r="W116" s="482"/>
      <c r="X116" s="482"/>
      <c r="Y116" s="418">
        <f t="shared" si="72"/>
        <v>0</v>
      </c>
      <c r="Z116" s="482"/>
      <c r="AA116" s="418">
        <f>+'DD7A1.MELD'!M109+'DD7A2.MELD'!Z109+'DD7A3.MELD'!Q116+'DD7A3.MELD'!Y116+'DD7A3.MELD'!Z116</f>
        <v>0</v>
      </c>
      <c r="AB116" s="417">
        <v>166</v>
      </c>
      <c r="AC116" s="494"/>
      <c r="AD116" s="500">
        <f>+D116-SUM(D117:D118)</f>
        <v>0</v>
      </c>
      <c r="AE116" s="500">
        <f t="shared" ref="AE116:BA116" si="74">+E116-SUM(E117:E118)</f>
        <v>0</v>
      </c>
      <c r="AF116" s="837"/>
      <c r="AG116" s="500">
        <f t="shared" si="74"/>
        <v>0</v>
      </c>
      <c r="AH116" s="500">
        <f t="shared" si="74"/>
        <v>0</v>
      </c>
      <c r="AI116" s="500">
        <f t="shared" si="74"/>
        <v>0</v>
      </c>
      <c r="AJ116" s="500">
        <f t="shared" si="74"/>
        <v>0</v>
      </c>
      <c r="AK116" s="500">
        <f t="shared" si="74"/>
        <v>0</v>
      </c>
      <c r="AL116" s="500">
        <f t="shared" si="74"/>
        <v>0</v>
      </c>
      <c r="AM116" s="500">
        <f t="shared" si="74"/>
        <v>0</v>
      </c>
      <c r="AN116" s="500">
        <f t="shared" si="74"/>
        <v>0</v>
      </c>
      <c r="AO116" s="500">
        <f t="shared" si="74"/>
        <v>0</v>
      </c>
      <c r="AP116" s="500">
        <f t="shared" si="74"/>
        <v>0</v>
      </c>
      <c r="AQ116" s="500">
        <f t="shared" si="74"/>
        <v>0</v>
      </c>
      <c r="AR116" s="500">
        <f t="shared" si="74"/>
        <v>0</v>
      </c>
      <c r="AS116" s="500">
        <f t="shared" si="74"/>
        <v>0</v>
      </c>
      <c r="AT116" s="500">
        <f t="shared" si="74"/>
        <v>0</v>
      </c>
      <c r="AU116" s="500">
        <f t="shared" si="74"/>
        <v>0</v>
      </c>
      <c r="AV116" s="500">
        <f t="shared" si="74"/>
        <v>0</v>
      </c>
      <c r="AW116" s="500">
        <f t="shared" si="74"/>
        <v>0</v>
      </c>
      <c r="AX116" s="500">
        <f t="shared" si="74"/>
        <v>0</v>
      </c>
      <c r="AY116" s="500">
        <f t="shared" si="74"/>
        <v>0</v>
      </c>
      <c r="AZ116" s="500">
        <f t="shared" si="74"/>
        <v>0</v>
      </c>
      <c r="BA116" s="500">
        <f t="shared" si="74"/>
        <v>0</v>
      </c>
      <c r="BB116" s="494"/>
      <c r="BC116" s="500">
        <f t="shared" si="51"/>
        <v>0</v>
      </c>
      <c r="BD116" s="500">
        <f t="shared" si="52"/>
        <v>0</v>
      </c>
      <c r="BE116" s="500">
        <f>+AA116-'DD7A1.MELD'!M109-'DD7A2.MELD'!Z109-'DD7A3.MELD'!Q116-'DD7A3.MELD'!Y116-'DD7A3.MELD'!Z116</f>
        <v>0</v>
      </c>
      <c r="BF116" s="498"/>
    </row>
    <row r="117" spans="2:58" s="51" customFormat="1" ht="17.100000000000001" customHeight="1" thickTop="1" thickBot="1">
      <c r="B117" s="433"/>
      <c r="C117" s="552" t="s">
        <v>61</v>
      </c>
      <c r="D117" s="482"/>
      <c r="E117" s="482"/>
      <c r="F117" s="666"/>
      <c r="G117" s="482"/>
      <c r="H117" s="482"/>
      <c r="I117" s="482"/>
      <c r="J117" s="482"/>
      <c r="K117" s="482"/>
      <c r="L117" s="482"/>
      <c r="M117" s="482"/>
      <c r="N117" s="482"/>
      <c r="O117" s="482"/>
      <c r="P117" s="482"/>
      <c r="Q117" s="418">
        <f t="shared" si="71"/>
        <v>0</v>
      </c>
      <c r="R117" s="482"/>
      <c r="S117" s="482"/>
      <c r="T117" s="482"/>
      <c r="U117" s="482"/>
      <c r="V117" s="482"/>
      <c r="W117" s="482"/>
      <c r="X117" s="482"/>
      <c r="Y117" s="418">
        <f t="shared" si="72"/>
        <v>0</v>
      </c>
      <c r="Z117" s="482"/>
      <c r="AA117" s="418">
        <f>+'DD7A1.MELD'!M110+'DD7A2.MELD'!Z110+'DD7A3.MELD'!Q117+'DD7A3.MELD'!Y117+'DD7A3.MELD'!Z117</f>
        <v>0</v>
      </c>
      <c r="AB117" s="417">
        <v>167</v>
      </c>
      <c r="AC117" s="494"/>
      <c r="AD117" s="500"/>
      <c r="AE117" s="500"/>
      <c r="AF117" s="837"/>
      <c r="AG117" s="500"/>
      <c r="AH117" s="500"/>
      <c r="AI117" s="500"/>
      <c r="AJ117" s="500"/>
      <c r="AK117" s="500"/>
      <c r="AL117" s="500"/>
      <c r="AM117" s="500"/>
      <c r="AN117" s="500"/>
      <c r="AO117" s="500"/>
      <c r="AP117" s="500"/>
      <c r="AQ117" s="500"/>
      <c r="AR117" s="500"/>
      <c r="AS117" s="500"/>
      <c r="AT117" s="500"/>
      <c r="AU117" s="500"/>
      <c r="AV117" s="500"/>
      <c r="AW117" s="500"/>
      <c r="AX117" s="500"/>
      <c r="AY117" s="500"/>
      <c r="AZ117" s="500"/>
      <c r="BA117" s="500"/>
      <c r="BB117" s="494"/>
      <c r="BC117" s="500">
        <f t="shared" si="51"/>
        <v>0</v>
      </c>
      <c r="BD117" s="500">
        <f t="shared" si="52"/>
        <v>0</v>
      </c>
      <c r="BE117" s="500">
        <f>+AA117-'DD7A1.MELD'!M110-'DD7A2.MELD'!Z110-'DD7A3.MELD'!Q117-'DD7A3.MELD'!Y117-'DD7A3.MELD'!Z117</f>
        <v>0</v>
      </c>
      <c r="BF117" s="494"/>
    </row>
    <row r="118" spans="2:58" s="51" customFormat="1" ht="17.100000000000001" customHeight="1" thickTop="1" thickBot="1">
      <c r="B118" s="433"/>
      <c r="C118" s="552" t="s">
        <v>62</v>
      </c>
      <c r="D118" s="482"/>
      <c r="E118" s="482"/>
      <c r="F118" s="666"/>
      <c r="G118" s="482"/>
      <c r="H118" s="482"/>
      <c r="I118" s="482"/>
      <c r="J118" s="482"/>
      <c r="K118" s="482"/>
      <c r="L118" s="482"/>
      <c r="M118" s="482"/>
      <c r="N118" s="482"/>
      <c r="O118" s="482"/>
      <c r="P118" s="482"/>
      <c r="Q118" s="418">
        <f t="shared" si="71"/>
        <v>0</v>
      </c>
      <c r="R118" s="482"/>
      <c r="S118" s="482"/>
      <c r="T118" s="482"/>
      <c r="U118" s="482"/>
      <c r="V118" s="482"/>
      <c r="W118" s="482"/>
      <c r="X118" s="482"/>
      <c r="Y118" s="418">
        <f t="shared" si="72"/>
        <v>0</v>
      </c>
      <c r="Z118" s="482"/>
      <c r="AA118" s="418">
        <f>+'DD7A1.MELD'!M111+'DD7A2.MELD'!Z111+'DD7A3.MELD'!Q118+'DD7A3.MELD'!Y118+'DD7A3.MELD'!Z118</f>
        <v>0</v>
      </c>
      <c r="AB118" s="417">
        <v>168</v>
      </c>
      <c r="AC118" s="494"/>
      <c r="AD118" s="500"/>
      <c r="AE118" s="500"/>
      <c r="AF118" s="837"/>
      <c r="AG118" s="500"/>
      <c r="AH118" s="500"/>
      <c r="AI118" s="500"/>
      <c r="AJ118" s="500"/>
      <c r="AK118" s="500"/>
      <c r="AL118" s="500"/>
      <c r="AM118" s="500"/>
      <c r="AN118" s="500"/>
      <c r="AO118" s="500"/>
      <c r="AP118" s="500"/>
      <c r="AQ118" s="500"/>
      <c r="AR118" s="500"/>
      <c r="AS118" s="500"/>
      <c r="AT118" s="500"/>
      <c r="AU118" s="500"/>
      <c r="AV118" s="500"/>
      <c r="AW118" s="500"/>
      <c r="AX118" s="500"/>
      <c r="AY118" s="500"/>
      <c r="AZ118" s="500"/>
      <c r="BA118" s="500"/>
      <c r="BB118" s="494"/>
      <c r="BC118" s="500">
        <f t="shared" si="51"/>
        <v>0</v>
      </c>
      <c r="BD118" s="500">
        <f t="shared" si="52"/>
        <v>0</v>
      </c>
      <c r="BE118" s="500">
        <f>+AA118-'DD7A1.MELD'!M111-'DD7A2.MELD'!Z111-'DD7A3.MELD'!Q118-'DD7A3.MELD'!Y118-'DD7A3.MELD'!Z118</f>
        <v>0</v>
      </c>
      <c r="BF118" s="494"/>
    </row>
    <row r="119" spans="2:58" s="51" customFormat="1" ht="30" customHeight="1" thickTop="1" thickBot="1">
      <c r="B119" s="433"/>
      <c r="C119" s="552" t="s">
        <v>190</v>
      </c>
      <c r="D119" s="482"/>
      <c r="E119" s="482"/>
      <c r="F119" s="666"/>
      <c r="G119" s="482"/>
      <c r="H119" s="482"/>
      <c r="I119" s="482"/>
      <c r="J119" s="482"/>
      <c r="K119" s="482"/>
      <c r="L119" s="482"/>
      <c r="M119" s="482"/>
      <c r="N119" s="482"/>
      <c r="O119" s="482"/>
      <c r="P119" s="482"/>
      <c r="Q119" s="418">
        <f t="shared" si="71"/>
        <v>0</v>
      </c>
      <c r="R119" s="482"/>
      <c r="S119" s="482"/>
      <c r="T119" s="482"/>
      <c r="U119" s="482"/>
      <c r="V119" s="482"/>
      <c r="W119" s="482"/>
      <c r="X119" s="482"/>
      <c r="Y119" s="418">
        <f t="shared" si="72"/>
        <v>0</v>
      </c>
      <c r="Z119" s="482"/>
      <c r="AA119" s="418">
        <f>+'DD7A1.MELD'!M112+'DD7A2.MELD'!Z112+'DD7A3.MELD'!Q119+'DD7A3.MELD'!Y119+'DD7A3.MELD'!Z119</f>
        <v>0</v>
      </c>
      <c r="AB119" s="417">
        <v>169</v>
      </c>
      <c r="AC119" s="494"/>
      <c r="AD119" s="500">
        <f>+D116-SUM(D119:D124)</f>
        <v>0</v>
      </c>
      <c r="AE119" s="500">
        <f t="shared" ref="AE119:BA119" si="75">+E116-SUM(E119:E124)</f>
        <v>0</v>
      </c>
      <c r="AF119" s="837"/>
      <c r="AG119" s="500">
        <f t="shared" si="75"/>
        <v>0</v>
      </c>
      <c r="AH119" s="500">
        <f t="shared" si="75"/>
        <v>0</v>
      </c>
      <c r="AI119" s="500">
        <f t="shared" si="75"/>
        <v>0</v>
      </c>
      <c r="AJ119" s="500">
        <f t="shared" si="75"/>
        <v>0</v>
      </c>
      <c r="AK119" s="500">
        <f t="shared" si="75"/>
        <v>0</v>
      </c>
      <c r="AL119" s="500">
        <f t="shared" si="75"/>
        <v>0</v>
      </c>
      <c r="AM119" s="500">
        <f t="shared" si="75"/>
        <v>0</v>
      </c>
      <c r="AN119" s="500">
        <f t="shared" si="75"/>
        <v>0</v>
      </c>
      <c r="AO119" s="500">
        <f t="shared" si="75"/>
        <v>0</v>
      </c>
      <c r="AP119" s="500">
        <f t="shared" si="75"/>
        <v>0</v>
      </c>
      <c r="AQ119" s="500">
        <f t="shared" si="75"/>
        <v>0</v>
      </c>
      <c r="AR119" s="500">
        <f t="shared" si="75"/>
        <v>0</v>
      </c>
      <c r="AS119" s="500">
        <f t="shared" si="75"/>
        <v>0</v>
      </c>
      <c r="AT119" s="500">
        <f t="shared" si="75"/>
        <v>0</v>
      </c>
      <c r="AU119" s="500">
        <f t="shared" si="75"/>
        <v>0</v>
      </c>
      <c r="AV119" s="500">
        <f t="shared" si="75"/>
        <v>0</v>
      </c>
      <c r="AW119" s="500">
        <f t="shared" si="75"/>
        <v>0</v>
      </c>
      <c r="AX119" s="500">
        <f t="shared" si="75"/>
        <v>0</v>
      </c>
      <c r="AY119" s="500">
        <f t="shared" si="75"/>
        <v>0</v>
      </c>
      <c r="AZ119" s="500">
        <f t="shared" si="75"/>
        <v>0</v>
      </c>
      <c r="BA119" s="500">
        <f t="shared" si="75"/>
        <v>0</v>
      </c>
      <c r="BB119" s="494"/>
      <c r="BC119" s="500">
        <f t="shared" si="51"/>
        <v>0</v>
      </c>
      <c r="BD119" s="500">
        <f t="shared" si="52"/>
        <v>0</v>
      </c>
      <c r="BE119" s="500">
        <f>+AA119-'DD7A1.MELD'!M112-'DD7A2.MELD'!Z112-'DD7A3.MELD'!Q119-'DD7A3.MELD'!Y119-'DD7A3.MELD'!Z119</f>
        <v>0</v>
      </c>
      <c r="BF119" s="494"/>
    </row>
    <row r="120" spans="2:58" s="51" customFormat="1" ht="17.100000000000001" customHeight="1" thickTop="1" thickBot="1">
      <c r="B120" s="433"/>
      <c r="C120" s="552" t="s">
        <v>81</v>
      </c>
      <c r="D120" s="482"/>
      <c r="E120" s="482"/>
      <c r="F120" s="666"/>
      <c r="G120" s="482"/>
      <c r="H120" s="482"/>
      <c r="I120" s="482"/>
      <c r="J120" s="482"/>
      <c r="K120" s="482"/>
      <c r="L120" s="482"/>
      <c r="M120" s="482"/>
      <c r="N120" s="482"/>
      <c r="O120" s="482"/>
      <c r="P120" s="482"/>
      <c r="Q120" s="418">
        <f t="shared" si="71"/>
        <v>0</v>
      </c>
      <c r="R120" s="482"/>
      <c r="S120" s="482"/>
      <c r="T120" s="482"/>
      <c r="U120" s="482"/>
      <c r="V120" s="482"/>
      <c r="W120" s="482"/>
      <c r="X120" s="482"/>
      <c r="Y120" s="418">
        <f t="shared" si="72"/>
        <v>0</v>
      </c>
      <c r="Z120" s="482"/>
      <c r="AA120" s="418">
        <f>+'DD7A1.MELD'!M113+'DD7A2.MELD'!Z113+'DD7A3.MELD'!Q120+'DD7A3.MELD'!Y120+'DD7A3.MELD'!Z120</f>
        <v>0</v>
      </c>
      <c r="AB120" s="417">
        <v>170</v>
      </c>
      <c r="AC120" s="494"/>
      <c r="AD120" s="500"/>
      <c r="AE120" s="500"/>
      <c r="AF120" s="837"/>
      <c r="AG120" s="500"/>
      <c r="AH120" s="500"/>
      <c r="AI120" s="500"/>
      <c r="AJ120" s="500"/>
      <c r="AK120" s="500"/>
      <c r="AL120" s="500"/>
      <c r="AM120" s="500"/>
      <c r="AN120" s="500"/>
      <c r="AO120" s="500"/>
      <c r="AP120" s="500"/>
      <c r="AQ120" s="500"/>
      <c r="AR120" s="500"/>
      <c r="AS120" s="500"/>
      <c r="AT120" s="500"/>
      <c r="AU120" s="500"/>
      <c r="AV120" s="500"/>
      <c r="AW120" s="500"/>
      <c r="AX120" s="500"/>
      <c r="AY120" s="500"/>
      <c r="AZ120" s="500"/>
      <c r="BA120" s="500"/>
      <c r="BB120" s="494"/>
      <c r="BC120" s="500">
        <f t="shared" si="51"/>
        <v>0</v>
      </c>
      <c r="BD120" s="500">
        <f t="shared" si="52"/>
        <v>0</v>
      </c>
      <c r="BE120" s="500">
        <f>+AA120-'DD7A1.MELD'!M113-'DD7A2.MELD'!Z113-'DD7A3.MELD'!Q120-'DD7A3.MELD'!Y120-'DD7A3.MELD'!Z120</f>
        <v>0</v>
      </c>
      <c r="BF120" s="494"/>
    </row>
    <row r="121" spans="2:58" s="51" customFormat="1" ht="17.100000000000001" customHeight="1" thickTop="1" thickBot="1">
      <c r="B121" s="433"/>
      <c r="C121" s="552" t="s">
        <v>282</v>
      </c>
      <c r="D121" s="482"/>
      <c r="E121" s="482"/>
      <c r="F121" s="666"/>
      <c r="G121" s="482"/>
      <c r="H121" s="482"/>
      <c r="I121" s="482"/>
      <c r="J121" s="482"/>
      <c r="K121" s="482"/>
      <c r="L121" s="482"/>
      <c r="M121" s="482"/>
      <c r="N121" s="482"/>
      <c r="O121" s="482"/>
      <c r="P121" s="482"/>
      <c r="Q121" s="418">
        <f t="shared" si="71"/>
        <v>0</v>
      </c>
      <c r="R121" s="482"/>
      <c r="S121" s="482"/>
      <c r="T121" s="482"/>
      <c r="U121" s="482"/>
      <c r="V121" s="482"/>
      <c r="W121" s="482"/>
      <c r="X121" s="482"/>
      <c r="Y121" s="418">
        <f t="shared" si="72"/>
        <v>0</v>
      </c>
      <c r="Z121" s="482"/>
      <c r="AA121" s="418">
        <f>+'DD7A1.MELD'!M114+'DD7A2.MELD'!Z114+'DD7A3.MELD'!Q121+'DD7A3.MELD'!Y121+'DD7A3.MELD'!Z121</f>
        <v>0</v>
      </c>
      <c r="AB121" s="417">
        <v>171</v>
      </c>
      <c r="AC121" s="494"/>
      <c r="AD121" s="500"/>
      <c r="AE121" s="500"/>
      <c r="AF121" s="837"/>
      <c r="AG121" s="500"/>
      <c r="AH121" s="500"/>
      <c r="AI121" s="500"/>
      <c r="AJ121" s="500"/>
      <c r="AK121" s="500"/>
      <c r="AL121" s="500"/>
      <c r="AM121" s="500"/>
      <c r="AN121" s="500"/>
      <c r="AO121" s="500"/>
      <c r="AP121" s="500"/>
      <c r="AQ121" s="500"/>
      <c r="AR121" s="500"/>
      <c r="AS121" s="500"/>
      <c r="AT121" s="500"/>
      <c r="AU121" s="500"/>
      <c r="AV121" s="500"/>
      <c r="AW121" s="500"/>
      <c r="AX121" s="500"/>
      <c r="AY121" s="500"/>
      <c r="AZ121" s="500"/>
      <c r="BA121" s="500"/>
      <c r="BB121" s="494"/>
      <c r="BC121" s="500">
        <f t="shared" si="51"/>
        <v>0</v>
      </c>
      <c r="BD121" s="500">
        <f t="shared" si="52"/>
        <v>0</v>
      </c>
      <c r="BE121" s="500">
        <f>+AA121-'DD7A1.MELD'!M114-'DD7A2.MELD'!Z114-'DD7A3.MELD'!Q121-'DD7A3.MELD'!Y121-'DD7A3.MELD'!Z121</f>
        <v>0</v>
      </c>
      <c r="BF121" s="494"/>
    </row>
    <row r="122" spans="2:58" s="56" customFormat="1" ht="17.100000000000001" customHeight="1" thickTop="1" thickBot="1">
      <c r="B122" s="434"/>
      <c r="C122" s="552" t="s">
        <v>191</v>
      </c>
      <c r="D122" s="482"/>
      <c r="E122" s="482"/>
      <c r="F122" s="666"/>
      <c r="G122" s="482"/>
      <c r="H122" s="482"/>
      <c r="I122" s="482"/>
      <c r="J122" s="482"/>
      <c r="K122" s="482"/>
      <c r="L122" s="482"/>
      <c r="M122" s="482"/>
      <c r="N122" s="482"/>
      <c r="O122" s="482"/>
      <c r="P122" s="482"/>
      <c r="Q122" s="418">
        <f t="shared" si="71"/>
        <v>0</v>
      </c>
      <c r="R122" s="482"/>
      <c r="S122" s="482"/>
      <c r="T122" s="482"/>
      <c r="U122" s="482"/>
      <c r="V122" s="482"/>
      <c r="W122" s="482"/>
      <c r="X122" s="482"/>
      <c r="Y122" s="418">
        <f t="shared" si="72"/>
        <v>0</v>
      </c>
      <c r="Z122" s="482"/>
      <c r="AA122" s="418">
        <f>+'DD7A1.MELD'!M115+'DD7A2.MELD'!Z115+'DD7A3.MELD'!Q122+'DD7A3.MELD'!Y122+'DD7A3.MELD'!Z122</f>
        <v>0</v>
      </c>
      <c r="AB122" s="417">
        <v>172</v>
      </c>
      <c r="AC122" s="494"/>
      <c r="AD122" s="500"/>
      <c r="AE122" s="500"/>
      <c r="AF122" s="837"/>
      <c r="AG122" s="500"/>
      <c r="AH122" s="500"/>
      <c r="AI122" s="500"/>
      <c r="AJ122" s="500"/>
      <c r="AK122" s="500"/>
      <c r="AL122" s="500"/>
      <c r="AM122" s="500"/>
      <c r="AN122" s="500"/>
      <c r="AO122" s="500"/>
      <c r="AP122" s="500"/>
      <c r="AQ122" s="500"/>
      <c r="AR122" s="500"/>
      <c r="AS122" s="500"/>
      <c r="AT122" s="500"/>
      <c r="AU122" s="500"/>
      <c r="AV122" s="500"/>
      <c r="AW122" s="500"/>
      <c r="AX122" s="500"/>
      <c r="AY122" s="500"/>
      <c r="AZ122" s="500"/>
      <c r="BA122" s="500"/>
      <c r="BB122" s="494"/>
      <c r="BC122" s="500">
        <f t="shared" si="51"/>
        <v>0</v>
      </c>
      <c r="BD122" s="500">
        <f t="shared" si="52"/>
        <v>0</v>
      </c>
      <c r="BE122" s="500">
        <f>+AA122-'DD7A1.MELD'!M115-'DD7A2.MELD'!Z115-'DD7A3.MELD'!Q122-'DD7A3.MELD'!Y122-'DD7A3.MELD'!Z122</f>
        <v>0</v>
      </c>
      <c r="BF122" s="498"/>
    </row>
    <row r="123" spans="2:58" s="82" customFormat="1" ht="17.100000000000001" customHeight="1" thickTop="1" thickBot="1">
      <c r="B123" s="287"/>
      <c r="C123" s="552" t="s">
        <v>54</v>
      </c>
      <c r="D123" s="482"/>
      <c r="E123" s="482"/>
      <c r="F123" s="666"/>
      <c r="G123" s="482"/>
      <c r="H123" s="482"/>
      <c r="I123" s="482"/>
      <c r="J123" s="482"/>
      <c r="K123" s="482"/>
      <c r="L123" s="482"/>
      <c r="M123" s="482"/>
      <c r="N123" s="482"/>
      <c r="O123" s="482"/>
      <c r="P123" s="482"/>
      <c r="Q123" s="418">
        <f t="shared" si="71"/>
        <v>0</v>
      </c>
      <c r="R123" s="482"/>
      <c r="S123" s="482"/>
      <c r="T123" s="482"/>
      <c r="U123" s="482"/>
      <c r="V123" s="482"/>
      <c r="W123" s="482"/>
      <c r="X123" s="482"/>
      <c r="Y123" s="418">
        <f t="shared" si="72"/>
        <v>0</v>
      </c>
      <c r="Z123" s="482"/>
      <c r="AA123" s="418">
        <f>+'DD7A1.MELD'!M116+'DD7A2.MELD'!Z116+'DD7A3.MELD'!Q123+'DD7A3.MELD'!Y123+'DD7A3.MELD'!Z123</f>
        <v>0</v>
      </c>
      <c r="AB123" s="417">
        <v>173</v>
      </c>
      <c r="AC123" s="494"/>
      <c r="AD123" s="500"/>
      <c r="AE123" s="500"/>
      <c r="AF123" s="837"/>
      <c r="AG123" s="500"/>
      <c r="AH123" s="500"/>
      <c r="AI123" s="500"/>
      <c r="AJ123" s="500"/>
      <c r="AK123" s="500"/>
      <c r="AL123" s="500"/>
      <c r="AM123" s="500"/>
      <c r="AN123" s="500"/>
      <c r="AO123" s="500"/>
      <c r="AP123" s="500"/>
      <c r="AQ123" s="500"/>
      <c r="AR123" s="500"/>
      <c r="AS123" s="500"/>
      <c r="AT123" s="500"/>
      <c r="AU123" s="500"/>
      <c r="AV123" s="500"/>
      <c r="AW123" s="500"/>
      <c r="AX123" s="500"/>
      <c r="AY123" s="500"/>
      <c r="AZ123" s="500"/>
      <c r="BA123" s="500"/>
      <c r="BB123" s="494"/>
      <c r="BC123" s="500">
        <f t="shared" si="51"/>
        <v>0</v>
      </c>
      <c r="BD123" s="500">
        <f t="shared" si="52"/>
        <v>0</v>
      </c>
      <c r="BE123" s="500">
        <f>+AA123-'DD7A1.MELD'!M116-'DD7A2.MELD'!Z116-'DD7A3.MELD'!Q123-'DD7A3.MELD'!Y123-'DD7A3.MELD'!Z123</f>
        <v>0</v>
      </c>
      <c r="BF123" s="494"/>
    </row>
    <row r="124" spans="2:58" s="51" customFormat="1" ht="17.100000000000001" customHeight="1" thickTop="1" thickBot="1">
      <c r="B124" s="433"/>
      <c r="C124" s="552" t="s">
        <v>241</v>
      </c>
      <c r="D124" s="482"/>
      <c r="E124" s="482"/>
      <c r="F124" s="666"/>
      <c r="G124" s="482"/>
      <c r="H124" s="482"/>
      <c r="I124" s="482"/>
      <c r="J124" s="482"/>
      <c r="K124" s="482"/>
      <c r="L124" s="482"/>
      <c r="M124" s="482"/>
      <c r="N124" s="482"/>
      <c r="O124" s="482"/>
      <c r="P124" s="482"/>
      <c r="Q124" s="418">
        <f t="shared" si="71"/>
        <v>0</v>
      </c>
      <c r="R124" s="482"/>
      <c r="S124" s="482"/>
      <c r="T124" s="482"/>
      <c r="U124" s="482"/>
      <c r="V124" s="482"/>
      <c r="W124" s="482"/>
      <c r="X124" s="482"/>
      <c r="Y124" s="418">
        <f t="shared" si="72"/>
        <v>0</v>
      </c>
      <c r="Z124" s="482"/>
      <c r="AA124" s="418">
        <f>+'DD7A1.MELD'!M117+'DD7A2.MELD'!Z117+'DD7A3.MELD'!Q124+'DD7A3.MELD'!Y124+'DD7A3.MELD'!Z124</f>
        <v>0</v>
      </c>
      <c r="AB124" s="417">
        <v>174</v>
      </c>
      <c r="AC124" s="494"/>
      <c r="AD124" s="500"/>
      <c r="AE124" s="500"/>
      <c r="AF124" s="837"/>
      <c r="AG124" s="500"/>
      <c r="AH124" s="500"/>
      <c r="AI124" s="500"/>
      <c r="AJ124" s="500"/>
      <c r="AK124" s="500"/>
      <c r="AL124" s="500"/>
      <c r="AM124" s="500"/>
      <c r="AN124" s="500"/>
      <c r="AO124" s="500"/>
      <c r="AP124" s="500"/>
      <c r="AQ124" s="500"/>
      <c r="AR124" s="500"/>
      <c r="AS124" s="500"/>
      <c r="AT124" s="500"/>
      <c r="AU124" s="500"/>
      <c r="AV124" s="500"/>
      <c r="AW124" s="500"/>
      <c r="AX124" s="500"/>
      <c r="AY124" s="500"/>
      <c r="AZ124" s="500"/>
      <c r="BA124" s="500"/>
      <c r="BB124" s="494"/>
      <c r="BC124" s="500">
        <f t="shared" si="51"/>
        <v>0</v>
      </c>
      <c r="BD124" s="500">
        <f t="shared" si="52"/>
        <v>0</v>
      </c>
      <c r="BE124" s="500">
        <f>+AA124-'DD7A1.MELD'!M117-'DD7A2.MELD'!Z117-'DD7A3.MELD'!Q124-'DD7A3.MELD'!Y124-'DD7A3.MELD'!Z124</f>
        <v>0</v>
      </c>
      <c r="BF124" s="494"/>
    </row>
    <row r="125" spans="2:58" s="56" customFormat="1" ht="30" customHeight="1" thickTop="1" thickBot="1">
      <c r="B125" s="435"/>
      <c r="C125" s="553" t="s">
        <v>12</v>
      </c>
      <c r="D125" s="482"/>
      <c r="E125" s="482"/>
      <c r="F125" s="666"/>
      <c r="G125" s="482"/>
      <c r="H125" s="482"/>
      <c r="I125" s="482"/>
      <c r="J125" s="482"/>
      <c r="K125" s="482"/>
      <c r="L125" s="482"/>
      <c r="M125" s="482"/>
      <c r="N125" s="482"/>
      <c r="O125" s="482"/>
      <c r="P125" s="482"/>
      <c r="Q125" s="418">
        <f t="shared" si="71"/>
        <v>0</v>
      </c>
      <c r="R125" s="482"/>
      <c r="S125" s="482"/>
      <c r="T125" s="482"/>
      <c r="U125" s="482"/>
      <c r="V125" s="482"/>
      <c r="W125" s="482"/>
      <c r="X125" s="482"/>
      <c r="Y125" s="418">
        <f t="shared" si="72"/>
        <v>0</v>
      </c>
      <c r="Z125" s="482"/>
      <c r="AA125" s="418">
        <f>+'DD7A1.MELD'!M118+'DD7A2.MELD'!Z118+'DD7A3.MELD'!Q125+'DD7A3.MELD'!Y125+'DD7A3.MELD'!Z125</f>
        <v>0</v>
      </c>
      <c r="AB125" s="417">
        <v>175</v>
      </c>
      <c r="AC125" s="494"/>
      <c r="AD125" s="500">
        <f>+D125-SUM(D126:D127)</f>
        <v>0</v>
      </c>
      <c r="AE125" s="500">
        <f t="shared" ref="AE125:BA125" si="76">+E125-SUM(E126:E127)</f>
        <v>0</v>
      </c>
      <c r="AF125" s="837"/>
      <c r="AG125" s="500">
        <f t="shared" si="76"/>
        <v>0</v>
      </c>
      <c r="AH125" s="500">
        <f t="shared" si="76"/>
        <v>0</v>
      </c>
      <c r="AI125" s="500">
        <f t="shared" si="76"/>
        <v>0</v>
      </c>
      <c r="AJ125" s="500">
        <f t="shared" si="76"/>
        <v>0</v>
      </c>
      <c r="AK125" s="500">
        <f t="shared" si="76"/>
        <v>0</v>
      </c>
      <c r="AL125" s="500">
        <f t="shared" si="76"/>
        <v>0</v>
      </c>
      <c r="AM125" s="500">
        <f t="shared" si="76"/>
        <v>0</v>
      </c>
      <c r="AN125" s="500">
        <f t="shared" si="76"/>
        <v>0</v>
      </c>
      <c r="AO125" s="500">
        <f t="shared" si="76"/>
        <v>0</v>
      </c>
      <c r="AP125" s="500">
        <f t="shared" si="76"/>
        <v>0</v>
      </c>
      <c r="AQ125" s="500">
        <f t="shared" si="76"/>
        <v>0</v>
      </c>
      <c r="AR125" s="500">
        <f t="shared" si="76"/>
        <v>0</v>
      </c>
      <c r="AS125" s="500">
        <f t="shared" si="76"/>
        <v>0</v>
      </c>
      <c r="AT125" s="500">
        <f t="shared" si="76"/>
        <v>0</v>
      </c>
      <c r="AU125" s="500">
        <f t="shared" si="76"/>
        <v>0</v>
      </c>
      <c r="AV125" s="500">
        <f t="shared" si="76"/>
        <v>0</v>
      </c>
      <c r="AW125" s="500">
        <f t="shared" si="76"/>
        <v>0</v>
      </c>
      <c r="AX125" s="500">
        <f t="shared" si="76"/>
        <v>0</v>
      </c>
      <c r="AY125" s="500">
        <f t="shared" si="76"/>
        <v>0</v>
      </c>
      <c r="AZ125" s="500">
        <f t="shared" si="76"/>
        <v>0</v>
      </c>
      <c r="BA125" s="500">
        <f t="shared" si="76"/>
        <v>0</v>
      </c>
      <c r="BB125" s="494"/>
      <c r="BC125" s="500">
        <f t="shared" si="51"/>
        <v>0</v>
      </c>
      <c r="BD125" s="500">
        <f t="shared" si="52"/>
        <v>0</v>
      </c>
      <c r="BE125" s="500">
        <f>+AA125-'DD7A1.MELD'!M118-'DD7A2.MELD'!Z118-'DD7A3.MELD'!Q125-'DD7A3.MELD'!Y125-'DD7A3.MELD'!Z125</f>
        <v>0</v>
      </c>
      <c r="BF125" s="498"/>
    </row>
    <row r="126" spans="2:58" s="82" customFormat="1" ht="17.100000000000001" customHeight="1" thickTop="1" thickBot="1">
      <c r="B126" s="287"/>
      <c r="C126" s="552" t="s">
        <v>61</v>
      </c>
      <c r="D126" s="482"/>
      <c r="E126" s="482"/>
      <c r="F126" s="666"/>
      <c r="G126" s="482"/>
      <c r="H126" s="482"/>
      <c r="I126" s="482"/>
      <c r="J126" s="482"/>
      <c r="K126" s="482"/>
      <c r="L126" s="482"/>
      <c r="M126" s="482"/>
      <c r="N126" s="482"/>
      <c r="O126" s="482"/>
      <c r="P126" s="482"/>
      <c r="Q126" s="418">
        <f t="shared" si="71"/>
        <v>0</v>
      </c>
      <c r="R126" s="482"/>
      <c r="S126" s="482"/>
      <c r="T126" s="482"/>
      <c r="U126" s="482"/>
      <c r="V126" s="482"/>
      <c r="W126" s="482"/>
      <c r="X126" s="482"/>
      <c r="Y126" s="418">
        <f t="shared" si="72"/>
        <v>0</v>
      </c>
      <c r="Z126" s="482"/>
      <c r="AA126" s="418">
        <f>+'DD7A1.MELD'!M119+'DD7A2.MELD'!Z119+'DD7A3.MELD'!Q126+'DD7A3.MELD'!Y126+'DD7A3.MELD'!Z126</f>
        <v>0</v>
      </c>
      <c r="AB126" s="417">
        <v>176</v>
      </c>
      <c r="AC126" s="494"/>
      <c r="AD126" s="506"/>
      <c r="AE126" s="506"/>
      <c r="AF126" s="837"/>
      <c r="AG126" s="506"/>
      <c r="AH126" s="506"/>
      <c r="AI126" s="506"/>
      <c r="AJ126" s="506"/>
      <c r="AK126" s="506"/>
      <c r="AL126" s="506"/>
      <c r="AM126" s="506"/>
      <c r="AN126" s="506"/>
      <c r="AO126" s="506"/>
      <c r="AP126" s="506"/>
      <c r="AQ126" s="506"/>
      <c r="AR126" s="506"/>
      <c r="AS126" s="506"/>
      <c r="AT126" s="506"/>
      <c r="AU126" s="506"/>
      <c r="AV126" s="506"/>
      <c r="AW126" s="506"/>
      <c r="AX126" s="506"/>
      <c r="AY126" s="506"/>
      <c r="AZ126" s="506"/>
      <c r="BA126" s="506"/>
      <c r="BB126" s="509"/>
      <c r="BC126" s="500">
        <f t="shared" si="51"/>
        <v>0</v>
      </c>
      <c r="BD126" s="500">
        <f t="shared" si="52"/>
        <v>0</v>
      </c>
      <c r="BE126" s="500">
        <f>+AA126-'DD7A1.MELD'!M119-'DD7A2.MELD'!Z119-'DD7A3.MELD'!Q126-'DD7A3.MELD'!Y126-'DD7A3.MELD'!Z126</f>
        <v>0</v>
      </c>
      <c r="BF126" s="509"/>
    </row>
    <row r="127" spans="2:58" s="82" customFormat="1" ht="17.100000000000001" customHeight="1" thickTop="1" thickBot="1">
      <c r="B127" s="288"/>
      <c r="C127" s="552" t="s">
        <v>62</v>
      </c>
      <c r="D127" s="482"/>
      <c r="E127" s="482"/>
      <c r="F127" s="666"/>
      <c r="G127" s="482"/>
      <c r="H127" s="482"/>
      <c r="I127" s="482"/>
      <c r="J127" s="482"/>
      <c r="K127" s="482"/>
      <c r="L127" s="482"/>
      <c r="M127" s="482"/>
      <c r="N127" s="482"/>
      <c r="O127" s="482"/>
      <c r="P127" s="482"/>
      <c r="Q127" s="418">
        <f t="shared" si="71"/>
        <v>0</v>
      </c>
      <c r="R127" s="482"/>
      <c r="S127" s="482"/>
      <c r="T127" s="482"/>
      <c r="U127" s="482"/>
      <c r="V127" s="482"/>
      <c r="W127" s="482"/>
      <c r="X127" s="482"/>
      <c r="Y127" s="418">
        <f t="shared" si="72"/>
        <v>0</v>
      </c>
      <c r="Z127" s="482"/>
      <c r="AA127" s="418">
        <f>+'DD7A1.MELD'!M120+'DD7A2.MELD'!Z120+'DD7A3.MELD'!Q127+'DD7A3.MELD'!Y127+'DD7A3.MELD'!Z127</f>
        <v>0</v>
      </c>
      <c r="AB127" s="417">
        <v>177</v>
      </c>
      <c r="AC127" s="494"/>
      <c r="AD127" s="500"/>
      <c r="AE127" s="500"/>
      <c r="AF127" s="837"/>
      <c r="AG127" s="500"/>
      <c r="AH127" s="500"/>
      <c r="AI127" s="500"/>
      <c r="AJ127" s="500"/>
      <c r="AK127" s="500"/>
      <c r="AL127" s="500"/>
      <c r="AM127" s="500"/>
      <c r="AN127" s="500"/>
      <c r="AO127" s="500"/>
      <c r="AP127" s="500"/>
      <c r="AQ127" s="500"/>
      <c r="AR127" s="500"/>
      <c r="AS127" s="500"/>
      <c r="AT127" s="500"/>
      <c r="AU127" s="500"/>
      <c r="AV127" s="500"/>
      <c r="AW127" s="500"/>
      <c r="AX127" s="500"/>
      <c r="AY127" s="500"/>
      <c r="AZ127" s="500"/>
      <c r="BA127" s="500"/>
      <c r="BB127" s="509"/>
      <c r="BC127" s="500">
        <f t="shared" si="51"/>
        <v>0</v>
      </c>
      <c r="BD127" s="500">
        <f t="shared" si="52"/>
        <v>0</v>
      </c>
      <c r="BE127" s="500">
        <f>+AA127-'DD7A1.MELD'!M120-'DD7A2.MELD'!Z120-'DD7A3.MELD'!Q127-'DD7A3.MELD'!Y127-'DD7A3.MELD'!Z127</f>
        <v>0</v>
      </c>
      <c r="BF127" s="509"/>
    </row>
    <row r="128" spans="2:58" s="56" customFormat="1" ht="30" customHeight="1" thickTop="1" thickBot="1">
      <c r="B128" s="436"/>
      <c r="C128" s="553" t="s">
        <v>19</v>
      </c>
      <c r="D128" s="418">
        <f>+SUM(D125,D116,D113)</f>
        <v>0</v>
      </c>
      <c r="E128" s="418">
        <f t="shared" ref="E128:X128" si="77">+SUM(E125,E116,E113)</f>
        <v>0</v>
      </c>
      <c r="F128" s="666"/>
      <c r="G128" s="418">
        <f t="shared" si="77"/>
        <v>0</v>
      </c>
      <c r="H128" s="418">
        <f t="shared" si="77"/>
        <v>0</v>
      </c>
      <c r="I128" s="418">
        <f t="shared" si="77"/>
        <v>0</v>
      </c>
      <c r="J128" s="418">
        <f t="shared" si="77"/>
        <v>0</v>
      </c>
      <c r="K128" s="418">
        <f t="shared" si="77"/>
        <v>0</v>
      </c>
      <c r="L128" s="418">
        <f t="shared" si="77"/>
        <v>0</v>
      </c>
      <c r="M128" s="418">
        <f t="shared" si="77"/>
        <v>0</v>
      </c>
      <c r="N128" s="418">
        <f t="shared" si="77"/>
        <v>0</v>
      </c>
      <c r="O128" s="418">
        <f t="shared" si="77"/>
        <v>0</v>
      </c>
      <c r="P128" s="418">
        <f t="shared" si="77"/>
        <v>0</v>
      </c>
      <c r="Q128" s="418">
        <f t="shared" si="71"/>
        <v>0</v>
      </c>
      <c r="R128" s="418">
        <f t="shared" si="77"/>
        <v>0</v>
      </c>
      <c r="S128" s="418">
        <f t="shared" si="77"/>
        <v>0</v>
      </c>
      <c r="T128" s="418">
        <f t="shared" si="77"/>
        <v>0</v>
      </c>
      <c r="U128" s="418">
        <f t="shared" si="77"/>
        <v>0</v>
      </c>
      <c r="V128" s="418">
        <f t="shared" si="77"/>
        <v>0</v>
      </c>
      <c r="W128" s="418">
        <f t="shared" si="77"/>
        <v>0</v>
      </c>
      <c r="X128" s="418">
        <f t="shared" si="77"/>
        <v>0</v>
      </c>
      <c r="Y128" s="418">
        <f t="shared" si="72"/>
        <v>0</v>
      </c>
      <c r="Z128" s="418">
        <f t="shared" ref="Z128" si="78">+SUM(Z125,Z116,Z113)</f>
        <v>0</v>
      </c>
      <c r="AA128" s="418">
        <f>+'DD7A1.MELD'!M121+'DD7A2.MELD'!Z121+'DD7A3.MELD'!Q128+'DD7A3.MELD'!Y128+'DD7A3.MELD'!Z128</f>
        <v>0</v>
      </c>
      <c r="AB128" s="417">
        <v>131</v>
      </c>
      <c r="AC128" s="494"/>
      <c r="AD128" s="500">
        <f>+D128-D113-D116-D125</f>
        <v>0</v>
      </c>
      <c r="AE128" s="500">
        <f t="shared" ref="AE128:BA128" si="79">+E128-E113-E116-E125</f>
        <v>0</v>
      </c>
      <c r="AF128" s="837"/>
      <c r="AG128" s="500">
        <f t="shared" si="79"/>
        <v>0</v>
      </c>
      <c r="AH128" s="500">
        <f t="shared" si="79"/>
        <v>0</v>
      </c>
      <c r="AI128" s="500">
        <f t="shared" si="79"/>
        <v>0</v>
      </c>
      <c r="AJ128" s="500">
        <f t="shared" si="79"/>
        <v>0</v>
      </c>
      <c r="AK128" s="500">
        <f t="shared" si="79"/>
        <v>0</v>
      </c>
      <c r="AL128" s="500">
        <f t="shared" si="79"/>
        <v>0</v>
      </c>
      <c r="AM128" s="500">
        <f t="shared" si="79"/>
        <v>0</v>
      </c>
      <c r="AN128" s="500">
        <f t="shared" si="79"/>
        <v>0</v>
      </c>
      <c r="AO128" s="500">
        <f t="shared" si="79"/>
        <v>0</v>
      </c>
      <c r="AP128" s="500">
        <f t="shared" si="79"/>
        <v>0</v>
      </c>
      <c r="AQ128" s="500">
        <f t="shared" si="79"/>
        <v>0</v>
      </c>
      <c r="AR128" s="500">
        <f t="shared" si="79"/>
        <v>0</v>
      </c>
      <c r="AS128" s="500">
        <f t="shared" si="79"/>
        <v>0</v>
      </c>
      <c r="AT128" s="500">
        <f t="shared" si="79"/>
        <v>0</v>
      </c>
      <c r="AU128" s="500">
        <f t="shared" si="79"/>
        <v>0</v>
      </c>
      <c r="AV128" s="500">
        <f t="shared" si="79"/>
        <v>0</v>
      </c>
      <c r="AW128" s="500">
        <f t="shared" si="79"/>
        <v>0</v>
      </c>
      <c r="AX128" s="500">
        <f t="shared" si="79"/>
        <v>0</v>
      </c>
      <c r="AY128" s="500">
        <f t="shared" si="79"/>
        <v>0</v>
      </c>
      <c r="AZ128" s="500">
        <f t="shared" si="79"/>
        <v>0</v>
      </c>
      <c r="BA128" s="500">
        <f t="shared" si="79"/>
        <v>0</v>
      </c>
      <c r="BB128" s="494"/>
      <c r="BC128" s="500">
        <f t="shared" si="51"/>
        <v>0</v>
      </c>
      <c r="BD128" s="500">
        <f t="shared" si="52"/>
        <v>0</v>
      </c>
      <c r="BE128" s="500">
        <f>+AA128-'DD7A1.MELD'!M121-'DD7A2.MELD'!Z121-'DD7A3.MELD'!Q128-'DD7A3.MELD'!Y128-'DD7A3.MELD'!Z128</f>
        <v>0</v>
      </c>
      <c r="BF128" s="498"/>
    </row>
    <row r="129" spans="1:58" s="51" customFormat="1" ht="30" customHeight="1" thickTop="1" thickBot="1">
      <c r="B129" s="432"/>
      <c r="C129" s="733" t="s">
        <v>388</v>
      </c>
      <c r="D129" s="703"/>
      <c r="E129" s="703"/>
      <c r="F129" s="666"/>
      <c r="G129" s="703"/>
      <c r="H129" s="703"/>
      <c r="I129" s="703"/>
      <c r="J129" s="703"/>
      <c r="K129" s="703"/>
      <c r="L129" s="703"/>
      <c r="M129" s="703"/>
      <c r="N129" s="703"/>
      <c r="O129" s="703"/>
      <c r="P129" s="703"/>
      <c r="Q129" s="418">
        <f t="shared" si="71"/>
        <v>0</v>
      </c>
      <c r="R129" s="482"/>
      <c r="S129" s="482"/>
      <c r="T129" s="482"/>
      <c r="U129" s="482"/>
      <c r="V129" s="482"/>
      <c r="W129" s="482"/>
      <c r="X129" s="482"/>
      <c r="Y129" s="418">
        <f t="shared" si="72"/>
        <v>0</v>
      </c>
      <c r="Z129" s="482"/>
      <c r="AA129" s="418">
        <f>+'DD7A1.MELD'!M122+'DD7A2.MELD'!Z122+'DD7A3.MELD'!Q129+'DD7A3.MELD'!Y129+'DD7A3.MELD'!Z129</f>
        <v>0</v>
      </c>
      <c r="AB129" s="417">
        <v>178</v>
      </c>
      <c r="AC129" s="494"/>
      <c r="AD129" s="506">
        <f>+IF((D129+D130&gt;D128),111,0)</f>
        <v>0</v>
      </c>
      <c r="AE129" s="506">
        <f t="shared" ref="AE129:BA129" si="80">+IF((E129+E130&gt;E128),111,0)</f>
        <v>0</v>
      </c>
      <c r="AF129" s="837"/>
      <c r="AG129" s="506">
        <f t="shared" si="80"/>
        <v>0</v>
      </c>
      <c r="AH129" s="506">
        <f t="shared" si="80"/>
        <v>0</v>
      </c>
      <c r="AI129" s="506">
        <f t="shared" si="80"/>
        <v>0</v>
      </c>
      <c r="AJ129" s="506">
        <f t="shared" si="80"/>
        <v>0</v>
      </c>
      <c r="AK129" s="506">
        <f t="shared" si="80"/>
        <v>0</v>
      </c>
      <c r="AL129" s="506">
        <f t="shared" si="80"/>
        <v>0</v>
      </c>
      <c r="AM129" s="506">
        <f t="shared" si="80"/>
        <v>0</v>
      </c>
      <c r="AN129" s="506">
        <f t="shared" si="80"/>
        <v>0</v>
      </c>
      <c r="AO129" s="506">
        <f t="shared" si="80"/>
        <v>0</v>
      </c>
      <c r="AP129" s="506">
        <f t="shared" si="80"/>
        <v>0</v>
      </c>
      <c r="AQ129" s="506">
        <f t="shared" si="80"/>
        <v>0</v>
      </c>
      <c r="AR129" s="506">
        <f t="shared" si="80"/>
        <v>0</v>
      </c>
      <c r="AS129" s="506">
        <f t="shared" si="80"/>
        <v>0</v>
      </c>
      <c r="AT129" s="506">
        <f t="shared" si="80"/>
        <v>0</v>
      </c>
      <c r="AU129" s="506">
        <f t="shared" si="80"/>
        <v>0</v>
      </c>
      <c r="AV129" s="506">
        <f t="shared" si="80"/>
        <v>0</v>
      </c>
      <c r="AW129" s="506">
        <f t="shared" si="80"/>
        <v>0</v>
      </c>
      <c r="AX129" s="506">
        <f t="shared" si="80"/>
        <v>0</v>
      </c>
      <c r="AY129" s="506">
        <f t="shared" si="80"/>
        <v>0</v>
      </c>
      <c r="AZ129" s="506">
        <f t="shared" si="80"/>
        <v>0</v>
      </c>
      <c r="BA129" s="506">
        <f t="shared" si="80"/>
        <v>0</v>
      </c>
      <c r="BB129" s="494"/>
      <c r="BC129" s="506">
        <f t="shared" si="51"/>
        <v>0</v>
      </c>
      <c r="BD129" s="506">
        <f t="shared" si="52"/>
        <v>0</v>
      </c>
      <c r="BE129" s="506">
        <f>+AA129-'DD7A1.MELD'!M122-'DD7A2.MELD'!Z122-'DD7A3.MELD'!Q129-'DD7A3.MELD'!Y129-'DD7A3.MELD'!Z129</f>
        <v>0</v>
      </c>
      <c r="BF129" s="494"/>
    </row>
    <row r="130" spans="1:58" s="51" customFormat="1" ht="17.100000000000001" customHeight="1" thickTop="1" thickBot="1">
      <c r="B130" s="433"/>
      <c r="C130" s="733" t="s">
        <v>389</v>
      </c>
      <c r="D130" s="703"/>
      <c r="E130" s="703"/>
      <c r="F130" s="666"/>
      <c r="G130" s="703"/>
      <c r="H130" s="703"/>
      <c r="I130" s="703"/>
      <c r="J130" s="703"/>
      <c r="K130" s="703"/>
      <c r="L130" s="703"/>
      <c r="M130" s="703"/>
      <c r="N130" s="703"/>
      <c r="O130" s="703"/>
      <c r="P130" s="703"/>
      <c r="Q130" s="418">
        <f t="shared" si="71"/>
        <v>0</v>
      </c>
      <c r="R130" s="482"/>
      <c r="S130" s="482"/>
      <c r="T130" s="482"/>
      <c r="U130" s="482"/>
      <c r="V130" s="482"/>
      <c r="W130" s="482"/>
      <c r="X130" s="482"/>
      <c r="Y130" s="418">
        <f t="shared" si="72"/>
        <v>0</v>
      </c>
      <c r="Z130" s="482"/>
      <c r="AA130" s="418">
        <f>+'DD7A1.MELD'!M123+'DD7A2.MELD'!Z123+'DD7A3.MELD'!Q130+'DD7A3.MELD'!Y130+'DD7A3.MELD'!Z130</f>
        <v>0</v>
      </c>
      <c r="AB130" s="417">
        <v>179</v>
      </c>
      <c r="AC130" s="494"/>
      <c r="AD130" s="506"/>
      <c r="AE130" s="506"/>
      <c r="AF130" s="837"/>
      <c r="AG130" s="506"/>
      <c r="AH130" s="506"/>
      <c r="AI130" s="506"/>
      <c r="AJ130" s="506"/>
      <c r="AK130" s="506"/>
      <c r="AL130" s="506"/>
      <c r="AM130" s="506"/>
      <c r="AN130" s="506"/>
      <c r="AO130" s="506"/>
      <c r="AP130" s="506"/>
      <c r="AQ130" s="506"/>
      <c r="AR130" s="506"/>
      <c r="AS130" s="506"/>
      <c r="AT130" s="506"/>
      <c r="AU130" s="506"/>
      <c r="AV130" s="506"/>
      <c r="AW130" s="506"/>
      <c r="AX130" s="506"/>
      <c r="AY130" s="506"/>
      <c r="AZ130" s="506"/>
      <c r="BA130" s="506"/>
      <c r="BB130" s="494"/>
      <c r="BC130" s="506">
        <f t="shared" si="51"/>
        <v>0</v>
      </c>
      <c r="BD130" s="506">
        <f t="shared" si="52"/>
        <v>0</v>
      </c>
      <c r="BE130" s="506">
        <f>+AA130-'DD7A1.MELD'!M123-'DD7A2.MELD'!Z123-'DD7A3.MELD'!Q130-'DD7A3.MELD'!Y130-'DD7A3.MELD'!Z130</f>
        <v>0</v>
      </c>
      <c r="BF130" s="494"/>
    </row>
    <row r="131" spans="1:58" s="51" customFormat="1" ht="17.100000000000001" customHeight="1" thickTop="1" thickBot="1">
      <c r="B131" s="433"/>
      <c r="C131" s="733" t="s">
        <v>250</v>
      </c>
      <c r="D131" s="703"/>
      <c r="E131" s="703"/>
      <c r="F131" s="666"/>
      <c r="G131" s="703"/>
      <c r="H131" s="703"/>
      <c r="I131" s="703"/>
      <c r="J131" s="703"/>
      <c r="K131" s="703"/>
      <c r="L131" s="703"/>
      <c r="M131" s="703"/>
      <c r="N131" s="703"/>
      <c r="O131" s="703"/>
      <c r="P131" s="703"/>
      <c r="Q131" s="418">
        <f t="shared" si="71"/>
        <v>0</v>
      </c>
      <c r="R131" s="482"/>
      <c r="S131" s="482"/>
      <c r="T131" s="482"/>
      <c r="U131" s="482"/>
      <c r="V131" s="482"/>
      <c r="W131" s="482"/>
      <c r="X131" s="482"/>
      <c r="Y131" s="418">
        <f t="shared" si="72"/>
        <v>0</v>
      </c>
      <c r="Z131" s="482"/>
      <c r="AA131" s="418">
        <f>+'DD7A1.MELD'!M124+'DD7A2.MELD'!Z124+'DD7A3.MELD'!Q131+'DD7A3.MELD'!Y131+'DD7A3.MELD'!Z131</f>
        <v>0</v>
      </c>
      <c r="AB131" s="417">
        <v>180</v>
      </c>
      <c r="AC131" s="494"/>
      <c r="AD131" s="506">
        <f>+IF((D131&gt;D128),111,0)</f>
        <v>0</v>
      </c>
      <c r="AE131" s="506">
        <f t="shared" ref="AE131:BA131" si="81">+IF((E131&gt;E128),111,0)</f>
        <v>0</v>
      </c>
      <c r="AF131" s="837"/>
      <c r="AG131" s="506">
        <f t="shared" si="81"/>
        <v>0</v>
      </c>
      <c r="AH131" s="506">
        <f t="shared" si="81"/>
        <v>0</v>
      </c>
      <c r="AI131" s="506">
        <f t="shared" si="81"/>
        <v>0</v>
      </c>
      <c r="AJ131" s="506">
        <f t="shared" si="81"/>
        <v>0</v>
      </c>
      <c r="AK131" s="506">
        <f t="shared" si="81"/>
        <v>0</v>
      </c>
      <c r="AL131" s="506">
        <f t="shared" si="81"/>
        <v>0</v>
      </c>
      <c r="AM131" s="506">
        <f t="shared" si="81"/>
        <v>0</v>
      </c>
      <c r="AN131" s="506">
        <f t="shared" si="81"/>
        <v>0</v>
      </c>
      <c r="AO131" s="506">
        <f t="shared" si="81"/>
        <v>0</v>
      </c>
      <c r="AP131" s="506">
        <f t="shared" si="81"/>
        <v>0</v>
      </c>
      <c r="AQ131" s="506">
        <f t="shared" si="81"/>
        <v>0</v>
      </c>
      <c r="AR131" s="506">
        <f t="shared" si="81"/>
        <v>0</v>
      </c>
      <c r="AS131" s="506">
        <f t="shared" si="81"/>
        <v>0</v>
      </c>
      <c r="AT131" s="506">
        <f t="shared" si="81"/>
        <v>0</v>
      </c>
      <c r="AU131" s="506">
        <f t="shared" si="81"/>
        <v>0</v>
      </c>
      <c r="AV131" s="506">
        <f t="shared" si="81"/>
        <v>0</v>
      </c>
      <c r="AW131" s="506">
        <f t="shared" si="81"/>
        <v>0</v>
      </c>
      <c r="AX131" s="506">
        <f t="shared" si="81"/>
        <v>0</v>
      </c>
      <c r="AY131" s="506">
        <f t="shared" si="81"/>
        <v>0</v>
      </c>
      <c r="AZ131" s="506">
        <f t="shared" si="81"/>
        <v>0</v>
      </c>
      <c r="BA131" s="506">
        <f t="shared" si="81"/>
        <v>0</v>
      </c>
      <c r="BB131" s="494"/>
      <c r="BC131" s="506">
        <f t="shared" si="51"/>
        <v>0</v>
      </c>
      <c r="BD131" s="506">
        <f t="shared" si="52"/>
        <v>0</v>
      </c>
      <c r="BE131" s="506">
        <f>+AA131-'DD7A1.MELD'!M124-'DD7A2.MELD'!Z124-'DD7A3.MELD'!Q131-'DD7A3.MELD'!Y131-'DD7A3.MELD'!Z131</f>
        <v>0</v>
      </c>
      <c r="BF131" s="494"/>
    </row>
    <row r="132" spans="1:58" s="51" customFormat="1" ht="17.100000000000001" customHeight="1" thickTop="1">
      <c r="A132" s="831"/>
      <c r="B132" s="433"/>
      <c r="C132" s="864" t="s">
        <v>447</v>
      </c>
      <c r="D132" s="666"/>
      <c r="E132" s="666"/>
      <c r="F132" s="666"/>
      <c r="G132" s="666"/>
      <c r="H132" s="666"/>
      <c r="I132" s="666"/>
      <c r="J132" s="666"/>
      <c r="K132" s="666"/>
      <c r="L132" s="666"/>
      <c r="M132" s="666"/>
      <c r="N132" s="666"/>
      <c r="O132" s="666"/>
      <c r="P132" s="666"/>
      <c r="Q132" s="666"/>
      <c r="R132" s="666"/>
      <c r="S132" s="666"/>
      <c r="T132" s="666"/>
      <c r="U132" s="666"/>
      <c r="V132" s="666"/>
      <c r="W132" s="666"/>
      <c r="X132" s="666"/>
      <c r="Y132" s="666"/>
      <c r="Z132" s="666"/>
      <c r="AA132" s="438"/>
      <c r="AB132" s="417">
        <v>194</v>
      </c>
      <c r="AC132" s="494"/>
      <c r="AD132" s="836"/>
      <c r="AE132" s="836"/>
      <c r="AF132" s="837"/>
      <c r="AG132" s="836"/>
      <c r="AH132" s="836"/>
      <c r="AI132" s="836"/>
      <c r="AJ132" s="836"/>
      <c r="AK132" s="836"/>
      <c r="AL132" s="836"/>
      <c r="AM132" s="836"/>
      <c r="AN132" s="836"/>
      <c r="AO132" s="836"/>
      <c r="AP132" s="836"/>
      <c r="AQ132" s="836"/>
      <c r="AR132" s="836"/>
      <c r="AS132" s="836"/>
      <c r="AT132" s="836"/>
      <c r="AU132" s="836"/>
      <c r="AV132" s="836"/>
      <c r="AW132" s="836"/>
      <c r="AX132" s="836"/>
      <c r="AY132" s="836"/>
      <c r="AZ132" s="836"/>
      <c r="BA132" s="511"/>
      <c r="BB132" s="494"/>
      <c r="BC132" s="836"/>
      <c r="BD132" s="836"/>
      <c r="BE132" s="506">
        <f>+IF(AA132&lt;=AA128,0,100)</f>
        <v>0</v>
      </c>
      <c r="BF132" s="494"/>
    </row>
    <row r="133" spans="1:58" s="51" customFormat="1" ht="17.100000000000001" customHeight="1">
      <c r="A133" s="831"/>
      <c r="B133" s="433"/>
      <c r="C133" s="733" t="s">
        <v>448</v>
      </c>
      <c r="D133" s="666"/>
      <c r="E133" s="666"/>
      <c r="F133" s="666"/>
      <c r="G133" s="666"/>
      <c r="H133" s="666"/>
      <c r="I133" s="666"/>
      <c r="J133" s="666"/>
      <c r="K133" s="666"/>
      <c r="L133" s="666"/>
      <c r="M133" s="666"/>
      <c r="N133" s="666"/>
      <c r="O133" s="666"/>
      <c r="P133" s="666"/>
      <c r="Q133" s="666"/>
      <c r="R133" s="666"/>
      <c r="S133" s="666"/>
      <c r="T133" s="666"/>
      <c r="U133" s="666"/>
      <c r="V133" s="666"/>
      <c r="W133" s="666"/>
      <c r="X133" s="666"/>
      <c r="Y133" s="666"/>
      <c r="Z133" s="666"/>
      <c r="AA133" s="438"/>
      <c r="AB133" s="417">
        <v>195</v>
      </c>
      <c r="AC133" s="494"/>
      <c r="AD133" s="836"/>
      <c r="AE133" s="836"/>
      <c r="AF133" s="837"/>
      <c r="AG133" s="836"/>
      <c r="AH133" s="836"/>
      <c r="AI133" s="836"/>
      <c r="AJ133" s="836"/>
      <c r="AK133" s="836"/>
      <c r="AL133" s="836"/>
      <c r="AM133" s="836"/>
      <c r="AN133" s="836"/>
      <c r="AO133" s="836"/>
      <c r="AP133" s="836"/>
      <c r="AQ133" s="836"/>
      <c r="AR133" s="836"/>
      <c r="AS133" s="836"/>
      <c r="AT133" s="836"/>
      <c r="AU133" s="836"/>
      <c r="AV133" s="836"/>
      <c r="AW133" s="836"/>
      <c r="AX133" s="836"/>
      <c r="AY133" s="836"/>
      <c r="AZ133" s="836"/>
      <c r="BA133" s="511"/>
      <c r="BB133" s="494"/>
      <c r="BC133" s="836"/>
      <c r="BD133" s="836"/>
      <c r="BE133" s="506">
        <f>+IF(AA133&lt;=AA128,0,100)</f>
        <v>0</v>
      </c>
      <c r="BF133" s="494"/>
    </row>
    <row r="134" spans="1:58" s="56" customFormat="1" ht="30" customHeight="1">
      <c r="B134" s="436"/>
      <c r="C134" s="168" t="s">
        <v>51</v>
      </c>
      <c r="D134" s="419"/>
      <c r="E134" s="419"/>
      <c r="F134" s="419"/>
      <c r="G134" s="419"/>
      <c r="H134" s="419"/>
      <c r="I134" s="419"/>
      <c r="J134" s="419"/>
      <c r="K134" s="419"/>
      <c r="L134" s="419"/>
      <c r="M134" s="419"/>
      <c r="N134" s="419"/>
      <c r="O134" s="419"/>
      <c r="P134" s="419"/>
      <c r="Q134" s="419"/>
      <c r="R134" s="419"/>
      <c r="S134" s="419"/>
      <c r="T134" s="419"/>
      <c r="U134" s="419"/>
      <c r="V134" s="419"/>
      <c r="W134" s="419"/>
      <c r="X134" s="419"/>
      <c r="Y134" s="419"/>
      <c r="Z134" s="419"/>
      <c r="AA134" s="416"/>
      <c r="AB134" s="417">
        <v>132</v>
      </c>
      <c r="AC134" s="494"/>
      <c r="AD134" s="500"/>
      <c r="AE134" s="500"/>
      <c r="AF134" s="837"/>
      <c r="AG134" s="500"/>
      <c r="AH134" s="500"/>
      <c r="AI134" s="500"/>
      <c r="AJ134" s="500"/>
      <c r="AK134" s="500"/>
      <c r="AL134" s="500"/>
      <c r="AM134" s="500"/>
      <c r="AN134" s="500"/>
      <c r="AO134" s="500"/>
      <c r="AP134" s="500"/>
      <c r="AQ134" s="500"/>
      <c r="AR134" s="500"/>
      <c r="AS134" s="500"/>
      <c r="AT134" s="500"/>
      <c r="AU134" s="500"/>
      <c r="AV134" s="500"/>
      <c r="AW134" s="500"/>
      <c r="AX134" s="500"/>
      <c r="AY134" s="500"/>
      <c r="AZ134" s="500"/>
      <c r="BA134" s="500"/>
      <c r="BB134" s="494"/>
      <c r="BC134" s="500"/>
      <c r="BD134" s="500"/>
      <c r="BE134" s="500"/>
      <c r="BF134" s="498"/>
    </row>
    <row r="135" spans="1:58" s="51" customFormat="1" ht="17.100000000000001" customHeight="1">
      <c r="A135" s="831"/>
      <c r="B135" s="433"/>
      <c r="C135" s="864" t="s">
        <v>447</v>
      </c>
      <c r="D135" s="666"/>
      <c r="E135" s="666"/>
      <c r="F135" s="666"/>
      <c r="G135" s="666"/>
      <c r="H135" s="666"/>
      <c r="I135" s="666"/>
      <c r="J135" s="666"/>
      <c r="K135" s="666"/>
      <c r="L135" s="666"/>
      <c r="M135" s="666"/>
      <c r="N135" s="666"/>
      <c r="O135" s="666"/>
      <c r="P135" s="666"/>
      <c r="Q135" s="666"/>
      <c r="R135" s="666"/>
      <c r="S135" s="666"/>
      <c r="T135" s="666"/>
      <c r="U135" s="666"/>
      <c r="V135" s="666"/>
      <c r="W135" s="666"/>
      <c r="X135" s="666"/>
      <c r="Y135" s="666"/>
      <c r="Z135" s="666"/>
      <c r="AA135" s="438"/>
      <c r="AB135" s="417">
        <v>196</v>
      </c>
      <c r="AC135" s="494"/>
      <c r="AD135" s="836"/>
      <c r="AE135" s="836"/>
      <c r="AF135" s="837"/>
      <c r="AG135" s="836"/>
      <c r="AH135" s="836"/>
      <c r="AI135" s="836"/>
      <c r="AJ135" s="836"/>
      <c r="AK135" s="836"/>
      <c r="AL135" s="836"/>
      <c r="AM135" s="836"/>
      <c r="AN135" s="836"/>
      <c r="AO135" s="836"/>
      <c r="AP135" s="836"/>
      <c r="AQ135" s="836"/>
      <c r="AR135" s="836"/>
      <c r="AS135" s="836"/>
      <c r="AT135" s="836"/>
      <c r="AU135" s="836"/>
      <c r="AV135" s="836"/>
      <c r="AW135" s="836"/>
      <c r="AX135" s="836"/>
      <c r="AY135" s="836"/>
      <c r="AZ135" s="836"/>
      <c r="BA135" s="511"/>
      <c r="BB135" s="494"/>
      <c r="BC135" s="836"/>
      <c r="BD135" s="836"/>
      <c r="BE135" s="506">
        <f>+IF(AA135&lt;=AA134,0,100)</f>
        <v>0</v>
      </c>
      <c r="BF135" s="494"/>
    </row>
    <row r="136" spans="1:58" s="51" customFormat="1" ht="17.100000000000001" customHeight="1">
      <c r="A136" s="831"/>
      <c r="B136" s="433"/>
      <c r="C136" s="864" t="s">
        <v>448</v>
      </c>
      <c r="D136" s="666"/>
      <c r="E136" s="666"/>
      <c r="F136" s="666"/>
      <c r="G136" s="666"/>
      <c r="H136" s="666"/>
      <c r="I136" s="666"/>
      <c r="J136" s="666"/>
      <c r="K136" s="666"/>
      <c r="L136" s="666"/>
      <c r="M136" s="666"/>
      <c r="N136" s="666"/>
      <c r="O136" s="666"/>
      <c r="P136" s="666"/>
      <c r="Q136" s="666"/>
      <c r="R136" s="666"/>
      <c r="S136" s="666"/>
      <c r="T136" s="666"/>
      <c r="U136" s="666"/>
      <c r="V136" s="666"/>
      <c r="W136" s="666"/>
      <c r="X136" s="666"/>
      <c r="Y136" s="666"/>
      <c r="Z136" s="666"/>
      <c r="AA136" s="438"/>
      <c r="AB136" s="417">
        <v>197</v>
      </c>
      <c r="AC136" s="494"/>
      <c r="AD136" s="836"/>
      <c r="AE136" s="836"/>
      <c r="AF136" s="837"/>
      <c r="AG136" s="836"/>
      <c r="AH136" s="836"/>
      <c r="AI136" s="836"/>
      <c r="AJ136" s="836"/>
      <c r="AK136" s="836"/>
      <c r="AL136" s="836"/>
      <c r="AM136" s="836"/>
      <c r="AN136" s="836"/>
      <c r="AO136" s="836"/>
      <c r="AP136" s="836"/>
      <c r="AQ136" s="836"/>
      <c r="AR136" s="836"/>
      <c r="AS136" s="836"/>
      <c r="AT136" s="836"/>
      <c r="AU136" s="836"/>
      <c r="AV136" s="836"/>
      <c r="AW136" s="836"/>
      <c r="AX136" s="836"/>
      <c r="AY136" s="836"/>
      <c r="AZ136" s="836"/>
      <c r="BA136" s="511"/>
      <c r="BB136" s="494"/>
      <c r="BC136" s="836"/>
      <c r="BD136" s="836"/>
      <c r="BE136" s="506">
        <f>+IF(AA136&lt;=AA134,0,100)</f>
        <v>0</v>
      </c>
      <c r="BF136" s="494"/>
    </row>
    <row r="137" spans="1:58" s="51" customFormat="1" ht="30" customHeight="1" thickBot="1">
      <c r="B137" s="432"/>
      <c r="C137" s="562" t="s">
        <v>20</v>
      </c>
      <c r="D137" s="726">
        <f>+D26+D47+D77+D106+D128</f>
        <v>0</v>
      </c>
      <c r="E137" s="726">
        <f t="shared" ref="E137:P137" si="82">+E26+E47+E77+E106+E128</f>
        <v>0</v>
      </c>
      <c r="F137" s="666"/>
      <c r="G137" s="726">
        <f t="shared" si="82"/>
        <v>0</v>
      </c>
      <c r="H137" s="726">
        <f t="shared" si="82"/>
        <v>0</v>
      </c>
      <c r="I137" s="726">
        <f t="shared" si="82"/>
        <v>0</v>
      </c>
      <c r="J137" s="726">
        <f t="shared" si="82"/>
        <v>0</v>
      </c>
      <c r="K137" s="726">
        <f t="shared" si="82"/>
        <v>0</v>
      </c>
      <c r="L137" s="726">
        <f t="shared" si="82"/>
        <v>0</v>
      </c>
      <c r="M137" s="726">
        <f t="shared" si="82"/>
        <v>0</v>
      </c>
      <c r="N137" s="726">
        <f t="shared" si="82"/>
        <v>0</v>
      </c>
      <c r="O137" s="726">
        <f t="shared" si="82"/>
        <v>0</v>
      </c>
      <c r="P137" s="726">
        <f t="shared" si="82"/>
        <v>0</v>
      </c>
      <c r="Q137" s="418">
        <f t="shared" si="71"/>
        <v>0</v>
      </c>
      <c r="R137" s="726">
        <f t="shared" ref="R137:T137" si="83">+R26+R47+R77+R106+R128</f>
        <v>0</v>
      </c>
      <c r="S137" s="726">
        <f t="shared" si="83"/>
        <v>0</v>
      </c>
      <c r="T137" s="726">
        <f t="shared" si="83"/>
        <v>0</v>
      </c>
      <c r="U137" s="726">
        <f t="shared" ref="U137:Z137" si="84">+U26+U47+U77+U106+U128</f>
        <v>0</v>
      </c>
      <c r="V137" s="726">
        <f t="shared" si="84"/>
        <v>0</v>
      </c>
      <c r="W137" s="726">
        <f t="shared" si="84"/>
        <v>0</v>
      </c>
      <c r="X137" s="726">
        <f t="shared" si="84"/>
        <v>0</v>
      </c>
      <c r="Y137" s="418">
        <f t="shared" ref="Y137:Y140" si="85">SUM(R137:X137)</f>
        <v>0</v>
      </c>
      <c r="Z137" s="726">
        <f t="shared" si="84"/>
        <v>0</v>
      </c>
      <c r="AA137" s="418">
        <f>+'DD7A1.MELD'!M125+'DD7A2.MELD'!Z125+'DD7A3.MELD'!Q137+'DD7A3.MELD'!Y137+'DD7A3.MELD'!Z137+AA134</f>
        <v>0</v>
      </c>
      <c r="AB137" s="417">
        <v>133</v>
      </c>
      <c r="AC137" s="494"/>
      <c r="AD137" s="770">
        <f>+D137-D26-D47-D77-D106-D128</f>
        <v>0</v>
      </c>
      <c r="AE137" s="770">
        <f t="shared" ref="AE137:AW137" si="86">+E137-E26-E47-E77-E106-E128</f>
        <v>0</v>
      </c>
      <c r="AF137" s="837"/>
      <c r="AG137" s="770">
        <f t="shared" si="86"/>
        <v>0</v>
      </c>
      <c r="AH137" s="770">
        <f t="shared" si="86"/>
        <v>0</v>
      </c>
      <c r="AI137" s="770">
        <f t="shared" si="86"/>
        <v>0</v>
      </c>
      <c r="AJ137" s="770">
        <f t="shared" si="86"/>
        <v>0</v>
      </c>
      <c r="AK137" s="770">
        <f t="shared" si="86"/>
        <v>0</v>
      </c>
      <c r="AL137" s="770">
        <f t="shared" si="86"/>
        <v>0</v>
      </c>
      <c r="AM137" s="770">
        <f t="shared" si="86"/>
        <v>0</v>
      </c>
      <c r="AN137" s="770">
        <f t="shared" si="86"/>
        <v>0</v>
      </c>
      <c r="AO137" s="770">
        <f t="shared" si="86"/>
        <v>0</v>
      </c>
      <c r="AP137" s="770">
        <f t="shared" si="86"/>
        <v>0</v>
      </c>
      <c r="AQ137" s="770">
        <f t="shared" si="86"/>
        <v>0</v>
      </c>
      <c r="AR137" s="770">
        <f t="shared" si="86"/>
        <v>0</v>
      </c>
      <c r="AS137" s="770">
        <f t="shared" si="86"/>
        <v>0</v>
      </c>
      <c r="AT137" s="770">
        <f t="shared" si="86"/>
        <v>0</v>
      </c>
      <c r="AU137" s="770">
        <f t="shared" si="86"/>
        <v>0</v>
      </c>
      <c r="AV137" s="770">
        <f t="shared" si="86"/>
        <v>0</v>
      </c>
      <c r="AW137" s="770">
        <f t="shared" si="86"/>
        <v>0</v>
      </c>
      <c r="AX137" s="770">
        <f t="shared" ref="AX137" si="87">+X137-X26-X47-X77-X106-X128</f>
        <v>0</v>
      </c>
      <c r="AY137" s="770">
        <f t="shared" ref="AY137" si="88">+Y137-Y26-Y47-Y77-Y106-Y128</f>
        <v>0</v>
      </c>
      <c r="AZ137" s="770">
        <f t="shared" ref="AZ137" si="89">+Z137-Z26-Z47-Z77-Z106-Z128</f>
        <v>0</v>
      </c>
      <c r="BA137" s="770">
        <f>+AA137-AA26-AA47-AA77-AA106-AA128-AA134</f>
        <v>0</v>
      </c>
      <c r="BB137" s="494"/>
      <c r="BC137" s="770">
        <f t="shared" si="51"/>
        <v>0</v>
      </c>
      <c r="BD137" s="770">
        <f t="shared" si="52"/>
        <v>0</v>
      </c>
      <c r="BE137" s="770">
        <f>+AA137-'DD7A1.MELD'!M125-'DD7A2.MELD'!Z125-'DD7A3.MELD'!Q137-'DD7A3.MELD'!Y137-'DD7A3.MELD'!Z137-AA134</f>
        <v>0</v>
      </c>
      <c r="BF137" s="784"/>
    </row>
    <row r="138" spans="1:58" s="51" customFormat="1" ht="30" customHeight="1" thickTop="1" thickBot="1">
      <c r="B138" s="432"/>
      <c r="C138" s="733" t="s">
        <v>388</v>
      </c>
      <c r="D138" s="726">
        <f>+D27+D48+D78+D107+D129</f>
        <v>0</v>
      </c>
      <c r="E138" s="726">
        <f t="shared" ref="E138:P138" si="90">+E27+E48+E78+E107+E129</f>
        <v>0</v>
      </c>
      <c r="F138" s="666"/>
      <c r="G138" s="726">
        <f t="shared" si="90"/>
        <v>0</v>
      </c>
      <c r="H138" s="726">
        <f t="shared" si="90"/>
        <v>0</v>
      </c>
      <c r="I138" s="726">
        <f t="shared" si="90"/>
        <v>0</v>
      </c>
      <c r="J138" s="726">
        <f t="shared" si="90"/>
        <v>0</v>
      </c>
      <c r="K138" s="726">
        <f t="shared" si="90"/>
        <v>0</v>
      </c>
      <c r="L138" s="726">
        <f t="shared" si="90"/>
        <v>0</v>
      </c>
      <c r="M138" s="726">
        <f t="shared" si="90"/>
        <v>0</v>
      </c>
      <c r="N138" s="726">
        <f t="shared" si="90"/>
        <v>0</v>
      </c>
      <c r="O138" s="726">
        <f t="shared" si="90"/>
        <v>0</v>
      </c>
      <c r="P138" s="726">
        <f t="shared" si="90"/>
        <v>0</v>
      </c>
      <c r="Q138" s="418">
        <f t="shared" si="71"/>
        <v>0</v>
      </c>
      <c r="R138" s="726">
        <f t="shared" ref="R138:T138" si="91">+R27+R48+R78+R107+R129</f>
        <v>0</v>
      </c>
      <c r="S138" s="726">
        <f t="shared" si="91"/>
        <v>0</v>
      </c>
      <c r="T138" s="726">
        <f t="shared" si="91"/>
        <v>0</v>
      </c>
      <c r="U138" s="726">
        <f t="shared" ref="U138:Z138" si="92">+U27+U48+U78+U107+U129</f>
        <v>0</v>
      </c>
      <c r="V138" s="726">
        <f t="shared" si="92"/>
        <v>0</v>
      </c>
      <c r="W138" s="726">
        <f t="shared" si="92"/>
        <v>0</v>
      </c>
      <c r="X138" s="726">
        <f t="shared" si="92"/>
        <v>0</v>
      </c>
      <c r="Y138" s="418">
        <f t="shared" si="85"/>
        <v>0</v>
      </c>
      <c r="Z138" s="726">
        <f t="shared" si="92"/>
        <v>0</v>
      </c>
      <c r="AA138" s="418">
        <f>+'DD7A1.MELD'!M126+'DD7A2.MELD'!Z126+'DD7A3.MELD'!Q138+'DD7A3.MELD'!Y138+'DD7A3.MELD'!Z138</f>
        <v>0</v>
      </c>
      <c r="AB138" s="417">
        <v>181</v>
      </c>
      <c r="AC138" s="494"/>
      <c r="AD138" s="771">
        <f>+D138-(D27+D48+D78+D107+D129)</f>
        <v>0</v>
      </c>
      <c r="AE138" s="771">
        <f t="shared" ref="AE138:AW138" si="93">+E138-(E27+E48+E78+E107+E129)</f>
        <v>0</v>
      </c>
      <c r="AF138" s="837"/>
      <c r="AG138" s="771">
        <f t="shared" si="93"/>
        <v>0</v>
      </c>
      <c r="AH138" s="771">
        <f t="shared" si="93"/>
        <v>0</v>
      </c>
      <c r="AI138" s="771">
        <f t="shared" si="93"/>
        <v>0</v>
      </c>
      <c r="AJ138" s="771">
        <f t="shared" si="93"/>
        <v>0</v>
      </c>
      <c r="AK138" s="771">
        <f t="shared" si="93"/>
        <v>0</v>
      </c>
      <c r="AL138" s="771">
        <f t="shared" si="93"/>
        <v>0</v>
      </c>
      <c r="AM138" s="771">
        <f t="shared" si="93"/>
        <v>0</v>
      </c>
      <c r="AN138" s="771">
        <f t="shared" si="93"/>
        <v>0</v>
      </c>
      <c r="AO138" s="771">
        <f t="shared" si="93"/>
        <v>0</v>
      </c>
      <c r="AP138" s="771">
        <f t="shared" si="93"/>
        <v>0</v>
      </c>
      <c r="AQ138" s="771">
        <f t="shared" si="93"/>
        <v>0</v>
      </c>
      <c r="AR138" s="771">
        <f t="shared" si="93"/>
        <v>0</v>
      </c>
      <c r="AS138" s="771">
        <f t="shared" si="93"/>
        <v>0</v>
      </c>
      <c r="AT138" s="771">
        <f t="shared" si="93"/>
        <v>0</v>
      </c>
      <c r="AU138" s="771">
        <f t="shared" si="93"/>
        <v>0</v>
      </c>
      <c r="AV138" s="771">
        <f t="shared" si="93"/>
        <v>0</v>
      </c>
      <c r="AW138" s="771">
        <f t="shared" si="93"/>
        <v>0</v>
      </c>
      <c r="AX138" s="771">
        <f t="shared" ref="AX138:BA140" si="94">+X138-(X27+X48+X78+X107+X129)</f>
        <v>0</v>
      </c>
      <c r="AY138" s="771">
        <f t="shared" si="94"/>
        <v>0</v>
      </c>
      <c r="AZ138" s="771">
        <f t="shared" si="94"/>
        <v>0</v>
      </c>
      <c r="BA138" s="771">
        <f t="shared" si="94"/>
        <v>0</v>
      </c>
      <c r="BB138" s="494"/>
      <c r="BC138" s="771">
        <f t="shared" si="51"/>
        <v>0</v>
      </c>
      <c r="BD138" s="771">
        <f t="shared" si="52"/>
        <v>0</v>
      </c>
      <c r="BE138" s="771">
        <f>+AA138-'DD7A1.MELD'!M126-'DD7A2.MELD'!Z126-'DD7A3.MELD'!Q138-'DD7A3.MELD'!Y138-'DD7A3.MELD'!Z138</f>
        <v>0</v>
      </c>
      <c r="BF138" s="494"/>
    </row>
    <row r="139" spans="1:58" s="51" customFormat="1" ht="17.100000000000001" customHeight="1" thickTop="1" thickBot="1">
      <c r="B139" s="432"/>
      <c r="C139" s="733" t="s">
        <v>389</v>
      </c>
      <c r="D139" s="726">
        <f>+D28+D49+D79+D108+D130</f>
        <v>0</v>
      </c>
      <c r="E139" s="726">
        <f t="shared" ref="E139:P139" si="95">+E28+E49+E79+E108+E130</f>
        <v>0</v>
      </c>
      <c r="F139" s="666"/>
      <c r="G139" s="726">
        <f t="shared" si="95"/>
        <v>0</v>
      </c>
      <c r="H139" s="726">
        <f t="shared" si="95"/>
        <v>0</v>
      </c>
      <c r="I139" s="726">
        <f t="shared" si="95"/>
        <v>0</v>
      </c>
      <c r="J139" s="726">
        <f t="shared" si="95"/>
        <v>0</v>
      </c>
      <c r="K139" s="726">
        <f t="shared" si="95"/>
        <v>0</v>
      </c>
      <c r="L139" s="726">
        <f t="shared" si="95"/>
        <v>0</v>
      </c>
      <c r="M139" s="726">
        <f t="shared" si="95"/>
        <v>0</v>
      </c>
      <c r="N139" s="726">
        <f t="shared" si="95"/>
        <v>0</v>
      </c>
      <c r="O139" s="726">
        <f t="shared" si="95"/>
        <v>0</v>
      </c>
      <c r="P139" s="726">
        <f t="shared" si="95"/>
        <v>0</v>
      </c>
      <c r="Q139" s="418">
        <f t="shared" si="71"/>
        <v>0</v>
      </c>
      <c r="R139" s="726">
        <f t="shared" ref="R139:T139" si="96">+R28+R49+R79+R108+R130</f>
        <v>0</v>
      </c>
      <c r="S139" s="726">
        <f t="shared" si="96"/>
        <v>0</v>
      </c>
      <c r="T139" s="726">
        <f t="shared" si="96"/>
        <v>0</v>
      </c>
      <c r="U139" s="726">
        <f t="shared" ref="U139:Z139" si="97">+U28+U49+U79+U108+U130</f>
        <v>0</v>
      </c>
      <c r="V139" s="726">
        <f t="shared" si="97"/>
        <v>0</v>
      </c>
      <c r="W139" s="726">
        <f t="shared" si="97"/>
        <v>0</v>
      </c>
      <c r="X139" s="726">
        <f t="shared" si="97"/>
        <v>0</v>
      </c>
      <c r="Y139" s="418">
        <f t="shared" si="85"/>
        <v>0</v>
      </c>
      <c r="Z139" s="726">
        <f t="shared" si="97"/>
        <v>0</v>
      </c>
      <c r="AA139" s="418">
        <f>+'DD7A1.MELD'!M127+'DD7A2.MELD'!Z127+'DD7A3.MELD'!Q139+'DD7A3.MELD'!Y139+'DD7A3.MELD'!Z139</f>
        <v>0</v>
      </c>
      <c r="AB139" s="417">
        <v>182</v>
      </c>
      <c r="AC139" s="494"/>
      <c r="AD139" s="771">
        <f>+D139-(D28+D49+D79+D108+D130)</f>
        <v>0</v>
      </c>
      <c r="AE139" s="771">
        <f t="shared" ref="AE139:AW139" si="98">+E139-(E28+E49+E79+E108+E130)</f>
        <v>0</v>
      </c>
      <c r="AF139" s="837"/>
      <c r="AG139" s="771">
        <f t="shared" si="98"/>
        <v>0</v>
      </c>
      <c r="AH139" s="771">
        <f t="shared" si="98"/>
        <v>0</v>
      </c>
      <c r="AI139" s="771">
        <f t="shared" si="98"/>
        <v>0</v>
      </c>
      <c r="AJ139" s="771">
        <f t="shared" si="98"/>
        <v>0</v>
      </c>
      <c r="AK139" s="771">
        <f t="shared" si="98"/>
        <v>0</v>
      </c>
      <c r="AL139" s="771">
        <f t="shared" si="98"/>
        <v>0</v>
      </c>
      <c r="AM139" s="771">
        <f t="shared" si="98"/>
        <v>0</v>
      </c>
      <c r="AN139" s="771">
        <f t="shared" si="98"/>
        <v>0</v>
      </c>
      <c r="AO139" s="771">
        <f t="shared" si="98"/>
        <v>0</v>
      </c>
      <c r="AP139" s="771">
        <f t="shared" si="98"/>
        <v>0</v>
      </c>
      <c r="AQ139" s="771">
        <f t="shared" si="98"/>
        <v>0</v>
      </c>
      <c r="AR139" s="771">
        <f t="shared" si="98"/>
        <v>0</v>
      </c>
      <c r="AS139" s="771">
        <f t="shared" si="98"/>
        <v>0</v>
      </c>
      <c r="AT139" s="771">
        <f t="shared" si="98"/>
        <v>0</v>
      </c>
      <c r="AU139" s="771">
        <f t="shared" si="98"/>
        <v>0</v>
      </c>
      <c r="AV139" s="771">
        <f t="shared" si="98"/>
        <v>0</v>
      </c>
      <c r="AW139" s="771">
        <f t="shared" si="98"/>
        <v>0</v>
      </c>
      <c r="AX139" s="771">
        <f t="shared" si="94"/>
        <v>0</v>
      </c>
      <c r="AY139" s="771">
        <f t="shared" si="94"/>
        <v>0</v>
      </c>
      <c r="AZ139" s="771">
        <f t="shared" si="94"/>
        <v>0</v>
      </c>
      <c r="BA139" s="771">
        <f t="shared" si="94"/>
        <v>0</v>
      </c>
      <c r="BB139" s="494"/>
      <c r="BC139" s="771">
        <f t="shared" si="51"/>
        <v>0</v>
      </c>
      <c r="BD139" s="771">
        <f t="shared" si="52"/>
        <v>0</v>
      </c>
      <c r="BE139" s="771">
        <f>+AA139-'DD7A1.MELD'!M127-'DD7A2.MELD'!Z127-'DD7A3.MELD'!Q139-'DD7A3.MELD'!Y139-'DD7A3.MELD'!Z139</f>
        <v>0</v>
      </c>
      <c r="BF139" s="494"/>
    </row>
    <row r="140" spans="1:58" s="51" customFormat="1" ht="17.100000000000001" customHeight="1" thickTop="1" thickBot="1">
      <c r="B140" s="433"/>
      <c r="C140" s="733" t="s">
        <v>250</v>
      </c>
      <c r="D140" s="726">
        <f>+D29+D50+D80+D109+D131</f>
        <v>0</v>
      </c>
      <c r="E140" s="726">
        <f t="shared" ref="E140:P140" si="99">+E29+E50+E80+E109+E131</f>
        <v>0</v>
      </c>
      <c r="F140" s="666"/>
      <c r="G140" s="726">
        <f t="shared" si="99"/>
        <v>0</v>
      </c>
      <c r="H140" s="726">
        <f t="shared" si="99"/>
        <v>0</v>
      </c>
      <c r="I140" s="726">
        <f t="shared" si="99"/>
        <v>0</v>
      </c>
      <c r="J140" s="726">
        <f t="shared" si="99"/>
        <v>0</v>
      </c>
      <c r="K140" s="726">
        <f t="shared" si="99"/>
        <v>0</v>
      </c>
      <c r="L140" s="726">
        <f t="shared" si="99"/>
        <v>0</v>
      </c>
      <c r="M140" s="726">
        <f t="shared" si="99"/>
        <v>0</v>
      </c>
      <c r="N140" s="726">
        <f t="shared" si="99"/>
        <v>0</v>
      </c>
      <c r="O140" s="726">
        <f t="shared" si="99"/>
        <v>0</v>
      </c>
      <c r="P140" s="726">
        <f t="shared" si="99"/>
        <v>0</v>
      </c>
      <c r="Q140" s="418">
        <f t="shared" si="71"/>
        <v>0</v>
      </c>
      <c r="R140" s="726">
        <f t="shared" ref="R140:T140" si="100">+R29+R50+R80+R109+R131</f>
        <v>0</v>
      </c>
      <c r="S140" s="726">
        <f t="shared" si="100"/>
        <v>0</v>
      </c>
      <c r="T140" s="726">
        <f t="shared" si="100"/>
        <v>0</v>
      </c>
      <c r="U140" s="726">
        <f t="shared" ref="U140:Z140" si="101">+U29+U50+U80+U109+U131</f>
        <v>0</v>
      </c>
      <c r="V140" s="726">
        <f t="shared" si="101"/>
        <v>0</v>
      </c>
      <c r="W140" s="726">
        <f t="shared" si="101"/>
        <v>0</v>
      </c>
      <c r="X140" s="726">
        <f t="shared" si="101"/>
        <v>0</v>
      </c>
      <c r="Y140" s="418">
        <f t="shared" si="85"/>
        <v>0</v>
      </c>
      <c r="Z140" s="726">
        <f t="shared" si="101"/>
        <v>0</v>
      </c>
      <c r="AA140" s="418">
        <f>+'DD7A1.MELD'!M128+'DD7A2.MELD'!Z128+'DD7A3.MELD'!Q140+'DD7A3.MELD'!Y140+'DD7A3.MELD'!Z140</f>
        <v>0</v>
      </c>
      <c r="AB140" s="417">
        <v>160</v>
      </c>
      <c r="AC140" s="494"/>
      <c r="AD140" s="771">
        <f>+D140-(D29+D50+D80+D109+D131)</f>
        <v>0</v>
      </c>
      <c r="AE140" s="771">
        <f t="shared" ref="AE140:AW140" si="102">+E140-(E29+E50+E80+E109+E131)</f>
        <v>0</v>
      </c>
      <c r="AF140" s="837"/>
      <c r="AG140" s="771">
        <f t="shared" si="102"/>
        <v>0</v>
      </c>
      <c r="AH140" s="771">
        <f t="shared" si="102"/>
        <v>0</v>
      </c>
      <c r="AI140" s="771">
        <f t="shared" si="102"/>
        <v>0</v>
      </c>
      <c r="AJ140" s="771">
        <f t="shared" si="102"/>
        <v>0</v>
      </c>
      <c r="AK140" s="771">
        <f t="shared" si="102"/>
        <v>0</v>
      </c>
      <c r="AL140" s="771">
        <f t="shared" si="102"/>
        <v>0</v>
      </c>
      <c r="AM140" s="771">
        <f t="shared" si="102"/>
        <v>0</v>
      </c>
      <c r="AN140" s="771">
        <f t="shared" si="102"/>
        <v>0</v>
      </c>
      <c r="AO140" s="771">
        <f t="shared" si="102"/>
        <v>0</v>
      </c>
      <c r="AP140" s="771">
        <f t="shared" si="102"/>
        <v>0</v>
      </c>
      <c r="AQ140" s="771">
        <f t="shared" si="102"/>
        <v>0</v>
      </c>
      <c r="AR140" s="771">
        <f t="shared" si="102"/>
        <v>0</v>
      </c>
      <c r="AS140" s="771">
        <f t="shared" si="102"/>
        <v>0</v>
      </c>
      <c r="AT140" s="771">
        <f t="shared" si="102"/>
        <v>0</v>
      </c>
      <c r="AU140" s="771">
        <f t="shared" si="102"/>
        <v>0</v>
      </c>
      <c r="AV140" s="771">
        <f t="shared" si="102"/>
        <v>0</v>
      </c>
      <c r="AW140" s="771">
        <f t="shared" si="102"/>
        <v>0</v>
      </c>
      <c r="AX140" s="771">
        <f t="shared" si="94"/>
        <v>0</v>
      </c>
      <c r="AY140" s="771">
        <f t="shared" si="94"/>
        <v>0</v>
      </c>
      <c r="AZ140" s="771">
        <f t="shared" si="94"/>
        <v>0</v>
      </c>
      <c r="BA140" s="771">
        <f t="shared" si="94"/>
        <v>0</v>
      </c>
      <c r="BB140" s="494"/>
      <c r="BC140" s="771">
        <f t="shared" si="51"/>
        <v>0</v>
      </c>
      <c r="BD140" s="771">
        <f t="shared" si="52"/>
        <v>0</v>
      </c>
      <c r="BE140" s="771">
        <f>+AA140-'DD7A1.MELD'!M128-'DD7A2.MELD'!Z128-'DD7A3.MELD'!Q140-'DD7A3.MELD'!Y140-'DD7A3.MELD'!Z140</f>
        <v>0</v>
      </c>
      <c r="BF140" s="494"/>
    </row>
    <row r="141" spans="1:58" s="51" customFormat="1" ht="17.100000000000001" customHeight="1" thickTop="1">
      <c r="B141" s="433"/>
      <c r="C141" s="865" t="s">
        <v>52</v>
      </c>
      <c r="D141" s="666"/>
      <c r="E141" s="666"/>
      <c r="F141" s="666"/>
      <c r="G141" s="666"/>
      <c r="H141" s="666"/>
      <c r="I141" s="666"/>
      <c r="J141" s="666"/>
      <c r="K141" s="666"/>
      <c r="L141" s="666"/>
      <c r="M141" s="666"/>
      <c r="N141" s="666"/>
      <c r="O141" s="666"/>
      <c r="P141" s="666"/>
      <c r="Q141" s="666"/>
      <c r="R141" s="666"/>
      <c r="S141" s="666"/>
      <c r="T141" s="666"/>
      <c r="U141" s="666"/>
      <c r="V141" s="666"/>
      <c r="W141" s="666"/>
      <c r="X141" s="666"/>
      <c r="Y141" s="666"/>
      <c r="Z141" s="666"/>
      <c r="AA141" s="438"/>
      <c r="AB141" s="417">
        <v>134</v>
      </c>
      <c r="AC141" s="494"/>
      <c r="AD141" s="772"/>
      <c r="AE141" s="772"/>
      <c r="AF141" s="837"/>
      <c r="AG141" s="772"/>
      <c r="AH141" s="772"/>
      <c r="AI141" s="772"/>
      <c r="AJ141" s="772"/>
      <c r="AK141" s="772"/>
      <c r="AL141" s="772"/>
      <c r="AM141" s="772"/>
      <c r="AN141" s="772"/>
      <c r="AO141" s="772"/>
      <c r="AP141" s="772"/>
      <c r="AQ141" s="772"/>
      <c r="AR141" s="772"/>
      <c r="AS141" s="772"/>
      <c r="AT141" s="772"/>
      <c r="AU141" s="772"/>
      <c r="AV141" s="772"/>
      <c r="AW141" s="772"/>
      <c r="AX141" s="772"/>
      <c r="AY141" s="772"/>
      <c r="AZ141" s="772"/>
      <c r="BA141" s="773"/>
      <c r="BB141" s="494"/>
      <c r="BC141" s="774"/>
      <c r="BD141" s="774"/>
      <c r="BE141" s="783">
        <f>+IF(SUM(AA137)&gt;0,IF(OR(AA141=0,AA141=""),111,IF((AA141&gt;AA137),111,0)),0)</f>
        <v>0</v>
      </c>
      <c r="BF141" s="494"/>
    </row>
    <row r="142" spans="1:58" s="51" customFormat="1" ht="17.100000000000001" customHeight="1" thickBot="1">
      <c r="A142" s="831"/>
      <c r="B142" s="433"/>
      <c r="C142" s="864" t="s">
        <v>447</v>
      </c>
      <c r="D142" s="666"/>
      <c r="E142" s="666"/>
      <c r="F142" s="666"/>
      <c r="G142" s="666"/>
      <c r="H142" s="666"/>
      <c r="I142" s="666"/>
      <c r="J142" s="666"/>
      <c r="K142" s="666"/>
      <c r="L142" s="666"/>
      <c r="M142" s="666"/>
      <c r="N142" s="666"/>
      <c r="O142" s="666"/>
      <c r="P142" s="666"/>
      <c r="Q142" s="666"/>
      <c r="R142" s="666"/>
      <c r="S142" s="666"/>
      <c r="T142" s="666"/>
      <c r="U142" s="666"/>
      <c r="V142" s="666"/>
      <c r="W142" s="666"/>
      <c r="X142" s="666"/>
      <c r="Y142" s="666"/>
      <c r="Z142" s="666"/>
      <c r="AA142" s="418">
        <f>SUM(AA135,AA132,AA110,AA81,AA52,AA30)</f>
        <v>0</v>
      </c>
      <c r="AB142" s="417">
        <v>198</v>
      </c>
      <c r="AC142" s="494"/>
      <c r="AD142" s="836"/>
      <c r="AE142" s="836"/>
      <c r="AF142" s="837"/>
      <c r="AG142" s="836"/>
      <c r="AH142" s="836"/>
      <c r="AI142" s="836"/>
      <c r="AJ142" s="836"/>
      <c r="AK142" s="836"/>
      <c r="AL142" s="836"/>
      <c r="AM142" s="836"/>
      <c r="AN142" s="836"/>
      <c r="AO142" s="836"/>
      <c r="AP142" s="836"/>
      <c r="AQ142" s="836"/>
      <c r="AR142" s="836"/>
      <c r="AS142" s="836"/>
      <c r="AT142" s="836"/>
      <c r="AU142" s="836"/>
      <c r="AV142" s="836"/>
      <c r="AW142" s="836"/>
      <c r="AX142" s="836"/>
      <c r="AY142" s="836"/>
      <c r="AZ142" s="836"/>
      <c r="BA142" s="511"/>
      <c r="BB142" s="494"/>
      <c r="BC142" s="836"/>
      <c r="BD142" s="836"/>
      <c r="BE142" s="506">
        <f>+IF(AA142&lt;=AA137,0,100)</f>
        <v>0</v>
      </c>
      <c r="BF142" s="494"/>
    </row>
    <row r="143" spans="1:58" s="51" customFormat="1" ht="17.100000000000001" customHeight="1" thickTop="1" thickBot="1">
      <c r="A143" s="831"/>
      <c r="B143" s="433"/>
      <c r="C143" s="733" t="s">
        <v>448</v>
      </c>
      <c r="D143" s="666"/>
      <c r="E143" s="666"/>
      <c r="F143" s="666"/>
      <c r="G143" s="666"/>
      <c r="H143" s="666"/>
      <c r="I143" s="666"/>
      <c r="J143" s="666"/>
      <c r="K143" s="666"/>
      <c r="L143" s="666"/>
      <c r="M143" s="666"/>
      <c r="N143" s="666"/>
      <c r="O143" s="666"/>
      <c r="P143" s="666"/>
      <c r="Q143" s="666"/>
      <c r="R143" s="666"/>
      <c r="S143" s="666"/>
      <c r="T143" s="666"/>
      <c r="U143" s="666"/>
      <c r="V143" s="666"/>
      <c r="W143" s="666"/>
      <c r="X143" s="666"/>
      <c r="Y143" s="666"/>
      <c r="Z143" s="666"/>
      <c r="AA143" s="418">
        <f>SUM(AA136,AA133,AA111,AA82,AA53)</f>
        <v>0</v>
      </c>
      <c r="AB143" s="417">
        <v>199</v>
      </c>
      <c r="AC143" s="494"/>
      <c r="AD143" s="836"/>
      <c r="AE143" s="836"/>
      <c r="AF143" s="837"/>
      <c r="AG143" s="836"/>
      <c r="AH143" s="836"/>
      <c r="AI143" s="836"/>
      <c r="AJ143" s="836"/>
      <c r="AK143" s="836"/>
      <c r="AL143" s="836"/>
      <c r="AM143" s="836"/>
      <c r="AN143" s="836"/>
      <c r="AO143" s="836"/>
      <c r="AP143" s="836"/>
      <c r="AQ143" s="836"/>
      <c r="AR143" s="836"/>
      <c r="AS143" s="836"/>
      <c r="AT143" s="836"/>
      <c r="AU143" s="836"/>
      <c r="AV143" s="836"/>
      <c r="AW143" s="836"/>
      <c r="AX143" s="836"/>
      <c r="AY143" s="836"/>
      <c r="AZ143" s="836"/>
      <c r="BA143" s="511"/>
      <c r="BB143" s="494"/>
      <c r="BC143" s="836"/>
      <c r="BD143" s="836"/>
      <c r="BE143" s="506">
        <f>+IF(AA143&lt;=AA137,0,100)</f>
        <v>0</v>
      </c>
      <c r="BF143" s="494"/>
    </row>
    <row r="144" spans="1:58" s="145" customFormat="1" ht="9.9499999999999993" customHeight="1" thickTop="1">
      <c r="B144" s="144"/>
      <c r="C144" s="147"/>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6"/>
      <c r="AB144" s="479"/>
      <c r="AC144" s="588"/>
      <c r="AD144" s="589"/>
      <c r="AE144" s="589"/>
      <c r="AF144" s="589"/>
      <c r="AG144" s="589"/>
      <c r="AH144" s="589"/>
      <c r="AI144" s="589"/>
      <c r="AJ144" s="589"/>
      <c r="AK144" s="589"/>
      <c r="AL144" s="589"/>
      <c r="AM144" s="589"/>
      <c r="AN144" s="589"/>
      <c r="AO144" s="589"/>
      <c r="AP144" s="589"/>
      <c r="AQ144" s="589"/>
      <c r="AR144" s="589"/>
      <c r="AS144" s="589"/>
      <c r="AT144" s="589"/>
      <c r="AU144" s="589"/>
      <c r="AV144" s="589"/>
      <c r="AW144" s="589"/>
      <c r="AX144" s="589"/>
      <c r="AY144" s="589"/>
      <c r="AZ144" s="589"/>
      <c r="BA144" s="589"/>
      <c r="BB144" s="624"/>
      <c r="BC144" s="589"/>
      <c r="BD144" s="589"/>
      <c r="BE144" s="589"/>
      <c r="BF144" s="94"/>
    </row>
    <row r="145" spans="2:33" s="94" customFormat="1" ht="124.5" customHeight="1">
      <c r="B145" s="593"/>
      <c r="C145" s="945" t="s">
        <v>469</v>
      </c>
      <c r="D145" s="945"/>
      <c r="E145" s="945"/>
      <c r="F145" s="945"/>
      <c r="G145" s="945"/>
      <c r="H145" s="945"/>
      <c r="I145" s="945"/>
      <c r="J145" s="945"/>
      <c r="K145" s="945"/>
      <c r="L145" s="945"/>
      <c r="M145" s="945"/>
      <c r="N145" s="945"/>
      <c r="O145" s="945"/>
      <c r="P145" s="945"/>
      <c r="Q145" s="945"/>
      <c r="R145" s="945"/>
      <c r="S145" s="945"/>
      <c r="T145" s="945"/>
      <c r="U145" s="945"/>
      <c r="V145" s="945"/>
      <c r="W145" s="945"/>
      <c r="X145" s="945"/>
      <c r="Y145" s="945"/>
      <c r="Z145" s="945"/>
      <c r="AA145" s="945"/>
      <c r="AB145" s="838" t="s">
        <v>314</v>
      </c>
      <c r="AD145" s="525"/>
      <c r="AE145" s="525"/>
      <c r="AF145" s="525"/>
      <c r="AG145" s="525"/>
    </row>
    <row r="146" spans="2:33" s="94" customFormat="1" ht="14.25">
      <c r="B146" s="594"/>
      <c r="C146" s="957"/>
      <c r="D146" s="957"/>
      <c r="E146" s="957"/>
      <c r="F146" s="957"/>
      <c r="G146" s="957"/>
      <c r="H146" s="957"/>
      <c r="I146" s="957"/>
      <c r="J146" s="957"/>
      <c r="K146" s="957"/>
      <c r="L146" s="957"/>
      <c r="M146" s="957"/>
      <c r="N146" s="957"/>
      <c r="O146" s="957"/>
      <c r="P146" s="957"/>
      <c r="Q146" s="957"/>
      <c r="R146" s="957"/>
      <c r="S146" s="957"/>
      <c r="T146" s="957"/>
      <c r="U146" s="957"/>
      <c r="V146" s="957"/>
      <c r="W146" s="957"/>
      <c r="X146" s="957"/>
      <c r="Y146" s="957"/>
      <c r="Z146" s="957"/>
      <c r="AA146" s="957"/>
      <c r="AB146" s="590"/>
      <c r="AD146" s="525"/>
      <c r="AE146" s="525"/>
      <c r="AF146" s="525"/>
      <c r="AG146" s="525"/>
    </row>
    <row r="147" spans="2:33" s="94" customFormat="1">
      <c r="J147" s="575"/>
      <c r="K147" s="569"/>
      <c r="L147" s="569"/>
      <c r="M147" s="569"/>
      <c r="N147" s="569"/>
      <c r="O147" s="569"/>
      <c r="P147" s="569"/>
      <c r="Q147" s="569"/>
      <c r="R147" s="569"/>
      <c r="S147" s="569"/>
      <c r="T147" s="569"/>
      <c r="U147" s="569"/>
      <c r="V147" s="569"/>
      <c r="W147" s="569"/>
      <c r="AA147" s="569"/>
      <c r="AB147" s="591"/>
      <c r="AD147" s="525"/>
      <c r="AE147" s="525"/>
      <c r="AF147" s="525"/>
      <c r="AG147" s="525"/>
    </row>
    <row r="148" spans="2:33" s="94" customFormat="1">
      <c r="J148" s="575"/>
      <c r="K148" s="569"/>
      <c r="L148" s="569"/>
      <c r="M148" s="569"/>
      <c r="N148" s="569"/>
      <c r="O148" s="569"/>
      <c r="P148" s="569"/>
      <c r="Q148" s="569"/>
      <c r="R148" s="569"/>
      <c r="S148" s="569"/>
      <c r="T148" s="569"/>
      <c r="U148" s="569"/>
      <c r="V148" s="569"/>
      <c r="W148" s="569"/>
      <c r="AA148" s="569"/>
      <c r="AB148" s="591"/>
      <c r="AD148" s="525"/>
      <c r="AE148" s="525"/>
      <c r="AF148" s="525"/>
      <c r="AG148" s="525"/>
    </row>
    <row r="149" spans="2:33" s="94" customFormat="1">
      <c r="J149" s="575"/>
      <c r="K149" s="569"/>
      <c r="L149" s="569"/>
      <c r="M149" s="569"/>
      <c r="N149" s="569"/>
      <c r="O149" s="569"/>
      <c r="P149" s="569"/>
      <c r="Q149" s="569"/>
      <c r="R149" s="569"/>
      <c r="S149" s="569"/>
      <c r="T149" s="569"/>
      <c r="U149" s="569"/>
      <c r="V149" s="569"/>
      <c r="W149" s="569"/>
      <c r="AA149" s="569"/>
      <c r="AB149" s="591"/>
      <c r="AD149" s="525"/>
      <c r="AE149" s="525"/>
      <c r="AF149" s="525"/>
      <c r="AG149" s="525"/>
    </row>
    <row r="150" spans="2:33" s="94" customFormat="1">
      <c r="J150" s="575"/>
      <c r="K150" s="569"/>
      <c r="L150" s="569"/>
      <c r="M150" s="569"/>
      <c r="N150" s="569"/>
      <c r="O150" s="569"/>
      <c r="P150" s="569"/>
      <c r="Q150" s="569"/>
      <c r="R150" s="569"/>
      <c r="S150" s="569"/>
      <c r="T150" s="569"/>
      <c r="U150" s="569"/>
      <c r="V150" s="569"/>
      <c r="W150" s="569"/>
      <c r="AA150" s="569"/>
      <c r="AB150" s="591"/>
      <c r="AD150" s="525"/>
      <c r="AE150" s="525"/>
      <c r="AF150" s="525"/>
      <c r="AG150" s="525"/>
    </row>
    <row r="151" spans="2:33" s="94" customFormat="1">
      <c r="J151" s="575"/>
      <c r="K151" s="569"/>
      <c r="L151" s="569"/>
      <c r="M151" s="569"/>
      <c r="N151" s="569"/>
      <c r="O151" s="569"/>
      <c r="P151" s="569"/>
      <c r="Q151" s="569"/>
      <c r="R151" s="569"/>
      <c r="S151" s="569"/>
      <c r="T151" s="569"/>
      <c r="U151" s="569"/>
      <c r="V151" s="569"/>
      <c r="W151" s="569"/>
      <c r="AA151" s="569"/>
      <c r="AB151" s="591"/>
      <c r="AD151" s="525"/>
      <c r="AE151" s="525"/>
      <c r="AF151" s="525"/>
      <c r="AG151" s="525"/>
    </row>
    <row r="152" spans="2:33" s="94" customFormat="1">
      <c r="J152" s="575"/>
      <c r="K152" s="569"/>
      <c r="L152" s="569"/>
      <c r="M152" s="569"/>
      <c r="N152" s="569"/>
      <c r="O152" s="569"/>
      <c r="P152" s="569"/>
      <c r="Q152" s="569"/>
      <c r="R152" s="569"/>
      <c r="S152" s="569"/>
      <c r="T152" s="569"/>
      <c r="U152" s="569"/>
      <c r="V152" s="569"/>
      <c r="W152" s="569"/>
      <c r="AA152" s="569"/>
      <c r="AB152" s="591"/>
      <c r="AD152" s="525"/>
      <c r="AE152" s="525"/>
      <c r="AF152" s="525"/>
      <c r="AG152" s="525"/>
    </row>
    <row r="153" spans="2:33" s="94" customFormat="1">
      <c r="J153" s="575"/>
      <c r="K153" s="569"/>
      <c r="L153" s="569"/>
      <c r="M153" s="569"/>
      <c r="N153" s="569"/>
      <c r="O153" s="569"/>
      <c r="P153" s="569"/>
      <c r="Q153" s="569"/>
      <c r="R153" s="569"/>
      <c r="S153" s="569"/>
      <c r="T153" s="569"/>
      <c r="U153" s="569"/>
      <c r="V153" s="569"/>
      <c r="W153" s="569"/>
      <c r="AA153" s="569"/>
      <c r="AB153" s="591"/>
      <c r="AD153" s="525"/>
      <c r="AE153" s="525"/>
      <c r="AF153" s="525"/>
      <c r="AG153" s="525"/>
    </row>
    <row r="154" spans="2:33" s="94" customFormat="1">
      <c r="J154" s="575"/>
      <c r="K154" s="569"/>
      <c r="L154" s="569"/>
      <c r="M154" s="569"/>
      <c r="N154" s="569"/>
      <c r="O154" s="569"/>
      <c r="P154" s="569"/>
      <c r="Q154" s="569"/>
      <c r="R154" s="569"/>
      <c r="S154" s="569"/>
      <c r="T154" s="569"/>
      <c r="U154" s="569"/>
      <c r="V154" s="569"/>
      <c r="W154" s="569"/>
      <c r="AA154" s="569"/>
      <c r="AB154" s="591"/>
      <c r="AD154" s="525"/>
      <c r="AE154" s="525"/>
      <c r="AF154" s="525"/>
      <c r="AG154" s="525"/>
    </row>
    <row r="155" spans="2:33" s="94" customFormat="1">
      <c r="C155" s="410" t="s">
        <v>313</v>
      </c>
      <c r="D155" s="950" t="str">
        <f>AA2</f>
        <v>XXXXXX</v>
      </c>
      <c r="E155" s="950"/>
      <c r="J155" s="575"/>
      <c r="K155" s="569"/>
      <c r="L155" s="569"/>
      <c r="M155" s="569"/>
      <c r="N155" s="569"/>
      <c r="O155" s="569"/>
      <c r="P155" s="569"/>
      <c r="Q155" s="569"/>
      <c r="R155" s="569"/>
      <c r="S155" s="569"/>
      <c r="T155" s="569"/>
      <c r="U155" s="569"/>
      <c r="V155" s="569"/>
      <c r="W155" s="569"/>
      <c r="AA155" s="569"/>
      <c r="AB155" s="591"/>
      <c r="AD155" s="525"/>
      <c r="AE155" s="525"/>
      <c r="AF155" s="525"/>
      <c r="AG155" s="525"/>
    </row>
    <row r="156" spans="2:33" s="94" customFormat="1">
      <c r="C156" s="412"/>
      <c r="D156" s="950" t="str">
        <f>AA1</f>
        <v>DD7A3</v>
      </c>
      <c r="E156" s="950"/>
      <c r="J156" s="575"/>
      <c r="K156" s="569"/>
      <c r="L156" s="569"/>
      <c r="M156" s="569"/>
      <c r="N156" s="569"/>
      <c r="O156" s="569"/>
      <c r="P156" s="569"/>
      <c r="Q156" s="569"/>
      <c r="R156" s="569"/>
      <c r="S156" s="569"/>
      <c r="T156" s="569"/>
      <c r="U156" s="569"/>
      <c r="V156" s="569"/>
      <c r="W156" s="569"/>
      <c r="AA156" s="569"/>
      <c r="AB156" s="591"/>
      <c r="AD156" s="525"/>
      <c r="AE156" s="525"/>
      <c r="AF156" s="525"/>
      <c r="AG156" s="525"/>
    </row>
    <row r="157" spans="2:33" s="94" customFormat="1">
      <c r="C157" s="412"/>
      <c r="D157" s="951">
        <f>AA3</f>
        <v>44681</v>
      </c>
      <c r="E157" s="951"/>
      <c r="J157" s="575"/>
      <c r="K157" s="569"/>
      <c r="L157" s="569"/>
      <c r="M157" s="569"/>
      <c r="N157" s="569"/>
      <c r="O157" s="569"/>
      <c r="P157" s="569"/>
      <c r="Q157" s="569"/>
      <c r="R157" s="569"/>
      <c r="S157" s="569"/>
      <c r="T157" s="569"/>
      <c r="U157" s="569"/>
      <c r="V157" s="569"/>
      <c r="W157" s="569"/>
      <c r="AA157" s="569"/>
      <c r="AB157" s="591"/>
      <c r="AD157" s="525"/>
      <c r="AE157" s="525"/>
      <c r="AF157" s="525"/>
      <c r="AG157" s="525"/>
    </row>
    <row r="158" spans="2:33" s="94" customFormat="1">
      <c r="C158" s="414"/>
      <c r="D158" s="952" t="s">
        <v>383</v>
      </c>
      <c r="E158" s="952"/>
      <c r="J158" s="575"/>
      <c r="K158" s="569"/>
      <c r="L158" s="569"/>
      <c r="M158" s="569"/>
      <c r="N158" s="569"/>
      <c r="O158" s="569"/>
      <c r="P158" s="569"/>
      <c r="Q158" s="569"/>
      <c r="R158" s="569"/>
      <c r="S158" s="569"/>
      <c r="T158" s="569"/>
      <c r="U158" s="569"/>
      <c r="V158" s="569"/>
      <c r="W158" s="569"/>
      <c r="AA158" s="569"/>
      <c r="AB158" s="591"/>
      <c r="AD158" s="525"/>
      <c r="AE158" s="525"/>
      <c r="AF158" s="525"/>
      <c r="AG158" s="525"/>
    </row>
    <row r="159" spans="2:33" s="94" customFormat="1">
      <c r="C159" s="414"/>
      <c r="D159" s="953" t="str">
        <f>D9</f>
        <v>Col. 05</v>
      </c>
      <c r="E159" s="953"/>
      <c r="J159" s="575"/>
      <c r="K159" s="569"/>
      <c r="L159" s="569"/>
      <c r="M159" s="569"/>
      <c r="N159" s="569"/>
      <c r="O159" s="569"/>
      <c r="P159" s="569"/>
      <c r="Q159" s="569"/>
      <c r="R159" s="569"/>
      <c r="S159" s="569"/>
      <c r="T159" s="569"/>
      <c r="U159" s="569"/>
      <c r="V159" s="569"/>
      <c r="W159" s="569"/>
      <c r="AA159" s="569"/>
      <c r="AB159" s="591"/>
      <c r="AD159" s="525"/>
      <c r="AE159" s="525"/>
      <c r="AF159" s="525"/>
      <c r="AG159" s="525"/>
    </row>
    <row r="160" spans="2:33" s="94" customFormat="1">
      <c r="J160" s="575"/>
      <c r="K160" s="569"/>
      <c r="L160" s="569"/>
      <c r="M160" s="569"/>
      <c r="N160" s="569"/>
      <c r="O160" s="569"/>
      <c r="P160" s="569"/>
      <c r="Q160" s="569"/>
      <c r="R160" s="569"/>
      <c r="S160" s="569"/>
      <c r="T160" s="569"/>
      <c r="U160" s="569"/>
      <c r="V160" s="569"/>
      <c r="W160" s="569"/>
      <c r="AA160" s="569"/>
      <c r="AB160" s="591"/>
      <c r="AD160" s="525"/>
      <c r="AE160" s="525"/>
      <c r="AF160" s="525"/>
      <c r="AG160" s="525"/>
    </row>
    <row r="161" spans="10:33" s="94" customFormat="1">
      <c r="J161" s="575"/>
      <c r="K161" s="569"/>
      <c r="L161" s="569"/>
      <c r="M161" s="569"/>
      <c r="N161" s="569"/>
      <c r="O161" s="569"/>
      <c r="P161" s="569"/>
      <c r="Q161" s="569"/>
      <c r="R161" s="569"/>
      <c r="S161" s="569"/>
      <c r="T161" s="569"/>
      <c r="U161" s="569"/>
      <c r="V161" s="569"/>
      <c r="W161" s="569"/>
      <c r="AA161" s="569"/>
      <c r="AB161" s="591"/>
      <c r="AD161" s="525"/>
      <c r="AE161" s="525"/>
      <c r="AF161" s="525"/>
      <c r="AG161" s="525"/>
    </row>
    <row r="162" spans="10:33" s="94" customFormat="1">
      <c r="J162" s="575"/>
      <c r="K162" s="569"/>
      <c r="L162" s="569"/>
      <c r="M162" s="569"/>
      <c r="N162" s="569"/>
      <c r="O162" s="569"/>
      <c r="P162" s="569"/>
      <c r="Q162" s="569"/>
      <c r="R162" s="569"/>
      <c r="S162" s="569"/>
      <c r="T162" s="569"/>
      <c r="U162" s="569"/>
      <c r="V162" s="569"/>
      <c r="W162" s="569"/>
      <c r="AA162" s="569"/>
      <c r="AB162" s="591"/>
      <c r="AD162" s="525"/>
      <c r="AE162" s="525"/>
      <c r="AF162" s="525"/>
      <c r="AG162" s="525"/>
    </row>
    <row r="163" spans="10:33" s="94" customFormat="1">
      <c r="J163" s="575"/>
      <c r="K163" s="569"/>
      <c r="L163" s="569"/>
      <c r="M163" s="569"/>
      <c r="N163" s="569"/>
      <c r="O163" s="569"/>
      <c r="P163" s="569"/>
      <c r="Q163" s="569"/>
      <c r="R163" s="569"/>
      <c r="S163" s="569"/>
      <c r="T163" s="569"/>
      <c r="U163" s="569"/>
      <c r="V163" s="569"/>
      <c r="W163" s="569"/>
      <c r="AA163" s="569"/>
      <c r="AB163" s="591"/>
      <c r="AD163" s="525"/>
      <c r="AE163" s="525"/>
      <c r="AF163" s="525"/>
      <c r="AG163" s="525"/>
    </row>
    <row r="164" spans="10:33" s="94" customFormat="1">
      <c r="J164" s="575"/>
      <c r="K164" s="569"/>
      <c r="L164" s="569"/>
      <c r="M164" s="569"/>
      <c r="N164" s="569"/>
      <c r="O164" s="569"/>
      <c r="P164" s="569"/>
      <c r="Q164" s="569"/>
      <c r="R164" s="569"/>
      <c r="S164" s="569"/>
      <c r="T164" s="569"/>
      <c r="U164" s="569"/>
      <c r="V164" s="569"/>
      <c r="W164" s="569"/>
      <c r="AA164" s="569"/>
      <c r="AB164" s="591"/>
      <c r="AD164" s="525"/>
      <c r="AE164" s="525"/>
      <c r="AF164" s="525"/>
      <c r="AG164" s="525"/>
    </row>
    <row r="165" spans="10:33" s="94" customFormat="1">
      <c r="J165" s="575"/>
      <c r="K165" s="569"/>
      <c r="L165" s="569"/>
      <c r="M165" s="569"/>
      <c r="N165" s="569"/>
      <c r="O165" s="569"/>
      <c r="P165" s="569"/>
      <c r="Q165" s="569"/>
      <c r="R165" s="569"/>
      <c r="S165" s="569"/>
      <c r="T165" s="569"/>
      <c r="U165" s="569"/>
      <c r="V165" s="569"/>
      <c r="W165" s="569"/>
      <c r="AA165" s="569"/>
      <c r="AB165" s="591"/>
      <c r="AD165" s="525"/>
      <c r="AE165" s="525"/>
      <c r="AF165" s="525"/>
      <c r="AG165" s="525"/>
    </row>
    <row r="166" spans="10:33" s="94" customFormat="1">
      <c r="J166" s="575"/>
      <c r="K166" s="569"/>
      <c r="L166" s="569"/>
      <c r="M166" s="569"/>
      <c r="N166" s="569"/>
      <c r="O166" s="569"/>
      <c r="P166" s="569"/>
      <c r="Q166" s="569"/>
      <c r="R166" s="569"/>
      <c r="S166" s="569"/>
      <c r="T166" s="569"/>
      <c r="U166" s="569"/>
      <c r="V166" s="569"/>
      <c r="W166" s="569"/>
      <c r="AA166" s="569"/>
      <c r="AB166" s="591"/>
      <c r="AD166" s="525"/>
      <c r="AE166" s="525"/>
      <c r="AF166" s="525"/>
      <c r="AG166" s="525"/>
    </row>
    <row r="167" spans="10:33" s="94" customFormat="1">
      <c r="J167" s="575"/>
      <c r="K167" s="569"/>
      <c r="L167" s="569"/>
      <c r="M167" s="569"/>
      <c r="N167" s="569"/>
      <c r="O167" s="569"/>
      <c r="P167" s="569"/>
      <c r="Q167" s="569"/>
      <c r="R167" s="569"/>
      <c r="S167" s="569"/>
      <c r="T167" s="569"/>
      <c r="U167" s="569"/>
      <c r="V167" s="569"/>
      <c r="W167" s="569"/>
      <c r="AA167" s="569"/>
      <c r="AB167" s="591"/>
      <c r="AD167" s="525"/>
      <c r="AE167" s="525"/>
      <c r="AF167" s="525"/>
      <c r="AG167" s="525"/>
    </row>
    <row r="168" spans="10:33" s="94" customFormat="1">
      <c r="J168" s="575"/>
      <c r="K168" s="569"/>
      <c r="L168" s="569"/>
      <c r="M168" s="569"/>
      <c r="N168" s="569"/>
      <c r="O168" s="569"/>
      <c r="P168" s="569"/>
      <c r="Q168" s="569"/>
      <c r="R168" s="569"/>
      <c r="S168" s="569"/>
      <c r="T168" s="569"/>
      <c r="U168" s="569"/>
      <c r="V168" s="569"/>
      <c r="W168" s="569"/>
      <c r="AA168" s="569"/>
      <c r="AB168" s="591"/>
      <c r="AD168" s="525"/>
      <c r="AE168" s="525"/>
      <c r="AF168" s="525"/>
      <c r="AG168" s="525"/>
    </row>
    <row r="169" spans="10:33" s="94" customFormat="1">
      <c r="J169" s="575"/>
      <c r="K169" s="569"/>
      <c r="L169" s="569"/>
      <c r="M169" s="569"/>
      <c r="N169" s="569"/>
      <c r="O169" s="569"/>
      <c r="P169" s="569"/>
      <c r="Q169" s="569"/>
      <c r="R169" s="569"/>
      <c r="S169" s="569"/>
      <c r="T169" s="569"/>
      <c r="U169" s="569"/>
      <c r="V169" s="569"/>
      <c r="W169" s="569"/>
      <c r="AA169" s="569"/>
      <c r="AB169" s="591"/>
      <c r="AD169" s="525"/>
      <c r="AE169" s="525"/>
      <c r="AF169" s="525"/>
      <c r="AG169" s="525"/>
    </row>
    <row r="170" spans="10:33" s="94" customFormat="1">
      <c r="J170" s="575"/>
      <c r="K170" s="569"/>
      <c r="L170" s="569"/>
      <c r="M170" s="569"/>
      <c r="N170" s="569"/>
      <c r="O170" s="569"/>
      <c r="P170" s="569"/>
      <c r="Q170" s="569"/>
      <c r="R170" s="569"/>
      <c r="S170" s="569"/>
      <c r="T170" s="569"/>
      <c r="U170" s="569"/>
      <c r="V170" s="569"/>
      <c r="W170" s="569"/>
      <c r="AA170" s="569"/>
      <c r="AB170" s="591"/>
      <c r="AD170" s="525"/>
      <c r="AE170" s="525"/>
      <c r="AF170" s="525"/>
      <c r="AG170" s="525"/>
    </row>
    <row r="171" spans="10:33" s="94" customFormat="1">
      <c r="J171" s="575"/>
      <c r="K171" s="569"/>
      <c r="L171" s="569"/>
      <c r="M171" s="569"/>
      <c r="N171" s="569"/>
      <c r="O171" s="569"/>
      <c r="P171" s="569"/>
      <c r="Q171" s="569"/>
      <c r="R171" s="569"/>
      <c r="S171" s="569"/>
      <c r="T171" s="569"/>
      <c r="U171" s="569"/>
      <c r="V171" s="569"/>
      <c r="W171" s="569"/>
      <c r="AA171" s="569"/>
      <c r="AB171" s="591"/>
      <c r="AD171" s="525"/>
      <c r="AE171" s="525"/>
      <c r="AF171" s="525"/>
      <c r="AG171" s="525"/>
    </row>
    <row r="172" spans="10:33" s="94" customFormat="1">
      <c r="J172" s="575"/>
      <c r="K172" s="569"/>
      <c r="L172" s="569"/>
      <c r="M172" s="569"/>
      <c r="N172" s="569"/>
      <c r="O172" s="569"/>
      <c r="P172" s="569"/>
      <c r="Q172" s="569"/>
      <c r="R172" s="569"/>
      <c r="S172" s="569"/>
      <c r="T172" s="569"/>
      <c r="U172" s="569"/>
      <c r="V172" s="569"/>
      <c r="W172" s="569"/>
      <c r="AA172" s="569"/>
      <c r="AB172" s="591"/>
      <c r="AD172" s="525"/>
      <c r="AE172" s="525"/>
      <c r="AF172" s="525"/>
      <c r="AG172" s="525"/>
    </row>
    <row r="173" spans="10:33" s="94" customFormat="1">
      <c r="J173" s="575"/>
      <c r="K173" s="569"/>
      <c r="L173" s="569"/>
      <c r="M173" s="569"/>
      <c r="N173" s="569"/>
      <c r="O173" s="569"/>
      <c r="P173" s="569"/>
      <c r="Q173" s="569"/>
      <c r="R173" s="569"/>
      <c r="S173" s="569"/>
      <c r="T173" s="569"/>
      <c r="U173" s="569"/>
      <c r="V173" s="569"/>
      <c r="W173" s="569"/>
      <c r="AA173" s="569"/>
      <c r="AB173" s="591"/>
      <c r="AD173" s="525"/>
      <c r="AE173" s="525"/>
      <c r="AF173" s="525"/>
      <c r="AG173" s="525"/>
    </row>
    <row r="174" spans="10:33" s="94" customFormat="1">
      <c r="J174" s="575"/>
      <c r="K174" s="569"/>
      <c r="L174" s="569"/>
      <c r="M174" s="569"/>
      <c r="N174" s="569"/>
      <c r="O174" s="569"/>
      <c r="P174" s="569"/>
      <c r="Q174" s="569"/>
      <c r="R174" s="569"/>
      <c r="S174" s="569"/>
      <c r="T174" s="569"/>
      <c r="U174" s="569"/>
      <c r="V174" s="569"/>
      <c r="W174" s="569"/>
      <c r="AA174" s="569"/>
      <c r="AB174" s="591"/>
      <c r="AD174" s="525"/>
      <c r="AE174" s="525"/>
      <c r="AF174" s="525"/>
      <c r="AG174" s="525"/>
    </row>
    <row r="175" spans="10:33" s="94" customFormat="1">
      <c r="J175" s="575"/>
      <c r="K175" s="569"/>
      <c r="L175" s="569"/>
      <c r="M175" s="569"/>
      <c r="N175" s="569"/>
      <c r="O175" s="569"/>
      <c r="P175" s="569"/>
      <c r="Q175" s="569"/>
      <c r="R175" s="569"/>
      <c r="S175" s="569"/>
      <c r="T175" s="569"/>
      <c r="U175" s="569"/>
      <c r="V175" s="569"/>
      <c r="W175" s="569"/>
      <c r="AA175" s="569"/>
      <c r="AB175" s="591"/>
      <c r="AD175" s="525"/>
      <c r="AE175" s="525"/>
      <c r="AF175" s="525"/>
      <c r="AG175" s="525"/>
    </row>
    <row r="176" spans="10:33" s="94" customFormat="1">
      <c r="J176" s="575"/>
      <c r="K176" s="569"/>
      <c r="L176" s="569"/>
      <c r="M176" s="569"/>
      <c r="N176" s="569"/>
      <c r="O176" s="569"/>
      <c r="P176" s="569"/>
      <c r="Q176" s="569"/>
      <c r="R176" s="569"/>
      <c r="S176" s="569"/>
      <c r="T176" s="569"/>
      <c r="U176" s="569"/>
      <c r="V176" s="569"/>
      <c r="W176" s="569"/>
      <c r="AA176" s="569"/>
      <c r="AB176" s="591"/>
      <c r="AD176" s="525"/>
      <c r="AE176" s="525"/>
      <c r="AF176" s="525"/>
      <c r="AG176" s="525"/>
    </row>
    <row r="177" spans="10:33" s="94" customFormat="1">
      <c r="J177" s="575"/>
      <c r="K177" s="569"/>
      <c r="L177" s="569"/>
      <c r="M177" s="569"/>
      <c r="N177" s="569"/>
      <c r="O177" s="569"/>
      <c r="P177" s="569"/>
      <c r="Q177" s="569"/>
      <c r="R177" s="569"/>
      <c r="S177" s="569"/>
      <c r="T177" s="569"/>
      <c r="U177" s="569"/>
      <c r="V177" s="569"/>
      <c r="W177" s="569"/>
      <c r="AA177" s="569"/>
      <c r="AB177" s="591"/>
      <c r="AD177" s="525"/>
      <c r="AE177" s="525"/>
      <c r="AF177" s="525"/>
      <c r="AG177" s="525"/>
    </row>
    <row r="178" spans="10:33" s="94" customFormat="1">
      <c r="J178" s="575"/>
      <c r="K178" s="569"/>
      <c r="L178" s="569"/>
      <c r="M178" s="569"/>
      <c r="N178" s="569"/>
      <c r="O178" s="569"/>
      <c r="P178" s="569"/>
      <c r="Q178" s="569"/>
      <c r="R178" s="569"/>
      <c r="S178" s="569"/>
      <c r="T178" s="569"/>
      <c r="U178" s="569"/>
      <c r="V178" s="569"/>
      <c r="W178" s="569"/>
      <c r="AA178" s="569"/>
      <c r="AB178" s="591"/>
      <c r="AD178" s="525"/>
      <c r="AE178" s="525"/>
      <c r="AF178" s="525"/>
      <c r="AG178" s="525"/>
    </row>
    <row r="179" spans="10:33" s="94" customFormat="1">
      <c r="J179" s="575"/>
      <c r="K179" s="569"/>
      <c r="L179" s="569"/>
      <c r="M179" s="569"/>
      <c r="N179" s="569"/>
      <c r="O179" s="569"/>
      <c r="P179" s="569"/>
      <c r="Q179" s="569"/>
      <c r="R179" s="569"/>
      <c r="S179" s="569"/>
      <c r="T179" s="569"/>
      <c r="U179" s="569"/>
      <c r="V179" s="569"/>
      <c r="W179" s="569"/>
      <c r="AA179" s="569"/>
      <c r="AB179" s="591"/>
      <c r="AD179" s="525"/>
      <c r="AE179" s="525"/>
      <c r="AF179" s="525"/>
      <c r="AG179" s="525"/>
    </row>
    <row r="180" spans="10:33" s="94" customFormat="1">
      <c r="J180" s="575"/>
      <c r="K180" s="569"/>
      <c r="L180" s="569"/>
      <c r="M180" s="569"/>
      <c r="N180" s="569"/>
      <c r="O180" s="569"/>
      <c r="P180" s="569"/>
      <c r="Q180" s="569"/>
      <c r="R180" s="569"/>
      <c r="S180" s="569"/>
      <c r="T180" s="569"/>
      <c r="U180" s="569"/>
      <c r="V180" s="569"/>
      <c r="W180" s="569"/>
      <c r="AA180" s="569"/>
      <c r="AB180" s="591"/>
      <c r="AD180" s="525"/>
      <c r="AE180" s="525"/>
      <c r="AF180" s="525"/>
      <c r="AG180" s="525"/>
    </row>
    <row r="181" spans="10:33" s="94" customFormat="1">
      <c r="J181" s="575"/>
      <c r="K181" s="569"/>
      <c r="L181" s="569"/>
      <c r="M181" s="569"/>
      <c r="N181" s="569"/>
      <c r="O181" s="569"/>
      <c r="P181" s="569"/>
      <c r="Q181" s="569"/>
      <c r="R181" s="569"/>
      <c r="S181" s="569"/>
      <c r="T181" s="569"/>
      <c r="U181" s="569"/>
      <c r="V181" s="569"/>
      <c r="W181" s="569"/>
      <c r="AA181" s="569"/>
      <c r="AB181" s="591"/>
      <c r="AD181" s="525"/>
      <c r="AE181" s="525"/>
      <c r="AF181" s="525"/>
      <c r="AG181" s="525"/>
    </row>
    <row r="182" spans="10:33" s="94" customFormat="1">
      <c r="J182" s="575"/>
      <c r="K182" s="569"/>
      <c r="L182" s="569"/>
      <c r="M182" s="569"/>
      <c r="N182" s="569"/>
      <c r="O182" s="569"/>
      <c r="P182" s="569"/>
      <c r="Q182" s="569"/>
      <c r="R182" s="569"/>
      <c r="S182" s="569"/>
      <c r="T182" s="569"/>
      <c r="U182" s="569"/>
      <c r="V182" s="569"/>
      <c r="W182" s="569"/>
      <c r="AA182" s="569"/>
      <c r="AB182" s="591"/>
      <c r="AD182" s="525"/>
      <c r="AE182" s="525"/>
      <c r="AF182" s="525"/>
      <c r="AG182" s="525"/>
    </row>
    <row r="183" spans="10:33" s="94" customFormat="1">
      <c r="J183" s="575"/>
      <c r="K183" s="569"/>
      <c r="L183" s="569"/>
      <c r="M183" s="569"/>
      <c r="N183" s="569"/>
      <c r="O183" s="569"/>
      <c r="P183" s="569"/>
      <c r="Q183" s="569"/>
      <c r="R183" s="569"/>
      <c r="S183" s="569"/>
      <c r="T183" s="569"/>
      <c r="U183" s="569"/>
      <c r="V183" s="569"/>
      <c r="W183" s="569"/>
      <c r="AA183" s="569"/>
      <c r="AB183" s="591"/>
      <c r="AD183" s="525"/>
      <c r="AE183" s="525"/>
      <c r="AF183" s="525"/>
      <c r="AG183" s="525"/>
    </row>
    <row r="184" spans="10:33" s="94" customFormat="1">
      <c r="J184" s="575"/>
      <c r="K184" s="569"/>
      <c r="L184" s="569"/>
      <c r="M184" s="569"/>
      <c r="N184" s="569"/>
      <c r="O184" s="569"/>
      <c r="P184" s="569"/>
      <c r="Q184" s="569"/>
      <c r="R184" s="569"/>
      <c r="S184" s="569"/>
      <c r="T184" s="569"/>
      <c r="U184" s="569"/>
      <c r="V184" s="569"/>
      <c r="W184" s="569"/>
      <c r="AA184" s="569"/>
      <c r="AB184" s="591"/>
      <c r="AD184" s="525"/>
      <c r="AE184" s="525"/>
      <c r="AF184" s="525"/>
      <c r="AG184" s="525"/>
    </row>
    <row r="185" spans="10:33" s="94" customFormat="1">
      <c r="J185" s="575"/>
      <c r="K185" s="569"/>
      <c r="L185" s="569"/>
      <c r="M185" s="569"/>
      <c r="N185" s="569"/>
      <c r="O185" s="569"/>
      <c r="P185" s="569"/>
      <c r="Q185" s="569"/>
      <c r="R185" s="569"/>
      <c r="S185" s="569"/>
      <c r="T185" s="569"/>
      <c r="U185" s="569"/>
      <c r="V185" s="569"/>
      <c r="W185" s="569"/>
      <c r="AA185" s="569"/>
      <c r="AB185" s="591"/>
      <c r="AD185" s="525"/>
      <c r="AE185" s="525"/>
      <c r="AF185" s="525"/>
      <c r="AG185" s="525"/>
    </row>
    <row r="186" spans="10:33" s="94" customFormat="1">
      <c r="J186" s="575"/>
      <c r="K186" s="569"/>
      <c r="L186" s="569"/>
      <c r="M186" s="569"/>
      <c r="N186" s="569"/>
      <c r="O186" s="569"/>
      <c r="P186" s="569"/>
      <c r="Q186" s="569"/>
      <c r="R186" s="569"/>
      <c r="S186" s="569"/>
      <c r="T186" s="569"/>
      <c r="U186" s="569"/>
      <c r="V186" s="569"/>
      <c r="W186" s="569"/>
      <c r="AA186" s="569"/>
      <c r="AB186" s="591"/>
      <c r="AD186" s="525"/>
      <c r="AE186" s="525"/>
      <c r="AF186" s="525"/>
      <c r="AG186" s="525"/>
    </row>
    <row r="187" spans="10:33" s="94" customFormat="1">
      <c r="J187" s="575"/>
      <c r="K187" s="569"/>
      <c r="L187" s="569"/>
      <c r="M187" s="569"/>
      <c r="N187" s="569"/>
      <c r="O187" s="569"/>
      <c r="P187" s="569"/>
      <c r="Q187" s="569"/>
      <c r="R187" s="569"/>
      <c r="S187" s="569"/>
      <c r="T187" s="569"/>
      <c r="U187" s="569"/>
      <c r="V187" s="569"/>
      <c r="W187" s="569"/>
      <c r="AA187" s="569"/>
      <c r="AB187" s="591"/>
      <c r="AD187" s="525"/>
      <c r="AE187" s="525"/>
      <c r="AF187" s="525"/>
      <c r="AG187" s="525"/>
    </row>
    <row r="188" spans="10:33" s="94" customFormat="1">
      <c r="J188" s="575"/>
      <c r="K188" s="569"/>
      <c r="L188" s="569"/>
      <c r="M188" s="569"/>
      <c r="N188" s="569"/>
      <c r="O188" s="569"/>
      <c r="P188" s="569"/>
      <c r="Q188" s="569"/>
      <c r="R188" s="569"/>
      <c r="S188" s="569"/>
      <c r="T188" s="569"/>
      <c r="U188" s="569"/>
      <c r="V188" s="569"/>
      <c r="W188" s="569"/>
      <c r="AA188" s="569"/>
      <c r="AB188" s="591"/>
      <c r="AD188" s="525"/>
      <c r="AE188" s="525"/>
      <c r="AF188" s="525"/>
      <c r="AG188" s="525"/>
    </row>
    <row r="189" spans="10:33" s="94" customFormat="1">
      <c r="J189" s="575"/>
      <c r="K189" s="569"/>
      <c r="L189" s="569"/>
      <c r="M189" s="569"/>
      <c r="N189" s="569"/>
      <c r="O189" s="569"/>
      <c r="P189" s="569"/>
      <c r="Q189" s="569"/>
      <c r="R189" s="569"/>
      <c r="S189" s="569"/>
      <c r="T189" s="569"/>
      <c r="U189" s="569"/>
      <c r="V189" s="569"/>
      <c r="W189" s="569"/>
      <c r="AA189" s="569"/>
      <c r="AB189" s="591"/>
      <c r="AD189" s="525"/>
      <c r="AE189" s="525"/>
      <c r="AF189" s="525"/>
      <c r="AG189" s="525"/>
    </row>
    <row r="190" spans="10:33" s="94" customFormat="1">
      <c r="J190" s="575"/>
      <c r="K190" s="569"/>
      <c r="L190" s="569"/>
      <c r="M190" s="569"/>
      <c r="N190" s="569"/>
      <c r="O190" s="569"/>
      <c r="P190" s="569"/>
      <c r="Q190" s="569"/>
      <c r="R190" s="569"/>
      <c r="S190" s="569"/>
      <c r="T190" s="569"/>
      <c r="U190" s="569"/>
      <c r="V190" s="569"/>
      <c r="W190" s="569"/>
      <c r="AA190" s="569"/>
      <c r="AB190" s="591"/>
      <c r="AD190" s="525"/>
      <c r="AE190" s="525"/>
      <c r="AF190" s="525"/>
      <c r="AG190" s="525"/>
    </row>
    <row r="191" spans="10:33" s="94" customFormat="1">
      <c r="J191" s="575"/>
      <c r="K191" s="569"/>
      <c r="L191" s="569"/>
      <c r="M191" s="569"/>
      <c r="N191" s="569"/>
      <c r="O191" s="569"/>
      <c r="P191" s="569"/>
      <c r="Q191" s="569"/>
      <c r="R191" s="569"/>
      <c r="S191" s="569"/>
      <c r="T191" s="569"/>
      <c r="U191" s="569"/>
      <c r="V191" s="569"/>
      <c r="W191" s="569"/>
      <c r="AA191" s="569"/>
      <c r="AB191" s="591"/>
      <c r="AD191" s="525"/>
      <c r="AE191" s="525"/>
      <c r="AF191" s="525"/>
      <c r="AG191" s="525"/>
    </row>
    <row r="192" spans="10:33" s="94" customFormat="1">
      <c r="J192" s="575"/>
      <c r="K192" s="569"/>
      <c r="L192" s="569"/>
      <c r="M192" s="569"/>
      <c r="N192" s="569"/>
      <c r="O192" s="569"/>
      <c r="P192" s="569"/>
      <c r="Q192" s="569"/>
      <c r="R192" s="569"/>
      <c r="S192" s="569"/>
      <c r="T192" s="569"/>
      <c r="U192" s="569"/>
      <c r="V192" s="569"/>
      <c r="W192" s="569"/>
      <c r="AA192" s="569"/>
      <c r="AB192" s="591"/>
      <c r="AD192" s="525"/>
      <c r="AE192" s="525"/>
      <c r="AF192" s="525"/>
      <c r="AG192" s="525"/>
    </row>
    <row r="193" spans="10:33" s="94" customFormat="1">
      <c r="J193" s="575"/>
      <c r="K193" s="569"/>
      <c r="L193" s="569"/>
      <c r="M193" s="569"/>
      <c r="N193" s="569"/>
      <c r="O193" s="569"/>
      <c r="P193" s="569"/>
      <c r="Q193" s="569"/>
      <c r="R193" s="569"/>
      <c r="S193" s="569"/>
      <c r="T193" s="569"/>
      <c r="U193" s="569"/>
      <c r="V193" s="569"/>
      <c r="W193" s="569"/>
      <c r="AA193" s="569"/>
      <c r="AB193" s="591"/>
      <c r="AD193" s="525"/>
      <c r="AE193" s="525"/>
      <c r="AF193" s="525"/>
      <c r="AG193" s="525"/>
    </row>
    <row r="194" spans="10:33" s="94" customFormat="1">
      <c r="J194" s="575"/>
      <c r="K194" s="569"/>
      <c r="L194" s="569"/>
      <c r="M194" s="569"/>
      <c r="N194" s="569"/>
      <c r="O194" s="569"/>
      <c r="P194" s="569"/>
      <c r="Q194" s="569"/>
      <c r="R194" s="569"/>
      <c r="S194" s="569"/>
      <c r="T194" s="569"/>
      <c r="U194" s="569"/>
      <c r="V194" s="569"/>
      <c r="W194" s="569"/>
      <c r="AA194" s="569"/>
      <c r="AB194" s="591"/>
      <c r="AD194" s="525"/>
      <c r="AE194" s="525"/>
      <c r="AF194" s="525"/>
      <c r="AG194" s="525"/>
    </row>
    <row r="195" spans="10:33" s="94" customFormat="1">
      <c r="J195" s="575"/>
      <c r="K195" s="569"/>
      <c r="L195" s="569"/>
      <c r="M195" s="569"/>
      <c r="N195" s="569"/>
      <c r="O195" s="569"/>
      <c r="P195" s="569"/>
      <c r="Q195" s="569"/>
      <c r="R195" s="569"/>
      <c r="S195" s="569"/>
      <c r="T195" s="569"/>
      <c r="U195" s="569"/>
      <c r="V195" s="569"/>
      <c r="W195" s="569"/>
      <c r="AA195" s="569"/>
      <c r="AB195" s="591"/>
      <c r="AD195" s="525"/>
      <c r="AE195" s="525"/>
      <c r="AF195" s="525"/>
      <c r="AG195" s="525"/>
    </row>
    <row r="196" spans="10:33" s="94" customFormat="1">
      <c r="J196" s="575"/>
      <c r="K196" s="569"/>
      <c r="L196" s="569"/>
      <c r="M196" s="569"/>
      <c r="N196" s="569"/>
      <c r="O196" s="569"/>
      <c r="P196" s="569"/>
      <c r="Q196" s="569"/>
      <c r="R196" s="569"/>
      <c r="S196" s="569"/>
      <c r="T196" s="569"/>
      <c r="U196" s="569"/>
      <c r="V196" s="569"/>
      <c r="W196" s="569"/>
      <c r="AA196" s="569"/>
      <c r="AB196" s="591"/>
      <c r="AD196" s="525"/>
      <c r="AE196" s="525"/>
      <c r="AF196" s="525"/>
      <c r="AG196" s="525"/>
    </row>
    <row r="197" spans="10:33" s="94" customFormat="1">
      <c r="J197" s="575"/>
      <c r="K197" s="569"/>
      <c r="L197" s="569"/>
      <c r="M197" s="569"/>
      <c r="N197" s="569"/>
      <c r="O197" s="569"/>
      <c r="P197" s="569"/>
      <c r="Q197" s="569"/>
      <c r="R197" s="569"/>
      <c r="S197" s="569"/>
      <c r="T197" s="569"/>
      <c r="U197" s="569"/>
      <c r="V197" s="569"/>
      <c r="W197" s="569"/>
      <c r="AA197" s="569"/>
      <c r="AB197" s="591"/>
      <c r="AD197" s="525"/>
      <c r="AE197" s="525"/>
      <c r="AF197" s="525"/>
      <c r="AG197" s="525"/>
    </row>
    <row r="198" spans="10:33" s="94" customFormat="1">
      <c r="J198" s="575"/>
      <c r="K198" s="569"/>
      <c r="L198" s="569"/>
      <c r="M198" s="569"/>
      <c r="N198" s="569"/>
      <c r="O198" s="569"/>
      <c r="P198" s="569"/>
      <c r="Q198" s="569"/>
      <c r="R198" s="569"/>
      <c r="S198" s="569"/>
      <c r="T198" s="569"/>
      <c r="U198" s="569"/>
      <c r="V198" s="569"/>
      <c r="W198" s="569"/>
      <c r="AA198" s="569"/>
      <c r="AB198" s="591"/>
      <c r="AD198" s="525"/>
      <c r="AE198" s="525"/>
      <c r="AF198" s="525"/>
      <c r="AG198" s="525"/>
    </row>
    <row r="199" spans="10:33" s="94" customFormat="1">
      <c r="J199" s="575"/>
      <c r="K199" s="569"/>
      <c r="L199" s="569"/>
      <c r="M199" s="569"/>
      <c r="N199" s="569"/>
      <c r="O199" s="569"/>
      <c r="P199" s="569"/>
      <c r="Q199" s="569"/>
      <c r="R199" s="569"/>
      <c r="S199" s="569"/>
      <c r="T199" s="569"/>
      <c r="U199" s="569"/>
      <c r="V199" s="569"/>
      <c r="W199" s="569"/>
      <c r="AA199" s="569"/>
      <c r="AB199" s="591"/>
      <c r="AD199" s="525"/>
      <c r="AE199" s="525"/>
      <c r="AF199" s="525"/>
      <c r="AG199" s="525"/>
    </row>
    <row r="200" spans="10:33" s="94" customFormat="1">
      <c r="J200" s="575"/>
      <c r="K200" s="569"/>
      <c r="L200" s="569"/>
      <c r="M200" s="569"/>
      <c r="N200" s="569"/>
      <c r="O200" s="569"/>
      <c r="P200" s="569"/>
      <c r="Q200" s="569"/>
      <c r="R200" s="569"/>
      <c r="S200" s="569"/>
      <c r="T200" s="569"/>
      <c r="U200" s="569"/>
      <c r="V200" s="569"/>
      <c r="W200" s="569"/>
      <c r="AA200" s="569"/>
      <c r="AB200" s="591"/>
      <c r="AD200" s="525"/>
      <c r="AE200" s="525"/>
      <c r="AF200" s="525"/>
      <c r="AG200" s="525"/>
    </row>
    <row r="201" spans="10:33" s="94" customFormat="1">
      <c r="J201" s="575"/>
      <c r="K201" s="569"/>
      <c r="L201" s="569"/>
      <c r="M201" s="569"/>
      <c r="N201" s="569"/>
      <c r="O201" s="569"/>
      <c r="P201" s="569"/>
      <c r="Q201" s="569"/>
      <c r="R201" s="569"/>
      <c r="S201" s="569"/>
      <c r="T201" s="569"/>
      <c r="U201" s="569"/>
      <c r="V201" s="569"/>
      <c r="W201" s="569"/>
      <c r="AA201" s="569"/>
      <c r="AB201" s="591"/>
      <c r="AD201" s="525"/>
      <c r="AE201" s="525"/>
      <c r="AF201" s="525"/>
      <c r="AG201" s="525"/>
    </row>
    <row r="202" spans="10:33" s="94" customFormat="1">
      <c r="J202" s="575"/>
      <c r="K202" s="569"/>
      <c r="L202" s="569"/>
      <c r="M202" s="569"/>
      <c r="N202" s="569"/>
      <c r="O202" s="569"/>
      <c r="P202" s="569"/>
      <c r="Q202" s="569"/>
      <c r="R202" s="569"/>
      <c r="S202" s="569"/>
      <c r="T202" s="569"/>
      <c r="U202" s="569"/>
      <c r="V202" s="569"/>
      <c r="W202" s="569"/>
      <c r="AA202" s="569"/>
      <c r="AB202" s="591"/>
      <c r="AD202" s="525"/>
      <c r="AE202" s="525"/>
      <c r="AF202" s="525"/>
      <c r="AG202" s="525"/>
    </row>
    <row r="203" spans="10:33" s="94" customFormat="1">
      <c r="J203" s="575"/>
      <c r="K203" s="569"/>
      <c r="L203" s="569"/>
      <c r="M203" s="569"/>
      <c r="N203" s="569"/>
      <c r="O203" s="569"/>
      <c r="P203" s="569"/>
      <c r="Q203" s="569"/>
      <c r="R203" s="569"/>
      <c r="S203" s="569"/>
      <c r="T203" s="569"/>
      <c r="U203" s="569"/>
      <c r="V203" s="569"/>
      <c r="W203" s="569"/>
      <c r="AA203" s="569"/>
      <c r="AB203" s="591"/>
      <c r="AD203" s="525"/>
      <c r="AE203" s="525"/>
      <c r="AF203" s="525"/>
      <c r="AG203" s="525"/>
    </row>
    <row r="204" spans="10:33" s="94" customFormat="1">
      <c r="J204" s="575"/>
      <c r="K204" s="569"/>
      <c r="L204" s="569"/>
      <c r="M204" s="569"/>
      <c r="N204" s="569"/>
      <c r="O204" s="569"/>
      <c r="P204" s="569"/>
      <c r="Q204" s="569"/>
      <c r="R204" s="569"/>
      <c r="S204" s="569"/>
      <c r="T204" s="569"/>
      <c r="U204" s="569"/>
      <c r="V204" s="569"/>
      <c r="W204" s="569"/>
      <c r="AA204" s="569"/>
      <c r="AB204" s="591"/>
      <c r="AD204" s="525"/>
      <c r="AE204" s="525"/>
      <c r="AF204" s="525"/>
      <c r="AG204" s="525"/>
    </row>
    <row r="205" spans="10:33" s="94" customFormat="1">
      <c r="J205" s="575"/>
      <c r="K205" s="569"/>
      <c r="L205" s="569"/>
      <c r="M205" s="569"/>
      <c r="N205" s="569"/>
      <c r="O205" s="569"/>
      <c r="P205" s="569"/>
      <c r="Q205" s="569"/>
      <c r="R205" s="569"/>
      <c r="S205" s="569"/>
      <c r="T205" s="569"/>
      <c r="U205" s="569"/>
      <c r="V205" s="569"/>
      <c r="W205" s="569"/>
      <c r="AA205" s="569"/>
      <c r="AB205" s="591"/>
      <c r="AD205" s="525"/>
      <c r="AE205" s="525"/>
      <c r="AF205" s="525"/>
      <c r="AG205" s="525"/>
    </row>
    <row r="206" spans="10:33" s="94" customFormat="1">
      <c r="J206" s="575"/>
      <c r="K206" s="569"/>
      <c r="L206" s="569"/>
      <c r="M206" s="569"/>
      <c r="N206" s="569"/>
      <c r="O206" s="569"/>
      <c r="P206" s="569"/>
      <c r="Q206" s="569"/>
      <c r="R206" s="569"/>
      <c r="S206" s="569"/>
      <c r="T206" s="569"/>
      <c r="U206" s="569"/>
      <c r="V206" s="569"/>
      <c r="W206" s="569"/>
      <c r="AA206" s="569"/>
      <c r="AB206" s="591"/>
      <c r="AD206" s="525"/>
      <c r="AE206" s="525"/>
      <c r="AF206" s="525"/>
      <c r="AG206" s="525"/>
    </row>
    <row r="207" spans="10:33" s="94" customFormat="1">
      <c r="J207" s="575"/>
      <c r="K207" s="569"/>
      <c r="L207" s="569"/>
      <c r="M207" s="569"/>
      <c r="N207" s="569"/>
      <c r="O207" s="569"/>
      <c r="P207" s="569"/>
      <c r="Q207" s="569"/>
      <c r="R207" s="569"/>
      <c r="S207" s="569"/>
      <c r="T207" s="569"/>
      <c r="U207" s="569"/>
      <c r="V207" s="569"/>
      <c r="W207" s="569"/>
      <c r="AA207" s="569"/>
      <c r="AB207" s="591"/>
      <c r="AD207" s="525"/>
      <c r="AE207" s="525"/>
      <c r="AF207" s="525"/>
      <c r="AG207" s="525"/>
    </row>
    <row r="208" spans="10:33" s="94" customFormat="1">
      <c r="J208" s="575"/>
      <c r="K208" s="569"/>
      <c r="L208" s="569"/>
      <c r="M208" s="569"/>
      <c r="N208" s="569"/>
      <c r="O208" s="569"/>
      <c r="P208" s="569"/>
      <c r="Q208" s="569"/>
      <c r="R208" s="569"/>
      <c r="S208" s="569"/>
      <c r="T208" s="569"/>
      <c r="U208" s="569"/>
      <c r="V208" s="569"/>
      <c r="W208" s="569"/>
      <c r="AA208" s="569"/>
      <c r="AB208" s="591"/>
      <c r="AD208" s="525"/>
      <c r="AE208" s="525"/>
      <c r="AF208" s="525"/>
      <c r="AG208" s="525"/>
    </row>
    <row r="209" spans="10:33" s="94" customFormat="1">
      <c r="J209" s="575"/>
      <c r="K209" s="569"/>
      <c r="L209" s="569"/>
      <c r="M209" s="569"/>
      <c r="N209" s="569"/>
      <c r="O209" s="569"/>
      <c r="P209" s="569"/>
      <c r="Q209" s="569"/>
      <c r="R209" s="569"/>
      <c r="S209" s="569"/>
      <c r="T209" s="569"/>
      <c r="U209" s="569"/>
      <c r="V209" s="569"/>
      <c r="W209" s="569"/>
      <c r="AA209" s="569"/>
      <c r="AB209" s="591"/>
      <c r="AD209" s="525"/>
      <c r="AE209" s="525"/>
      <c r="AF209" s="525"/>
      <c r="AG209" s="525"/>
    </row>
    <row r="210" spans="10:33" s="94" customFormat="1">
      <c r="J210" s="575"/>
      <c r="K210" s="569"/>
      <c r="L210" s="569"/>
      <c r="M210" s="569"/>
      <c r="N210" s="569"/>
      <c r="O210" s="569"/>
      <c r="P210" s="569"/>
      <c r="Q210" s="569"/>
      <c r="R210" s="569"/>
      <c r="S210" s="569"/>
      <c r="T210" s="569"/>
      <c r="U210" s="569"/>
      <c r="V210" s="569"/>
      <c r="W210" s="569"/>
      <c r="AA210" s="569"/>
      <c r="AB210" s="591"/>
      <c r="AD210" s="525"/>
      <c r="AE210" s="525"/>
      <c r="AF210" s="525"/>
      <c r="AG210" s="525"/>
    </row>
    <row r="211" spans="10:33" s="94" customFormat="1">
      <c r="J211" s="575"/>
      <c r="K211" s="569"/>
      <c r="L211" s="569"/>
      <c r="M211" s="569"/>
      <c r="N211" s="569"/>
      <c r="O211" s="569"/>
      <c r="P211" s="569"/>
      <c r="Q211" s="569"/>
      <c r="R211" s="569"/>
      <c r="S211" s="569"/>
      <c r="T211" s="569"/>
      <c r="U211" s="569"/>
      <c r="V211" s="569"/>
      <c r="W211" s="569"/>
      <c r="AA211" s="569"/>
      <c r="AB211" s="591"/>
      <c r="AD211" s="525"/>
      <c r="AE211" s="525"/>
      <c r="AF211" s="525"/>
      <c r="AG211" s="525"/>
    </row>
    <row r="212" spans="10:33" s="94" customFormat="1">
      <c r="J212" s="575"/>
      <c r="K212" s="569"/>
      <c r="L212" s="569"/>
      <c r="M212" s="569"/>
      <c r="N212" s="569"/>
      <c r="O212" s="569"/>
      <c r="P212" s="569"/>
      <c r="Q212" s="569"/>
      <c r="R212" s="569"/>
      <c r="S212" s="569"/>
      <c r="T212" s="569"/>
      <c r="U212" s="569"/>
      <c r="V212" s="569"/>
      <c r="W212" s="569"/>
      <c r="AA212" s="569"/>
      <c r="AB212" s="591"/>
      <c r="AD212" s="525"/>
      <c r="AE212" s="525"/>
      <c r="AF212" s="525"/>
      <c r="AG212" s="525"/>
    </row>
    <row r="213" spans="10:33" s="94" customFormat="1">
      <c r="J213" s="575"/>
      <c r="K213" s="569"/>
      <c r="L213" s="569"/>
      <c r="M213" s="569"/>
      <c r="N213" s="569"/>
      <c r="O213" s="569"/>
      <c r="P213" s="569"/>
      <c r="Q213" s="569"/>
      <c r="R213" s="569"/>
      <c r="S213" s="569"/>
      <c r="T213" s="569"/>
      <c r="U213" s="569"/>
      <c r="V213" s="569"/>
      <c r="W213" s="569"/>
      <c r="AA213" s="569"/>
      <c r="AB213" s="591"/>
      <c r="AD213" s="525"/>
      <c r="AE213" s="525"/>
      <c r="AF213" s="525"/>
      <c r="AG213" s="525"/>
    </row>
    <row r="214" spans="10:33" s="94" customFormat="1">
      <c r="J214" s="575"/>
      <c r="K214" s="569"/>
      <c r="L214" s="569"/>
      <c r="M214" s="569"/>
      <c r="N214" s="569"/>
      <c r="O214" s="569"/>
      <c r="P214" s="569"/>
      <c r="Q214" s="569"/>
      <c r="R214" s="569"/>
      <c r="S214" s="569"/>
      <c r="T214" s="569"/>
      <c r="U214" s="569"/>
      <c r="V214" s="569"/>
      <c r="W214" s="569"/>
      <c r="AA214" s="569"/>
      <c r="AB214" s="591"/>
      <c r="AD214" s="525"/>
      <c r="AE214" s="525"/>
      <c r="AF214" s="525"/>
      <c r="AG214" s="525"/>
    </row>
    <row r="215" spans="10:33" s="94" customFormat="1">
      <c r="J215" s="575"/>
      <c r="K215" s="569"/>
      <c r="L215" s="569"/>
      <c r="M215" s="569"/>
      <c r="N215" s="569"/>
      <c r="O215" s="569"/>
      <c r="P215" s="569"/>
      <c r="Q215" s="569"/>
      <c r="R215" s="569"/>
      <c r="S215" s="569"/>
      <c r="T215" s="569"/>
      <c r="U215" s="569"/>
      <c r="V215" s="569"/>
      <c r="W215" s="569"/>
      <c r="AA215" s="569"/>
      <c r="AB215" s="591"/>
      <c r="AD215" s="525"/>
      <c r="AE215" s="525"/>
      <c r="AF215" s="525"/>
      <c r="AG215" s="525"/>
    </row>
    <row r="216" spans="10:33" s="94" customFormat="1">
      <c r="J216" s="575"/>
      <c r="K216" s="569"/>
      <c r="L216" s="569"/>
      <c r="M216" s="569"/>
      <c r="N216" s="569"/>
      <c r="O216" s="569"/>
      <c r="P216" s="569"/>
      <c r="Q216" s="569"/>
      <c r="R216" s="569"/>
      <c r="S216" s="569"/>
      <c r="T216" s="569"/>
      <c r="U216" s="569"/>
      <c r="V216" s="569"/>
      <c r="W216" s="569"/>
      <c r="AA216" s="569"/>
      <c r="AB216" s="591"/>
      <c r="AD216" s="525"/>
      <c r="AE216" s="525"/>
      <c r="AF216" s="525"/>
      <c r="AG216" s="525"/>
    </row>
    <row r="217" spans="10:33" s="94" customFormat="1">
      <c r="J217" s="575"/>
      <c r="K217" s="569"/>
      <c r="L217" s="569"/>
      <c r="M217" s="569"/>
      <c r="N217" s="569"/>
      <c r="O217" s="569"/>
      <c r="P217" s="569"/>
      <c r="Q217" s="569"/>
      <c r="R217" s="569"/>
      <c r="S217" s="569"/>
      <c r="T217" s="569"/>
      <c r="U217" s="569"/>
      <c r="V217" s="569"/>
      <c r="W217" s="569"/>
      <c r="AA217" s="569"/>
      <c r="AB217" s="591"/>
      <c r="AD217" s="525"/>
      <c r="AE217" s="525"/>
      <c r="AF217" s="525"/>
      <c r="AG217" s="525"/>
    </row>
    <row r="218" spans="10:33" s="94" customFormat="1">
      <c r="J218" s="575"/>
      <c r="K218" s="569"/>
      <c r="L218" s="569"/>
      <c r="M218" s="569"/>
      <c r="N218" s="569"/>
      <c r="O218" s="569"/>
      <c r="P218" s="569"/>
      <c r="Q218" s="569"/>
      <c r="R218" s="569"/>
      <c r="S218" s="569"/>
      <c r="T218" s="569"/>
      <c r="U218" s="569"/>
      <c r="V218" s="569"/>
      <c r="W218" s="569"/>
      <c r="AA218" s="569"/>
      <c r="AB218" s="591"/>
      <c r="AD218" s="525"/>
      <c r="AE218" s="525"/>
      <c r="AF218" s="525"/>
      <c r="AG218" s="525"/>
    </row>
    <row r="219" spans="10:33" s="94" customFormat="1">
      <c r="J219" s="575"/>
      <c r="K219" s="569"/>
      <c r="L219" s="569"/>
      <c r="M219" s="569"/>
      <c r="N219" s="569"/>
      <c r="O219" s="569"/>
      <c r="P219" s="569"/>
      <c r="Q219" s="569"/>
      <c r="R219" s="569"/>
      <c r="S219" s="569"/>
      <c r="T219" s="569"/>
      <c r="U219" s="569"/>
      <c r="V219" s="569"/>
      <c r="W219" s="569"/>
      <c r="AA219" s="569"/>
      <c r="AB219" s="591"/>
      <c r="AD219" s="525"/>
      <c r="AE219" s="525"/>
      <c r="AF219" s="525"/>
      <c r="AG219" s="525"/>
    </row>
    <row r="220" spans="10:33" s="94" customFormat="1">
      <c r="J220" s="575"/>
      <c r="K220" s="569"/>
      <c r="L220" s="569"/>
      <c r="M220" s="569"/>
      <c r="N220" s="569"/>
      <c r="O220" s="569"/>
      <c r="P220" s="569"/>
      <c r="Q220" s="569"/>
      <c r="R220" s="569"/>
      <c r="S220" s="569"/>
      <c r="T220" s="569"/>
      <c r="U220" s="569"/>
      <c r="V220" s="569"/>
      <c r="W220" s="569"/>
      <c r="AA220" s="569"/>
      <c r="AB220" s="591"/>
      <c r="AD220" s="525"/>
      <c r="AE220" s="525"/>
      <c r="AF220" s="525"/>
      <c r="AG220" s="525"/>
    </row>
    <row r="221" spans="10:33" s="94" customFormat="1">
      <c r="J221" s="575"/>
      <c r="K221" s="569"/>
      <c r="L221" s="569"/>
      <c r="M221" s="569"/>
      <c r="N221" s="569"/>
      <c r="O221" s="569"/>
      <c r="P221" s="569"/>
      <c r="Q221" s="569"/>
      <c r="R221" s="569"/>
      <c r="S221" s="569"/>
      <c r="T221" s="569"/>
      <c r="U221" s="569"/>
      <c r="V221" s="569"/>
      <c r="W221" s="569"/>
      <c r="AA221" s="569"/>
      <c r="AB221" s="591"/>
      <c r="AD221" s="525"/>
      <c r="AE221" s="525"/>
      <c r="AF221" s="525"/>
      <c r="AG221" s="525"/>
    </row>
    <row r="222" spans="10:33" s="94" customFormat="1">
      <c r="J222" s="575"/>
      <c r="K222" s="569"/>
      <c r="L222" s="569"/>
      <c r="M222" s="569"/>
      <c r="N222" s="569"/>
      <c r="O222" s="569"/>
      <c r="P222" s="569"/>
      <c r="Q222" s="569"/>
      <c r="R222" s="569"/>
      <c r="S222" s="569"/>
      <c r="T222" s="569"/>
      <c r="U222" s="569"/>
      <c r="V222" s="569"/>
      <c r="W222" s="569"/>
      <c r="AA222" s="569"/>
      <c r="AB222" s="591"/>
      <c r="AD222" s="525"/>
      <c r="AE222" s="525"/>
      <c r="AF222" s="525"/>
      <c r="AG222" s="525"/>
    </row>
    <row r="223" spans="10:33" s="94" customFormat="1">
      <c r="J223" s="575"/>
      <c r="K223" s="569"/>
      <c r="L223" s="569"/>
      <c r="M223" s="569"/>
      <c r="N223" s="569"/>
      <c r="O223" s="569"/>
      <c r="P223" s="569"/>
      <c r="Q223" s="569"/>
      <c r="R223" s="569"/>
      <c r="S223" s="569"/>
      <c r="T223" s="569"/>
      <c r="U223" s="569"/>
      <c r="V223" s="569"/>
      <c r="W223" s="569"/>
      <c r="AA223" s="569"/>
      <c r="AB223" s="591"/>
      <c r="AD223" s="525"/>
      <c r="AE223" s="525"/>
      <c r="AF223" s="525"/>
      <c r="AG223" s="525"/>
    </row>
    <row r="224" spans="10:33" s="94" customFormat="1">
      <c r="J224" s="575"/>
      <c r="K224" s="569"/>
      <c r="L224" s="569"/>
      <c r="M224" s="569"/>
      <c r="N224" s="569"/>
      <c r="O224" s="569"/>
      <c r="P224" s="569"/>
      <c r="Q224" s="569"/>
      <c r="R224" s="569"/>
      <c r="S224" s="569"/>
      <c r="T224" s="569"/>
      <c r="U224" s="569"/>
      <c r="V224" s="569"/>
      <c r="W224" s="569"/>
      <c r="AA224" s="569"/>
      <c r="AB224" s="591"/>
      <c r="AD224" s="525"/>
      <c r="AE224" s="525"/>
      <c r="AF224" s="525"/>
      <c r="AG224" s="525"/>
    </row>
  </sheetData>
  <sheetProtection sheet="1" objects="1" scenarios="1"/>
  <dataConsolidate/>
  <mergeCells count="13">
    <mergeCell ref="AD5:BE5"/>
    <mergeCell ref="AD7:AQ7"/>
    <mergeCell ref="C146:AA146"/>
    <mergeCell ref="C145:AA145"/>
    <mergeCell ref="AR7:AY7"/>
    <mergeCell ref="D7:Q7"/>
    <mergeCell ref="R7:Y7"/>
    <mergeCell ref="D6:AB6"/>
    <mergeCell ref="D155:E155"/>
    <mergeCell ref="D156:E156"/>
    <mergeCell ref="D157:E157"/>
    <mergeCell ref="D158:E158"/>
    <mergeCell ref="D159:E159"/>
  </mergeCells>
  <phoneticPr fontId="0" type="noConversion"/>
  <conditionalFormatting sqref="AD112:AE131 AD134:AE134 AD137:AE141 AD144:AE144 AD11:AE109 AG11:BA109 AG144:BA144 AG137:BA141 AG134:BA134 AG112:BA131 AF55:AF109">
    <cfRule type="expression" dxfId="132" priority="125" stopIfTrue="1">
      <formula>ABS(AD11)&gt;10</formula>
    </cfRule>
  </conditionalFormatting>
  <conditionalFormatting sqref="D11:AA109 D112:AA131 D134:AA134 D137:AA141">
    <cfRule type="expression" dxfId="131" priority="120" stopIfTrue="1">
      <formula>AND(D11&lt;&gt;"",OR(D11&lt;0,NOT(ISNUMBER(D11))))</formula>
    </cfRule>
  </conditionalFormatting>
  <conditionalFormatting sqref="D6">
    <cfRule type="expression" dxfId="130" priority="200" stopIfTrue="1">
      <formula>COUNTA(D11:AA144)&lt;&gt;COUNTIF(D11:AA144,"&gt;=0")</formula>
    </cfRule>
  </conditionalFormatting>
  <conditionalFormatting sqref="AD144:AE144 AD112:AE131 AD134:AE134 AD137:AE141 AD11:AE109 AG81:BD82 AG30:BD30 AG52:BD53 AG83:BE109 AG54:BE80 AG31:BE51 AG137:BE140 AG134:BE134 AG112:BE131 AG11:BE29 AG141:BD141 AG144:BE144">
    <cfRule type="expression" dxfId="129" priority="94" stopIfTrue="1">
      <formula>ABS(AD11)&gt;10</formula>
    </cfRule>
  </conditionalFormatting>
  <conditionalFormatting sqref="BC14:BE29 BC141:BD141 BC112:BE131 BC134:BE134 BC137:BE140 BC52:BD53 BC31:BE51 BC54:BE80 BC83:BE109 BC30:BD30 BC81:BD82">
    <cfRule type="expression" dxfId="128" priority="86" stopIfTrue="1">
      <formula>ABS(BC14)&gt;10</formula>
    </cfRule>
  </conditionalFormatting>
  <conditionalFormatting sqref="BE141">
    <cfRule type="expression" dxfId="127" priority="83" stopIfTrue="1">
      <formula>ABS(BE141)&gt;10</formula>
    </cfRule>
  </conditionalFormatting>
  <conditionalFormatting sqref="BC51:BD53">
    <cfRule type="expression" dxfId="126" priority="82" stopIfTrue="1">
      <formula>ABS(BC51)&gt;10</formula>
    </cfRule>
  </conditionalFormatting>
  <conditionalFormatting sqref="D110:AA111">
    <cfRule type="expression" dxfId="125" priority="80" stopIfTrue="1">
      <formula>AND(D110&lt;&gt;"",OR(D110&lt;0,NOT(ISNUMBER(D110))))</formula>
    </cfRule>
  </conditionalFormatting>
  <conditionalFormatting sqref="D132:AA133">
    <cfRule type="expression" dxfId="124" priority="76" stopIfTrue="1">
      <formula>AND(D132&lt;&gt;"",OR(D132&lt;0,NOT(ISNUMBER(D132))))</formula>
    </cfRule>
  </conditionalFormatting>
  <conditionalFormatting sqref="D135:AA136">
    <cfRule type="expression" dxfId="123" priority="72" stopIfTrue="1">
      <formula>AND(D135&lt;&gt;"",OR(D135&lt;0,NOT(ISNUMBER(D135))))</formula>
    </cfRule>
  </conditionalFormatting>
  <conditionalFormatting sqref="D142:Z143">
    <cfRule type="expression" dxfId="122" priority="68" stopIfTrue="1">
      <formula>AND(D142&lt;&gt;"",OR(D142&lt;0,NOT(ISNUMBER(D142))))</formula>
    </cfRule>
  </conditionalFormatting>
  <conditionalFormatting sqref="BE142:BE143">
    <cfRule type="expression" dxfId="121" priority="67" stopIfTrue="1">
      <formula>ABS(BE142)&gt;10</formula>
    </cfRule>
  </conditionalFormatting>
  <conditionalFormatting sqref="BE142:BE143">
    <cfRule type="expression" dxfId="120" priority="66" stopIfTrue="1">
      <formula>ABS(BE142)&gt;10</formula>
    </cfRule>
  </conditionalFormatting>
  <conditionalFormatting sqref="AA142">
    <cfRule type="expression" dxfId="119" priority="65" stopIfTrue="1">
      <formula>AND(AA142&lt;&gt;"",OR(AA142&lt;0,NOT(ISNUMBER(AA142))))</formula>
    </cfRule>
  </conditionalFormatting>
  <conditionalFormatting sqref="AA143">
    <cfRule type="expression" dxfId="118" priority="64" stopIfTrue="1">
      <formula>AND(AA143&lt;&gt;"",OR(AA143&lt;0,NOT(ISNUMBER(AA143))))</formula>
    </cfRule>
  </conditionalFormatting>
  <conditionalFormatting sqref="BE135:BE136">
    <cfRule type="expression" dxfId="117" priority="63" stopIfTrue="1">
      <formula>ABS(BE135)&gt;10</formula>
    </cfRule>
  </conditionalFormatting>
  <conditionalFormatting sqref="BE135:BE136">
    <cfRule type="expression" dxfId="116" priority="62" stopIfTrue="1">
      <formula>ABS(BE135)&gt;10</formula>
    </cfRule>
  </conditionalFormatting>
  <conditionalFormatting sqref="BE110:BE111">
    <cfRule type="expression" dxfId="115" priority="61" stopIfTrue="1">
      <formula>ABS(BE110)&gt;10</formula>
    </cfRule>
  </conditionalFormatting>
  <conditionalFormatting sqref="BE110:BE111">
    <cfRule type="expression" dxfId="114" priority="60" stopIfTrue="1">
      <formula>ABS(BE110)&gt;10</formula>
    </cfRule>
  </conditionalFormatting>
  <conditionalFormatting sqref="BE81:BE82">
    <cfRule type="expression" dxfId="113" priority="59" stopIfTrue="1">
      <formula>ABS(BE81)&gt;10</formula>
    </cfRule>
  </conditionalFormatting>
  <conditionalFormatting sqref="BE81:BE82">
    <cfRule type="expression" dxfId="112" priority="58" stopIfTrue="1">
      <formula>ABS(BE81)&gt;10</formula>
    </cfRule>
  </conditionalFormatting>
  <conditionalFormatting sqref="BE52:BE53">
    <cfRule type="expression" dxfId="111" priority="57" stopIfTrue="1">
      <formula>ABS(BE52)&gt;10</formula>
    </cfRule>
  </conditionalFormatting>
  <conditionalFormatting sqref="BE52:BE53">
    <cfRule type="expression" dxfId="110" priority="56" stopIfTrue="1">
      <formula>ABS(BE52)&gt;10</formula>
    </cfRule>
  </conditionalFormatting>
  <conditionalFormatting sqref="BE30">
    <cfRule type="expression" dxfId="109" priority="55" stopIfTrue="1">
      <formula>ABS(BE30)&gt;10</formula>
    </cfRule>
  </conditionalFormatting>
  <conditionalFormatting sqref="BE30">
    <cfRule type="expression" dxfId="108" priority="54" stopIfTrue="1">
      <formula>ABS(BE30)&gt;10</formula>
    </cfRule>
  </conditionalFormatting>
  <conditionalFormatting sqref="BC30:BD30">
    <cfRule type="expression" dxfId="107" priority="53" stopIfTrue="1">
      <formula>ABS(BC30)&gt;10</formula>
    </cfRule>
  </conditionalFormatting>
  <conditionalFormatting sqref="BC81:BD81">
    <cfRule type="expression" dxfId="106" priority="52" stopIfTrue="1">
      <formula>ABS(BC81)&gt;10</formula>
    </cfRule>
  </conditionalFormatting>
  <conditionalFormatting sqref="BC82:BD82">
    <cfRule type="expression" dxfId="105" priority="51" stopIfTrue="1">
      <formula>ABS(BC82)&gt;10</formula>
    </cfRule>
  </conditionalFormatting>
  <conditionalFormatting sqref="AD110:AE110 AG110:BA110">
    <cfRule type="expression" dxfId="104" priority="50" stopIfTrue="1">
      <formula>ABS(AD110)&gt;10</formula>
    </cfRule>
  </conditionalFormatting>
  <conditionalFormatting sqref="AD110:AE110 AG110:BD110">
    <cfRule type="expression" dxfId="103" priority="49" stopIfTrue="1">
      <formula>ABS(AD110)&gt;10</formula>
    </cfRule>
  </conditionalFormatting>
  <conditionalFormatting sqref="BC110:BD110">
    <cfRule type="expression" dxfId="102" priority="48" stopIfTrue="1">
      <formula>ABS(BC110)&gt;10</formula>
    </cfRule>
  </conditionalFormatting>
  <conditionalFormatting sqref="BC110:BD110">
    <cfRule type="expression" dxfId="101" priority="47" stopIfTrue="1">
      <formula>ABS(BC110)&gt;10</formula>
    </cfRule>
  </conditionalFormatting>
  <conditionalFormatting sqref="AD111:AE111 AG111:BA111">
    <cfRule type="expression" dxfId="100" priority="46" stopIfTrue="1">
      <formula>ABS(AD111)&gt;10</formula>
    </cfRule>
  </conditionalFormatting>
  <conditionalFormatting sqref="AD111:AE111 AG111:BD111">
    <cfRule type="expression" dxfId="99" priority="45" stopIfTrue="1">
      <formula>ABS(AD111)&gt;10</formula>
    </cfRule>
  </conditionalFormatting>
  <conditionalFormatting sqref="BC111:BD111">
    <cfRule type="expression" dxfId="98" priority="44" stopIfTrue="1">
      <formula>ABS(BC111)&gt;10</formula>
    </cfRule>
  </conditionalFormatting>
  <conditionalFormatting sqref="BC111:BD111">
    <cfRule type="expression" dxfId="97" priority="43" stopIfTrue="1">
      <formula>ABS(BC111)&gt;10</formula>
    </cfRule>
  </conditionalFormatting>
  <conditionalFormatting sqref="AD132:AE132 AG132:BA132">
    <cfRule type="expression" dxfId="96" priority="42" stopIfTrue="1">
      <formula>ABS(AD132)&gt;10</formula>
    </cfRule>
  </conditionalFormatting>
  <conditionalFormatting sqref="AD132:AE132 AG132:BD132">
    <cfRule type="expression" dxfId="95" priority="41" stopIfTrue="1">
      <formula>ABS(AD132)&gt;10</formula>
    </cfRule>
  </conditionalFormatting>
  <conditionalFormatting sqref="BC132:BD132">
    <cfRule type="expression" dxfId="94" priority="40" stopIfTrue="1">
      <formula>ABS(BC132)&gt;10</formula>
    </cfRule>
  </conditionalFormatting>
  <conditionalFormatting sqref="BC132:BD132">
    <cfRule type="expression" dxfId="93" priority="39" stopIfTrue="1">
      <formula>ABS(BC132)&gt;10</formula>
    </cfRule>
  </conditionalFormatting>
  <conditionalFormatting sqref="AD133:AE133 AG133:BA133">
    <cfRule type="expression" dxfId="92" priority="38" stopIfTrue="1">
      <formula>ABS(AD133)&gt;10</formula>
    </cfRule>
  </conditionalFormatting>
  <conditionalFormatting sqref="AD133:AE133 AG133:BD133">
    <cfRule type="expression" dxfId="91" priority="37" stopIfTrue="1">
      <formula>ABS(AD133)&gt;10</formula>
    </cfRule>
  </conditionalFormatting>
  <conditionalFormatting sqref="BC133:BD133">
    <cfRule type="expression" dxfId="90" priority="36" stopIfTrue="1">
      <formula>ABS(BC133)&gt;10</formula>
    </cfRule>
  </conditionalFormatting>
  <conditionalFormatting sqref="BC133:BD133">
    <cfRule type="expression" dxfId="89" priority="35" stopIfTrue="1">
      <formula>ABS(BC133)&gt;10</formula>
    </cfRule>
  </conditionalFormatting>
  <conditionalFormatting sqref="AD135:AE135 AG135:BA135">
    <cfRule type="expression" dxfId="88" priority="34" stopIfTrue="1">
      <formula>ABS(AD135)&gt;10</formula>
    </cfRule>
  </conditionalFormatting>
  <conditionalFormatting sqref="AD135:AE135 AG135:BD135">
    <cfRule type="expression" dxfId="87" priority="33" stopIfTrue="1">
      <formula>ABS(AD135)&gt;10</formula>
    </cfRule>
  </conditionalFormatting>
  <conditionalFormatting sqref="BC135:BD135">
    <cfRule type="expression" dxfId="86" priority="32" stopIfTrue="1">
      <formula>ABS(BC135)&gt;10</formula>
    </cfRule>
  </conditionalFormatting>
  <conditionalFormatting sqref="BC135:BD135">
    <cfRule type="expression" dxfId="85" priority="31" stopIfTrue="1">
      <formula>ABS(BC135)&gt;10</formula>
    </cfRule>
  </conditionalFormatting>
  <conditionalFormatting sqref="AD136:AE136 AG136:BA136">
    <cfRule type="expression" dxfId="84" priority="30" stopIfTrue="1">
      <formula>ABS(AD136)&gt;10</formula>
    </cfRule>
  </conditionalFormatting>
  <conditionalFormatting sqref="AD136:AE136 AG136:BD136">
    <cfRule type="expression" dxfId="83" priority="29" stopIfTrue="1">
      <formula>ABS(AD136)&gt;10</formula>
    </cfRule>
  </conditionalFormatting>
  <conditionalFormatting sqref="BC136:BD136">
    <cfRule type="expression" dxfId="82" priority="28" stopIfTrue="1">
      <formula>ABS(BC136)&gt;10</formula>
    </cfRule>
  </conditionalFormatting>
  <conditionalFormatting sqref="BC136:BD136">
    <cfRule type="expression" dxfId="81" priority="27" stopIfTrue="1">
      <formula>ABS(BC136)&gt;10</formula>
    </cfRule>
  </conditionalFormatting>
  <conditionalFormatting sqref="AD142:AE142 AG142:BA142">
    <cfRule type="expression" dxfId="80" priority="26" stopIfTrue="1">
      <formula>ABS(AD142)&gt;10</formula>
    </cfRule>
  </conditionalFormatting>
  <conditionalFormatting sqref="AD142:AE142 AG142:BD142">
    <cfRule type="expression" dxfId="79" priority="25" stopIfTrue="1">
      <formula>ABS(AD142)&gt;10</formula>
    </cfRule>
  </conditionalFormatting>
  <conditionalFormatting sqref="BC142:BD142">
    <cfRule type="expression" dxfId="78" priority="24" stopIfTrue="1">
      <formula>ABS(BC142)&gt;10</formula>
    </cfRule>
  </conditionalFormatting>
  <conditionalFormatting sqref="BC142:BD142">
    <cfRule type="expression" dxfId="77" priority="23" stopIfTrue="1">
      <formula>ABS(BC142)&gt;10</formula>
    </cfRule>
  </conditionalFormatting>
  <conditionalFormatting sqref="AD143:AE143 AG143:BA143">
    <cfRule type="expression" dxfId="76" priority="22" stopIfTrue="1">
      <formula>ABS(AD143)&gt;10</formula>
    </cfRule>
  </conditionalFormatting>
  <conditionalFormatting sqref="AD143:AE143 AG143:BD143">
    <cfRule type="expression" dxfId="75" priority="21" stopIfTrue="1">
      <formula>ABS(AD143)&gt;10</formula>
    </cfRule>
  </conditionalFormatting>
  <conditionalFormatting sqref="BC143:BD143">
    <cfRule type="expression" dxfId="74" priority="20" stopIfTrue="1">
      <formula>ABS(BC143)&gt;10</formula>
    </cfRule>
  </conditionalFormatting>
  <conditionalFormatting sqref="BC143:BD143">
    <cfRule type="expression" dxfId="73" priority="19" stopIfTrue="1">
      <formula>ABS(BC143)&gt;10</formula>
    </cfRule>
  </conditionalFormatting>
  <conditionalFormatting sqref="BE132:BE133">
    <cfRule type="expression" dxfId="72" priority="18" stopIfTrue="1">
      <formula>ABS(BE132)&gt;10</formula>
    </cfRule>
  </conditionalFormatting>
  <conditionalFormatting sqref="BE132:BE133">
    <cfRule type="expression" dxfId="71" priority="17" stopIfTrue="1">
      <formula>ABS(BE132)&gt;10</formula>
    </cfRule>
  </conditionalFormatting>
  <conditionalFormatting sqref="AF112 AF144 AF11:AF54">
    <cfRule type="expression" dxfId="70" priority="16" stopIfTrue="1">
      <formula>ABS(AF11)&gt;10</formula>
    </cfRule>
  </conditionalFormatting>
  <conditionalFormatting sqref="AF144 AF112 AF11:AF54">
    <cfRule type="expression" dxfId="69" priority="15" stopIfTrue="1">
      <formula>ABS(AF11)&gt;10</formula>
    </cfRule>
  </conditionalFormatting>
  <conditionalFormatting sqref="AF110">
    <cfRule type="expression" dxfId="68" priority="14" stopIfTrue="1">
      <formula>ABS(AF110)&gt;10</formula>
    </cfRule>
  </conditionalFormatting>
  <conditionalFormatting sqref="AF110">
    <cfRule type="expression" dxfId="67" priority="13" stopIfTrue="1">
      <formula>ABS(AF110)&gt;10</formula>
    </cfRule>
  </conditionalFormatting>
  <conditionalFormatting sqref="AF111">
    <cfRule type="expression" dxfId="66" priority="12" stopIfTrue="1">
      <formula>ABS(AF111)&gt;10</formula>
    </cfRule>
  </conditionalFormatting>
  <conditionalFormatting sqref="AF111">
    <cfRule type="expression" dxfId="65" priority="11" stopIfTrue="1">
      <formula>ABS(AF111)&gt;10</formula>
    </cfRule>
  </conditionalFormatting>
  <conditionalFormatting sqref="AF132">
    <cfRule type="expression" dxfId="64" priority="10" stopIfTrue="1">
      <formula>ABS(AF132)&gt;10</formula>
    </cfRule>
  </conditionalFormatting>
  <conditionalFormatting sqref="AF132">
    <cfRule type="expression" dxfId="63" priority="9" stopIfTrue="1">
      <formula>ABS(AF132)&gt;10</formula>
    </cfRule>
  </conditionalFormatting>
  <conditionalFormatting sqref="AF133:AF141">
    <cfRule type="expression" dxfId="62" priority="8" stopIfTrue="1">
      <formula>ABS(AF133)&gt;10</formula>
    </cfRule>
  </conditionalFormatting>
  <conditionalFormatting sqref="AF133:AF141">
    <cfRule type="expression" dxfId="61" priority="7" stopIfTrue="1">
      <formula>ABS(AF133)&gt;10</formula>
    </cfRule>
  </conditionalFormatting>
  <conditionalFormatting sqref="AF142">
    <cfRule type="expression" dxfId="60" priority="6" stopIfTrue="1">
      <formula>ABS(AF142)&gt;10</formula>
    </cfRule>
  </conditionalFormatting>
  <conditionalFormatting sqref="AF142">
    <cfRule type="expression" dxfId="59" priority="5" stopIfTrue="1">
      <formula>ABS(AF142)&gt;10</formula>
    </cfRule>
  </conditionalFormatting>
  <conditionalFormatting sqref="AF143">
    <cfRule type="expression" dxfId="58" priority="4" stopIfTrue="1">
      <formula>ABS(AF143)&gt;10</formula>
    </cfRule>
  </conditionalFormatting>
  <conditionalFormatting sqref="AF143">
    <cfRule type="expression" dxfId="57" priority="3" stopIfTrue="1">
      <formula>ABS(AF143)&gt;10</formula>
    </cfRule>
  </conditionalFormatting>
  <conditionalFormatting sqref="AF113:AF131">
    <cfRule type="expression" dxfId="56" priority="2" stopIfTrue="1">
      <formula>ABS(AF113)&gt;10</formula>
    </cfRule>
  </conditionalFormatting>
  <conditionalFormatting sqref="AF113:AF131">
    <cfRule type="expression" dxfId="55" priority="1" stopIfTrue="1">
      <formula>ABS(AF113)&gt;10</formula>
    </cfRule>
  </conditionalFormatting>
  <pageMargins left="0.74803149606299213" right="0.43307086614173229" top="0.98425196850393704" bottom="0.98425196850393704" header="0.51181102362204722" footer="0.51181102362204722"/>
  <pageSetup paperSize="8" scale="50" orientation="portrait" r:id="rId1"/>
  <headerFooter alignWithMargins="0">
    <oddFooter>&amp;LPage &amp;P&amp;R2022 Triennial Central Bank Survey</oddFooter>
  </headerFooter>
  <rowBreaks count="1" manualBreakCount="1">
    <brk id="86" min="1"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outlinePr summaryBelow="0" summaryRight="0"/>
  </sheetPr>
  <dimension ref="A1:CM3032"/>
  <sheetViews>
    <sheetView showGridLines="0" showRowColHeaders="0" zoomScale="80" zoomScaleNormal="80" zoomScaleSheetLayoutView="70" workbookViewId="0">
      <pane xSplit="3" ySplit="8" topLeftCell="D9" activePane="bottomRight" state="frozen"/>
      <selection activeCell="C2" sqref="C2:D2"/>
      <selection pane="topRight" activeCell="C2" sqref="C2:D2"/>
      <selection pane="bottomLeft" activeCell="C2" sqref="C2:D2"/>
      <selection pane="bottomRight" activeCell="D11" sqref="D11"/>
    </sheetView>
  </sheetViews>
  <sheetFormatPr baseColWidth="10" defaultColWidth="9.140625" defaultRowHeight="12.75"/>
  <cols>
    <col min="1" max="2" width="1.7109375" style="65" customWidth="1"/>
    <col min="3" max="3" width="57.7109375" style="65" customWidth="1"/>
    <col min="4" max="27" width="7.7109375" style="65" customWidth="1"/>
    <col min="28" max="28" width="7.7109375" customWidth="1"/>
    <col min="29" max="39" width="7.7109375" style="66" customWidth="1"/>
    <col min="40" max="40" width="14.140625" style="66" customWidth="1"/>
    <col min="41" max="41" width="4.7109375" style="94" customWidth="1"/>
    <col min="42" max="42" width="1.7109375" style="94" customWidth="1"/>
    <col min="43" max="53" width="6.7109375" style="525" customWidth="1"/>
    <col min="54" max="79" width="6.7109375" style="94" customWidth="1"/>
    <col min="80" max="80" width="1.7109375" style="94" customWidth="1"/>
    <col min="81" max="81" width="10.7109375" style="94" customWidth="1"/>
    <col min="82" max="16384" width="9.140625" style="65"/>
  </cols>
  <sheetData>
    <row r="1" spans="2:91" s="45" customFormat="1" ht="20.100000000000001" customHeight="1">
      <c r="B1" s="41" t="s">
        <v>16</v>
      </c>
      <c r="C1" s="42"/>
      <c r="D1" s="43"/>
      <c r="E1" s="43"/>
      <c r="F1" s="43"/>
      <c r="G1" s="43"/>
      <c r="H1" s="43"/>
      <c r="I1" s="43"/>
      <c r="J1" s="43"/>
      <c r="K1" s="43"/>
      <c r="L1" s="43"/>
      <c r="M1" s="43"/>
      <c r="N1" s="43"/>
      <c r="O1" s="43"/>
      <c r="P1" s="43"/>
      <c r="Q1" s="43"/>
      <c r="R1" s="43"/>
      <c r="S1" s="43"/>
      <c r="T1" s="43"/>
      <c r="U1" s="43"/>
      <c r="V1" s="43"/>
      <c r="W1" s="43"/>
      <c r="X1" s="43"/>
      <c r="Y1" s="43"/>
      <c r="Z1" s="43"/>
      <c r="AA1" s="43"/>
      <c r="AC1" s="47"/>
      <c r="AD1" s="47"/>
      <c r="AE1" s="47"/>
      <c r="AF1" s="47"/>
      <c r="AG1" s="47"/>
      <c r="AH1" s="47"/>
      <c r="AI1" s="47"/>
      <c r="AJ1" s="47"/>
      <c r="AK1" s="47"/>
      <c r="AL1" s="47"/>
      <c r="AM1" s="406" t="s">
        <v>305</v>
      </c>
      <c r="AN1" s="407" t="s">
        <v>310</v>
      </c>
      <c r="AO1" s="460"/>
      <c r="AP1" s="465"/>
      <c r="AQ1" s="466"/>
      <c r="AR1" s="466"/>
      <c r="AS1" s="466"/>
      <c r="AT1" s="460"/>
      <c r="AU1" s="460"/>
      <c r="AV1" s="460"/>
      <c r="AW1" s="460"/>
      <c r="AX1" s="460"/>
      <c r="AY1" s="460"/>
      <c r="AZ1" s="460"/>
      <c r="BA1" s="460"/>
      <c r="BB1" s="460"/>
      <c r="BC1" s="460"/>
      <c r="BD1" s="460"/>
      <c r="BE1" s="460"/>
      <c r="BF1" s="460"/>
      <c r="BG1" s="460"/>
      <c r="BH1" s="460"/>
      <c r="BI1" s="460"/>
      <c r="BJ1" s="460"/>
      <c r="BK1" s="460"/>
      <c r="BL1" s="460"/>
      <c r="BM1" s="460"/>
      <c r="BN1" s="460"/>
      <c r="BO1" s="460"/>
      <c r="BP1" s="460"/>
      <c r="BQ1" s="460"/>
      <c r="BR1" s="460"/>
      <c r="BS1" s="460"/>
      <c r="BT1" s="460"/>
      <c r="BU1" s="460"/>
      <c r="BV1" s="460"/>
      <c r="BW1" s="460"/>
      <c r="BX1" s="460"/>
      <c r="BY1" s="460"/>
      <c r="BZ1" s="460"/>
      <c r="CA1" s="460"/>
      <c r="CB1" s="460"/>
      <c r="CC1" s="467"/>
    </row>
    <row r="2" spans="2:91" s="45" customFormat="1" ht="20.100000000000001" customHeight="1">
      <c r="B2" s="46"/>
      <c r="C2" s="83" t="s">
        <v>64</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406" t="s">
        <v>369</v>
      </c>
      <c r="AN2" s="407" t="str">
        <f>Front!K8</f>
        <v>XXXXXX</v>
      </c>
      <c r="AO2" s="460"/>
      <c r="AP2" s="448"/>
      <c r="AQ2" s="483" t="s">
        <v>65</v>
      </c>
      <c r="AR2" s="755">
        <f>MAX(AQ10:CC129)</f>
        <v>0</v>
      </c>
      <c r="AS2" s="466"/>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c r="BR2" s="460"/>
      <c r="BS2" s="460"/>
      <c r="BT2" s="460"/>
      <c r="BU2" s="460"/>
      <c r="BV2" s="460"/>
      <c r="BW2" s="460"/>
      <c r="BX2" s="460"/>
      <c r="BY2" s="460"/>
      <c r="BZ2" s="460"/>
      <c r="CA2" s="460"/>
      <c r="CB2" s="460"/>
      <c r="CC2" s="460"/>
    </row>
    <row r="3" spans="2:91" s="45" customFormat="1" ht="20.100000000000001" customHeight="1">
      <c r="C3" s="83" t="s">
        <v>58</v>
      </c>
      <c r="D3" s="83"/>
      <c r="E3" s="83"/>
      <c r="F3" s="83"/>
      <c r="G3" s="83"/>
      <c r="H3" s="83"/>
      <c r="I3" s="83"/>
      <c r="J3" s="83"/>
      <c r="K3" s="83"/>
      <c r="L3" s="83"/>
      <c r="M3" s="83"/>
      <c r="N3" s="83"/>
      <c r="O3" s="83"/>
      <c r="P3" s="83"/>
      <c r="Q3" s="83"/>
      <c r="R3" s="83"/>
      <c r="S3" s="83"/>
      <c r="T3" s="829"/>
      <c r="U3" s="83"/>
      <c r="V3" s="83"/>
      <c r="W3" s="83"/>
      <c r="X3" s="83"/>
      <c r="Y3" s="83"/>
      <c r="Z3" s="83"/>
      <c r="AA3" s="83"/>
      <c r="AB3" s="83"/>
      <c r="AC3" s="83"/>
      <c r="AD3" s="83"/>
      <c r="AE3" s="83"/>
      <c r="AF3" s="83"/>
      <c r="AG3" s="83"/>
      <c r="AH3" s="83"/>
      <c r="AI3" s="83"/>
      <c r="AJ3" s="83"/>
      <c r="AK3" s="83"/>
      <c r="AL3" s="83"/>
      <c r="AM3" s="406" t="s">
        <v>307</v>
      </c>
      <c r="AN3" s="408">
        <f>Front!K9</f>
        <v>44681</v>
      </c>
      <c r="AO3" s="460"/>
      <c r="AP3" s="448"/>
      <c r="AQ3" s="485" t="s">
        <v>66</v>
      </c>
      <c r="AR3" s="756">
        <f>MIN(AQ10:CC129)</f>
        <v>0</v>
      </c>
      <c r="AS3" s="466"/>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c r="BR3" s="460"/>
      <c r="BS3" s="460"/>
      <c r="BT3" s="460"/>
      <c r="BU3" s="460"/>
      <c r="BV3" s="460"/>
      <c r="BW3" s="460"/>
      <c r="BX3" s="460"/>
      <c r="BY3" s="460"/>
      <c r="BZ3" s="460"/>
      <c r="CA3" s="460"/>
      <c r="CB3" s="460"/>
      <c r="CC3" s="467"/>
    </row>
    <row r="4" spans="2:91" s="45" customFormat="1" ht="20.100000000000001" customHeight="1">
      <c r="C4" s="737" t="s">
        <v>422</v>
      </c>
      <c r="D4" s="83"/>
      <c r="E4" s="83"/>
      <c r="F4" s="83"/>
      <c r="G4" s="83"/>
      <c r="H4" s="83"/>
      <c r="I4" s="83"/>
      <c r="J4" s="83"/>
      <c r="K4" s="83"/>
      <c r="L4" s="83"/>
      <c r="M4" s="83"/>
      <c r="N4" s="83"/>
      <c r="O4" s="83"/>
      <c r="P4" s="83"/>
      <c r="Q4" s="83"/>
      <c r="R4" s="83"/>
      <c r="S4" s="83"/>
      <c r="T4" s="829"/>
      <c r="U4" s="83"/>
      <c r="V4" s="83"/>
      <c r="W4" s="83"/>
      <c r="X4" s="83"/>
      <c r="Y4" s="83"/>
      <c r="Z4" s="83"/>
      <c r="AA4" s="83"/>
      <c r="AB4" s="83"/>
      <c r="AC4" s="83"/>
      <c r="AD4" s="83"/>
      <c r="AE4" s="83"/>
      <c r="AF4" s="83"/>
      <c r="AG4" s="83"/>
      <c r="AH4" s="83"/>
      <c r="AI4" s="83"/>
      <c r="AJ4" s="83"/>
      <c r="AK4" s="83"/>
      <c r="AL4" s="83"/>
      <c r="AM4" s="83"/>
      <c r="AN4" s="83"/>
      <c r="AO4" s="460"/>
      <c r="AP4" s="490"/>
      <c r="AQ4" s="460"/>
      <c r="AR4" s="460"/>
      <c r="AS4" s="460"/>
      <c r="AT4" s="490"/>
      <c r="AU4" s="490"/>
      <c r="AV4" s="490"/>
      <c r="AW4" s="490"/>
      <c r="AX4" s="460"/>
      <c r="AY4" s="467"/>
      <c r="AZ4" s="460"/>
      <c r="BA4" s="460"/>
      <c r="BB4" s="460"/>
      <c r="BC4" s="460"/>
      <c r="BD4" s="460"/>
      <c r="BE4" s="460"/>
      <c r="BF4" s="460"/>
      <c r="BG4" s="460"/>
      <c r="BH4" s="460"/>
      <c r="BI4" s="460"/>
      <c r="BJ4" s="460"/>
      <c r="BK4" s="460"/>
      <c r="BL4" s="460"/>
      <c r="BM4" s="460"/>
      <c r="BN4" s="460"/>
      <c r="BO4" s="460"/>
      <c r="BP4" s="460"/>
      <c r="BQ4" s="460"/>
      <c r="BR4" s="460"/>
      <c r="BS4" s="460"/>
      <c r="BT4" s="460"/>
      <c r="BU4" s="460"/>
      <c r="BV4" s="460"/>
      <c r="BW4" s="460"/>
      <c r="BX4" s="460"/>
      <c r="BY4" s="460"/>
      <c r="BZ4" s="460"/>
      <c r="CA4" s="460"/>
      <c r="CB4" s="460"/>
      <c r="CC4" s="467"/>
    </row>
    <row r="5" spans="2:91" s="460" customFormat="1" ht="20.100000000000001" customHeight="1">
      <c r="C5" s="409" t="s">
        <v>287</v>
      </c>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P5" s="490"/>
      <c r="AQ5" s="581" t="s">
        <v>63</v>
      </c>
      <c r="AR5" s="582"/>
      <c r="AS5" s="582"/>
      <c r="AT5" s="582"/>
      <c r="AU5" s="582"/>
      <c r="AV5" s="582"/>
      <c r="AW5" s="582"/>
      <c r="AX5" s="582"/>
      <c r="AY5" s="582"/>
      <c r="AZ5" s="582"/>
      <c r="BA5" s="582"/>
      <c r="BB5" s="582"/>
      <c r="BC5" s="582"/>
      <c r="BD5" s="582"/>
      <c r="BE5" s="582"/>
      <c r="BF5" s="582"/>
      <c r="BG5" s="582"/>
      <c r="BH5" s="582"/>
      <c r="BI5" s="582"/>
      <c r="BJ5" s="582"/>
      <c r="BK5" s="582"/>
      <c r="BL5" s="582"/>
      <c r="BM5" s="582"/>
      <c r="BN5" s="582"/>
      <c r="BO5" s="582"/>
      <c r="BP5" s="582"/>
      <c r="BQ5" s="582"/>
      <c r="BR5" s="582"/>
      <c r="BS5" s="582"/>
      <c r="BT5" s="582"/>
      <c r="BU5" s="582"/>
      <c r="BV5" s="582"/>
      <c r="BW5" s="582"/>
      <c r="BX5" s="582"/>
      <c r="BY5" s="582"/>
      <c r="BZ5" s="582"/>
      <c r="CA5" s="582"/>
      <c r="CB5" s="582"/>
      <c r="CC5" s="583"/>
      <c r="CD5" s="490"/>
      <c r="CE5" s="490"/>
      <c r="CF5" s="490"/>
      <c r="CG5" s="490"/>
      <c r="CH5" s="490"/>
      <c r="CI5" s="490"/>
      <c r="CJ5" s="490"/>
      <c r="CK5" s="490"/>
      <c r="CL5" s="490"/>
      <c r="CM5" s="490"/>
    </row>
    <row r="6" spans="2:91" s="45" customFormat="1" ht="39.950000000000003" customHeight="1">
      <c r="D6" s="959" t="s">
        <v>205</v>
      </c>
      <c r="E6" s="959"/>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c r="AE6" s="959"/>
      <c r="AF6" s="959"/>
      <c r="AG6" s="959"/>
      <c r="AH6" s="959"/>
      <c r="AI6" s="959"/>
      <c r="AJ6" s="959"/>
      <c r="AK6" s="959"/>
      <c r="AL6" s="959"/>
      <c r="AM6" s="959"/>
      <c r="AN6" s="959"/>
      <c r="AO6" s="959"/>
      <c r="AP6" s="465"/>
      <c r="AQ6" s="460"/>
      <c r="AR6" s="460"/>
      <c r="AS6" s="460"/>
      <c r="AT6" s="466"/>
      <c r="AU6" s="466"/>
      <c r="AV6" s="466"/>
      <c r="AW6" s="466"/>
      <c r="AX6" s="466"/>
      <c r="AY6" s="466"/>
      <c r="AZ6" s="466"/>
      <c r="BA6" s="466"/>
      <c r="BB6" s="460"/>
      <c r="BC6" s="467"/>
      <c r="BD6" s="460"/>
      <c r="BE6" s="460"/>
      <c r="BF6" s="460"/>
      <c r="BG6" s="460"/>
      <c r="BH6" s="460"/>
      <c r="BI6" s="460"/>
      <c r="BJ6" s="460"/>
      <c r="BK6" s="460"/>
      <c r="BL6" s="460"/>
      <c r="BM6" s="460"/>
      <c r="BN6" s="460"/>
      <c r="BO6" s="460"/>
      <c r="BP6" s="460"/>
      <c r="BQ6" s="460"/>
      <c r="BR6" s="460"/>
      <c r="BS6" s="460"/>
      <c r="BT6" s="460"/>
      <c r="BU6" s="460"/>
      <c r="BV6" s="460"/>
      <c r="BW6" s="460"/>
      <c r="BX6" s="460"/>
      <c r="BY6" s="460"/>
      <c r="BZ6" s="460"/>
      <c r="CA6" s="460"/>
      <c r="CB6" s="460"/>
      <c r="CC6" s="460"/>
    </row>
    <row r="7" spans="2:91" s="51" customFormat="1" ht="27.95" customHeight="1">
      <c r="B7" s="48"/>
      <c r="C7" s="576" t="s">
        <v>0</v>
      </c>
      <c r="D7" s="954" t="s">
        <v>67</v>
      </c>
      <c r="E7" s="955"/>
      <c r="F7" s="955"/>
      <c r="G7" s="955"/>
      <c r="H7" s="955"/>
      <c r="I7" s="955"/>
      <c r="J7" s="955"/>
      <c r="K7" s="955"/>
      <c r="L7" s="955"/>
      <c r="M7" s="955"/>
      <c r="N7" s="955"/>
      <c r="O7" s="955"/>
      <c r="P7" s="955"/>
      <c r="Q7" s="955"/>
      <c r="R7" s="955"/>
      <c r="S7" s="955"/>
      <c r="T7" s="955"/>
      <c r="U7" s="955"/>
      <c r="V7" s="955"/>
      <c r="W7" s="955"/>
      <c r="X7" s="955"/>
      <c r="Y7" s="955"/>
      <c r="Z7" s="955"/>
      <c r="AA7" s="955"/>
      <c r="AB7" s="955"/>
      <c r="AC7" s="955"/>
      <c r="AD7" s="955"/>
      <c r="AE7" s="955"/>
      <c r="AF7" s="955"/>
      <c r="AG7" s="955"/>
      <c r="AH7" s="955"/>
      <c r="AI7" s="955"/>
      <c r="AJ7" s="955"/>
      <c r="AK7" s="955"/>
      <c r="AL7" s="955"/>
      <c r="AM7" s="955"/>
      <c r="AN7" s="955"/>
      <c r="AO7" s="595"/>
      <c r="AP7" s="585"/>
      <c r="AQ7" s="581" t="str">
        <f>+D7</f>
        <v>Total turnover in listed currencies against all other currencies ²</v>
      </c>
      <c r="AR7" s="582"/>
      <c r="AS7" s="582"/>
      <c r="AT7" s="582"/>
      <c r="AU7" s="582"/>
      <c r="AV7" s="582"/>
      <c r="AW7" s="582"/>
      <c r="AX7" s="582"/>
      <c r="AY7" s="582"/>
      <c r="AZ7" s="582"/>
      <c r="BA7" s="582"/>
      <c r="BB7" s="582"/>
      <c r="BC7" s="582"/>
      <c r="BD7" s="582"/>
      <c r="BE7" s="582"/>
      <c r="BF7" s="582"/>
      <c r="BG7" s="582"/>
      <c r="BH7" s="582"/>
      <c r="BI7" s="582"/>
      <c r="BJ7" s="582"/>
      <c r="BK7" s="582"/>
      <c r="BL7" s="582"/>
      <c r="BM7" s="582"/>
      <c r="BN7" s="582"/>
      <c r="BO7" s="582"/>
      <c r="BP7" s="582"/>
      <c r="BQ7" s="582"/>
      <c r="BR7" s="582"/>
      <c r="BS7" s="582"/>
      <c r="BT7" s="582"/>
      <c r="BU7" s="582"/>
      <c r="BV7" s="582"/>
      <c r="BW7" s="582"/>
      <c r="BX7" s="582"/>
      <c r="BY7" s="582"/>
      <c r="BZ7" s="582"/>
      <c r="CA7" s="583"/>
      <c r="CB7" s="494"/>
      <c r="CC7" s="596" t="s">
        <v>408</v>
      </c>
    </row>
    <row r="8" spans="2:91" s="51" customFormat="1" ht="27.95" customHeight="1">
      <c r="B8" s="77"/>
      <c r="C8" s="577"/>
      <c r="D8" s="187" t="s">
        <v>397</v>
      </c>
      <c r="E8" s="187" t="s">
        <v>170</v>
      </c>
      <c r="F8" s="187" t="s">
        <v>7</v>
      </c>
      <c r="G8" s="187" t="s">
        <v>266</v>
      </c>
      <c r="H8" s="187" t="s">
        <v>171</v>
      </c>
      <c r="I8" s="187" t="s">
        <v>26</v>
      </c>
      <c r="J8" s="187" t="s">
        <v>6</v>
      </c>
      <c r="K8" s="187" t="s">
        <v>5</v>
      </c>
      <c r="L8" s="187" t="s">
        <v>166</v>
      </c>
      <c r="M8" s="187" t="s">
        <v>38</v>
      </c>
      <c r="N8" s="187" t="s">
        <v>172</v>
      </c>
      <c r="O8" s="187" t="s">
        <v>27</v>
      </c>
      <c r="P8" s="187" t="s">
        <v>24</v>
      </c>
      <c r="Q8" s="187" t="s">
        <v>4</v>
      </c>
      <c r="R8" s="187" t="s">
        <v>28</v>
      </c>
      <c r="S8" s="187" t="s">
        <v>29</v>
      </c>
      <c r="T8" s="187" t="s">
        <v>39</v>
      </c>
      <c r="U8" s="187" t="s">
        <v>173</v>
      </c>
      <c r="V8" s="187" t="s">
        <v>40</v>
      </c>
      <c r="W8" s="122" t="s">
        <v>30</v>
      </c>
      <c r="X8" s="187" t="s">
        <v>31</v>
      </c>
      <c r="Y8" s="187" t="s">
        <v>176</v>
      </c>
      <c r="Z8" s="187" t="s">
        <v>42</v>
      </c>
      <c r="AA8" s="187" t="s">
        <v>41</v>
      </c>
      <c r="AB8" s="187" t="s">
        <v>177</v>
      </c>
      <c r="AC8" s="187" t="s">
        <v>32</v>
      </c>
      <c r="AD8" s="187" t="s">
        <v>33</v>
      </c>
      <c r="AE8" s="187" t="s">
        <v>267</v>
      </c>
      <c r="AF8" s="187" t="s">
        <v>34</v>
      </c>
      <c r="AG8" s="187" t="s">
        <v>178</v>
      </c>
      <c r="AH8" s="187" t="s">
        <v>25</v>
      </c>
      <c r="AI8" s="187" t="s">
        <v>43</v>
      </c>
      <c r="AJ8" s="187" t="s">
        <v>35</v>
      </c>
      <c r="AK8" s="187" t="s">
        <v>281</v>
      </c>
      <c r="AL8" s="187" t="s">
        <v>36</v>
      </c>
      <c r="AM8" s="187" t="s">
        <v>37</v>
      </c>
      <c r="AN8" s="131" t="s">
        <v>268</v>
      </c>
      <c r="AO8" s="595"/>
      <c r="AP8" s="120"/>
      <c r="AQ8" s="495" t="str">
        <f>+D8</f>
        <v>AED</v>
      </c>
      <c r="AR8" s="495" t="str">
        <f t="shared" ref="AR8:BJ8" si="0">+E8</f>
        <v>ARS</v>
      </c>
      <c r="AS8" s="495" t="str">
        <f t="shared" si="0"/>
        <v>AUD</v>
      </c>
      <c r="AT8" s="495" t="str">
        <f t="shared" si="0"/>
        <v>BGN</v>
      </c>
      <c r="AU8" s="495" t="str">
        <f t="shared" si="0"/>
        <v>BHD</v>
      </c>
      <c r="AV8" s="495" t="str">
        <f t="shared" si="0"/>
        <v>BRL</v>
      </c>
      <c r="AW8" s="495" t="str">
        <f t="shared" si="0"/>
        <v>CAD</v>
      </c>
      <c r="AX8" s="495" t="str">
        <f t="shared" si="0"/>
        <v>CHF</v>
      </c>
      <c r="AY8" s="495" t="str">
        <f t="shared" si="0"/>
        <v>CLP</v>
      </c>
      <c r="AZ8" s="495" t="str">
        <f t="shared" si="0"/>
        <v>CNY</v>
      </c>
      <c r="BA8" s="495" t="str">
        <f t="shared" si="0"/>
        <v>COP</v>
      </c>
      <c r="BB8" s="495" t="str">
        <f t="shared" si="0"/>
        <v>CZK</v>
      </c>
      <c r="BC8" s="495" t="str">
        <f t="shared" si="0"/>
        <v>DKK</v>
      </c>
      <c r="BD8" s="495" t="str">
        <f t="shared" si="0"/>
        <v>GBP</v>
      </c>
      <c r="BE8" s="495" t="str">
        <f t="shared" si="0"/>
        <v>HKD</v>
      </c>
      <c r="BF8" s="495" t="str">
        <f t="shared" si="0"/>
        <v>HUF</v>
      </c>
      <c r="BG8" s="495" t="str">
        <f t="shared" si="0"/>
        <v>IDR</v>
      </c>
      <c r="BH8" s="495" t="str">
        <f t="shared" si="0"/>
        <v>ILS</v>
      </c>
      <c r="BI8" s="495" t="str">
        <f t="shared" si="0"/>
        <v>INR</v>
      </c>
      <c r="BJ8" s="495" t="str">
        <f t="shared" si="0"/>
        <v>KRW</v>
      </c>
      <c r="BK8" s="495" t="str">
        <f t="shared" ref="BK8:CA8" si="1">+X8</f>
        <v>MXN</v>
      </c>
      <c r="BL8" s="495" t="str">
        <f t="shared" si="1"/>
        <v>MYR</v>
      </c>
      <c r="BM8" s="495" t="str">
        <f t="shared" si="1"/>
        <v>NOK</v>
      </c>
      <c r="BN8" s="495" t="str">
        <f t="shared" si="1"/>
        <v>NZD</v>
      </c>
      <c r="BO8" s="495" t="str">
        <f t="shared" si="1"/>
        <v>PEN</v>
      </c>
      <c r="BP8" s="495" t="str">
        <f t="shared" si="1"/>
        <v>PHP</v>
      </c>
      <c r="BQ8" s="495" t="str">
        <f t="shared" si="1"/>
        <v>PLN</v>
      </c>
      <c r="BR8" s="495" t="str">
        <f t="shared" si="1"/>
        <v>RON</v>
      </c>
      <c r="BS8" s="495" t="str">
        <f t="shared" si="1"/>
        <v>RUB</v>
      </c>
      <c r="BT8" s="495" t="str">
        <f t="shared" si="1"/>
        <v>SAR</v>
      </c>
      <c r="BU8" s="495" t="str">
        <f t="shared" si="1"/>
        <v>SEK</v>
      </c>
      <c r="BV8" s="495" t="str">
        <f t="shared" si="1"/>
        <v>SGD</v>
      </c>
      <c r="BW8" s="495" t="str">
        <f t="shared" si="1"/>
        <v>THB</v>
      </c>
      <c r="BX8" s="495" t="str">
        <f t="shared" si="1"/>
        <v>TRY</v>
      </c>
      <c r="BY8" s="495" t="str">
        <f t="shared" si="1"/>
        <v>TWD</v>
      </c>
      <c r="BZ8" s="495" t="str">
        <f t="shared" si="1"/>
        <v>ZAR</v>
      </c>
      <c r="CA8" s="495" t="str">
        <f t="shared" si="1"/>
        <v>Other</v>
      </c>
      <c r="CB8" s="494"/>
      <c r="CC8" s="597"/>
    </row>
    <row r="9" spans="2:91" s="51" customFormat="1" ht="27.95" customHeight="1">
      <c r="B9" s="424"/>
      <c r="C9" s="578"/>
      <c r="D9" s="440" t="s">
        <v>359</v>
      </c>
      <c r="E9" s="440" t="s">
        <v>321</v>
      </c>
      <c r="F9" s="440" t="s">
        <v>322</v>
      </c>
      <c r="G9" s="440" t="s">
        <v>323</v>
      </c>
      <c r="H9" s="440" t="s">
        <v>324</v>
      </c>
      <c r="I9" s="440" t="s">
        <v>315</v>
      </c>
      <c r="J9" s="440" t="s">
        <v>317</v>
      </c>
      <c r="K9" s="440" t="s">
        <v>331</v>
      </c>
      <c r="L9" s="440" t="s">
        <v>318</v>
      </c>
      <c r="M9" s="440" t="s">
        <v>319</v>
      </c>
      <c r="N9" s="440" t="s">
        <v>320</v>
      </c>
      <c r="O9" s="440" t="s">
        <v>325</v>
      </c>
      <c r="P9" s="440" t="s">
        <v>326</v>
      </c>
      <c r="Q9" s="440" t="s">
        <v>328</v>
      </c>
      <c r="R9" s="440" t="s">
        <v>329</v>
      </c>
      <c r="S9" s="440" t="s">
        <v>330</v>
      </c>
      <c r="T9" s="440" t="s">
        <v>333</v>
      </c>
      <c r="U9" s="440" t="s">
        <v>334</v>
      </c>
      <c r="V9" s="440" t="s">
        <v>335</v>
      </c>
      <c r="W9" s="711" t="s">
        <v>336</v>
      </c>
      <c r="X9" s="440" t="s">
        <v>339</v>
      </c>
      <c r="Y9" s="440" t="s">
        <v>340</v>
      </c>
      <c r="Z9" s="440" t="s">
        <v>341</v>
      </c>
      <c r="AA9" s="440" t="s">
        <v>342</v>
      </c>
      <c r="AB9" s="440" t="s">
        <v>343</v>
      </c>
      <c r="AC9" s="440" t="s">
        <v>344</v>
      </c>
      <c r="AD9" s="440" t="s">
        <v>345</v>
      </c>
      <c r="AE9" s="440" t="s">
        <v>346</v>
      </c>
      <c r="AF9" s="440" t="s">
        <v>347</v>
      </c>
      <c r="AG9" s="440" t="s">
        <v>348</v>
      </c>
      <c r="AH9" s="440" t="s">
        <v>332</v>
      </c>
      <c r="AI9" s="440" t="s">
        <v>349</v>
      </c>
      <c r="AJ9" s="440" t="s">
        <v>350</v>
      </c>
      <c r="AK9" s="420" t="s">
        <v>356</v>
      </c>
      <c r="AL9" s="440" t="s">
        <v>351</v>
      </c>
      <c r="AM9" s="440" t="s">
        <v>352</v>
      </c>
      <c r="AN9" s="420" t="s">
        <v>358</v>
      </c>
      <c r="AO9" s="479"/>
      <c r="AP9" s="120"/>
      <c r="AQ9" s="495"/>
      <c r="AR9" s="495"/>
      <c r="AS9" s="495"/>
      <c r="AT9" s="495"/>
      <c r="AU9" s="495"/>
      <c r="AV9" s="495"/>
      <c r="AW9" s="495"/>
      <c r="AX9" s="495"/>
      <c r="AY9" s="495"/>
      <c r="AZ9" s="495"/>
      <c r="BA9" s="495"/>
      <c r="BB9" s="495"/>
      <c r="BC9" s="495"/>
      <c r="BD9" s="495"/>
      <c r="BE9" s="495"/>
      <c r="BF9" s="495"/>
      <c r="BG9" s="495"/>
      <c r="BH9" s="495"/>
      <c r="BI9" s="495"/>
      <c r="BJ9" s="495"/>
      <c r="BK9" s="495"/>
      <c r="BL9" s="495"/>
      <c r="BM9" s="495"/>
      <c r="BN9" s="495"/>
      <c r="BO9" s="495"/>
      <c r="BP9" s="495"/>
      <c r="BQ9" s="495"/>
      <c r="BR9" s="495"/>
      <c r="BS9" s="495"/>
      <c r="BT9" s="495"/>
      <c r="BU9" s="495"/>
      <c r="BV9" s="495"/>
      <c r="BW9" s="495"/>
      <c r="BX9" s="495"/>
      <c r="BY9" s="495"/>
      <c r="BZ9" s="495"/>
      <c r="CA9" s="495"/>
      <c r="CB9" s="494"/>
      <c r="CC9" s="598"/>
    </row>
    <row r="10" spans="2:91" s="56" customFormat="1" ht="30" customHeight="1">
      <c r="B10" s="52"/>
      <c r="C10" s="546" t="s">
        <v>59</v>
      </c>
      <c r="D10" s="526"/>
      <c r="E10" s="526"/>
      <c r="F10" s="571"/>
      <c r="G10" s="571"/>
      <c r="H10" s="571"/>
      <c r="I10" s="571"/>
      <c r="J10" s="571"/>
      <c r="K10" s="571"/>
      <c r="L10" s="571"/>
      <c r="M10" s="571"/>
      <c r="N10" s="571"/>
      <c r="O10" s="571"/>
      <c r="P10" s="571"/>
      <c r="Q10" s="571"/>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1"/>
      <c r="AO10" s="479"/>
      <c r="AP10" s="498"/>
      <c r="AQ10" s="497"/>
      <c r="AR10" s="497"/>
      <c r="AS10" s="497"/>
      <c r="AT10" s="497"/>
      <c r="AU10" s="497"/>
      <c r="AV10" s="497"/>
      <c r="AW10" s="497"/>
      <c r="AX10" s="497"/>
      <c r="AY10" s="497"/>
      <c r="AZ10" s="497"/>
      <c r="BA10" s="497"/>
      <c r="BB10" s="497"/>
      <c r="BC10" s="497"/>
      <c r="BD10" s="497"/>
      <c r="BE10" s="497"/>
      <c r="BF10" s="497"/>
      <c r="BG10" s="497"/>
      <c r="BH10" s="497"/>
      <c r="BI10" s="497"/>
      <c r="BJ10" s="497"/>
      <c r="BK10" s="497"/>
      <c r="BL10" s="497"/>
      <c r="BM10" s="497"/>
      <c r="BN10" s="497"/>
      <c r="BO10" s="497"/>
      <c r="BP10" s="497"/>
      <c r="BQ10" s="497"/>
      <c r="BR10" s="497"/>
      <c r="BS10" s="497"/>
      <c r="BT10" s="497"/>
      <c r="BU10" s="497"/>
      <c r="BV10" s="497"/>
      <c r="BW10" s="497"/>
      <c r="BX10" s="497"/>
      <c r="BY10" s="497"/>
      <c r="BZ10" s="497"/>
      <c r="CA10" s="497"/>
      <c r="CB10" s="498"/>
      <c r="CC10" s="499"/>
    </row>
    <row r="11" spans="2:91" s="51" customFormat="1" ht="17.100000000000001" customHeight="1">
      <c r="B11" s="432"/>
      <c r="C11" s="607" t="s">
        <v>10</v>
      </c>
      <c r="D11" s="482"/>
      <c r="E11" s="482"/>
      <c r="F11" s="482"/>
      <c r="G11" s="482"/>
      <c r="H11" s="482"/>
      <c r="I11" s="482"/>
      <c r="J11" s="482"/>
      <c r="K11" s="666"/>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79">
        <v>1</v>
      </c>
      <c r="AP11" s="494"/>
      <c r="AQ11" s="500">
        <f t="shared" ref="AQ11:AW11" si="2">+D11-SUM(D12:D13)</f>
        <v>0</v>
      </c>
      <c r="AR11" s="500">
        <f t="shared" si="2"/>
        <v>0</v>
      </c>
      <c r="AS11" s="500">
        <f t="shared" si="2"/>
        <v>0</v>
      </c>
      <c r="AT11" s="500">
        <f t="shared" si="2"/>
        <v>0</v>
      </c>
      <c r="AU11" s="500">
        <f t="shared" si="2"/>
        <v>0</v>
      </c>
      <c r="AV11" s="500">
        <f t="shared" si="2"/>
        <v>0</v>
      </c>
      <c r="AW11" s="500">
        <f t="shared" si="2"/>
        <v>0</v>
      </c>
      <c r="AX11" s="780"/>
      <c r="AY11" s="500">
        <f t="shared" ref="AY11:BJ11" si="3">+L11-SUM(L12:L13)</f>
        <v>0</v>
      </c>
      <c r="AZ11" s="500">
        <f t="shared" si="3"/>
        <v>0</v>
      </c>
      <c r="BA11" s="500">
        <f t="shared" si="3"/>
        <v>0</v>
      </c>
      <c r="BB11" s="500">
        <f t="shared" si="3"/>
        <v>0</v>
      </c>
      <c r="BC11" s="500">
        <f t="shared" si="3"/>
        <v>0</v>
      </c>
      <c r="BD11" s="500">
        <f t="shared" si="3"/>
        <v>0</v>
      </c>
      <c r="BE11" s="500">
        <f t="shared" si="3"/>
        <v>0</v>
      </c>
      <c r="BF11" s="500">
        <f t="shared" si="3"/>
        <v>0</v>
      </c>
      <c r="BG11" s="500">
        <f t="shared" si="3"/>
        <v>0</v>
      </c>
      <c r="BH11" s="500">
        <f t="shared" si="3"/>
        <v>0</v>
      </c>
      <c r="BI11" s="500">
        <f t="shared" si="3"/>
        <v>0</v>
      </c>
      <c r="BJ11" s="500">
        <f t="shared" si="3"/>
        <v>0</v>
      </c>
      <c r="BK11" s="500">
        <f t="shared" ref="BK11" si="4">+X11-SUM(X12:X13)</f>
        <v>0</v>
      </c>
      <c r="BL11" s="500">
        <f t="shared" ref="BL11" si="5">+Y11-SUM(Y12:Y13)</f>
        <v>0</v>
      </c>
      <c r="BM11" s="500">
        <f t="shared" ref="BM11" si="6">+Z11-SUM(Z12:Z13)</f>
        <v>0</v>
      </c>
      <c r="BN11" s="500">
        <f t="shared" ref="BN11" si="7">+AA11-SUM(AA12:AA13)</f>
        <v>0</v>
      </c>
      <c r="BO11" s="500">
        <f t="shared" ref="BO11" si="8">+AB11-SUM(AB12:AB13)</f>
        <v>0</v>
      </c>
      <c r="BP11" s="500">
        <f t="shared" ref="BP11" si="9">+AC11-SUM(AC12:AC13)</f>
        <v>0</v>
      </c>
      <c r="BQ11" s="500">
        <f t="shared" ref="BQ11" si="10">+AD11-SUM(AD12:AD13)</f>
        <v>0</v>
      </c>
      <c r="BR11" s="500">
        <f t="shared" ref="BR11" si="11">+AE11-SUM(AE12:AE13)</f>
        <v>0</v>
      </c>
      <c r="BS11" s="500">
        <f t="shared" ref="BS11" si="12">+AF11-SUM(AF12:AF13)</f>
        <v>0</v>
      </c>
      <c r="BT11" s="500">
        <f t="shared" ref="BT11" si="13">+AG11-SUM(AG12:AG13)</f>
        <v>0</v>
      </c>
      <c r="BU11" s="500">
        <f t="shared" ref="BU11" si="14">+AH11-SUM(AH12:AH13)</f>
        <v>0</v>
      </c>
      <c r="BV11" s="500">
        <f t="shared" ref="BV11" si="15">+AI11-SUM(AI12:AI13)</f>
        <v>0</v>
      </c>
      <c r="BW11" s="500">
        <f t="shared" ref="BW11" si="16">+AJ11-SUM(AJ12:AJ13)</f>
        <v>0</v>
      </c>
      <c r="BX11" s="500">
        <f t="shared" ref="BX11" si="17">+AK11-SUM(AK12:AK13)</f>
        <v>0</v>
      </c>
      <c r="BY11" s="500">
        <f t="shared" ref="BY11" si="18">+AL11-SUM(AL12:AL13)</f>
        <v>0</v>
      </c>
      <c r="BZ11" s="500">
        <f t="shared" ref="BZ11" si="19">+AM11-SUM(AM12:AM13)</f>
        <v>0</v>
      </c>
      <c r="CA11" s="500">
        <f t="shared" ref="CA11" si="20">+AN11-SUM(AN12:AN13)</f>
        <v>0</v>
      </c>
      <c r="CB11" s="494"/>
      <c r="CC11" s="500">
        <f>SUM(D11:AN11)-'DD7A1.MELD'!L11-'DD7A2.MELD'!Y11-'DD7A3.MELD'!P11-'DD7A3.MELD'!X11-'DD7A3.MELD'!Z11*2</f>
        <v>0</v>
      </c>
    </row>
    <row r="12" spans="2:91" s="51" customFormat="1" ht="17.100000000000001" customHeight="1">
      <c r="B12" s="433"/>
      <c r="C12" s="863" t="s">
        <v>61</v>
      </c>
      <c r="D12" s="482"/>
      <c r="E12" s="482"/>
      <c r="F12" s="482"/>
      <c r="G12" s="482"/>
      <c r="H12" s="482"/>
      <c r="I12" s="482"/>
      <c r="J12" s="482"/>
      <c r="K12" s="666"/>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c r="AJ12" s="482"/>
      <c r="AK12" s="482"/>
      <c r="AL12" s="482"/>
      <c r="AM12" s="482"/>
      <c r="AN12" s="482"/>
      <c r="AO12" s="479">
        <v>2</v>
      </c>
      <c r="AP12" s="494"/>
      <c r="AQ12" s="500"/>
      <c r="AR12" s="500"/>
      <c r="AS12" s="500"/>
      <c r="AT12" s="500"/>
      <c r="AU12" s="500"/>
      <c r="AV12" s="500"/>
      <c r="AW12" s="500"/>
      <c r="AX12" s="780"/>
      <c r="AY12" s="500"/>
      <c r="AZ12" s="500"/>
      <c r="BA12" s="500"/>
      <c r="BB12" s="500"/>
      <c r="BC12" s="500"/>
      <c r="BD12" s="500"/>
      <c r="BE12" s="500"/>
      <c r="BF12" s="500"/>
      <c r="BG12" s="500"/>
      <c r="BH12" s="500"/>
      <c r="BI12" s="500"/>
      <c r="BJ12" s="500"/>
      <c r="BK12" s="500"/>
      <c r="BL12" s="500"/>
      <c r="BM12" s="500"/>
      <c r="BN12" s="500"/>
      <c r="BO12" s="500"/>
      <c r="BP12" s="500"/>
      <c r="BQ12" s="500"/>
      <c r="BR12" s="500"/>
      <c r="BS12" s="500"/>
      <c r="BT12" s="500"/>
      <c r="BU12" s="500"/>
      <c r="BV12" s="500"/>
      <c r="BW12" s="500"/>
      <c r="BX12" s="500"/>
      <c r="BY12" s="500"/>
      <c r="BZ12" s="500"/>
      <c r="CA12" s="500"/>
      <c r="CB12" s="494"/>
      <c r="CC12" s="500">
        <f>SUM(D12:AN12)-'DD7A1.MELD'!L12-'DD7A2.MELD'!Y12-'DD7A3.MELD'!P12-'DD7A3.MELD'!X12-'DD7A3.MELD'!Z12*2</f>
        <v>0</v>
      </c>
    </row>
    <row r="13" spans="2:91" s="51" customFormat="1" ht="17.100000000000001" customHeight="1">
      <c r="B13" s="433"/>
      <c r="C13" s="863" t="s">
        <v>62</v>
      </c>
      <c r="D13" s="482"/>
      <c r="E13" s="482"/>
      <c r="F13" s="482"/>
      <c r="G13" s="482"/>
      <c r="H13" s="482"/>
      <c r="I13" s="482"/>
      <c r="J13" s="482"/>
      <c r="K13" s="666"/>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c r="AN13" s="482"/>
      <c r="AO13" s="479">
        <v>3</v>
      </c>
      <c r="AP13" s="494"/>
      <c r="AQ13" s="500"/>
      <c r="AR13" s="500"/>
      <c r="AS13" s="500"/>
      <c r="AT13" s="500"/>
      <c r="AU13" s="500"/>
      <c r="AV13" s="500"/>
      <c r="AW13" s="500"/>
      <c r="AX13" s="780"/>
      <c r="AY13" s="500"/>
      <c r="AZ13" s="500"/>
      <c r="BA13" s="500"/>
      <c r="BB13" s="500"/>
      <c r="BC13" s="500"/>
      <c r="BD13" s="500"/>
      <c r="BE13" s="500"/>
      <c r="BF13" s="500"/>
      <c r="BG13" s="500"/>
      <c r="BH13" s="500"/>
      <c r="BI13" s="500"/>
      <c r="BJ13" s="500"/>
      <c r="BK13" s="500"/>
      <c r="BL13" s="500"/>
      <c r="BM13" s="500"/>
      <c r="BN13" s="500"/>
      <c r="BO13" s="500"/>
      <c r="BP13" s="500"/>
      <c r="BQ13" s="500"/>
      <c r="BR13" s="500"/>
      <c r="BS13" s="500"/>
      <c r="BT13" s="500"/>
      <c r="BU13" s="500"/>
      <c r="BV13" s="500"/>
      <c r="BW13" s="500"/>
      <c r="BX13" s="500"/>
      <c r="BY13" s="500"/>
      <c r="BZ13" s="500"/>
      <c r="CA13" s="500"/>
      <c r="CB13" s="494"/>
      <c r="CC13" s="500">
        <f>SUM(D13:AN13)-'DD7A1.MELD'!L13-'DD7A2.MELD'!Y13-'DD7A3.MELD'!P13-'DD7A3.MELD'!X13-'DD7A3.MELD'!Z13*2</f>
        <v>0</v>
      </c>
    </row>
    <row r="14" spans="2:91" s="51" customFormat="1" ht="30" customHeight="1">
      <c r="B14" s="432"/>
      <c r="C14" s="729" t="s">
        <v>11</v>
      </c>
      <c r="D14" s="482"/>
      <c r="E14" s="482"/>
      <c r="F14" s="482"/>
      <c r="G14" s="482"/>
      <c r="H14" s="482"/>
      <c r="I14" s="482"/>
      <c r="J14" s="482"/>
      <c r="K14" s="666"/>
      <c r="L14" s="482"/>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K14" s="482"/>
      <c r="AL14" s="482"/>
      <c r="AM14" s="482"/>
      <c r="AN14" s="482"/>
      <c r="AO14" s="479">
        <v>4</v>
      </c>
      <c r="AP14" s="494"/>
      <c r="AQ14" s="500">
        <f t="shared" ref="AQ14:AW14" si="21">+D14-SUM(D15:D16)</f>
        <v>0</v>
      </c>
      <c r="AR14" s="500">
        <f t="shared" si="21"/>
        <v>0</v>
      </c>
      <c r="AS14" s="500">
        <f t="shared" si="21"/>
        <v>0</v>
      </c>
      <c r="AT14" s="500">
        <f t="shared" si="21"/>
        <v>0</v>
      </c>
      <c r="AU14" s="500">
        <f t="shared" si="21"/>
        <v>0</v>
      </c>
      <c r="AV14" s="500">
        <f t="shared" si="21"/>
        <v>0</v>
      </c>
      <c r="AW14" s="500">
        <f t="shared" si="21"/>
        <v>0</v>
      </c>
      <c r="AX14" s="780"/>
      <c r="AY14" s="500">
        <f t="shared" ref="AY14:BJ14" si="22">+L14-SUM(L15:L16)</f>
        <v>0</v>
      </c>
      <c r="AZ14" s="500">
        <f t="shared" si="22"/>
        <v>0</v>
      </c>
      <c r="BA14" s="500">
        <f t="shared" si="22"/>
        <v>0</v>
      </c>
      <c r="BB14" s="500">
        <f t="shared" si="22"/>
        <v>0</v>
      </c>
      <c r="BC14" s="500">
        <f t="shared" si="22"/>
        <v>0</v>
      </c>
      <c r="BD14" s="500">
        <f t="shared" si="22"/>
        <v>0</v>
      </c>
      <c r="BE14" s="500">
        <f t="shared" si="22"/>
        <v>0</v>
      </c>
      <c r="BF14" s="500">
        <f t="shared" si="22"/>
        <v>0</v>
      </c>
      <c r="BG14" s="500">
        <f t="shared" si="22"/>
        <v>0</v>
      </c>
      <c r="BH14" s="500">
        <f t="shared" si="22"/>
        <v>0</v>
      </c>
      <c r="BI14" s="500">
        <f t="shared" si="22"/>
        <v>0</v>
      </c>
      <c r="BJ14" s="500">
        <f t="shared" si="22"/>
        <v>0</v>
      </c>
      <c r="BK14" s="500">
        <f t="shared" ref="BK14" si="23">+X14-SUM(X15:X16)</f>
        <v>0</v>
      </c>
      <c r="BL14" s="500">
        <f t="shared" ref="BL14" si="24">+Y14-SUM(Y15:Y16)</f>
        <v>0</v>
      </c>
      <c r="BM14" s="500">
        <f t="shared" ref="BM14" si="25">+Z14-SUM(Z15:Z16)</f>
        <v>0</v>
      </c>
      <c r="BN14" s="500">
        <f t="shared" ref="BN14" si="26">+AA14-SUM(AA15:AA16)</f>
        <v>0</v>
      </c>
      <c r="BO14" s="500">
        <f t="shared" ref="BO14" si="27">+AB14-SUM(AB15:AB16)</f>
        <v>0</v>
      </c>
      <c r="BP14" s="500">
        <f t="shared" ref="BP14" si="28">+AC14-SUM(AC15:AC16)</f>
        <v>0</v>
      </c>
      <c r="BQ14" s="500">
        <f t="shared" ref="BQ14" si="29">+AD14-SUM(AD15:AD16)</f>
        <v>0</v>
      </c>
      <c r="BR14" s="500">
        <f t="shared" ref="BR14" si="30">+AE14-SUM(AE15:AE16)</f>
        <v>0</v>
      </c>
      <c r="BS14" s="500">
        <f t="shared" ref="BS14" si="31">+AF14-SUM(AF15:AF16)</f>
        <v>0</v>
      </c>
      <c r="BT14" s="500">
        <f t="shared" ref="BT14" si="32">+AG14-SUM(AG15:AG16)</f>
        <v>0</v>
      </c>
      <c r="BU14" s="500">
        <f t="shared" ref="BU14" si="33">+AH14-SUM(AH15:AH16)</f>
        <v>0</v>
      </c>
      <c r="BV14" s="500">
        <f t="shared" ref="BV14" si="34">+AI14-SUM(AI15:AI16)</f>
        <v>0</v>
      </c>
      <c r="BW14" s="500">
        <f t="shared" ref="BW14" si="35">+AJ14-SUM(AJ15:AJ16)</f>
        <v>0</v>
      </c>
      <c r="BX14" s="500">
        <f t="shared" ref="BX14" si="36">+AK14-SUM(AK15:AK16)</f>
        <v>0</v>
      </c>
      <c r="BY14" s="500">
        <f t="shared" ref="BY14" si="37">+AL14-SUM(AL15:AL16)</f>
        <v>0</v>
      </c>
      <c r="BZ14" s="500">
        <f t="shared" ref="BZ14" si="38">+AM14-SUM(AM15:AM16)</f>
        <v>0</v>
      </c>
      <c r="CA14" s="500">
        <f t="shared" ref="CA14" si="39">+AN14-SUM(AN15:AN16)</f>
        <v>0</v>
      </c>
      <c r="CB14" s="494"/>
      <c r="CC14" s="500">
        <f>SUM(D14:AN14)-'DD7A1.MELD'!L14-'DD7A2.MELD'!Y14-'DD7A3.MELD'!P14-'DD7A3.MELD'!X14-'DD7A3.MELD'!Z14*2</f>
        <v>0</v>
      </c>
    </row>
    <row r="15" spans="2:91" s="51" customFormat="1" ht="17.100000000000001" customHeight="1">
      <c r="B15" s="432"/>
      <c r="C15" s="552" t="s">
        <v>61</v>
      </c>
      <c r="D15" s="482"/>
      <c r="E15" s="482"/>
      <c r="F15" s="482"/>
      <c r="G15" s="482"/>
      <c r="H15" s="482"/>
      <c r="I15" s="482"/>
      <c r="J15" s="482"/>
      <c r="K15" s="666"/>
      <c r="L15" s="482"/>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O15" s="479">
        <v>5</v>
      </c>
      <c r="AP15" s="494"/>
      <c r="AQ15" s="500"/>
      <c r="AR15" s="500"/>
      <c r="AS15" s="500"/>
      <c r="AT15" s="500"/>
      <c r="AU15" s="500"/>
      <c r="AV15" s="500"/>
      <c r="AW15" s="500"/>
      <c r="AX15" s="780"/>
      <c r="AY15" s="500"/>
      <c r="AZ15" s="500"/>
      <c r="BA15" s="500"/>
      <c r="BB15" s="500"/>
      <c r="BC15" s="500"/>
      <c r="BD15" s="500"/>
      <c r="BE15" s="500"/>
      <c r="BF15" s="500"/>
      <c r="BG15" s="500"/>
      <c r="BH15" s="500"/>
      <c r="BI15" s="500"/>
      <c r="BJ15" s="500"/>
      <c r="BK15" s="500"/>
      <c r="BL15" s="500"/>
      <c r="BM15" s="500"/>
      <c r="BN15" s="500"/>
      <c r="BO15" s="500"/>
      <c r="BP15" s="500"/>
      <c r="BQ15" s="500"/>
      <c r="BR15" s="500"/>
      <c r="BS15" s="500"/>
      <c r="BT15" s="500"/>
      <c r="BU15" s="500"/>
      <c r="BV15" s="500"/>
      <c r="BW15" s="500"/>
      <c r="BX15" s="500"/>
      <c r="BY15" s="500"/>
      <c r="BZ15" s="500"/>
      <c r="CA15" s="500"/>
      <c r="CB15" s="494"/>
      <c r="CC15" s="500">
        <f>SUM(D15:AN15)-'DD7A1.MELD'!L15-'DD7A2.MELD'!Y15-'DD7A3.MELD'!P15-'DD7A3.MELD'!X15-'DD7A3.MELD'!Z15*2</f>
        <v>0</v>
      </c>
    </row>
    <row r="16" spans="2:91" s="51" customFormat="1" ht="17.100000000000001" customHeight="1">
      <c r="B16" s="432"/>
      <c r="C16" s="552" t="s">
        <v>62</v>
      </c>
      <c r="D16" s="482"/>
      <c r="E16" s="482"/>
      <c r="F16" s="482"/>
      <c r="G16" s="482"/>
      <c r="H16" s="482"/>
      <c r="I16" s="482"/>
      <c r="J16" s="482"/>
      <c r="K16" s="666"/>
      <c r="L16" s="482"/>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2"/>
      <c r="AJ16" s="482"/>
      <c r="AK16" s="482"/>
      <c r="AL16" s="482"/>
      <c r="AM16" s="482"/>
      <c r="AN16" s="482"/>
      <c r="AO16" s="479">
        <v>6</v>
      </c>
      <c r="AP16" s="494"/>
      <c r="AQ16" s="500"/>
      <c r="AR16" s="500"/>
      <c r="AS16" s="500"/>
      <c r="AT16" s="500"/>
      <c r="AU16" s="500"/>
      <c r="AV16" s="500"/>
      <c r="AW16" s="500"/>
      <c r="AX16" s="780"/>
      <c r="AY16" s="500"/>
      <c r="AZ16" s="500"/>
      <c r="BA16" s="500"/>
      <c r="BB16" s="500"/>
      <c r="BC16" s="500"/>
      <c r="BD16" s="500"/>
      <c r="BE16" s="500"/>
      <c r="BF16" s="500"/>
      <c r="BG16" s="500"/>
      <c r="BH16" s="500"/>
      <c r="BI16" s="500"/>
      <c r="BJ16" s="500"/>
      <c r="BK16" s="500"/>
      <c r="BL16" s="500"/>
      <c r="BM16" s="500"/>
      <c r="BN16" s="500"/>
      <c r="BO16" s="500"/>
      <c r="BP16" s="500"/>
      <c r="BQ16" s="500"/>
      <c r="BR16" s="500"/>
      <c r="BS16" s="500"/>
      <c r="BT16" s="500"/>
      <c r="BU16" s="500"/>
      <c r="BV16" s="500"/>
      <c r="BW16" s="500"/>
      <c r="BX16" s="500"/>
      <c r="BY16" s="500"/>
      <c r="BZ16" s="500"/>
      <c r="CA16" s="500"/>
      <c r="CB16" s="494"/>
      <c r="CC16" s="500">
        <f>SUM(D16:AN16)-'DD7A1.MELD'!L16-'DD7A2.MELD'!Y16-'DD7A3.MELD'!P16-'DD7A3.MELD'!X16-'DD7A3.MELD'!Z16*2</f>
        <v>0</v>
      </c>
    </row>
    <row r="17" spans="2:81" s="56" customFormat="1" ht="30" customHeight="1">
      <c r="B17" s="434"/>
      <c r="C17" s="552" t="s">
        <v>190</v>
      </c>
      <c r="D17" s="482"/>
      <c r="E17" s="482"/>
      <c r="F17" s="482"/>
      <c r="G17" s="482"/>
      <c r="H17" s="482"/>
      <c r="I17" s="482"/>
      <c r="J17" s="482"/>
      <c r="K17" s="666"/>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79">
        <v>45</v>
      </c>
      <c r="AP17" s="498"/>
      <c r="AQ17" s="503">
        <f t="shared" ref="AQ17:AW17" si="40">+D14-SUM(D17:D22)</f>
        <v>0</v>
      </c>
      <c r="AR17" s="503">
        <f t="shared" si="40"/>
        <v>0</v>
      </c>
      <c r="AS17" s="503">
        <f t="shared" si="40"/>
        <v>0</v>
      </c>
      <c r="AT17" s="503">
        <f t="shared" si="40"/>
        <v>0</v>
      </c>
      <c r="AU17" s="503">
        <f t="shared" si="40"/>
        <v>0</v>
      </c>
      <c r="AV17" s="503">
        <f t="shared" si="40"/>
        <v>0</v>
      </c>
      <c r="AW17" s="503">
        <f t="shared" si="40"/>
        <v>0</v>
      </c>
      <c r="AX17" s="780"/>
      <c r="AY17" s="503">
        <f t="shared" ref="AY17:BJ17" si="41">+L14-SUM(L17:L22)</f>
        <v>0</v>
      </c>
      <c r="AZ17" s="503">
        <f t="shared" si="41"/>
        <v>0</v>
      </c>
      <c r="BA17" s="503">
        <f t="shared" si="41"/>
        <v>0</v>
      </c>
      <c r="BB17" s="503">
        <f t="shared" si="41"/>
        <v>0</v>
      </c>
      <c r="BC17" s="503">
        <f t="shared" si="41"/>
        <v>0</v>
      </c>
      <c r="BD17" s="503">
        <f t="shared" si="41"/>
        <v>0</v>
      </c>
      <c r="BE17" s="503">
        <f t="shared" si="41"/>
        <v>0</v>
      </c>
      <c r="BF17" s="503">
        <f t="shared" si="41"/>
        <v>0</v>
      </c>
      <c r="BG17" s="503">
        <f t="shared" si="41"/>
        <v>0</v>
      </c>
      <c r="BH17" s="503">
        <f t="shared" si="41"/>
        <v>0</v>
      </c>
      <c r="BI17" s="503">
        <f t="shared" si="41"/>
        <v>0</v>
      </c>
      <c r="BJ17" s="503">
        <f t="shared" si="41"/>
        <v>0</v>
      </c>
      <c r="BK17" s="503">
        <f t="shared" ref="BK17" si="42">+X14-SUM(X17:X22)</f>
        <v>0</v>
      </c>
      <c r="BL17" s="503">
        <f t="shared" ref="BL17" si="43">+Y14-SUM(Y17:Y22)</f>
        <v>0</v>
      </c>
      <c r="BM17" s="503">
        <f t="shared" ref="BM17" si="44">+Z14-SUM(Z17:Z22)</f>
        <v>0</v>
      </c>
      <c r="BN17" s="503">
        <f t="shared" ref="BN17" si="45">+AA14-SUM(AA17:AA22)</f>
        <v>0</v>
      </c>
      <c r="BO17" s="503">
        <f t="shared" ref="BO17" si="46">+AB14-SUM(AB17:AB22)</f>
        <v>0</v>
      </c>
      <c r="BP17" s="503">
        <f t="shared" ref="BP17" si="47">+AC14-SUM(AC17:AC22)</f>
        <v>0</v>
      </c>
      <c r="BQ17" s="503">
        <f t="shared" ref="BQ17" si="48">+AD14-SUM(AD17:AD22)</f>
        <v>0</v>
      </c>
      <c r="BR17" s="503">
        <f t="shared" ref="BR17" si="49">+AE14-SUM(AE17:AE22)</f>
        <v>0</v>
      </c>
      <c r="BS17" s="503">
        <f t="shared" ref="BS17" si="50">+AF14-SUM(AF17:AF22)</f>
        <v>0</v>
      </c>
      <c r="BT17" s="503">
        <f t="shared" ref="BT17" si="51">+AG14-SUM(AG17:AG22)</f>
        <v>0</v>
      </c>
      <c r="BU17" s="503">
        <f t="shared" ref="BU17" si="52">+AH14-SUM(AH17:AH22)</f>
        <v>0</v>
      </c>
      <c r="BV17" s="503">
        <f t="shared" ref="BV17" si="53">+AI14-SUM(AI17:AI22)</f>
        <v>0</v>
      </c>
      <c r="BW17" s="503">
        <f t="shared" ref="BW17" si="54">+AJ14-SUM(AJ17:AJ22)</f>
        <v>0</v>
      </c>
      <c r="BX17" s="503">
        <f t="shared" ref="BX17" si="55">+AK14-SUM(AK17:AK22)</f>
        <v>0</v>
      </c>
      <c r="BY17" s="503">
        <f t="shared" ref="BY17" si="56">+AL14-SUM(AL17:AL22)</f>
        <v>0</v>
      </c>
      <c r="BZ17" s="503">
        <f t="shared" ref="BZ17" si="57">+AM14-SUM(AM17:AM22)</f>
        <v>0</v>
      </c>
      <c r="CA17" s="503">
        <f t="shared" ref="CA17" si="58">+AN14-SUM(AN17:AN22)</f>
        <v>0</v>
      </c>
      <c r="CB17" s="498"/>
      <c r="CC17" s="503">
        <f>SUM(D17:AN17)-'DD7A1.MELD'!L17-'DD7A2.MELD'!Y17-'DD7A3.MELD'!P17-'DD7A3.MELD'!X17-'DD7A3.MELD'!Z17*2</f>
        <v>0</v>
      </c>
    </row>
    <row r="18" spans="2:81" s="51" customFormat="1" ht="17.100000000000001" customHeight="1">
      <c r="B18" s="433"/>
      <c r="C18" s="552" t="s">
        <v>81</v>
      </c>
      <c r="D18" s="482"/>
      <c r="E18" s="482"/>
      <c r="F18" s="482"/>
      <c r="G18" s="482"/>
      <c r="H18" s="482"/>
      <c r="I18" s="482"/>
      <c r="J18" s="482"/>
      <c r="K18" s="666"/>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79">
        <v>46</v>
      </c>
      <c r="AP18" s="494"/>
      <c r="AQ18" s="500"/>
      <c r="AR18" s="500"/>
      <c r="AS18" s="500"/>
      <c r="AT18" s="500"/>
      <c r="AU18" s="500"/>
      <c r="AV18" s="500"/>
      <c r="AW18" s="500"/>
      <c r="AX18" s="780"/>
      <c r="AY18" s="500"/>
      <c r="AZ18" s="500"/>
      <c r="BA18" s="500"/>
      <c r="BB18" s="500"/>
      <c r="BC18" s="500"/>
      <c r="BD18" s="500"/>
      <c r="BE18" s="500"/>
      <c r="BF18" s="500"/>
      <c r="BG18" s="500"/>
      <c r="BH18" s="500"/>
      <c r="BI18" s="500"/>
      <c r="BJ18" s="500"/>
      <c r="BK18" s="500"/>
      <c r="BL18" s="500"/>
      <c r="BM18" s="500"/>
      <c r="BN18" s="500"/>
      <c r="BO18" s="500"/>
      <c r="BP18" s="500"/>
      <c r="BQ18" s="500"/>
      <c r="BR18" s="500"/>
      <c r="BS18" s="500"/>
      <c r="BT18" s="500"/>
      <c r="BU18" s="500"/>
      <c r="BV18" s="500"/>
      <c r="BW18" s="500"/>
      <c r="BX18" s="500"/>
      <c r="BY18" s="500"/>
      <c r="BZ18" s="500"/>
      <c r="CA18" s="500"/>
      <c r="CB18" s="494"/>
      <c r="CC18" s="503">
        <f>SUM(D18:AN18)-'DD7A1.MELD'!L18-'DD7A2.MELD'!Y18-'DD7A3.MELD'!P18-'DD7A3.MELD'!X18-'DD7A3.MELD'!Z18*2</f>
        <v>0</v>
      </c>
    </row>
    <row r="19" spans="2:81" s="51" customFormat="1" ht="17.100000000000001" customHeight="1">
      <c r="B19" s="433"/>
      <c r="C19" s="552" t="s">
        <v>282</v>
      </c>
      <c r="D19" s="482"/>
      <c r="E19" s="482"/>
      <c r="F19" s="482"/>
      <c r="G19" s="482"/>
      <c r="H19" s="482"/>
      <c r="I19" s="482"/>
      <c r="J19" s="482"/>
      <c r="K19" s="666"/>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79">
        <v>47</v>
      </c>
      <c r="AP19" s="494"/>
      <c r="AQ19" s="500"/>
      <c r="AR19" s="500"/>
      <c r="AS19" s="500"/>
      <c r="AT19" s="500"/>
      <c r="AU19" s="500"/>
      <c r="AV19" s="500"/>
      <c r="AW19" s="500"/>
      <c r="AX19" s="780"/>
      <c r="AY19" s="500"/>
      <c r="AZ19" s="500"/>
      <c r="BA19" s="500"/>
      <c r="BB19" s="500"/>
      <c r="BC19" s="500"/>
      <c r="BD19" s="500"/>
      <c r="BE19" s="500"/>
      <c r="BF19" s="500"/>
      <c r="BG19" s="500"/>
      <c r="BH19" s="500"/>
      <c r="BI19" s="500"/>
      <c r="BJ19" s="500"/>
      <c r="BK19" s="500"/>
      <c r="BL19" s="500"/>
      <c r="BM19" s="500"/>
      <c r="BN19" s="500"/>
      <c r="BO19" s="500"/>
      <c r="BP19" s="500"/>
      <c r="BQ19" s="500"/>
      <c r="BR19" s="500"/>
      <c r="BS19" s="500"/>
      <c r="BT19" s="500"/>
      <c r="BU19" s="500"/>
      <c r="BV19" s="500"/>
      <c r="BW19" s="500"/>
      <c r="BX19" s="500"/>
      <c r="BY19" s="500"/>
      <c r="BZ19" s="500"/>
      <c r="CA19" s="500"/>
      <c r="CB19" s="494"/>
      <c r="CC19" s="503">
        <f>SUM(D19:AN19)-'DD7A1.MELD'!L19-'DD7A2.MELD'!Y19-'DD7A3.MELD'!P19-'DD7A3.MELD'!X19-'DD7A3.MELD'!Z19*2</f>
        <v>0</v>
      </c>
    </row>
    <row r="20" spans="2:81" s="51" customFormat="1" ht="17.100000000000001" customHeight="1">
      <c r="B20" s="433"/>
      <c r="C20" s="552" t="s">
        <v>191</v>
      </c>
      <c r="D20" s="482"/>
      <c r="E20" s="482"/>
      <c r="F20" s="482"/>
      <c r="G20" s="482"/>
      <c r="H20" s="482"/>
      <c r="I20" s="482"/>
      <c r="J20" s="482"/>
      <c r="K20" s="666"/>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79">
        <v>48</v>
      </c>
      <c r="AP20" s="494"/>
      <c r="AQ20" s="500"/>
      <c r="AR20" s="500"/>
      <c r="AS20" s="500"/>
      <c r="AT20" s="500"/>
      <c r="AU20" s="500"/>
      <c r="AV20" s="500"/>
      <c r="AW20" s="500"/>
      <c r="AX20" s="78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BV20" s="500"/>
      <c r="BW20" s="500"/>
      <c r="BX20" s="500"/>
      <c r="BY20" s="500"/>
      <c r="BZ20" s="500"/>
      <c r="CA20" s="500"/>
      <c r="CB20" s="494"/>
      <c r="CC20" s="503">
        <f>SUM(D20:AN20)-'DD7A1.MELD'!L20-'DD7A2.MELD'!Y20-'DD7A3.MELD'!P20-'DD7A3.MELD'!X20-'DD7A3.MELD'!Z20*2</f>
        <v>0</v>
      </c>
    </row>
    <row r="21" spans="2:81" s="51" customFormat="1" ht="17.100000000000001" customHeight="1">
      <c r="B21" s="433"/>
      <c r="C21" s="552" t="s">
        <v>54</v>
      </c>
      <c r="D21" s="482"/>
      <c r="E21" s="482"/>
      <c r="F21" s="482"/>
      <c r="G21" s="482"/>
      <c r="H21" s="482"/>
      <c r="I21" s="482"/>
      <c r="J21" s="482"/>
      <c r="K21" s="666"/>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O21" s="479">
        <v>49</v>
      </c>
      <c r="AP21" s="494"/>
      <c r="AQ21" s="500"/>
      <c r="AR21" s="500"/>
      <c r="AS21" s="500"/>
      <c r="AT21" s="500"/>
      <c r="AU21" s="500"/>
      <c r="AV21" s="500"/>
      <c r="AW21" s="500"/>
      <c r="AX21" s="780"/>
      <c r="AY21" s="500"/>
      <c r="AZ21" s="500"/>
      <c r="BA21" s="500"/>
      <c r="BB21" s="500"/>
      <c r="BC21" s="500"/>
      <c r="BD21" s="500"/>
      <c r="BE21" s="500"/>
      <c r="BF21" s="500"/>
      <c r="BG21" s="500"/>
      <c r="BH21" s="500"/>
      <c r="BI21" s="500"/>
      <c r="BJ21" s="500"/>
      <c r="BK21" s="500"/>
      <c r="BL21" s="500"/>
      <c r="BM21" s="500"/>
      <c r="BN21" s="500"/>
      <c r="BO21" s="500"/>
      <c r="BP21" s="500"/>
      <c r="BQ21" s="500"/>
      <c r="BR21" s="500"/>
      <c r="BS21" s="500"/>
      <c r="BT21" s="500"/>
      <c r="BU21" s="500"/>
      <c r="BV21" s="500"/>
      <c r="BW21" s="500"/>
      <c r="BX21" s="500"/>
      <c r="BY21" s="500"/>
      <c r="BZ21" s="500"/>
      <c r="CA21" s="500"/>
      <c r="CB21" s="494"/>
      <c r="CC21" s="503">
        <f>SUM(D21:AN21)-'DD7A1.MELD'!L21-'DD7A2.MELD'!Y21-'DD7A3.MELD'!P21-'DD7A3.MELD'!X21-'DD7A3.MELD'!Z21*2</f>
        <v>0</v>
      </c>
    </row>
    <row r="22" spans="2:81" s="51" customFormat="1" ht="16.5" customHeight="1">
      <c r="B22" s="433"/>
      <c r="C22" s="552" t="s">
        <v>241</v>
      </c>
      <c r="D22" s="482"/>
      <c r="E22" s="482"/>
      <c r="F22" s="482"/>
      <c r="G22" s="482"/>
      <c r="H22" s="482"/>
      <c r="I22" s="482"/>
      <c r="J22" s="482"/>
      <c r="K22" s="666"/>
      <c r="L22" s="482"/>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2"/>
      <c r="AJ22" s="482"/>
      <c r="AK22" s="482"/>
      <c r="AL22" s="482"/>
      <c r="AM22" s="482"/>
      <c r="AN22" s="482"/>
      <c r="AO22" s="479">
        <v>50</v>
      </c>
      <c r="AP22" s="494"/>
      <c r="AQ22" s="500"/>
      <c r="AR22" s="500"/>
      <c r="AS22" s="500"/>
      <c r="AT22" s="500"/>
      <c r="AU22" s="500"/>
      <c r="AV22" s="500"/>
      <c r="AW22" s="500"/>
      <c r="AX22" s="780"/>
      <c r="AY22" s="500"/>
      <c r="AZ22" s="500"/>
      <c r="BA22" s="500"/>
      <c r="BB22" s="500"/>
      <c r="BC22" s="500"/>
      <c r="BD22" s="500"/>
      <c r="BE22" s="500"/>
      <c r="BF22" s="500"/>
      <c r="BG22" s="500"/>
      <c r="BH22" s="500"/>
      <c r="BI22" s="500"/>
      <c r="BJ22" s="500"/>
      <c r="BK22" s="500"/>
      <c r="BL22" s="500"/>
      <c r="BM22" s="500"/>
      <c r="BN22" s="500"/>
      <c r="BO22" s="500"/>
      <c r="BP22" s="500"/>
      <c r="BQ22" s="500"/>
      <c r="BR22" s="500"/>
      <c r="BS22" s="500"/>
      <c r="BT22" s="500"/>
      <c r="BU22" s="500"/>
      <c r="BV22" s="500"/>
      <c r="BW22" s="500"/>
      <c r="BX22" s="500"/>
      <c r="BY22" s="500"/>
      <c r="BZ22" s="500"/>
      <c r="CA22" s="500"/>
      <c r="CB22" s="494"/>
      <c r="CC22" s="503">
        <f>SUM(D22:AN22)-'DD7A1.MELD'!L22-'DD7A2.MELD'!Y22-'DD7A3.MELD'!P22-'DD7A3.MELD'!X22-'DD7A3.MELD'!Z22*2</f>
        <v>0</v>
      </c>
    </row>
    <row r="23" spans="2:81" s="56" customFormat="1" ht="24.95" customHeight="1">
      <c r="B23" s="434"/>
      <c r="C23" s="553" t="s">
        <v>12</v>
      </c>
      <c r="D23" s="482"/>
      <c r="E23" s="482"/>
      <c r="F23" s="482"/>
      <c r="G23" s="482"/>
      <c r="H23" s="482"/>
      <c r="I23" s="482"/>
      <c r="J23" s="482"/>
      <c r="K23" s="666"/>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79">
        <v>7</v>
      </c>
      <c r="AP23" s="498"/>
      <c r="AQ23" s="503">
        <f t="shared" ref="AQ23:AW23" si="59">+D23-SUM(D24:D25)</f>
        <v>0</v>
      </c>
      <c r="AR23" s="503">
        <f t="shared" si="59"/>
        <v>0</v>
      </c>
      <c r="AS23" s="503">
        <f t="shared" si="59"/>
        <v>0</v>
      </c>
      <c r="AT23" s="503">
        <f t="shared" si="59"/>
        <v>0</v>
      </c>
      <c r="AU23" s="503">
        <f t="shared" si="59"/>
        <v>0</v>
      </c>
      <c r="AV23" s="503">
        <f t="shared" si="59"/>
        <v>0</v>
      </c>
      <c r="AW23" s="503">
        <f t="shared" si="59"/>
        <v>0</v>
      </c>
      <c r="AX23" s="780"/>
      <c r="AY23" s="503">
        <f t="shared" ref="AY23:BJ23" si="60">+L23-SUM(L24:L25)</f>
        <v>0</v>
      </c>
      <c r="AZ23" s="503">
        <f t="shared" si="60"/>
        <v>0</v>
      </c>
      <c r="BA23" s="503">
        <f t="shared" si="60"/>
        <v>0</v>
      </c>
      <c r="BB23" s="503">
        <f t="shared" si="60"/>
        <v>0</v>
      </c>
      <c r="BC23" s="503">
        <f t="shared" si="60"/>
        <v>0</v>
      </c>
      <c r="BD23" s="503">
        <f t="shared" si="60"/>
        <v>0</v>
      </c>
      <c r="BE23" s="503">
        <f t="shared" si="60"/>
        <v>0</v>
      </c>
      <c r="BF23" s="503">
        <f t="shared" si="60"/>
        <v>0</v>
      </c>
      <c r="BG23" s="503">
        <f t="shared" si="60"/>
        <v>0</v>
      </c>
      <c r="BH23" s="503">
        <f t="shared" si="60"/>
        <v>0</v>
      </c>
      <c r="BI23" s="503">
        <f t="shared" si="60"/>
        <v>0</v>
      </c>
      <c r="BJ23" s="503">
        <f t="shared" si="60"/>
        <v>0</v>
      </c>
      <c r="BK23" s="503">
        <f t="shared" ref="BK23" si="61">+X23-SUM(X24:X25)</f>
        <v>0</v>
      </c>
      <c r="BL23" s="503">
        <f t="shared" ref="BL23" si="62">+Y23-SUM(Y24:Y25)</f>
        <v>0</v>
      </c>
      <c r="BM23" s="503">
        <f t="shared" ref="BM23" si="63">+Z23-SUM(Z24:Z25)</f>
        <v>0</v>
      </c>
      <c r="BN23" s="503">
        <f t="shared" ref="BN23" si="64">+AA23-SUM(AA24:AA25)</f>
        <v>0</v>
      </c>
      <c r="BO23" s="503">
        <f t="shared" ref="BO23" si="65">+AB23-SUM(AB24:AB25)</f>
        <v>0</v>
      </c>
      <c r="BP23" s="503">
        <f t="shared" ref="BP23" si="66">+AC23-SUM(AC24:AC25)</f>
        <v>0</v>
      </c>
      <c r="BQ23" s="503">
        <f t="shared" ref="BQ23" si="67">+AD23-SUM(AD24:AD25)</f>
        <v>0</v>
      </c>
      <c r="BR23" s="503">
        <f t="shared" ref="BR23" si="68">+AE23-SUM(AE24:AE25)</f>
        <v>0</v>
      </c>
      <c r="BS23" s="503">
        <f t="shared" ref="BS23" si="69">+AF23-SUM(AF24:AF25)</f>
        <v>0</v>
      </c>
      <c r="BT23" s="503">
        <f t="shared" ref="BT23" si="70">+AG23-SUM(AG24:AG25)</f>
        <v>0</v>
      </c>
      <c r="BU23" s="503">
        <f t="shared" ref="BU23" si="71">+AH23-SUM(AH24:AH25)</f>
        <v>0</v>
      </c>
      <c r="BV23" s="503">
        <f t="shared" ref="BV23" si="72">+AI23-SUM(AI24:AI25)</f>
        <v>0</v>
      </c>
      <c r="BW23" s="503">
        <f t="shared" ref="BW23" si="73">+AJ23-SUM(AJ24:AJ25)</f>
        <v>0</v>
      </c>
      <c r="BX23" s="503">
        <f t="shared" ref="BX23" si="74">+AK23-SUM(AK24:AK25)</f>
        <v>0</v>
      </c>
      <c r="BY23" s="503">
        <f t="shared" ref="BY23" si="75">+AL23-SUM(AL24:AL25)</f>
        <v>0</v>
      </c>
      <c r="BZ23" s="503">
        <f t="shared" ref="BZ23" si="76">+AM23-SUM(AM24:AM25)</f>
        <v>0</v>
      </c>
      <c r="CA23" s="503">
        <f t="shared" ref="CA23" si="77">+AN23-SUM(AN24:AN25)</f>
        <v>0</v>
      </c>
      <c r="CB23" s="498"/>
      <c r="CC23" s="503">
        <f>SUM(D23:AN23)-'DD7A1.MELD'!L23-'DD7A2.MELD'!Y23-'DD7A3.MELD'!P23-'DD7A3.MELD'!X23-'DD7A3.MELD'!Z23*2</f>
        <v>0</v>
      </c>
    </row>
    <row r="24" spans="2:81" s="82" customFormat="1" ht="17.100000000000001" customHeight="1">
      <c r="B24" s="287"/>
      <c r="C24" s="552" t="s">
        <v>61</v>
      </c>
      <c r="D24" s="482"/>
      <c r="E24" s="482"/>
      <c r="F24" s="482"/>
      <c r="G24" s="482"/>
      <c r="H24" s="482"/>
      <c r="I24" s="482"/>
      <c r="J24" s="482"/>
      <c r="K24" s="666"/>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79">
        <v>8</v>
      </c>
      <c r="AP24" s="509"/>
      <c r="AQ24" s="506"/>
      <c r="AR24" s="506"/>
      <c r="AS24" s="506"/>
      <c r="AT24" s="506"/>
      <c r="AU24" s="506"/>
      <c r="AV24" s="506"/>
      <c r="AW24" s="506"/>
      <c r="AX24" s="780"/>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c r="BU24" s="506"/>
      <c r="BV24" s="506"/>
      <c r="BW24" s="506"/>
      <c r="BX24" s="506"/>
      <c r="BY24" s="506"/>
      <c r="BZ24" s="506"/>
      <c r="CA24" s="506"/>
      <c r="CB24" s="509"/>
      <c r="CC24" s="503">
        <f>SUM(D24:AN24)-'DD7A1.MELD'!L24-'DD7A2.MELD'!Y24-'DD7A3.MELD'!P24-'DD7A3.MELD'!X24-'DD7A3.MELD'!Z24*2</f>
        <v>0</v>
      </c>
    </row>
    <row r="25" spans="2:81" s="51" customFormat="1" ht="17.100000000000001" customHeight="1">
      <c r="B25" s="433"/>
      <c r="C25" s="552" t="s">
        <v>62</v>
      </c>
      <c r="D25" s="482"/>
      <c r="E25" s="482"/>
      <c r="F25" s="482"/>
      <c r="G25" s="482"/>
      <c r="H25" s="482"/>
      <c r="I25" s="482"/>
      <c r="J25" s="482"/>
      <c r="K25" s="666"/>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79">
        <v>9</v>
      </c>
      <c r="AP25" s="494"/>
      <c r="AQ25" s="500"/>
      <c r="AR25" s="500"/>
      <c r="AS25" s="500"/>
      <c r="AT25" s="500"/>
      <c r="AU25" s="500"/>
      <c r="AV25" s="500"/>
      <c r="AW25" s="500"/>
      <c r="AX25" s="780"/>
      <c r="AY25" s="500"/>
      <c r="AZ25" s="500"/>
      <c r="BA25" s="500"/>
      <c r="BB25" s="500"/>
      <c r="BC25" s="500"/>
      <c r="BD25" s="500"/>
      <c r="BE25" s="500"/>
      <c r="BF25" s="500"/>
      <c r="BG25" s="500"/>
      <c r="BH25" s="500"/>
      <c r="BI25" s="500"/>
      <c r="BJ25" s="500"/>
      <c r="BK25" s="500"/>
      <c r="BL25" s="500"/>
      <c r="BM25" s="500"/>
      <c r="BN25" s="500"/>
      <c r="BO25" s="500"/>
      <c r="BP25" s="500"/>
      <c r="BQ25" s="500"/>
      <c r="BR25" s="500"/>
      <c r="BS25" s="500"/>
      <c r="BT25" s="500"/>
      <c r="BU25" s="500"/>
      <c r="BV25" s="500"/>
      <c r="BW25" s="500"/>
      <c r="BX25" s="500"/>
      <c r="BY25" s="500"/>
      <c r="BZ25" s="500"/>
      <c r="CA25" s="500"/>
      <c r="CB25" s="494"/>
      <c r="CC25" s="503">
        <f>SUM(D25:AN25)-'DD7A1.MELD'!L25-'DD7A2.MELD'!Y25-'DD7A3.MELD'!P25-'DD7A3.MELD'!X25-'DD7A3.MELD'!Z25*2</f>
        <v>0</v>
      </c>
    </row>
    <row r="26" spans="2:81" s="56" customFormat="1" ht="30" customHeight="1" thickBot="1">
      <c r="B26" s="435"/>
      <c r="C26" s="553" t="s">
        <v>55</v>
      </c>
      <c r="D26" s="481">
        <f>+SUM(D23,D14,D11)</f>
        <v>0</v>
      </c>
      <c r="E26" s="481">
        <f>+SUM(E23,E14,E11)</f>
        <v>0</v>
      </c>
      <c r="F26" s="481">
        <f t="shared" ref="F26:AN26" si="78">+SUM(F23,F14,F11)</f>
        <v>0</v>
      </c>
      <c r="G26" s="481">
        <f t="shared" si="78"/>
        <v>0</v>
      </c>
      <c r="H26" s="481">
        <f t="shared" si="78"/>
        <v>0</v>
      </c>
      <c r="I26" s="481">
        <f t="shared" si="78"/>
        <v>0</v>
      </c>
      <c r="J26" s="481">
        <f t="shared" si="78"/>
        <v>0</v>
      </c>
      <c r="K26" s="666"/>
      <c r="L26" s="481">
        <f t="shared" si="78"/>
        <v>0</v>
      </c>
      <c r="M26" s="481">
        <f t="shared" si="78"/>
        <v>0</v>
      </c>
      <c r="N26" s="481">
        <f t="shared" si="78"/>
        <v>0</v>
      </c>
      <c r="O26" s="481">
        <f t="shared" si="78"/>
        <v>0</v>
      </c>
      <c r="P26" s="481">
        <f t="shared" si="78"/>
        <v>0</v>
      </c>
      <c r="Q26" s="481">
        <f t="shared" si="78"/>
        <v>0</v>
      </c>
      <c r="R26" s="481">
        <f t="shared" si="78"/>
        <v>0</v>
      </c>
      <c r="S26" s="481">
        <f t="shared" si="78"/>
        <v>0</v>
      </c>
      <c r="T26" s="481">
        <f t="shared" si="78"/>
        <v>0</v>
      </c>
      <c r="U26" s="481">
        <f t="shared" si="78"/>
        <v>0</v>
      </c>
      <c r="V26" s="481">
        <f t="shared" si="78"/>
        <v>0</v>
      </c>
      <c r="W26" s="481">
        <f t="shared" si="78"/>
        <v>0</v>
      </c>
      <c r="X26" s="481">
        <f t="shared" si="78"/>
        <v>0</v>
      </c>
      <c r="Y26" s="481">
        <f t="shared" si="78"/>
        <v>0</v>
      </c>
      <c r="Z26" s="481">
        <f t="shared" si="78"/>
        <v>0</v>
      </c>
      <c r="AA26" s="481">
        <f t="shared" si="78"/>
        <v>0</v>
      </c>
      <c r="AB26" s="481">
        <f t="shared" si="78"/>
        <v>0</v>
      </c>
      <c r="AC26" s="481">
        <f t="shared" si="78"/>
        <v>0</v>
      </c>
      <c r="AD26" s="481">
        <f t="shared" si="78"/>
        <v>0</v>
      </c>
      <c r="AE26" s="481">
        <f t="shared" si="78"/>
        <v>0</v>
      </c>
      <c r="AF26" s="481">
        <f t="shared" si="78"/>
        <v>0</v>
      </c>
      <c r="AG26" s="481">
        <f t="shared" si="78"/>
        <v>0</v>
      </c>
      <c r="AH26" s="481">
        <f t="shared" si="78"/>
        <v>0</v>
      </c>
      <c r="AI26" s="481">
        <f t="shared" si="78"/>
        <v>0</v>
      </c>
      <c r="AJ26" s="481">
        <f t="shared" si="78"/>
        <v>0</v>
      </c>
      <c r="AK26" s="481">
        <f t="shared" si="78"/>
        <v>0</v>
      </c>
      <c r="AL26" s="481">
        <f t="shared" si="78"/>
        <v>0</v>
      </c>
      <c r="AM26" s="481">
        <f t="shared" si="78"/>
        <v>0</v>
      </c>
      <c r="AN26" s="481">
        <f t="shared" si="78"/>
        <v>0</v>
      </c>
      <c r="AO26" s="479">
        <v>10</v>
      </c>
      <c r="AP26" s="498"/>
      <c r="AQ26" s="503">
        <f t="shared" ref="AQ26:AW26" si="79">+D26-D11-D14-D23</f>
        <v>0</v>
      </c>
      <c r="AR26" s="503">
        <f t="shared" si="79"/>
        <v>0</v>
      </c>
      <c r="AS26" s="503">
        <f t="shared" si="79"/>
        <v>0</v>
      </c>
      <c r="AT26" s="503">
        <f t="shared" si="79"/>
        <v>0</v>
      </c>
      <c r="AU26" s="503">
        <f t="shared" si="79"/>
        <v>0</v>
      </c>
      <c r="AV26" s="503">
        <f t="shared" si="79"/>
        <v>0</v>
      </c>
      <c r="AW26" s="503">
        <f t="shared" si="79"/>
        <v>0</v>
      </c>
      <c r="AX26" s="780"/>
      <c r="AY26" s="503">
        <f t="shared" ref="AY26:BJ26" si="80">+L26-L11-L14-L23</f>
        <v>0</v>
      </c>
      <c r="AZ26" s="503">
        <f t="shared" si="80"/>
        <v>0</v>
      </c>
      <c r="BA26" s="503">
        <f t="shared" si="80"/>
        <v>0</v>
      </c>
      <c r="BB26" s="503">
        <f t="shared" si="80"/>
        <v>0</v>
      </c>
      <c r="BC26" s="503">
        <f t="shared" si="80"/>
        <v>0</v>
      </c>
      <c r="BD26" s="503">
        <f t="shared" si="80"/>
        <v>0</v>
      </c>
      <c r="BE26" s="503">
        <f t="shared" si="80"/>
        <v>0</v>
      </c>
      <c r="BF26" s="503">
        <f t="shared" si="80"/>
        <v>0</v>
      </c>
      <c r="BG26" s="503">
        <f t="shared" si="80"/>
        <v>0</v>
      </c>
      <c r="BH26" s="503">
        <f t="shared" si="80"/>
        <v>0</v>
      </c>
      <c r="BI26" s="503">
        <f t="shared" si="80"/>
        <v>0</v>
      </c>
      <c r="BJ26" s="503">
        <f t="shared" si="80"/>
        <v>0</v>
      </c>
      <c r="BK26" s="503">
        <f t="shared" ref="BK26" si="81">+X26-X11-X14-X23</f>
        <v>0</v>
      </c>
      <c r="BL26" s="503">
        <f t="shared" ref="BL26" si="82">+Y26-Y11-Y14-Y23</f>
        <v>0</v>
      </c>
      <c r="BM26" s="503">
        <f t="shared" ref="BM26" si="83">+Z26-Z11-Z14-Z23</f>
        <v>0</v>
      </c>
      <c r="BN26" s="503">
        <f t="shared" ref="BN26" si="84">+AA26-AA11-AA14-AA23</f>
        <v>0</v>
      </c>
      <c r="BO26" s="503">
        <f t="shared" ref="BO26" si="85">+AB26-AB11-AB14-AB23</f>
        <v>0</v>
      </c>
      <c r="BP26" s="503">
        <f t="shared" ref="BP26" si="86">+AC26-AC11-AC14-AC23</f>
        <v>0</v>
      </c>
      <c r="BQ26" s="503">
        <f t="shared" ref="BQ26" si="87">+AD26-AD11-AD14-AD23</f>
        <v>0</v>
      </c>
      <c r="BR26" s="503">
        <f t="shared" ref="BR26" si="88">+AE26-AE11-AE14-AE23</f>
        <v>0</v>
      </c>
      <c r="BS26" s="503">
        <f t="shared" ref="BS26" si="89">+AF26-AF11-AF14-AF23</f>
        <v>0</v>
      </c>
      <c r="BT26" s="503">
        <f t="shared" ref="BT26" si="90">+AG26-AG11-AG14-AG23</f>
        <v>0</v>
      </c>
      <c r="BU26" s="503">
        <f t="shared" ref="BU26" si="91">+AH26-AH11-AH14-AH23</f>
        <v>0</v>
      </c>
      <c r="BV26" s="503">
        <f t="shared" ref="BV26" si="92">+AI26-AI11-AI14-AI23</f>
        <v>0</v>
      </c>
      <c r="BW26" s="503">
        <f t="shared" ref="BW26" si="93">+AJ26-AJ11-AJ14-AJ23</f>
        <v>0</v>
      </c>
      <c r="BX26" s="503">
        <f t="shared" ref="BX26" si="94">+AK26-AK11-AK14-AK23</f>
        <v>0</v>
      </c>
      <c r="BY26" s="503">
        <f t="shared" ref="BY26" si="95">+AL26-AL11-AL14-AL23</f>
        <v>0</v>
      </c>
      <c r="BZ26" s="503">
        <f t="shared" ref="BZ26" si="96">+AM26-AM11-AM14-AM23</f>
        <v>0</v>
      </c>
      <c r="CA26" s="503">
        <f t="shared" ref="CA26" si="97">+AN26-AN11-AN14-AN23</f>
        <v>0</v>
      </c>
      <c r="CB26" s="498"/>
      <c r="CC26" s="503">
        <f>SUM(D26:AN26)-'DD7A1.MELD'!L26-'DD7A2.MELD'!Y26-'DD7A3.MELD'!P26-'DD7A3.MELD'!X26-'DD7A3.MELD'!Z26*2</f>
        <v>0</v>
      </c>
    </row>
    <row r="27" spans="2:81" s="82" customFormat="1" ht="30" customHeight="1" thickTop="1">
      <c r="B27" s="287"/>
      <c r="C27" s="733" t="s">
        <v>388</v>
      </c>
      <c r="D27" s="482"/>
      <c r="E27" s="482"/>
      <c r="F27" s="482"/>
      <c r="G27" s="482"/>
      <c r="H27" s="482"/>
      <c r="I27" s="482"/>
      <c r="J27" s="482"/>
      <c r="K27" s="666"/>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c r="AO27" s="479">
        <v>70</v>
      </c>
      <c r="AP27" s="509"/>
      <c r="AQ27" s="506">
        <f t="shared" ref="AQ27:AW27" si="98">+IF((D27+D28&gt;D26),111,0)</f>
        <v>0</v>
      </c>
      <c r="AR27" s="506">
        <f t="shared" si="98"/>
        <v>0</v>
      </c>
      <c r="AS27" s="506">
        <f t="shared" si="98"/>
        <v>0</v>
      </c>
      <c r="AT27" s="506">
        <f t="shared" si="98"/>
        <v>0</v>
      </c>
      <c r="AU27" s="506">
        <f t="shared" si="98"/>
        <v>0</v>
      </c>
      <c r="AV27" s="506">
        <f t="shared" si="98"/>
        <v>0</v>
      </c>
      <c r="AW27" s="506">
        <f t="shared" si="98"/>
        <v>0</v>
      </c>
      <c r="AX27" s="780"/>
      <c r="AY27" s="506">
        <f t="shared" ref="AY27:BJ27" si="99">+IF((L27+L28&gt;L26),111,0)</f>
        <v>0</v>
      </c>
      <c r="AZ27" s="506">
        <f t="shared" si="99"/>
        <v>0</v>
      </c>
      <c r="BA27" s="506">
        <f t="shared" si="99"/>
        <v>0</v>
      </c>
      <c r="BB27" s="506">
        <f t="shared" si="99"/>
        <v>0</v>
      </c>
      <c r="BC27" s="506">
        <f t="shared" si="99"/>
        <v>0</v>
      </c>
      <c r="BD27" s="506">
        <f t="shared" si="99"/>
        <v>0</v>
      </c>
      <c r="BE27" s="506">
        <f t="shared" si="99"/>
        <v>0</v>
      </c>
      <c r="BF27" s="506">
        <f t="shared" si="99"/>
        <v>0</v>
      </c>
      <c r="BG27" s="506">
        <f t="shared" si="99"/>
        <v>0</v>
      </c>
      <c r="BH27" s="506">
        <f t="shared" si="99"/>
        <v>0</v>
      </c>
      <c r="BI27" s="506">
        <f t="shared" si="99"/>
        <v>0</v>
      </c>
      <c r="BJ27" s="506">
        <f t="shared" si="99"/>
        <v>0</v>
      </c>
      <c r="BK27" s="506">
        <f t="shared" ref="BK27:CA27" si="100">+IF((X27+X28&gt;X26),111,0)</f>
        <v>0</v>
      </c>
      <c r="BL27" s="506">
        <f t="shared" si="100"/>
        <v>0</v>
      </c>
      <c r="BM27" s="506">
        <f t="shared" si="100"/>
        <v>0</v>
      </c>
      <c r="BN27" s="506">
        <f t="shared" si="100"/>
        <v>0</v>
      </c>
      <c r="BO27" s="506">
        <f t="shared" si="100"/>
        <v>0</v>
      </c>
      <c r="BP27" s="506">
        <f t="shared" si="100"/>
        <v>0</v>
      </c>
      <c r="BQ27" s="506">
        <f t="shared" si="100"/>
        <v>0</v>
      </c>
      <c r="BR27" s="506">
        <f t="shared" si="100"/>
        <v>0</v>
      </c>
      <c r="BS27" s="506">
        <f t="shared" si="100"/>
        <v>0</v>
      </c>
      <c r="BT27" s="506">
        <f t="shared" si="100"/>
        <v>0</v>
      </c>
      <c r="BU27" s="506">
        <f t="shared" si="100"/>
        <v>0</v>
      </c>
      <c r="BV27" s="506">
        <f t="shared" si="100"/>
        <v>0</v>
      </c>
      <c r="BW27" s="506">
        <f t="shared" si="100"/>
        <v>0</v>
      </c>
      <c r="BX27" s="506">
        <f t="shared" si="100"/>
        <v>0</v>
      </c>
      <c r="BY27" s="506">
        <f t="shared" si="100"/>
        <v>0</v>
      </c>
      <c r="BZ27" s="506">
        <f t="shared" si="100"/>
        <v>0</v>
      </c>
      <c r="CA27" s="506">
        <f t="shared" si="100"/>
        <v>0</v>
      </c>
      <c r="CB27" s="509"/>
      <c r="CC27" s="516">
        <f>SUM(D27:AN27)-'DD7A1.MELD'!L27-'DD7A2.MELD'!Y27-'DD7A3.MELD'!P27-'DD7A3.MELD'!X27-'DD7A3.MELD'!Z27*2</f>
        <v>0</v>
      </c>
    </row>
    <row r="28" spans="2:81" s="82" customFormat="1" ht="17.100000000000001" customHeight="1">
      <c r="B28" s="287"/>
      <c r="C28" s="733" t="s">
        <v>389</v>
      </c>
      <c r="D28" s="482"/>
      <c r="E28" s="482"/>
      <c r="F28" s="482"/>
      <c r="G28" s="482"/>
      <c r="H28" s="482"/>
      <c r="I28" s="482"/>
      <c r="J28" s="482"/>
      <c r="K28" s="666"/>
      <c r="L28" s="482"/>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c r="AO28" s="479">
        <v>71</v>
      </c>
      <c r="AP28" s="509"/>
      <c r="AQ28" s="506"/>
      <c r="AR28" s="506"/>
      <c r="AS28" s="506"/>
      <c r="AT28" s="506"/>
      <c r="AU28" s="506"/>
      <c r="AV28" s="506"/>
      <c r="AW28" s="506"/>
      <c r="AX28" s="780"/>
      <c r="AY28" s="506"/>
      <c r="AZ28" s="506"/>
      <c r="BA28" s="506"/>
      <c r="BB28" s="506"/>
      <c r="BC28" s="506"/>
      <c r="BD28" s="506"/>
      <c r="BE28" s="506"/>
      <c r="BF28" s="506"/>
      <c r="BG28" s="506"/>
      <c r="BH28" s="506"/>
      <c r="BI28" s="506"/>
      <c r="BJ28" s="506"/>
      <c r="BK28" s="506"/>
      <c r="BL28" s="506"/>
      <c r="BM28" s="506"/>
      <c r="BN28" s="506"/>
      <c r="BO28" s="506"/>
      <c r="BP28" s="506"/>
      <c r="BQ28" s="506"/>
      <c r="BR28" s="506"/>
      <c r="BS28" s="506"/>
      <c r="BT28" s="506"/>
      <c r="BU28" s="506"/>
      <c r="BV28" s="506"/>
      <c r="BW28" s="506"/>
      <c r="BX28" s="506"/>
      <c r="BY28" s="506"/>
      <c r="BZ28" s="506"/>
      <c r="CA28" s="506"/>
      <c r="CB28" s="509"/>
      <c r="CC28" s="516">
        <f>SUM(D28:AN28)-'DD7A1.MELD'!L28-'DD7A2.MELD'!Y28-'DD7A3.MELD'!P28-'DD7A3.MELD'!X28-'DD7A3.MELD'!Z28*2</f>
        <v>0</v>
      </c>
    </row>
    <row r="29" spans="2:81" s="56" customFormat="1" ht="17.100000000000001" customHeight="1">
      <c r="B29" s="436"/>
      <c r="C29" s="733" t="s">
        <v>250</v>
      </c>
      <c r="D29" s="482"/>
      <c r="E29" s="482"/>
      <c r="F29" s="482"/>
      <c r="G29" s="482"/>
      <c r="H29" s="482"/>
      <c r="I29" s="482"/>
      <c r="J29" s="482"/>
      <c r="K29" s="666"/>
      <c r="L29" s="482"/>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79">
        <v>52</v>
      </c>
      <c r="AP29" s="498"/>
      <c r="AQ29" s="506">
        <f t="shared" ref="AQ29:AW29" si="101">+IF((D29&gt;D26),111,0)</f>
        <v>0</v>
      </c>
      <c r="AR29" s="506">
        <f t="shared" si="101"/>
        <v>0</v>
      </c>
      <c r="AS29" s="506">
        <f t="shared" si="101"/>
        <v>0</v>
      </c>
      <c r="AT29" s="506">
        <f t="shared" si="101"/>
        <v>0</v>
      </c>
      <c r="AU29" s="506">
        <f t="shared" si="101"/>
        <v>0</v>
      </c>
      <c r="AV29" s="506">
        <f t="shared" si="101"/>
        <v>0</v>
      </c>
      <c r="AW29" s="506">
        <f t="shared" si="101"/>
        <v>0</v>
      </c>
      <c r="AX29" s="780"/>
      <c r="AY29" s="506">
        <f t="shared" ref="AY29:BJ29" si="102">+IF((L29&gt;L26),111,0)</f>
        <v>0</v>
      </c>
      <c r="AZ29" s="506">
        <f t="shared" si="102"/>
        <v>0</v>
      </c>
      <c r="BA29" s="506">
        <f t="shared" si="102"/>
        <v>0</v>
      </c>
      <c r="BB29" s="506">
        <f t="shared" si="102"/>
        <v>0</v>
      </c>
      <c r="BC29" s="506">
        <f t="shared" si="102"/>
        <v>0</v>
      </c>
      <c r="BD29" s="506">
        <f t="shared" si="102"/>
        <v>0</v>
      </c>
      <c r="BE29" s="506">
        <f t="shared" si="102"/>
        <v>0</v>
      </c>
      <c r="BF29" s="506">
        <f t="shared" si="102"/>
        <v>0</v>
      </c>
      <c r="BG29" s="506">
        <f t="shared" si="102"/>
        <v>0</v>
      </c>
      <c r="BH29" s="506">
        <f t="shared" si="102"/>
        <v>0</v>
      </c>
      <c r="BI29" s="506">
        <f t="shared" si="102"/>
        <v>0</v>
      </c>
      <c r="BJ29" s="506">
        <f t="shared" si="102"/>
        <v>0</v>
      </c>
      <c r="BK29" s="506">
        <f t="shared" ref="BK29" si="103">+IF((X29&gt;X26),111,0)</f>
        <v>0</v>
      </c>
      <c r="BL29" s="506">
        <f t="shared" ref="BL29" si="104">+IF((Y29&gt;Y26),111,0)</f>
        <v>0</v>
      </c>
      <c r="BM29" s="506">
        <f t="shared" ref="BM29" si="105">+IF((Z29&gt;Z26),111,0)</f>
        <v>0</v>
      </c>
      <c r="BN29" s="506">
        <f t="shared" ref="BN29" si="106">+IF((AA29&gt;AA26),111,0)</f>
        <v>0</v>
      </c>
      <c r="BO29" s="506">
        <f t="shared" ref="BO29" si="107">+IF((AB29&gt;AB26),111,0)</f>
        <v>0</v>
      </c>
      <c r="BP29" s="506">
        <f t="shared" ref="BP29" si="108">+IF((AC29&gt;AC26),111,0)</f>
        <v>0</v>
      </c>
      <c r="BQ29" s="506">
        <f t="shared" ref="BQ29" si="109">+IF((AD29&gt;AD26),111,0)</f>
        <v>0</v>
      </c>
      <c r="BR29" s="506">
        <f t="shared" ref="BR29" si="110">+IF((AE29&gt;AE26),111,0)</f>
        <v>0</v>
      </c>
      <c r="BS29" s="506">
        <f t="shared" ref="BS29" si="111">+IF((AF29&gt;AF26),111,0)</f>
        <v>0</v>
      </c>
      <c r="BT29" s="506">
        <f t="shared" ref="BT29" si="112">+IF((AG29&gt;AG26),111,0)</f>
        <v>0</v>
      </c>
      <c r="BU29" s="506">
        <f t="shared" ref="BU29" si="113">+IF((AH29&gt;AH26),111,0)</f>
        <v>0</v>
      </c>
      <c r="BV29" s="506">
        <f t="shared" ref="BV29" si="114">+IF((AI29&gt;AI26),111,0)</f>
        <v>0</v>
      </c>
      <c r="BW29" s="506">
        <f t="shared" ref="BW29" si="115">+IF((AJ29&gt;AJ26),111,0)</f>
        <v>0</v>
      </c>
      <c r="BX29" s="506">
        <f t="shared" ref="BX29" si="116">+IF((AK29&gt;AK26),111,0)</f>
        <v>0</v>
      </c>
      <c r="BY29" s="506">
        <f t="shared" ref="BY29" si="117">+IF((AL29&gt;AL26),111,0)</f>
        <v>0</v>
      </c>
      <c r="BZ29" s="506">
        <f t="shared" ref="BZ29" si="118">+IF((AM29&gt;AM26),111,0)</f>
        <v>0</v>
      </c>
      <c r="CA29" s="506">
        <f t="shared" ref="CA29" si="119">+IF((AN29&gt;AN26),111,0)</f>
        <v>0</v>
      </c>
      <c r="CB29" s="498"/>
      <c r="CC29" s="516">
        <f>SUM(D29:AN29)-'DD7A1.MELD'!L29-'DD7A2.MELD'!Y29-'DD7A3.MELD'!P29-'DD7A3.MELD'!X29-'DD7A3.MELD'!Z29*2</f>
        <v>0</v>
      </c>
    </row>
    <row r="30" spans="2:81" s="51" customFormat="1" ht="30" customHeight="1">
      <c r="B30" s="432"/>
      <c r="C30" s="560" t="s">
        <v>242</v>
      </c>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479"/>
      <c r="AP30" s="494"/>
      <c r="AQ30" s="503"/>
      <c r="AR30" s="503"/>
      <c r="AS30" s="503"/>
      <c r="AT30" s="503"/>
      <c r="AU30" s="503"/>
      <c r="AV30" s="503"/>
      <c r="AW30" s="503"/>
      <c r="AX30" s="769"/>
      <c r="AY30" s="503"/>
      <c r="AZ30" s="503"/>
      <c r="BA30" s="503"/>
      <c r="BB30" s="503"/>
      <c r="BC30" s="503"/>
      <c r="BD30" s="503"/>
      <c r="BE30" s="503"/>
      <c r="BF30" s="503"/>
      <c r="BG30" s="503"/>
      <c r="BH30" s="503"/>
      <c r="BI30" s="503"/>
      <c r="BJ30" s="503"/>
      <c r="BK30" s="503"/>
      <c r="BL30" s="503"/>
      <c r="BM30" s="503"/>
      <c r="BN30" s="503"/>
      <c r="BO30" s="503"/>
      <c r="BP30" s="503"/>
      <c r="BQ30" s="503"/>
      <c r="BR30" s="503"/>
      <c r="BS30" s="503"/>
      <c r="BT30" s="503"/>
      <c r="BU30" s="503"/>
      <c r="BV30" s="503"/>
      <c r="BW30" s="503"/>
      <c r="BX30" s="503"/>
      <c r="BY30" s="503"/>
      <c r="BZ30" s="503"/>
      <c r="CA30" s="503"/>
      <c r="CB30" s="494"/>
      <c r="CC30" s="503"/>
    </row>
    <row r="31" spans="2:81" s="51" customFormat="1" ht="17.100000000000001" customHeight="1">
      <c r="B31" s="433"/>
      <c r="C31" s="732" t="s">
        <v>10</v>
      </c>
      <c r="D31" s="482"/>
      <c r="E31" s="482"/>
      <c r="F31" s="482"/>
      <c r="G31" s="482"/>
      <c r="H31" s="482"/>
      <c r="I31" s="482"/>
      <c r="J31" s="482"/>
      <c r="K31" s="666"/>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79">
        <v>11</v>
      </c>
      <c r="AP31" s="494"/>
      <c r="AQ31" s="500">
        <f t="shared" ref="AQ31:AW31" si="120">+D31-SUM(D32:D33)</f>
        <v>0</v>
      </c>
      <c r="AR31" s="500">
        <f t="shared" si="120"/>
        <v>0</v>
      </c>
      <c r="AS31" s="500">
        <f t="shared" si="120"/>
        <v>0</v>
      </c>
      <c r="AT31" s="500">
        <f t="shared" si="120"/>
        <v>0</v>
      </c>
      <c r="AU31" s="500">
        <f t="shared" si="120"/>
        <v>0</v>
      </c>
      <c r="AV31" s="500">
        <f t="shared" si="120"/>
        <v>0</v>
      </c>
      <c r="AW31" s="500">
        <f t="shared" si="120"/>
        <v>0</v>
      </c>
      <c r="AX31" s="780"/>
      <c r="AY31" s="500">
        <f t="shared" ref="AY31:BJ31" si="121">+L31-SUM(L32:L33)</f>
        <v>0</v>
      </c>
      <c r="AZ31" s="500">
        <f t="shared" si="121"/>
        <v>0</v>
      </c>
      <c r="BA31" s="500">
        <f t="shared" si="121"/>
        <v>0</v>
      </c>
      <c r="BB31" s="500">
        <f t="shared" si="121"/>
        <v>0</v>
      </c>
      <c r="BC31" s="500">
        <f t="shared" si="121"/>
        <v>0</v>
      </c>
      <c r="BD31" s="500">
        <f t="shared" si="121"/>
        <v>0</v>
      </c>
      <c r="BE31" s="500">
        <f t="shared" si="121"/>
        <v>0</v>
      </c>
      <c r="BF31" s="500">
        <f t="shared" si="121"/>
        <v>0</v>
      </c>
      <c r="BG31" s="500">
        <f t="shared" si="121"/>
        <v>0</v>
      </c>
      <c r="BH31" s="500">
        <f t="shared" si="121"/>
        <v>0</v>
      </c>
      <c r="BI31" s="500">
        <f t="shared" si="121"/>
        <v>0</v>
      </c>
      <c r="BJ31" s="500">
        <f t="shared" si="121"/>
        <v>0</v>
      </c>
      <c r="BK31" s="500">
        <f t="shared" ref="BK31" si="122">+X31-SUM(X32:X33)</f>
        <v>0</v>
      </c>
      <c r="BL31" s="500">
        <f t="shared" ref="BL31" si="123">+Y31-SUM(Y32:Y33)</f>
        <v>0</v>
      </c>
      <c r="BM31" s="500">
        <f t="shared" ref="BM31" si="124">+Z31-SUM(Z32:Z33)</f>
        <v>0</v>
      </c>
      <c r="BN31" s="500">
        <f t="shared" ref="BN31" si="125">+AA31-SUM(AA32:AA33)</f>
        <v>0</v>
      </c>
      <c r="BO31" s="500">
        <f t="shared" ref="BO31" si="126">+AB31-SUM(AB32:AB33)</f>
        <v>0</v>
      </c>
      <c r="BP31" s="500">
        <f t="shared" ref="BP31" si="127">+AC31-SUM(AC32:AC33)</f>
        <v>0</v>
      </c>
      <c r="BQ31" s="500">
        <f t="shared" ref="BQ31" si="128">+AD31-SUM(AD32:AD33)</f>
        <v>0</v>
      </c>
      <c r="BR31" s="500">
        <f t="shared" ref="BR31" si="129">+AE31-SUM(AE32:AE33)</f>
        <v>0</v>
      </c>
      <c r="BS31" s="500">
        <f t="shared" ref="BS31" si="130">+AF31-SUM(AF32:AF33)</f>
        <v>0</v>
      </c>
      <c r="BT31" s="500">
        <f t="shared" ref="BT31" si="131">+AG31-SUM(AG32:AG33)</f>
        <v>0</v>
      </c>
      <c r="BU31" s="500">
        <f t="shared" ref="BU31" si="132">+AH31-SUM(AH32:AH33)</f>
        <v>0</v>
      </c>
      <c r="BV31" s="500">
        <f t="shared" ref="BV31" si="133">+AI31-SUM(AI32:AI33)</f>
        <v>0</v>
      </c>
      <c r="BW31" s="500">
        <f t="shared" ref="BW31" si="134">+AJ31-SUM(AJ32:AJ33)</f>
        <v>0</v>
      </c>
      <c r="BX31" s="500">
        <f t="shared" ref="BX31" si="135">+AK31-SUM(AK32:AK33)</f>
        <v>0</v>
      </c>
      <c r="BY31" s="500">
        <f t="shared" ref="BY31" si="136">+AL31-SUM(AL32:AL33)</f>
        <v>0</v>
      </c>
      <c r="BZ31" s="500">
        <f t="shared" ref="BZ31" si="137">+AM31-SUM(AM32:AM33)</f>
        <v>0</v>
      </c>
      <c r="CA31" s="500">
        <f t="shared" ref="CA31" si="138">+AN31-SUM(AN32:AN33)</f>
        <v>0</v>
      </c>
      <c r="CB31" s="494"/>
      <c r="CC31" s="503">
        <f>SUM(D31:AN31)-'DD7A1.MELD'!L31-'DD7A2.MELD'!Y31-'DD7A3.MELD'!P32-'DD7A3.MELD'!X32-'DD7A3.MELD'!Z32*2</f>
        <v>0</v>
      </c>
    </row>
    <row r="32" spans="2:81" s="51" customFormat="1" ht="17.100000000000001" customHeight="1">
      <c r="B32" s="433"/>
      <c r="C32" s="552" t="s">
        <v>61</v>
      </c>
      <c r="D32" s="482"/>
      <c r="E32" s="482"/>
      <c r="F32" s="482"/>
      <c r="G32" s="482"/>
      <c r="H32" s="482"/>
      <c r="I32" s="482"/>
      <c r="J32" s="482"/>
      <c r="K32" s="666"/>
      <c r="L32" s="482"/>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482"/>
      <c r="AJ32" s="482"/>
      <c r="AK32" s="482"/>
      <c r="AL32" s="482"/>
      <c r="AM32" s="482"/>
      <c r="AN32" s="482"/>
      <c r="AO32" s="479">
        <v>12</v>
      </c>
      <c r="AP32" s="494"/>
      <c r="AQ32" s="500"/>
      <c r="AR32" s="500"/>
      <c r="AS32" s="500"/>
      <c r="AT32" s="500"/>
      <c r="AU32" s="500"/>
      <c r="AV32" s="500"/>
      <c r="AW32" s="500"/>
      <c r="AX32" s="780"/>
      <c r="AY32" s="500"/>
      <c r="AZ32" s="500"/>
      <c r="BA32" s="500"/>
      <c r="BB32" s="500"/>
      <c r="BC32" s="500"/>
      <c r="BD32" s="500"/>
      <c r="BE32" s="500"/>
      <c r="BF32" s="500"/>
      <c r="BG32" s="500"/>
      <c r="BH32" s="500"/>
      <c r="BI32" s="500"/>
      <c r="BJ32" s="500"/>
      <c r="BK32" s="500"/>
      <c r="BL32" s="500"/>
      <c r="BM32" s="500"/>
      <c r="BN32" s="500"/>
      <c r="BO32" s="500"/>
      <c r="BP32" s="500"/>
      <c r="BQ32" s="500"/>
      <c r="BR32" s="500"/>
      <c r="BS32" s="500"/>
      <c r="BT32" s="500"/>
      <c r="BU32" s="500"/>
      <c r="BV32" s="500"/>
      <c r="BW32" s="500"/>
      <c r="BX32" s="500"/>
      <c r="BY32" s="500"/>
      <c r="BZ32" s="500"/>
      <c r="CA32" s="500"/>
      <c r="CB32" s="494"/>
      <c r="CC32" s="503">
        <f>SUM(D32:AN32)-'DD7A1.MELD'!L32-'DD7A2.MELD'!Y32-'DD7A3.MELD'!P33-'DD7A3.MELD'!X33-'DD7A3.MELD'!Z33*2</f>
        <v>0</v>
      </c>
    </row>
    <row r="33" spans="2:81" s="51" customFormat="1" ht="17.100000000000001" customHeight="1">
      <c r="B33" s="432"/>
      <c r="C33" s="552" t="s">
        <v>62</v>
      </c>
      <c r="D33" s="482"/>
      <c r="E33" s="482"/>
      <c r="F33" s="482"/>
      <c r="G33" s="482"/>
      <c r="H33" s="482"/>
      <c r="I33" s="482"/>
      <c r="J33" s="482"/>
      <c r="K33" s="666"/>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79">
        <v>13</v>
      </c>
      <c r="AP33" s="494"/>
      <c r="AQ33" s="500"/>
      <c r="AR33" s="500"/>
      <c r="AS33" s="500"/>
      <c r="AT33" s="500"/>
      <c r="AU33" s="500"/>
      <c r="AV33" s="500"/>
      <c r="AW33" s="500"/>
      <c r="AX33" s="780"/>
      <c r="AY33" s="500"/>
      <c r="AZ33" s="500"/>
      <c r="BA33" s="500"/>
      <c r="BB33" s="500"/>
      <c r="BC33" s="500"/>
      <c r="BD33" s="500"/>
      <c r="BE33" s="500"/>
      <c r="BF33" s="500"/>
      <c r="BG33" s="500"/>
      <c r="BH33" s="500"/>
      <c r="BI33" s="500"/>
      <c r="BJ33" s="500"/>
      <c r="BK33" s="500"/>
      <c r="BL33" s="500"/>
      <c r="BM33" s="500"/>
      <c r="BN33" s="500"/>
      <c r="BO33" s="500"/>
      <c r="BP33" s="500"/>
      <c r="BQ33" s="500"/>
      <c r="BR33" s="500"/>
      <c r="BS33" s="500"/>
      <c r="BT33" s="500"/>
      <c r="BU33" s="500"/>
      <c r="BV33" s="500"/>
      <c r="BW33" s="500"/>
      <c r="BX33" s="500"/>
      <c r="BY33" s="500"/>
      <c r="BZ33" s="500"/>
      <c r="CA33" s="500"/>
      <c r="CB33" s="494"/>
      <c r="CC33" s="503">
        <f>SUM(D33:AN33)-'DD7A1.MELD'!L33-'DD7A2.MELD'!Y33-'DD7A3.MELD'!P34-'DD7A3.MELD'!X34-'DD7A3.MELD'!Z34*2</f>
        <v>0</v>
      </c>
    </row>
    <row r="34" spans="2:81" s="51" customFormat="1" ht="30" customHeight="1">
      <c r="B34" s="432"/>
      <c r="C34" s="553" t="s">
        <v>11</v>
      </c>
      <c r="D34" s="482"/>
      <c r="E34" s="482"/>
      <c r="F34" s="482"/>
      <c r="G34" s="482"/>
      <c r="H34" s="482"/>
      <c r="I34" s="482"/>
      <c r="J34" s="482"/>
      <c r="K34" s="666"/>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79">
        <v>14</v>
      </c>
      <c r="AP34" s="494"/>
      <c r="AQ34" s="500">
        <f t="shared" ref="AQ34:AW34" si="139">+D34-SUM(D35:D36)</f>
        <v>0</v>
      </c>
      <c r="AR34" s="500">
        <f t="shared" si="139"/>
        <v>0</v>
      </c>
      <c r="AS34" s="500">
        <f t="shared" si="139"/>
        <v>0</v>
      </c>
      <c r="AT34" s="500">
        <f t="shared" si="139"/>
        <v>0</v>
      </c>
      <c r="AU34" s="500">
        <f t="shared" si="139"/>
        <v>0</v>
      </c>
      <c r="AV34" s="500">
        <f t="shared" si="139"/>
        <v>0</v>
      </c>
      <c r="AW34" s="500">
        <f t="shared" si="139"/>
        <v>0</v>
      </c>
      <c r="AX34" s="780"/>
      <c r="AY34" s="500">
        <f t="shared" ref="AY34:BJ34" si="140">+L34-SUM(L35:L36)</f>
        <v>0</v>
      </c>
      <c r="AZ34" s="500">
        <f t="shared" si="140"/>
        <v>0</v>
      </c>
      <c r="BA34" s="500">
        <f t="shared" si="140"/>
        <v>0</v>
      </c>
      <c r="BB34" s="500">
        <f t="shared" si="140"/>
        <v>0</v>
      </c>
      <c r="BC34" s="500">
        <f t="shared" si="140"/>
        <v>0</v>
      </c>
      <c r="BD34" s="500">
        <f t="shared" si="140"/>
        <v>0</v>
      </c>
      <c r="BE34" s="500">
        <f t="shared" si="140"/>
        <v>0</v>
      </c>
      <c r="BF34" s="500">
        <f t="shared" si="140"/>
        <v>0</v>
      </c>
      <c r="BG34" s="500">
        <f t="shared" si="140"/>
        <v>0</v>
      </c>
      <c r="BH34" s="500">
        <f t="shared" si="140"/>
        <v>0</v>
      </c>
      <c r="BI34" s="500">
        <f t="shared" si="140"/>
        <v>0</v>
      </c>
      <c r="BJ34" s="500">
        <f t="shared" si="140"/>
        <v>0</v>
      </c>
      <c r="BK34" s="500">
        <f t="shared" ref="BK34" si="141">+X34-SUM(X35:X36)</f>
        <v>0</v>
      </c>
      <c r="BL34" s="500">
        <f t="shared" ref="BL34" si="142">+Y34-SUM(Y35:Y36)</f>
        <v>0</v>
      </c>
      <c r="BM34" s="500">
        <f t="shared" ref="BM34" si="143">+Z34-SUM(Z35:Z36)</f>
        <v>0</v>
      </c>
      <c r="BN34" s="500">
        <f t="shared" ref="BN34" si="144">+AA34-SUM(AA35:AA36)</f>
        <v>0</v>
      </c>
      <c r="BO34" s="500">
        <f t="shared" ref="BO34" si="145">+AB34-SUM(AB35:AB36)</f>
        <v>0</v>
      </c>
      <c r="BP34" s="500">
        <f t="shared" ref="BP34" si="146">+AC34-SUM(AC35:AC36)</f>
        <v>0</v>
      </c>
      <c r="BQ34" s="500">
        <f t="shared" ref="BQ34" si="147">+AD34-SUM(AD35:AD36)</f>
        <v>0</v>
      </c>
      <c r="BR34" s="500">
        <f t="shared" ref="BR34" si="148">+AE34-SUM(AE35:AE36)</f>
        <v>0</v>
      </c>
      <c r="BS34" s="500">
        <f t="shared" ref="BS34" si="149">+AF34-SUM(AF35:AF36)</f>
        <v>0</v>
      </c>
      <c r="BT34" s="500">
        <f t="shared" ref="BT34" si="150">+AG34-SUM(AG35:AG36)</f>
        <v>0</v>
      </c>
      <c r="BU34" s="500">
        <f t="shared" ref="BU34" si="151">+AH34-SUM(AH35:AH36)</f>
        <v>0</v>
      </c>
      <c r="BV34" s="500">
        <f t="shared" ref="BV34" si="152">+AI34-SUM(AI35:AI36)</f>
        <v>0</v>
      </c>
      <c r="BW34" s="500">
        <f t="shared" ref="BW34" si="153">+AJ34-SUM(AJ35:AJ36)</f>
        <v>0</v>
      </c>
      <c r="BX34" s="500">
        <f t="shared" ref="BX34" si="154">+AK34-SUM(AK35:AK36)</f>
        <v>0</v>
      </c>
      <c r="BY34" s="500">
        <f t="shared" ref="BY34" si="155">+AL34-SUM(AL35:AL36)</f>
        <v>0</v>
      </c>
      <c r="BZ34" s="500">
        <f t="shared" ref="BZ34" si="156">+AM34-SUM(AM35:AM36)</f>
        <v>0</v>
      </c>
      <c r="CA34" s="500">
        <f t="shared" ref="CA34" si="157">+AN34-SUM(AN35:AN36)</f>
        <v>0</v>
      </c>
      <c r="CB34" s="494"/>
      <c r="CC34" s="503">
        <f>SUM(D34:AN34)-'DD7A1.MELD'!L34-'DD7A2.MELD'!Y34-'DD7A3.MELD'!P35-'DD7A3.MELD'!X35-'DD7A3.MELD'!Z35*2</f>
        <v>0</v>
      </c>
    </row>
    <row r="35" spans="2:81" s="51" customFormat="1" ht="17.100000000000001" customHeight="1">
      <c r="B35" s="432"/>
      <c r="C35" s="552" t="s">
        <v>61</v>
      </c>
      <c r="D35" s="482"/>
      <c r="E35" s="482"/>
      <c r="F35" s="482"/>
      <c r="G35" s="482"/>
      <c r="H35" s="482"/>
      <c r="I35" s="482"/>
      <c r="J35" s="482"/>
      <c r="K35" s="666"/>
      <c r="L35" s="482"/>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2"/>
      <c r="AJ35" s="482"/>
      <c r="AK35" s="482"/>
      <c r="AL35" s="482"/>
      <c r="AM35" s="482"/>
      <c r="AN35" s="482"/>
      <c r="AO35" s="479">
        <v>15</v>
      </c>
      <c r="AP35" s="494"/>
      <c r="AQ35" s="500"/>
      <c r="AR35" s="500"/>
      <c r="AS35" s="500"/>
      <c r="AT35" s="500"/>
      <c r="AU35" s="500"/>
      <c r="AV35" s="500"/>
      <c r="AW35" s="500"/>
      <c r="AX35" s="780"/>
      <c r="AY35" s="500"/>
      <c r="AZ35" s="500"/>
      <c r="BA35" s="500"/>
      <c r="BB35" s="500"/>
      <c r="BC35" s="500"/>
      <c r="BD35" s="500"/>
      <c r="BE35" s="500"/>
      <c r="BF35" s="500"/>
      <c r="BG35" s="500"/>
      <c r="BH35" s="500"/>
      <c r="BI35" s="500"/>
      <c r="BJ35" s="500"/>
      <c r="BK35" s="500"/>
      <c r="BL35" s="500"/>
      <c r="BM35" s="500"/>
      <c r="BN35" s="500"/>
      <c r="BO35" s="500"/>
      <c r="BP35" s="500"/>
      <c r="BQ35" s="500"/>
      <c r="BR35" s="500"/>
      <c r="BS35" s="500"/>
      <c r="BT35" s="500"/>
      <c r="BU35" s="500"/>
      <c r="BV35" s="500"/>
      <c r="BW35" s="500"/>
      <c r="BX35" s="500"/>
      <c r="BY35" s="500"/>
      <c r="BZ35" s="500"/>
      <c r="CA35" s="500"/>
      <c r="CB35" s="494"/>
      <c r="CC35" s="503">
        <f>SUM(D35:AN35)-'DD7A1.MELD'!L35-'DD7A2.MELD'!Y35-'DD7A3.MELD'!P36-'DD7A3.MELD'!X36-'DD7A3.MELD'!Z36*2</f>
        <v>0</v>
      </c>
    </row>
    <row r="36" spans="2:81" s="56" customFormat="1" ht="17.100000000000001" customHeight="1">
      <c r="B36" s="434"/>
      <c r="C36" s="552" t="s">
        <v>62</v>
      </c>
      <c r="D36" s="482"/>
      <c r="E36" s="482"/>
      <c r="F36" s="482"/>
      <c r="G36" s="482"/>
      <c r="H36" s="482"/>
      <c r="I36" s="482"/>
      <c r="J36" s="482"/>
      <c r="K36" s="666"/>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2"/>
      <c r="AJ36" s="482"/>
      <c r="AK36" s="482"/>
      <c r="AL36" s="482"/>
      <c r="AM36" s="482"/>
      <c r="AN36" s="482"/>
      <c r="AO36" s="479">
        <v>16</v>
      </c>
      <c r="AP36" s="498"/>
      <c r="AQ36" s="500"/>
      <c r="AR36" s="500"/>
      <c r="AS36" s="500"/>
      <c r="AT36" s="500"/>
      <c r="AU36" s="500"/>
      <c r="AV36" s="500"/>
      <c r="AW36" s="500"/>
      <c r="AX36" s="780"/>
      <c r="AY36" s="500"/>
      <c r="AZ36" s="500"/>
      <c r="BA36" s="500"/>
      <c r="BB36" s="500"/>
      <c r="BC36" s="500"/>
      <c r="BD36" s="500"/>
      <c r="BE36" s="500"/>
      <c r="BF36" s="500"/>
      <c r="BG36" s="500"/>
      <c r="BH36" s="500"/>
      <c r="BI36" s="500"/>
      <c r="BJ36" s="500"/>
      <c r="BK36" s="500"/>
      <c r="BL36" s="500"/>
      <c r="BM36" s="500"/>
      <c r="BN36" s="500"/>
      <c r="BO36" s="500"/>
      <c r="BP36" s="500"/>
      <c r="BQ36" s="500"/>
      <c r="BR36" s="500"/>
      <c r="BS36" s="500"/>
      <c r="BT36" s="500"/>
      <c r="BU36" s="500"/>
      <c r="BV36" s="500"/>
      <c r="BW36" s="500"/>
      <c r="BX36" s="500"/>
      <c r="BY36" s="500"/>
      <c r="BZ36" s="500"/>
      <c r="CA36" s="500"/>
      <c r="CB36" s="498"/>
      <c r="CC36" s="503">
        <f>SUM(D36:AN36)-'DD7A1.MELD'!L36-'DD7A2.MELD'!Y36-'DD7A3.MELD'!P37-'DD7A3.MELD'!X37-'DD7A3.MELD'!Z37*2</f>
        <v>0</v>
      </c>
    </row>
    <row r="37" spans="2:81" s="51" customFormat="1" ht="30" customHeight="1">
      <c r="B37" s="433"/>
      <c r="C37" s="552" t="s">
        <v>190</v>
      </c>
      <c r="D37" s="482"/>
      <c r="E37" s="482"/>
      <c r="F37" s="482"/>
      <c r="G37" s="482"/>
      <c r="H37" s="482"/>
      <c r="I37" s="482"/>
      <c r="J37" s="482"/>
      <c r="K37" s="666"/>
      <c r="L37" s="482"/>
      <c r="M37" s="482"/>
      <c r="N37" s="482"/>
      <c r="O37" s="482"/>
      <c r="P37" s="482"/>
      <c r="Q37" s="482"/>
      <c r="R37" s="482"/>
      <c r="S37" s="482"/>
      <c r="T37" s="482"/>
      <c r="U37" s="482"/>
      <c r="V37" s="482"/>
      <c r="W37" s="482"/>
      <c r="X37" s="482"/>
      <c r="Y37" s="482"/>
      <c r="Z37" s="482"/>
      <c r="AA37" s="482"/>
      <c r="AB37" s="482"/>
      <c r="AC37" s="482"/>
      <c r="AD37" s="482"/>
      <c r="AE37" s="482"/>
      <c r="AF37" s="482"/>
      <c r="AG37" s="482"/>
      <c r="AH37" s="482"/>
      <c r="AI37" s="482"/>
      <c r="AJ37" s="482"/>
      <c r="AK37" s="482"/>
      <c r="AL37" s="482"/>
      <c r="AM37" s="482"/>
      <c r="AN37" s="482"/>
      <c r="AO37" s="479">
        <v>53</v>
      </c>
      <c r="AP37" s="494"/>
      <c r="AQ37" s="503">
        <f t="shared" ref="AQ37:AW37" si="158">+D34-SUM(D37:D42)</f>
        <v>0</v>
      </c>
      <c r="AR37" s="503">
        <f t="shared" si="158"/>
        <v>0</v>
      </c>
      <c r="AS37" s="503">
        <f t="shared" si="158"/>
        <v>0</v>
      </c>
      <c r="AT37" s="503">
        <f t="shared" si="158"/>
        <v>0</v>
      </c>
      <c r="AU37" s="503">
        <f t="shared" si="158"/>
        <v>0</v>
      </c>
      <c r="AV37" s="503">
        <f t="shared" si="158"/>
        <v>0</v>
      </c>
      <c r="AW37" s="503">
        <f t="shared" si="158"/>
        <v>0</v>
      </c>
      <c r="AX37" s="780"/>
      <c r="AY37" s="503">
        <f t="shared" ref="AY37:BJ37" si="159">+L34-SUM(L37:L42)</f>
        <v>0</v>
      </c>
      <c r="AZ37" s="503">
        <f t="shared" si="159"/>
        <v>0</v>
      </c>
      <c r="BA37" s="503">
        <f t="shared" si="159"/>
        <v>0</v>
      </c>
      <c r="BB37" s="503">
        <f t="shared" si="159"/>
        <v>0</v>
      </c>
      <c r="BC37" s="503">
        <f t="shared" si="159"/>
        <v>0</v>
      </c>
      <c r="BD37" s="503">
        <f t="shared" si="159"/>
        <v>0</v>
      </c>
      <c r="BE37" s="503">
        <f t="shared" si="159"/>
        <v>0</v>
      </c>
      <c r="BF37" s="503">
        <f t="shared" si="159"/>
        <v>0</v>
      </c>
      <c r="BG37" s="503">
        <f t="shared" si="159"/>
        <v>0</v>
      </c>
      <c r="BH37" s="503">
        <f t="shared" si="159"/>
        <v>0</v>
      </c>
      <c r="BI37" s="503">
        <f t="shared" si="159"/>
        <v>0</v>
      </c>
      <c r="BJ37" s="503">
        <f t="shared" si="159"/>
        <v>0</v>
      </c>
      <c r="BK37" s="503">
        <f t="shared" ref="BK37" si="160">+X34-SUM(X37:X42)</f>
        <v>0</v>
      </c>
      <c r="BL37" s="503">
        <f t="shared" ref="BL37" si="161">+Y34-SUM(Y37:Y42)</f>
        <v>0</v>
      </c>
      <c r="BM37" s="503">
        <f t="shared" ref="BM37" si="162">+Z34-SUM(Z37:Z42)</f>
        <v>0</v>
      </c>
      <c r="BN37" s="503">
        <f t="shared" ref="BN37" si="163">+AA34-SUM(AA37:AA42)</f>
        <v>0</v>
      </c>
      <c r="BO37" s="503">
        <f t="shared" ref="BO37" si="164">+AB34-SUM(AB37:AB42)</f>
        <v>0</v>
      </c>
      <c r="BP37" s="503">
        <f t="shared" ref="BP37" si="165">+AC34-SUM(AC37:AC42)</f>
        <v>0</v>
      </c>
      <c r="BQ37" s="503">
        <f t="shared" ref="BQ37" si="166">+AD34-SUM(AD37:AD42)</f>
        <v>0</v>
      </c>
      <c r="BR37" s="503">
        <f t="shared" ref="BR37" si="167">+AE34-SUM(AE37:AE42)</f>
        <v>0</v>
      </c>
      <c r="BS37" s="503">
        <f t="shared" ref="BS37" si="168">+AF34-SUM(AF37:AF42)</f>
        <v>0</v>
      </c>
      <c r="BT37" s="503">
        <f t="shared" ref="BT37" si="169">+AG34-SUM(AG37:AG42)</f>
        <v>0</v>
      </c>
      <c r="BU37" s="503">
        <f t="shared" ref="BU37" si="170">+AH34-SUM(AH37:AH42)</f>
        <v>0</v>
      </c>
      <c r="BV37" s="503">
        <f t="shared" ref="BV37" si="171">+AI34-SUM(AI37:AI42)</f>
        <v>0</v>
      </c>
      <c r="BW37" s="503">
        <f t="shared" ref="BW37" si="172">+AJ34-SUM(AJ37:AJ42)</f>
        <v>0</v>
      </c>
      <c r="BX37" s="503">
        <f t="shared" ref="BX37" si="173">+AK34-SUM(AK37:AK42)</f>
        <v>0</v>
      </c>
      <c r="BY37" s="503">
        <f t="shared" ref="BY37" si="174">+AL34-SUM(AL37:AL42)</f>
        <v>0</v>
      </c>
      <c r="BZ37" s="503">
        <f t="shared" ref="BZ37" si="175">+AM34-SUM(AM37:AM42)</f>
        <v>0</v>
      </c>
      <c r="CA37" s="503">
        <f t="shared" ref="CA37" si="176">+AN34-SUM(AN37:AN42)</f>
        <v>0</v>
      </c>
      <c r="CB37" s="494"/>
      <c r="CC37" s="503">
        <f>SUM(D37:AN37)-'DD7A1.MELD'!L37-'DD7A2.MELD'!Y37-'DD7A3.MELD'!P38-'DD7A3.MELD'!X38-'DD7A3.MELD'!Z38*2</f>
        <v>0</v>
      </c>
    </row>
    <row r="38" spans="2:81" s="51" customFormat="1" ht="17.100000000000001" customHeight="1">
      <c r="B38" s="433"/>
      <c r="C38" s="552" t="s">
        <v>81</v>
      </c>
      <c r="D38" s="482"/>
      <c r="E38" s="482"/>
      <c r="F38" s="482"/>
      <c r="G38" s="482"/>
      <c r="H38" s="482"/>
      <c r="I38" s="482"/>
      <c r="J38" s="482"/>
      <c r="K38" s="666"/>
      <c r="L38" s="482"/>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482"/>
      <c r="AK38" s="482"/>
      <c r="AL38" s="482"/>
      <c r="AM38" s="482"/>
      <c r="AN38" s="482"/>
      <c r="AO38" s="479">
        <v>54</v>
      </c>
      <c r="AP38" s="494"/>
      <c r="AQ38" s="500"/>
      <c r="AR38" s="500"/>
      <c r="AS38" s="500"/>
      <c r="AT38" s="500"/>
      <c r="AU38" s="500"/>
      <c r="AV38" s="500"/>
      <c r="AW38" s="500"/>
      <c r="AX38" s="780"/>
      <c r="AY38" s="500"/>
      <c r="AZ38" s="500"/>
      <c r="BA38" s="500"/>
      <c r="BB38" s="500"/>
      <c r="BC38" s="500"/>
      <c r="BD38" s="500"/>
      <c r="BE38" s="500"/>
      <c r="BF38" s="500"/>
      <c r="BG38" s="500"/>
      <c r="BH38" s="500"/>
      <c r="BI38" s="500"/>
      <c r="BJ38" s="500"/>
      <c r="BK38" s="500"/>
      <c r="BL38" s="500"/>
      <c r="BM38" s="500"/>
      <c r="BN38" s="500"/>
      <c r="BO38" s="500"/>
      <c r="BP38" s="500"/>
      <c r="BQ38" s="500"/>
      <c r="BR38" s="500"/>
      <c r="BS38" s="500"/>
      <c r="BT38" s="500"/>
      <c r="BU38" s="500"/>
      <c r="BV38" s="500"/>
      <c r="BW38" s="500"/>
      <c r="BX38" s="500"/>
      <c r="BY38" s="500"/>
      <c r="BZ38" s="500"/>
      <c r="CA38" s="500"/>
      <c r="CB38" s="494"/>
      <c r="CC38" s="503">
        <f>SUM(D38:AN38)-'DD7A1.MELD'!L38-'DD7A2.MELD'!Y38-'DD7A3.MELD'!P39-'DD7A3.MELD'!X39-'DD7A3.MELD'!Z39*2</f>
        <v>0</v>
      </c>
    </row>
    <row r="39" spans="2:81" s="51" customFormat="1" ht="17.100000000000001" customHeight="1">
      <c r="B39" s="433"/>
      <c r="C39" s="552" t="s">
        <v>282</v>
      </c>
      <c r="D39" s="482"/>
      <c r="E39" s="482"/>
      <c r="F39" s="482"/>
      <c r="G39" s="482"/>
      <c r="H39" s="482"/>
      <c r="I39" s="482"/>
      <c r="J39" s="482"/>
      <c r="K39" s="666"/>
      <c r="L39" s="482"/>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O39" s="479">
        <v>55</v>
      </c>
      <c r="AP39" s="494"/>
      <c r="AQ39" s="500"/>
      <c r="AR39" s="500"/>
      <c r="AS39" s="500"/>
      <c r="AT39" s="500"/>
      <c r="AU39" s="500"/>
      <c r="AV39" s="500"/>
      <c r="AW39" s="500"/>
      <c r="AX39" s="780"/>
      <c r="AY39" s="500"/>
      <c r="AZ39" s="500"/>
      <c r="BA39" s="500"/>
      <c r="BB39" s="500"/>
      <c r="BC39" s="500"/>
      <c r="BD39" s="500"/>
      <c r="BE39" s="500"/>
      <c r="BF39" s="500"/>
      <c r="BG39" s="500"/>
      <c r="BH39" s="500"/>
      <c r="BI39" s="500"/>
      <c r="BJ39" s="500"/>
      <c r="BK39" s="500"/>
      <c r="BL39" s="500"/>
      <c r="BM39" s="500"/>
      <c r="BN39" s="500"/>
      <c r="BO39" s="500"/>
      <c r="BP39" s="500"/>
      <c r="BQ39" s="500"/>
      <c r="BR39" s="500"/>
      <c r="BS39" s="500"/>
      <c r="BT39" s="500"/>
      <c r="BU39" s="500"/>
      <c r="BV39" s="500"/>
      <c r="BW39" s="500"/>
      <c r="BX39" s="500"/>
      <c r="BY39" s="500"/>
      <c r="BZ39" s="500"/>
      <c r="CA39" s="500"/>
      <c r="CB39" s="494"/>
      <c r="CC39" s="503">
        <f>SUM(D39:AN39)-'DD7A1.MELD'!L39-'DD7A2.MELD'!Y39-'DD7A3.MELD'!P40-'DD7A3.MELD'!X40-'DD7A3.MELD'!Z40*2</f>
        <v>0</v>
      </c>
    </row>
    <row r="40" spans="2:81" s="51" customFormat="1" ht="17.100000000000001" customHeight="1">
      <c r="B40" s="433"/>
      <c r="C40" s="552" t="s">
        <v>191</v>
      </c>
      <c r="D40" s="482"/>
      <c r="E40" s="482"/>
      <c r="F40" s="482"/>
      <c r="G40" s="482"/>
      <c r="H40" s="482"/>
      <c r="I40" s="482"/>
      <c r="J40" s="482"/>
      <c r="K40" s="666"/>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79">
        <v>56</v>
      </c>
      <c r="AP40" s="494"/>
      <c r="AQ40" s="500"/>
      <c r="AR40" s="500"/>
      <c r="AS40" s="500"/>
      <c r="AT40" s="500"/>
      <c r="AU40" s="500"/>
      <c r="AV40" s="500"/>
      <c r="AW40" s="500"/>
      <c r="AX40" s="780"/>
      <c r="AY40" s="500"/>
      <c r="AZ40" s="500"/>
      <c r="BA40" s="500"/>
      <c r="BB40" s="500"/>
      <c r="BC40" s="500"/>
      <c r="BD40" s="500"/>
      <c r="BE40" s="500"/>
      <c r="BF40" s="500"/>
      <c r="BG40" s="500"/>
      <c r="BH40" s="500"/>
      <c r="BI40" s="500"/>
      <c r="BJ40" s="500"/>
      <c r="BK40" s="500"/>
      <c r="BL40" s="500"/>
      <c r="BM40" s="500"/>
      <c r="BN40" s="500"/>
      <c r="BO40" s="500"/>
      <c r="BP40" s="500"/>
      <c r="BQ40" s="500"/>
      <c r="BR40" s="500"/>
      <c r="BS40" s="500"/>
      <c r="BT40" s="500"/>
      <c r="BU40" s="500"/>
      <c r="BV40" s="500"/>
      <c r="BW40" s="500"/>
      <c r="BX40" s="500"/>
      <c r="BY40" s="500"/>
      <c r="BZ40" s="500"/>
      <c r="CA40" s="500"/>
      <c r="CB40" s="494"/>
      <c r="CC40" s="503">
        <f>SUM(D40:AN40)-'DD7A1.MELD'!L40-'DD7A2.MELD'!Y40-'DD7A3.MELD'!P41-'DD7A3.MELD'!X41-'DD7A3.MELD'!Z41*2</f>
        <v>0</v>
      </c>
    </row>
    <row r="41" spans="2:81" s="51" customFormat="1" ht="16.5" customHeight="1">
      <c r="B41" s="433"/>
      <c r="C41" s="552" t="s">
        <v>54</v>
      </c>
      <c r="D41" s="482"/>
      <c r="E41" s="482"/>
      <c r="F41" s="482"/>
      <c r="G41" s="482"/>
      <c r="H41" s="482"/>
      <c r="I41" s="482"/>
      <c r="J41" s="482"/>
      <c r="K41" s="666"/>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79">
        <v>57</v>
      </c>
      <c r="AP41" s="494"/>
      <c r="AQ41" s="500"/>
      <c r="AR41" s="500"/>
      <c r="AS41" s="500"/>
      <c r="AT41" s="500"/>
      <c r="AU41" s="500"/>
      <c r="AV41" s="500"/>
      <c r="AW41" s="500"/>
      <c r="AX41" s="780"/>
      <c r="AY41" s="500"/>
      <c r="AZ41" s="500"/>
      <c r="BA41" s="500"/>
      <c r="BB41" s="500"/>
      <c r="BC41" s="500"/>
      <c r="BD41" s="500"/>
      <c r="BE41" s="500"/>
      <c r="BF41" s="500"/>
      <c r="BG41" s="500"/>
      <c r="BH41" s="500"/>
      <c r="BI41" s="500"/>
      <c r="BJ41" s="500"/>
      <c r="BK41" s="500"/>
      <c r="BL41" s="500"/>
      <c r="BM41" s="500"/>
      <c r="BN41" s="500"/>
      <c r="BO41" s="500"/>
      <c r="BP41" s="500"/>
      <c r="BQ41" s="500"/>
      <c r="BR41" s="500"/>
      <c r="BS41" s="500"/>
      <c r="BT41" s="500"/>
      <c r="BU41" s="500"/>
      <c r="BV41" s="500"/>
      <c r="BW41" s="500"/>
      <c r="BX41" s="500"/>
      <c r="BY41" s="500"/>
      <c r="BZ41" s="500"/>
      <c r="CA41" s="500"/>
      <c r="CB41" s="494"/>
      <c r="CC41" s="503">
        <f>SUM(D41:AN41)-'DD7A1.MELD'!L41-'DD7A2.MELD'!Y41-'DD7A3.MELD'!P42-'DD7A3.MELD'!X42-'DD7A3.MELD'!Z42*2</f>
        <v>0</v>
      </c>
    </row>
    <row r="42" spans="2:81" s="56" customFormat="1" ht="17.100000000000001" customHeight="1">
      <c r="B42" s="434"/>
      <c r="C42" s="552" t="s">
        <v>241</v>
      </c>
      <c r="D42" s="482"/>
      <c r="E42" s="482"/>
      <c r="F42" s="482"/>
      <c r="G42" s="482"/>
      <c r="H42" s="482"/>
      <c r="I42" s="482"/>
      <c r="J42" s="482"/>
      <c r="K42" s="666"/>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79">
        <v>58</v>
      </c>
      <c r="AP42" s="498"/>
      <c r="AQ42" s="500"/>
      <c r="AR42" s="500"/>
      <c r="AS42" s="500"/>
      <c r="AT42" s="500"/>
      <c r="AU42" s="500"/>
      <c r="AV42" s="500"/>
      <c r="AW42" s="500"/>
      <c r="AX42" s="780"/>
      <c r="AY42" s="500"/>
      <c r="AZ42" s="500"/>
      <c r="BA42" s="500"/>
      <c r="BB42" s="500"/>
      <c r="BC42" s="500"/>
      <c r="BD42" s="500"/>
      <c r="BE42" s="500"/>
      <c r="BF42" s="500"/>
      <c r="BG42" s="500"/>
      <c r="BH42" s="500"/>
      <c r="BI42" s="500"/>
      <c r="BJ42" s="500"/>
      <c r="BK42" s="500"/>
      <c r="BL42" s="500"/>
      <c r="BM42" s="500"/>
      <c r="BN42" s="500"/>
      <c r="BO42" s="500"/>
      <c r="BP42" s="500"/>
      <c r="BQ42" s="500"/>
      <c r="BR42" s="500"/>
      <c r="BS42" s="500"/>
      <c r="BT42" s="500"/>
      <c r="BU42" s="500"/>
      <c r="BV42" s="500"/>
      <c r="BW42" s="500"/>
      <c r="BX42" s="500"/>
      <c r="BY42" s="500"/>
      <c r="BZ42" s="500"/>
      <c r="CA42" s="500"/>
      <c r="CB42" s="498"/>
      <c r="CC42" s="503">
        <f>SUM(D42:AN42)-'DD7A1.MELD'!L42-'DD7A2.MELD'!Y42-'DD7A3.MELD'!P43-'DD7A3.MELD'!X43-'DD7A3.MELD'!Z43*2</f>
        <v>0</v>
      </c>
    </row>
    <row r="43" spans="2:81" s="82" customFormat="1" ht="30" customHeight="1">
      <c r="B43" s="287"/>
      <c r="C43" s="553" t="s">
        <v>12</v>
      </c>
      <c r="D43" s="482"/>
      <c r="E43" s="482"/>
      <c r="F43" s="482"/>
      <c r="G43" s="482"/>
      <c r="H43" s="482"/>
      <c r="I43" s="482"/>
      <c r="J43" s="482"/>
      <c r="K43" s="666"/>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O43" s="479">
        <v>17</v>
      </c>
      <c r="AP43" s="509"/>
      <c r="AQ43" s="503">
        <f t="shared" ref="AQ43:AW43" si="177">+D43-SUM(D44:D45)</f>
        <v>0</v>
      </c>
      <c r="AR43" s="503">
        <f t="shared" si="177"/>
        <v>0</v>
      </c>
      <c r="AS43" s="503">
        <f t="shared" si="177"/>
        <v>0</v>
      </c>
      <c r="AT43" s="503">
        <f t="shared" si="177"/>
        <v>0</v>
      </c>
      <c r="AU43" s="503">
        <f t="shared" si="177"/>
        <v>0</v>
      </c>
      <c r="AV43" s="503">
        <f t="shared" si="177"/>
        <v>0</v>
      </c>
      <c r="AW43" s="503">
        <f t="shared" si="177"/>
        <v>0</v>
      </c>
      <c r="AX43" s="780"/>
      <c r="AY43" s="503">
        <f t="shared" ref="AY43:BJ43" si="178">+L43-SUM(L44:L45)</f>
        <v>0</v>
      </c>
      <c r="AZ43" s="503">
        <f t="shared" si="178"/>
        <v>0</v>
      </c>
      <c r="BA43" s="503">
        <f t="shared" si="178"/>
        <v>0</v>
      </c>
      <c r="BB43" s="503">
        <f t="shared" si="178"/>
        <v>0</v>
      </c>
      <c r="BC43" s="503">
        <f t="shared" si="178"/>
        <v>0</v>
      </c>
      <c r="BD43" s="503">
        <f t="shared" si="178"/>
        <v>0</v>
      </c>
      <c r="BE43" s="503">
        <f t="shared" si="178"/>
        <v>0</v>
      </c>
      <c r="BF43" s="503">
        <f t="shared" si="178"/>
        <v>0</v>
      </c>
      <c r="BG43" s="503">
        <f t="shared" si="178"/>
        <v>0</v>
      </c>
      <c r="BH43" s="503">
        <f t="shared" si="178"/>
        <v>0</v>
      </c>
      <c r="BI43" s="503">
        <f t="shared" si="178"/>
        <v>0</v>
      </c>
      <c r="BJ43" s="503">
        <f t="shared" si="178"/>
        <v>0</v>
      </c>
      <c r="BK43" s="503">
        <f t="shared" ref="BK43" si="179">+X43-SUM(X44:X45)</f>
        <v>0</v>
      </c>
      <c r="BL43" s="503">
        <f t="shared" ref="BL43" si="180">+Y43-SUM(Y44:Y45)</f>
        <v>0</v>
      </c>
      <c r="BM43" s="503">
        <f t="shared" ref="BM43" si="181">+Z43-SUM(Z44:Z45)</f>
        <v>0</v>
      </c>
      <c r="BN43" s="503">
        <f t="shared" ref="BN43" si="182">+AA43-SUM(AA44:AA45)</f>
        <v>0</v>
      </c>
      <c r="BO43" s="503">
        <f t="shared" ref="BO43" si="183">+AB43-SUM(AB44:AB45)</f>
        <v>0</v>
      </c>
      <c r="BP43" s="503">
        <f t="shared" ref="BP43" si="184">+AC43-SUM(AC44:AC45)</f>
        <v>0</v>
      </c>
      <c r="BQ43" s="503">
        <f t="shared" ref="BQ43" si="185">+AD43-SUM(AD44:AD45)</f>
        <v>0</v>
      </c>
      <c r="BR43" s="503">
        <f t="shared" ref="BR43" si="186">+AE43-SUM(AE44:AE45)</f>
        <v>0</v>
      </c>
      <c r="BS43" s="503">
        <f t="shared" ref="BS43" si="187">+AF43-SUM(AF44:AF45)</f>
        <v>0</v>
      </c>
      <c r="BT43" s="503">
        <f t="shared" ref="BT43" si="188">+AG43-SUM(AG44:AG45)</f>
        <v>0</v>
      </c>
      <c r="BU43" s="503">
        <f t="shared" ref="BU43" si="189">+AH43-SUM(AH44:AH45)</f>
        <v>0</v>
      </c>
      <c r="BV43" s="503">
        <f t="shared" ref="BV43" si="190">+AI43-SUM(AI44:AI45)</f>
        <v>0</v>
      </c>
      <c r="BW43" s="503">
        <f t="shared" ref="BW43" si="191">+AJ43-SUM(AJ44:AJ45)</f>
        <v>0</v>
      </c>
      <c r="BX43" s="503">
        <f t="shared" ref="BX43" si="192">+AK43-SUM(AK44:AK45)</f>
        <v>0</v>
      </c>
      <c r="BY43" s="503">
        <f t="shared" ref="BY43" si="193">+AL43-SUM(AL44:AL45)</f>
        <v>0</v>
      </c>
      <c r="BZ43" s="503">
        <f t="shared" ref="BZ43" si="194">+AM43-SUM(AM44:AM45)</f>
        <v>0</v>
      </c>
      <c r="CA43" s="503">
        <f t="shared" ref="CA43" si="195">+AN43-SUM(AN44:AN45)</f>
        <v>0</v>
      </c>
      <c r="CB43" s="509"/>
      <c r="CC43" s="503">
        <f>SUM(D43:AN43)-'DD7A1.MELD'!L43-'DD7A2.MELD'!Y43-'DD7A3.MELD'!P44-'DD7A3.MELD'!X44-'DD7A3.MELD'!Z44*2</f>
        <v>0</v>
      </c>
    </row>
    <row r="44" spans="2:81" s="51" customFormat="1" ht="17.100000000000001" customHeight="1">
      <c r="B44" s="433"/>
      <c r="C44" s="552" t="s">
        <v>61</v>
      </c>
      <c r="D44" s="482"/>
      <c r="E44" s="482"/>
      <c r="F44" s="482"/>
      <c r="G44" s="482"/>
      <c r="H44" s="482"/>
      <c r="I44" s="482"/>
      <c r="J44" s="482"/>
      <c r="K44" s="666"/>
      <c r="L44" s="482"/>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2"/>
      <c r="AO44" s="479">
        <v>18</v>
      </c>
      <c r="AP44" s="494"/>
      <c r="AQ44" s="506"/>
      <c r="AR44" s="506"/>
      <c r="AS44" s="506"/>
      <c r="AT44" s="506"/>
      <c r="AU44" s="506"/>
      <c r="AV44" s="506"/>
      <c r="AW44" s="506"/>
      <c r="AX44" s="780"/>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494"/>
      <c r="CC44" s="503">
        <f>SUM(D44:AN44)-'DD7A1.MELD'!L44-'DD7A2.MELD'!Y44-'DD7A3.MELD'!P45-'DD7A3.MELD'!X45-'DD7A3.MELD'!Z45*2</f>
        <v>0</v>
      </c>
    </row>
    <row r="45" spans="2:81" s="56" customFormat="1" ht="17.100000000000001" customHeight="1">
      <c r="B45" s="435"/>
      <c r="C45" s="550" t="s">
        <v>62</v>
      </c>
      <c r="D45" s="482"/>
      <c r="E45" s="482"/>
      <c r="F45" s="482"/>
      <c r="G45" s="482"/>
      <c r="H45" s="482"/>
      <c r="I45" s="482"/>
      <c r="J45" s="482"/>
      <c r="K45" s="666"/>
      <c r="L45" s="482"/>
      <c r="M45" s="482"/>
      <c r="N45" s="482"/>
      <c r="O45" s="482"/>
      <c r="P45" s="482"/>
      <c r="Q45" s="482"/>
      <c r="R45" s="482"/>
      <c r="S45" s="482"/>
      <c r="T45" s="482"/>
      <c r="U45" s="482"/>
      <c r="V45" s="482"/>
      <c r="W45" s="482"/>
      <c r="X45" s="482"/>
      <c r="Y45" s="482"/>
      <c r="Z45" s="482"/>
      <c r="AA45" s="482"/>
      <c r="AB45" s="482"/>
      <c r="AC45" s="482"/>
      <c r="AD45" s="482"/>
      <c r="AE45" s="482"/>
      <c r="AF45" s="482"/>
      <c r="AG45" s="482"/>
      <c r="AH45" s="482"/>
      <c r="AI45" s="482"/>
      <c r="AJ45" s="482"/>
      <c r="AK45" s="482"/>
      <c r="AL45" s="482"/>
      <c r="AM45" s="482"/>
      <c r="AN45" s="482"/>
      <c r="AO45" s="479">
        <v>19</v>
      </c>
      <c r="AP45" s="498"/>
      <c r="AQ45" s="500"/>
      <c r="AR45" s="500"/>
      <c r="AS45" s="500"/>
      <c r="AT45" s="500"/>
      <c r="AU45" s="500"/>
      <c r="AV45" s="500"/>
      <c r="AW45" s="500"/>
      <c r="AX45" s="780"/>
      <c r="AY45" s="500"/>
      <c r="AZ45" s="500"/>
      <c r="BA45" s="500"/>
      <c r="BB45" s="500"/>
      <c r="BC45" s="500"/>
      <c r="BD45" s="500"/>
      <c r="BE45" s="500"/>
      <c r="BF45" s="500"/>
      <c r="BG45" s="500"/>
      <c r="BH45" s="500"/>
      <c r="BI45" s="500"/>
      <c r="BJ45" s="500"/>
      <c r="BK45" s="500"/>
      <c r="BL45" s="500"/>
      <c r="BM45" s="500"/>
      <c r="BN45" s="500"/>
      <c r="BO45" s="500"/>
      <c r="BP45" s="500"/>
      <c r="BQ45" s="500"/>
      <c r="BR45" s="500"/>
      <c r="BS45" s="500"/>
      <c r="BT45" s="500"/>
      <c r="BU45" s="500"/>
      <c r="BV45" s="500"/>
      <c r="BW45" s="500"/>
      <c r="BX45" s="500"/>
      <c r="BY45" s="500"/>
      <c r="BZ45" s="500"/>
      <c r="CA45" s="500"/>
      <c r="CB45" s="498"/>
      <c r="CC45" s="503">
        <f>SUM(D45:AN45)-'DD7A1.MELD'!L45-'DD7A2.MELD'!Y45-'DD7A3.MELD'!P46-'DD7A3.MELD'!X46-'DD7A3.MELD'!Z46*2</f>
        <v>0</v>
      </c>
    </row>
    <row r="46" spans="2:81" s="82" customFormat="1" ht="30" customHeight="1" thickBot="1">
      <c r="B46" s="287"/>
      <c r="C46" s="553" t="s">
        <v>56</v>
      </c>
      <c r="D46" s="481">
        <f>+SUM(D43,D34,D31)</f>
        <v>0</v>
      </c>
      <c r="E46" s="481">
        <f>+SUM(E43,E34,E31)</f>
        <v>0</v>
      </c>
      <c r="F46" s="481">
        <f t="shared" ref="F46:AN46" si="196">+SUM(F43,F34,F31)</f>
        <v>0</v>
      </c>
      <c r="G46" s="481">
        <f t="shared" si="196"/>
        <v>0</v>
      </c>
      <c r="H46" s="481">
        <f t="shared" si="196"/>
        <v>0</v>
      </c>
      <c r="I46" s="481">
        <f t="shared" si="196"/>
        <v>0</v>
      </c>
      <c r="J46" s="481">
        <f t="shared" si="196"/>
        <v>0</v>
      </c>
      <c r="K46" s="666"/>
      <c r="L46" s="481">
        <f t="shared" si="196"/>
        <v>0</v>
      </c>
      <c r="M46" s="481">
        <f t="shared" si="196"/>
        <v>0</v>
      </c>
      <c r="N46" s="481">
        <f t="shared" si="196"/>
        <v>0</v>
      </c>
      <c r="O46" s="481">
        <f t="shared" si="196"/>
        <v>0</v>
      </c>
      <c r="P46" s="481">
        <f t="shared" si="196"/>
        <v>0</v>
      </c>
      <c r="Q46" s="481">
        <f t="shared" si="196"/>
        <v>0</v>
      </c>
      <c r="R46" s="481">
        <f t="shared" si="196"/>
        <v>0</v>
      </c>
      <c r="S46" s="481">
        <f t="shared" si="196"/>
        <v>0</v>
      </c>
      <c r="T46" s="481">
        <f t="shared" si="196"/>
        <v>0</v>
      </c>
      <c r="U46" s="481">
        <f t="shared" si="196"/>
        <v>0</v>
      </c>
      <c r="V46" s="481">
        <f t="shared" si="196"/>
        <v>0</v>
      </c>
      <c r="W46" s="481">
        <f t="shared" si="196"/>
        <v>0</v>
      </c>
      <c r="X46" s="481">
        <f t="shared" si="196"/>
        <v>0</v>
      </c>
      <c r="Y46" s="481">
        <f t="shared" si="196"/>
        <v>0</v>
      </c>
      <c r="Z46" s="481">
        <f t="shared" si="196"/>
        <v>0</v>
      </c>
      <c r="AA46" s="481">
        <f t="shared" si="196"/>
        <v>0</v>
      </c>
      <c r="AB46" s="481">
        <f t="shared" si="196"/>
        <v>0</v>
      </c>
      <c r="AC46" s="481">
        <f t="shared" si="196"/>
        <v>0</v>
      </c>
      <c r="AD46" s="481">
        <f t="shared" si="196"/>
        <v>0</v>
      </c>
      <c r="AE46" s="481">
        <f t="shared" si="196"/>
        <v>0</v>
      </c>
      <c r="AF46" s="481">
        <f t="shared" si="196"/>
        <v>0</v>
      </c>
      <c r="AG46" s="481">
        <f t="shared" si="196"/>
        <v>0</v>
      </c>
      <c r="AH46" s="481">
        <f t="shared" si="196"/>
        <v>0</v>
      </c>
      <c r="AI46" s="481">
        <f t="shared" si="196"/>
        <v>0</v>
      </c>
      <c r="AJ46" s="481">
        <f t="shared" si="196"/>
        <v>0</v>
      </c>
      <c r="AK46" s="481">
        <f t="shared" si="196"/>
        <v>0</v>
      </c>
      <c r="AL46" s="481">
        <f t="shared" si="196"/>
        <v>0</v>
      </c>
      <c r="AM46" s="481">
        <f t="shared" si="196"/>
        <v>0</v>
      </c>
      <c r="AN46" s="481">
        <f t="shared" si="196"/>
        <v>0</v>
      </c>
      <c r="AO46" s="479">
        <v>20</v>
      </c>
      <c r="AP46" s="509"/>
      <c r="AQ46" s="503">
        <f t="shared" ref="AQ46:AW46" si="197">+D46-D31-D34-D43</f>
        <v>0</v>
      </c>
      <c r="AR46" s="503">
        <f t="shared" si="197"/>
        <v>0</v>
      </c>
      <c r="AS46" s="503">
        <f t="shared" si="197"/>
        <v>0</v>
      </c>
      <c r="AT46" s="503">
        <f t="shared" si="197"/>
        <v>0</v>
      </c>
      <c r="AU46" s="503">
        <f t="shared" si="197"/>
        <v>0</v>
      </c>
      <c r="AV46" s="503">
        <f t="shared" si="197"/>
        <v>0</v>
      </c>
      <c r="AW46" s="503">
        <f t="shared" si="197"/>
        <v>0</v>
      </c>
      <c r="AX46" s="780"/>
      <c r="AY46" s="503">
        <f t="shared" ref="AY46:BJ46" si="198">+L46-L31-L34-L43</f>
        <v>0</v>
      </c>
      <c r="AZ46" s="503">
        <f t="shared" si="198"/>
        <v>0</v>
      </c>
      <c r="BA46" s="503">
        <f t="shared" si="198"/>
        <v>0</v>
      </c>
      <c r="BB46" s="503">
        <f t="shared" si="198"/>
        <v>0</v>
      </c>
      <c r="BC46" s="503">
        <f t="shared" si="198"/>
        <v>0</v>
      </c>
      <c r="BD46" s="503">
        <f t="shared" si="198"/>
        <v>0</v>
      </c>
      <c r="BE46" s="503">
        <f t="shared" si="198"/>
        <v>0</v>
      </c>
      <c r="BF46" s="503">
        <f t="shared" si="198"/>
        <v>0</v>
      </c>
      <c r="BG46" s="503">
        <f t="shared" si="198"/>
        <v>0</v>
      </c>
      <c r="BH46" s="503">
        <f t="shared" si="198"/>
        <v>0</v>
      </c>
      <c r="BI46" s="503">
        <f t="shared" si="198"/>
        <v>0</v>
      </c>
      <c r="BJ46" s="503">
        <f t="shared" si="198"/>
        <v>0</v>
      </c>
      <c r="BK46" s="503">
        <f t="shared" ref="BK46" si="199">+X46-X31-X34-X43</f>
        <v>0</v>
      </c>
      <c r="BL46" s="503">
        <f t="shared" ref="BL46" si="200">+Y46-Y31-Y34-Y43</f>
        <v>0</v>
      </c>
      <c r="BM46" s="503">
        <f t="shared" ref="BM46" si="201">+Z46-Z31-Z34-Z43</f>
        <v>0</v>
      </c>
      <c r="BN46" s="503">
        <f t="shared" ref="BN46" si="202">+AA46-AA31-AA34-AA43</f>
        <v>0</v>
      </c>
      <c r="BO46" s="503">
        <f t="shared" ref="BO46" si="203">+AB46-AB31-AB34-AB43</f>
        <v>0</v>
      </c>
      <c r="BP46" s="503">
        <f t="shared" ref="BP46" si="204">+AC46-AC31-AC34-AC43</f>
        <v>0</v>
      </c>
      <c r="BQ46" s="503">
        <f t="shared" ref="BQ46" si="205">+AD46-AD31-AD34-AD43</f>
        <v>0</v>
      </c>
      <c r="BR46" s="503">
        <f t="shared" ref="BR46" si="206">+AE46-AE31-AE34-AE43</f>
        <v>0</v>
      </c>
      <c r="BS46" s="503">
        <f t="shared" ref="BS46" si="207">+AF46-AF31-AF34-AF43</f>
        <v>0</v>
      </c>
      <c r="BT46" s="503">
        <f t="shared" ref="BT46" si="208">+AG46-AG31-AG34-AG43</f>
        <v>0</v>
      </c>
      <c r="BU46" s="503">
        <f t="shared" ref="BU46" si="209">+AH46-AH31-AH34-AH43</f>
        <v>0</v>
      </c>
      <c r="BV46" s="503">
        <f t="shared" ref="BV46" si="210">+AI46-AI31-AI34-AI43</f>
        <v>0</v>
      </c>
      <c r="BW46" s="503">
        <f t="shared" ref="BW46" si="211">+AJ46-AJ31-AJ34-AJ43</f>
        <v>0</v>
      </c>
      <c r="BX46" s="503">
        <f t="shared" ref="BX46" si="212">+AK46-AK31-AK34-AK43</f>
        <v>0</v>
      </c>
      <c r="BY46" s="503">
        <f t="shared" ref="BY46" si="213">+AL46-AL31-AL34-AL43</f>
        <v>0</v>
      </c>
      <c r="BZ46" s="503">
        <f t="shared" ref="BZ46" si="214">+AM46-AM31-AM34-AM43</f>
        <v>0</v>
      </c>
      <c r="CA46" s="503">
        <f t="shared" ref="CA46" si="215">+AN46-AN31-AN34-AN43</f>
        <v>0</v>
      </c>
      <c r="CB46" s="509"/>
      <c r="CC46" s="503">
        <f>SUM(D46:AN46)-'DD7A1.MELD'!L46-'DD7A2.MELD'!Y46-'DD7A3.MELD'!P47-'DD7A3.MELD'!X47-'DD7A3.MELD'!Z47*2</f>
        <v>0</v>
      </c>
    </row>
    <row r="47" spans="2:81" s="82" customFormat="1" ht="30" customHeight="1" thickTop="1">
      <c r="B47" s="287"/>
      <c r="C47" s="733" t="s">
        <v>388</v>
      </c>
      <c r="D47" s="416"/>
      <c r="E47" s="416"/>
      <c r="F47" s="416"/>
      <c r="G47" s="416"/>
      <c r="H47" s="416"/>
      <c r="I47" s="416"/>
      <c r="J47" s="416"/>
      <c r="K47" s="666"/>
      <c r="L47" s="416"/>
      <c r="M47" s="416"/>
      <c r="N47" s="416"/>
      <c r="O47" s="416"/>
      <c r="P47" s="416"/>
      <c r="Q47" s="416"/>
      <c r="R47" s="416"/>
      <c r="S47" s="416"/>
      <c r="T47" s="416"/>
      <c r="U47" s="416"/>
      <c r="V47" s="416"/>
      <c r="W47" s="416"/>
      <c r="X47" s="416"/>
      <c r="Y47" s="416"/>
      <c r="Z47" s="416"/>
      <c r="AA47" s="416"/>
      <c r="AB47" s="416"/>
      <c r="AC47" s="416"/>
      <c r="AD47" s="416"/>
      <c r="AE47" s="416"/>
      <c r="AF47" s="416"/>
      <c r="AG47" s="416"/>
      <c r="AH47" s="416"/>
      <c r="AI47" s="416"/>
      <c r="AJ47" s="416"/>
      <c r="AK47" s="416"/>
      <c r="AL47" s="416"/>
      <c r="AM47" s="416"/>
      <c r="AN47" s="416"/>
      <c r="AO47" s="479">
        <v>72</v>
      </c>
      <c r="AP47" s="509"/>
      <c r="AQ47" s="506">
        <f t="shared" ref="AQ47:AW47" si="216">+IF((D47+D48&gt;D46),111,0)</f>
        <v>0</v>
      </c>
      <c r="AR47" s="506">
        <f t="shared" si="216"/>
        <v>0</v>
      </c>
      <c r="AS47" s="506">
        <f t="shared" si="216"/>
        <v>0</v>
      </c>
      <c r="AT47" s="506">
        <f t="shared" si="216"/>
        <v>0</v>
      </c>
      <c r="AU47" s="506">
        <f t="shared" si="216"/>
        <v>0</v>
      </c>
      <c r="AV47" s="506">
        <f t="shared" si="216"/>
        <v>0</v>
      </c>
      <c r="AW47" s="506">
        <f t="shared" si="216"/>
        <v>0</v>
      </c>
      <c r="AX47" s="780"/>
      <c r="AY47" s="506">
        <f t="shared" ref="AY47:BJ47" si="217">+IF((L47+L48&gt;L46),111,0)</f>
        <v>0</v>
      </c>
      <c r="AZ47" s="506">
        <f t="shared" si="217"/>
        <v>0</v>
      </c>
      <c r="BA47" s="506">
        <f t="shared" si="217"/>
        <v>0</v>
      </c>
      <c r="BB47" s="506">
        <f t="shared" si="217"/>
        <v>0</v>
      </c>
      <c r="BC47" s="506">
        <f t="shared" si="217"/>
        <v>0</v>
      </c>
      <c r="BD47" s="506">
        <f t="shared" si="217"/>
        <v>0</v>
      </c>
      <c r="BE47" s="506">
        <f t="shared" si="217"/>
        <v>0</v>
      </c>
      <c r="BF47" s="506">
        <f t="shared" si="217"/>
        <v>0</v>
      </c>
      <c r="BG47" s="506">
        <f t="shared" si="217"/>
        <v>0</v>
      </c>
      <c r="BH47" s="506">
        <f t="shared" si="217"/>
        <v>0</v>
      </c>
      <c r="BI47" s="506">
        <f t="shared" si="217"/>
        <v>0</v>
      </c>
      <c r="BJ47" s="506">
        <f t="shared" si="217"/>
        <v>0</v>
      </c>
      <c r="BK47" s="506">
        <f t="shared" ref="BK47" si="218">+IF((X47+X48&gt;X46),111,0)</f>
        <v>0</v>
      </c>
      <c r="BL47" s="506">
        <f t="shared" ref="BL47" si="219">+IF((Y47+Y48&gt;Y46),111,0)</f>
        <v>0</v>
      </c>
      <c r="BM47" s="506">
        <f t="shared" ref="BM47" si="220">+IF((Z47+Z48&gt;Z46),111,0)</f>
        <v>0</v>
      </c>
      <c r="BN47" s="506">
        <f t="shared" ref="BN47" si="221">+IF((AA47+AA48&gt;AA46),111,0)</f>
        <v>0</v>
      </c>
      <c r="BO47" s="506">
        <f t="shared" ref="BO47" si="222">+IF((AB47+AB48&gt;AB46),111,0)</f>
        <v>0</v>
      </c>
      <c r="BP47" s="506">
        <f t="shared" ref="BP47" si="223">+IF((AC47+AC48&gt;AC46),111,0)</f>
        <v>0</v>
      </c>
      <c r="BQ47" s="506">
        <f t="shared" ref="BQ47" si="224">+IF((AD47+AD48&gt;AD46),111,0)</f>
        <v>0</v>
      </c>
      <c r="BR47" s="506">
        <f t="shared" ref="BR47" si="225">+IF((AE47+AE48&gt;AE46),111,0)</f>
        <v>0</v>
      </c>
      <c r="BS47" s="506">
        <f t="shared" ref="BS47" si="226">+IF((AF47+AF48&gt;AF46),111,0)</f>
        <v>0</v>
      </c>
      <c r="BT47" s="506">
        <f t="shared" ref="BT47" si="227">+IF((AG47+AG48&gt;AG46),111,0)</f>
        <v>0</v>
      </c>
      <c r="BU47" s="506">
        <f t="shared" ref="BU47" si="228">+IF((AH47+AH48&gt;AH46),111,0)</f>
        <v>0</v>
      </c>
      <c r="BV47" s="506">
        <f t="shared" ref="BV47" si="229">+IF((AI47+AI48&gt;AI46),111,0)</f>
        <v>0</v>
      </c>
      <c r="BW47" s="506">
        <f t="shared" ref="BW47" si="230">+IF((AJ47+AJ48&gt;AJ46),111,0)</f>
        <v>0</v>
      </c>
      <c r="BX47" s="506">
        <f t="shared" ref="BX47" si="231">+IF((AK47+AK48&gt;AK46),111,0)</f>
        <v>0</v>
      </c>
      <c r="BY47" s="506">
        <f t="shared" ref="BY47" si="232">+IF((AL47+AL48&gt;AL46),111,0)</f>
        <v>0</v>
      </c>
      <c r="BZ47" s="506">
        <f t="shared" ref="BZ47" si="233">+IF((AM47+AM48&gt;AM46),111,0)</f>
        <v>0</v>
      </c>
      <c r="CA47" s="506">
        <f t="shared" ref="CA47" si="234">+IF((AN47+AN48&gt;AN46),111,0)</f>
        <v>0</v>
      </c>
      <c r="CB47" s="509"/>
      <c r="CC47" s="516">
        <f>SUM(D47:AN47)-'DD7A1.MELD'!L47-'DD7A2.MELD'!Y47-'DD7A3.MELD'!P48-'DD7A3.MELD'!X48-'DD7A3.MELD'!Z48*2</f>
        <v>0</v>
      </c>
    </row>
    <row r="48" spans="2:81" s="82" customFormat="1" ht="17.100000000000001" customHeight="1">
      <c r="B48" s="287"/>
      <c r="C48" s="733" t="s">
        <v>389</v>
      </c>
      <c r="D48" s="416"/>
      <c r="E48" s="416"/>
      <c r="F48" s="416"/>
      <c r="G48" s="416"/>
      <c r="H48" s="416"/>
      <c r="I48" s="416"/>
      <c r="J48" s="416"/>
      <c r="K48" s="66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c r="AO48" s="479">
        <v>73</v>
      </c>
      <c r="AP48" s="509"/>
      <c r="AQ48" s="506"/>
      <c r="AR48" s="506"/>
      <c r="AS48" s="506"/>
      <c r="AT48" s="506"/>
      <c r="AU48" s="506"/>
      <c r="AV48" s="506"/>
      <c r="AW48" s="506"/>
      <c r="AX48" s="780"/>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9"/>
      <c r="CC48" s="516">
        <f>SUM(D48:AN48)-'DD7A1.MELD'!L48-'DD7A2.MELD'!Y48-'DD7A3.MELD'!P49-'DD7A3.MELD'!X49-'DD7A3.MELD'!Z49*2</f>
        <v>0</v>
      </c>
    </row>
    <row r="49" spans="1:81" s="51" customFormat="1" ht="17.100000000000001" customHeight="1">
      <c r="B49" s="432"/>
      <c r="C49" s="733" t="s">
        <v>250</v>
      </c>
      <c r="D49" s="416"/>
      <c r="E49" s="416"/>
      <c r="F49" s="416"/>
      <c r="G49" s="416"/>
      <c r="H49" s="416"/>
      <c r="I49" s="416"/>
      <c r="J49" s="416"/>
      <c r="K49" s="666"/>
      <c r="L49" s="416"/>
      <c r="M49" s="416"/>
      <c r="N49" s="416"/>
      <c r="O49" s="416"/>
      <c r="P49" s="416"/>
      <c r="Q49" s="416"/>
      <c r="R49" s="416"/>
      <c r="S49" s="416"/>
      <c r="T49" s="416"/>
      <c r="U49" s="416"/>
      <c r="V49" s="416"/>
      <c r="W49" s="416"/>
      <c r="X49" s="416"/>
      <c r="Y49" s="416"/>
      <c r="Z49" s="416"/>
      <c r="AA49" s="416"/>
      <c r="AB49" s="416"/>
      <c r="AC49" s="416"/>
      <c r="AD49" s="416"/>
      <c r="AE49" s="416"/>
      <c r="AF49" s="416"/>
      <c r="AG49" s="416"/>
      <c r="AH49" s="416"/>
      <c r="AI49" s="416"/>
      <c r="AJ49" s="416"/>
      <c r="AK49" s="416"/>
      <c r="AL49" s="416"/>
      <c r="AM49" s="416"/>
      <c r="AN49" s="416"/>
      <c r="AO49" s="479">
        <v>60</v>
      </c>
      <c r="AP49" s="494"/>
      <c r="AQ49" s="506">
        <f t="shared" ref="AQ49:AW49" si="235">+IF((D49&gt;D46),111,0)</f>
        <v>0</v>
      </c>
      <c r="AR49" s="506">
        <f t="shared" si="235"/>
        <v>0</v>
      </c>
      <c r="AS49" s="506">
        <f t="shared" si="235"/>
        <v>0</v>
      </c>
      <c r="AT49" s="506">
        <f t="shared" si="235"/>
        <v>0</v>
      </c>
      <c r="AU49" s="506">
        <f t="shared" si="235"/>
        <v>0</v>
      </c>
      <c r="AV49" s="506">
        <f t="shared" si="235"/>
        <v>0</v>
      </c>
      <c r="AW49" s="506">
        <f t="shared" si="235"/>
        <v>0</v>
      </c>
      <c r="AX49" s="780"/>
      <c r="AY49" s="506">
        <f t="shared" ref="AY49:BJ49" si="236">+IF((L49&gt;L46),111,0)</f>
        <v>0</v>
      </c>
      <c r="AZ49" s="506">
        <f t="shared" si="236"/>
        <v>0</v>
      </c>
      <c r="BA49" s="506">
        <f t="shared" si="236"/>
        <v>0</v>
      </c>
      <c r="BB49" s="506">
        <f t="shared" si="236"/>
        <v>0</v>
      </c>
      <c r="BC49" s="506">
        <f t="shared" si="236"/>
        <v>0</v>
      </c>
      <c r="BD49" s="506">
        <f t="shared" si="236"/>
        <v>0</v>
      </c>
      <c r="BE49" s="506">
        <f t="shared" si="236"/>
        <v>0</v>
      </c>
      <c r="BF49" s="506">
        <f t="shared" si="236"/>
        <v>0</v>
      </c>
      <c r="BG49" s="506">
        <f t="shared" si="236"/>
        <v>0</v>
      </c>
      <c r="BH49" s="506">
        <f t="shared" si="236"/>
        <v>0</v>
      </c>
      <c r="BI49" s="506">
        <f t="shared" si="236"/>
        <v>0</v>
      </c>
      <c r="BJ49" s="506">
        <f t="shared" si="236"/>
        <v>0</v>
      </c>
      <c r="BK49" s="506">
        <f t="shared" ref="BK49" si="237">+IF((X49&gt;X46),111,0)</f>
        <v>0</v>
      </c>
      <c r="BL49" s="506">
        <f t="shared" ref="BL49" si="238">+IF((Y49&gt;Y46),111,0)</f>
        <v>0</v>
      </c>
      <c r="BM49" s="506">
        <f t="shared" ref="BM49" si="239">+IF((Z49&gt;Z46),111,0)</f>
        <v>0</v>
      </c>
      <c r="BN49" s="506">
        <f t="shared" ref="BN49" si="240">+IF((AA49&gt;AA46),111,0)</f>
        <v>0</v>
      </c>
      <c r="BO49" s="506">
        <f t="shared" ref="BO49" si="241">+IF((AB49&gt;AB46),111,0)</f>
        <v>0</v>
      </c>
      <c r="BP49" s="506">
        <f t="shared" ref="BP49" si="242">+IF((AC49&gt;AC46),111,0)</f>
        <v>0</v>
      </c>
      <c r="BQ49" s="506">
        <f t="shared" ref="BQ49" si="243">+IF((AD49&gt;AD46),111,0)</f>
        <v>0</v>
      </c>
      <c r="BR49" s="506">
        <f t="shared" ref="BR49" si="244">+IF((AE49&gt;AE46),111,0)</f>
        <v>0</v>
      </c>
      <c r="BS49" s="506">
        <f t="shared" ref="BS49" si="245">+IF((AF49&gt;AF46),111,0)</f>
        <v>0</v>
      </c>
      <c r="BT49" s="506">
        <f t="shared" ref="BT49" si="246">+IF((AG49&gt;AG46),111,0)</f>
        <v>0</v>
      </c>
      <c r="BU49" s="506">
        <f t="shared" ref="BU49" si="247">+IF((AH49&gt;AH46),111,0)</f>
        <v>0</v>
      </c>
      <c r="BV49" s="506">
        <f t="shared" ref="BV49" si="248">+IF((AI49&gt;AI46),111,0)</f>
        <v>0</v>
      </c>
      <c r="BW49" s="506">
        <f t="shared" ref="BW49" si="249">+IF((AJ49&gt;AJ46),111,0)</f>
        <v>0</v>
      </c>
      <c r="BX49" s="506">
        <f t="shared" ref="BX49" si="250">+IF((AK49&gt;AK46),111,0)</f>
        <v>0</v>
      </c>
      <c r="BY49" s="506">
        <f t="shared" ref="BY49" si="251">+IF((AL49&gt;AL46),111,0)</f>
        <v>0</v>
      </c>
      <c r="BZ49" s="506">
        <f t="shared" ref="BZ49" si="252">+IF((AM49&gt;AM46),111,0)</f>
        <v>0</v>
      </c>
      <c r="CA49" s="506">
        <f t="shared" ref="CA49" si="253">+IF((AN49&gt;AN46),111,0)</f>
        <v>0</v>
      </c>
      <c r="CB49" s="494"/>
      <c r="CC49" s="516">
        <f>SUM(D49:AN49)-'DD7A1.MELD'!L49-'DD7A2.MELD'!Y49-'DD7A3.MELD'!P50-'DD7A3.MELD'!X50-'DD7A3.MELD'!Z50*2</f>
        <v>0</v>
      </c>
    </row>
    <row r="50" spans="1:81" s="51" customFormat="1" ht="17.100000000000001" customHeight="1">
      <c r="B50" s="433"/>
      <c r="C50" s="733" t="s">
        <v>460</v>
      </c>
      <c r="D50" s="561"/>
      <c r="E50" s="561"/>
      <c r="F50" s="561"/>
      <c r="G50" s="561"/>
      <c r="H50" s="561"/>
      <c r="I50" s="561"/>
      <c r="J50" s="561"/>
      <c r="K50" s="426"/>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479">
        <v>61</v>
      </c>
      <c r="AP50" s="494"/>
      <c r="AQ50" s="511"/>
      <c r="AR50" s="511"/>
      <c r="AS50" s="511"/>
      <c r="AT50" s="511"/>
      <c r="AU50" s="511"/>
      <c r="AV50" s="511"/>
      <c r="AW50" s="511"/>
      <c r="AX50" s="780"/>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494"/>
      <c r="CC50" s="512"/>
    </row>
    <row r="51" spans="1:81" s="51" customFormat="1" ht="30" customHeight="1">
      <c r="B51" s="433"/>
      <c r="C51" s="734" t="s">
        <v>71</v>
      </c>
      <c r="D51" s="527"/>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479"/>
      <c r="AP51" s="494"/>
      <c r="AQ51" s="500"/>
      <c r="AR51" s="500"/>
      <c r="AS51" s="500"/>
      <c r="AT51" s="500"/>
      <c r="AU51" s="500"/>
      <c r="AV51" s="500"/>
      <c r="AW51" s="500"/>
      <c r="AX51" s="770"/>
      <c r="AY51" s="500"/>
      <c r="AZ51" s="500"/>
      <c r="BA51" s="500"/>
      <c r="BB51" s="500"/>
      <c r="BC51" s="500"/>
      <c r="BD51" s="500"/>
      <c r="BE51" s="500"/>
      <c r="BF51" s="500"/>
      <c r="BG51" s="500"/>
      <c r="BH51" s="500"/>
      <c r="BI51" s="500"/>
      <c r="BJ51" s="500"/>
      <c r="BK51" s="500"/>
      <c r="BL51" s="500"/>
      <c r="BM51" s="500"/>
      <c r="BN51" s="500"/>
      <c r="BO51" s="500"/>
      <c r="BP51" s="500"/>
      <c r="BQ51" s="500"/>
      <c r="BR51" s="500"/>
      <c r="BS51" s="500"/>
      <c r="BT51" s="500"/>
      <c r="BU51" s="500"/>
      <c r="BV51" s="500"/>
      <c r="BW51" s="500"/>
      <c r="BX51" s="500"/>
      <c r="BY51" s="500"/>
      <c r="BZ51" s="500"/>
      <c r="CA51" s="500"/>
      <c r="CB51" s="494"/>
      <c r="CC51" s="503"/>
    </row>
    <row r="52" spans="1:81" s="51" customFormat="1" ht="23.25" customHeight="1">
      <c r="A52" s="831"/>
      <c r="B52" s="433"/>
      <c r="C52" s="552" t="s">
        <v>444</v>
      </c>
      <c r="D52" s="482"/>
      <c r="E52" s="482"/>
      <c r="F52" s="482"/>
      <c r="G52" s="482"/>
      <c r="H52" s="482"/>
      <c r="I52" s="482"/>
      <c r="J52" s="482"/>
      <c r="K52" s="666"/>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79">
        <v>183</v>
      </c>
      <c r="AP52" s="494"/>
      <c r="AQ52" s="500">
        <f t="shared" ref="AQ52:AW52" si="254">+D46-SUM(D52:D57)</f>
        <v>0</v>
      </c>
      <c r="AR52" s="500">
        <f t="shared" si="254"/>
        <v>0</v>
      </c>
      <c r="AS52" s="500">
        <f t="shared" si="254"/>
        <v>0</v>
      </c>
      <c r="AT52" s="500">
        <f t="shared" si="254"/>
        <v>0</v>
      </c>
      <c r="AU52" s="500">
        <f t="shared" si="254"/>
        <v>0</v>
      </c>
      <c r="AV52" s="500">
        <f t="shared" si="254"/>
        <v>0</v>
      </c>
      <c r="AW52" s="500">
        <f t="shared" si="254"/>
        <v>0</v>
      </c>
      <c r="AX52" s="780"/>
      <c r="AY52" s="500">
        <f t="shared" ref="AY52:BJ52" si="255">+L46-SUM(L52:L57)</f>
        <v>0</v>
      </c>
      <c r="AZ52" s="500">
        <f t="shared" si="255"/>
        <v>0</v>
      </c>
      <c r="BA52" s="500">
        <f t="shared" si="255"/>
        <v>0</v>
      </c>
      <c r="BB52" s="500">
        <f t="shared" si="255"/>
        <v>0</v>
      </c>
      <c r="BC52" s="500">
        <f t="shared" si="255"/>
        <v>0</v>
      </c>
      <c r="BD52" s="500">
        <f t="shared" si="255"/>
        <v>0</v>
      </c>
      <c r="BE52" s="500">
        <f t="shared" si="255"/>
        <v>0</v>
      </c>
      <c r="BF52" s="500">
        <f t="shared" si="255"/>
        <v>0</v>
      </c>
      <c r="BG52" s="500">
        <f t="shared" si="255"/>
        <v>0</v>
      </c>
      <c r="BH52" s="500">
        <f t="shared" si="255"/>
        <v>0</v>
      </c>
      <c r="BI52" s="500">
        <f t="shared" si="255"/>
        <v>0</v>
      </c>
      <c r="BJ52" s="500">
        <f t="shared" si="255"/>
        <v>0</v>
      </c>
      <c r="BK52" s="500">
        <f t="shared" ref="BK52" si="256">+X46-SUM(X52:X57)</f>
        <v>0</v>
      </c>
      <c r="BL52" s="500">
        <f t="shared" ref="BL52" si="257">+Y46-SUM(Y52:Y57)</f>
        <v>0</v>
      </c>
      <c r="BM52" s="500">
        <f t="shared" ref="BM52" si="258">+Z46-SUM(Z52:Z57)</f>
        <v>0</v>
      </c>
      <c r="BN52" s="500">
        <f t="shared" ref="BN52" si="259">+AA46-SUM(AA52:AA57)</f>
        <v>0</v>
      </c>
      <c r="BO52" s="500">
        <f t="shared" ref="BO52" si="260">+AB46-SUM(AB52:AB57)</f>
        <v>0</v>
      </c>
      <c r="BP52" s="500">
        <f t="shared" ref="BP52" si="261">+AC46-SUM(AC52:AC57)</f>
        <v>0</v>
      </c>
      <c r="BQ52" s="500">
        <f t="shared" ref="BQ52" si="262">+AD46-SUM(AD52:AD57)</f>
        <v>0</v>
      </c>
      <c r="BR52" s="500">
        <f t="shared" ref="BR52" si="263">+AE46-SUM(AE52:AE57)</f>
        <v>0</v>
      </c>
      <c r="BS52" s="500">
        <f t="shared" ref="BS52" si="264">+AF46-SUM(AF52:AF57)</f>
        <v>0</v>
      </c>
      <c r="BT52" s="500">
        <f t="shared" ref="BT52" si="265">+AG46-SUM(AG52:AG57)</f>
        <v>0</v>
      </c>
      <c r="BU52" s="500">
        <f t="shared" ref="BU52" si="266">+AH46-SUM(AH52:AH57)</f>
        <v>0</v>
      </c>
      <c r="BV52" s="500">
        <f t="shared" ref="BV52" si="267">+AI46-SUM(AI52:AI57)</f>
        <v>0</v>
      </c>
      <c r="BW52" s="500">
        <f t="shared" ref="BW52" si="268">+AJ46-SUM(AJ52:AJ57)</f>
        <v>0</v>
      </c>
      <c r="BX52" s="500">
        <f t="shared" ref="BX52" si="269">+AK46-SUM(AK52:AK57)</f>
        <v>0</v>
      </c>
      <c r="BY52" s="500">
        <f t="shared" ref="BY52" si="270">+AL46-SUM(AL52:AL57)</f>
        <v>0</v>
      </c>
      <c r="BZ52" s="500">
        <f t="shared" ref="BZ52" si="271">+AM46-SUM(AM52:AM57)</f>
        <v>0</v>
      </c>
      <c r="CA52" s="500">
        <f t="shared" ref="CA52" si="272">+AN46-SUM(AN52:AN57)</f>
        <v>0</v>
      </c>
      <c r="CB52" s="494"/>
      <c r="CC52" s="500">
        <f>SUM(D52:AN52)-'DD7A1.MELD'!L52-'DD7A2.MELD'!Y52-'DD7A3.MELD'!P55-'DD7A3.MELD'!X55-'DD7A3.MELD'!Z55*2</f>
        <v>0</v>
      </c>
    </row>
    <row r="53" spans="1:81" s="51" customFormat="1" ht="17.100000000000001" customHeight="1">
      <c r="A53" s="831"/>
      <c r="B53" s="433"/>
      <c r="C53" s="552" t="s">
        <v>445</v>
      </c>
      <c r="D53" s="482"/>
      <c r="E53" s="482"/>
      <c r="F53" s="482"/>
      <c r="G53" s="482"/>
      <c r="H53" s="482"/>
      <c r="I53" s="482"/>
      <c r="J53" s="482"/>
      <c r="K53" s="666"/>
      <c r="L53" s="482"/>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482"/>
      <c r="AL53" s="482"/>
      <c r="AM53" s="482"/>
      <c r="AN53" s="482"/>
      <c r="AO53" s="479">
        <v>184</v>
      </c>
      <c r="AP53" s="494"/>
      <c r="AQ53" s="500"/>
      <c r="AR53" s="500"/>
      <c r="AS53" s="500"/>
      <c r="AT53" s="500"/>
      <c r="AU53" s="500"/>
      <c r="AV53" s="500"/>
      <c r="AW53" s="500"/>
      <c r="AX53" s="780"/>
      <c r="AY53" s="500"/>
      <c r="AZ53" s="500"/>
      <c r="BA53" s="500"/>
      <c r="BB53" s="500"/>
      <c r="BC53" s="500"/>
      <c r="BD53" s="500"/>
      <c r="BE53" s="500"/>
      <c r="BF53" s="500"/>
      <c r="BG53" s="500"/>
      <c r="BH53" s="500"/>
      <c r="BI53" s="500"/>
      <c r="BJ53" s="500"/>
      <c r="BK53" s="500"/>
      <c r="BL53" s="500"/>
      <c r="BM53" s="500"/>
      <c r="BN53" s="500"/>
      <c r="BO53" s="500"/>
      <c r="BP53" s="500"/>
      <c r="BQ53" s="500"/>
      <c r="BR53" s="500"/>
      <c r="BS53" s="500"/>
      <c r="BT53" s="500"/>
      <c r="BU53" s="500"/>
      <c r="BV53" s="500"/>
      <c r="BW53" s="500"/>
      <c r="BX53" s="500"/>
      <c r="BY53" s="500"/>
      <c r="BZ53" s="500"/>
      <c r="CA53" s="500"/>
      <c r="CB53" s="494"/>
      <c r="CC53" s="503">
        <f>SUM(D53:AN53)-'DD7A1.MELD'!L53-'DD7A2.MELD'!Y53-'DD7A3.MELD'!P56-'DD7A3.MELD'!X56-'DD7A3.MELD'!Z56*2</f>
        <v>0</v>
      </c>
    </row>
    <row r="54" spans="1:81" s="51" customFormat="1" ht="17.100000000000001" customHeight="1">
      <c r="B54" s="433"/>
      <c r="C54" s="552" t="s">
        <v>371</v>
      </c>
      <c r="D54" s="482"/>
      <c r="E54" s="482"/>
      <c r="F54" s="482"/>
      <c r="G54" s="482"/>
      <c r="H54" s="482"/>
      <c r="I54" s="482"/>
      <c r="J54" s="482"/>
      <c r="K54" s="666"/>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79">
        <v>74</v>
      </c>
      <c r="AP54" s="494"/>
      <c r="AQ54" s="500"/>
      <c r="AR54" s="500"/>
      <c r="AS54" s="500"/>
      <c r="AT54" s="500"/>
      <c r="AU54" s="500"/>
      <c r="AV54" s="500"/>
      <c r="AW54" s="500"/>
      <c r="AX54" s="780"/>
      <c r="AY54" s="500"/>
      <c r="AZ54" s="500"/>
      <c r="BA54" s="500"/>
      <c r="BB54" s="500"/>
      <c r="BC54" s="500"/>
      <c r="BD54" s="500"/>
      <c r="BE54" s="500"/>
      <c r="BF54" s="500"/>
      <c r="BG54" s="500"/>
      <c r="BH54" s="500"/>
      <c r="BI54" s="500"/>
      <c r="BJ54" s="500"/>
      <c r="BK54" s="500"/>
      <c r="BL54" s="500"/>
      <c r="BM54" s="500"/>
      <c r="BN54" s="500"/>
      <c r="BO54" s="500"/>
      <c r="BP54" s="500"/>
      <c r="BQ54" s="500"/>
      <c r="BR54" s="500"/>
      <c r="BS54" s="500"/>
      <c r="BT54" s="500"/>
      <c r="BU54" s="500"/>
      <c r="BV54" s="500"/>
      <c r="BW54" s="500"/>
      <c r="BX54" s="500"/>
      <c r="BY54" s="500"/>
      <c r="BZ54" s="500"/>
      <c r="CA54" s="500"/>
      <c r="CB54" s="494"/>
      <c r="CC54" s="503">
        <f>SUM(D54:AN54)-'DD7A1.MELD'!L54-'DD7A2.MELD'!Y54-'DD7A3.MELD'!P57-'DD7A3.MELD'!X57-'DD7A3.MELD'!Z57*2</f>
        <v>0</v>
      </c>
    </row>
    <row r="55" spans="1:81" s="51" customFormat="1" ht="17.100000000000001" customHeight="1">
      <c r="B55" s="432"/>
      <c r="C55" s="552" t="s">
        <v>372</v>
      </c>
      <c r="D55" s="482"/>
      <c r="E55" s="482"/>
      <c r="F55" s="482"/>
      <c r="G55" s="482"/>
      <c r="H55" s="482"/>
      <c r="I55" s="482"/>
      <c r="J55" s="482"/>
      <c r="K55" s="666"/>
      <c r="L55" s="482"/>
      <c r="M55" s="482"/>
      <c r="N55" s="482"/>
      <c r="O55" s="482"/>
      <c r="P55" s="482"/>
      <c r="Q55" s="482"/>
      <c r="R55" s="482"/>
      <c r="S55" s="482"/>
      <c r="T55" s="482"/>
      <c r="U55" s="482"/>
      <c r="V55" s="482"/>
      <c r="W55" s="482"/>
      <c r="X55" s="482"/>
      <c r="Y55" s="482"/>
      <c r="Z55" s="482"/>
      <c r="AA55" s="482"/>
      <c r="AB55" s="482"/>
      <c r="AC55" s="482"/>
      <c r="AD55" s="482"/>
      <c r="AE55" s="482"/>
      <c r="AF55" s="482"/>
      <c r="AG55" s="482"/>
      <c r="AH55" s="482"/>
      <c r="AI55" s="482"/>
      <c r="AJ55" s="482"/>
      <c r="AK55" s="482"/>
      <c r="AL55" s="482"/>
      <c r="AM55" s="482"/>
      <c r="AN55" s="482"/>
      <c r="AO55" s="479">
        <v>75</v>
      </c>
      <c r="AP55" s="494"/>
      <c r="AQ55" s="500"/>
      <c r="AR55" s="500"/>
      <c r="AS55" s="500"/>
      <c r="AT55" s="500"/>
      <c r="AU55" s="500"/>
      <c r="AV55" s="500"/>
      <c r="AW55" s="500"/>
      <c r="AX55" s="780"/>
      <c r="AY55" s="500"/>
      <c r="AZ55" s="500"/>
      <c r="BA55" s="500"/>
      <c r="BB55" s="500"/>
      <c r="BC55" s="500"/>
      <c r="BD55" s="500"/>
      <c r="BE55" s="500"/>
      <c r="BF55" s="500"/>
      <c r="BG55" s="500"/>
      <c r="BH55" s="500"/>
      <c r="BI55" s="500"/>
      <c r="BJ55" s="500"/>
      <c r="BK55" s="500"/>
      <c r="BL55" s="500"/>
      <c r="BM55" s="500"/>
      <c r="BN55" s="500"/>
      <c r="BO55" s="500"/>
      <c r="BP55" s="500"/>
      <c r="BQ55" s="500"/>
      <c r="BR55" s="500"/>
      <c r="BS55" s="500"/>
      <c r="BT55" s="500"/>
      <c r="BU55" s="500"/>
      <c r="BV55" s="500"/>
      <c r="BW55" s="500"/>
      <c r="BX55" s="500"/>
      <c r="BY55" s="500"/>
      <c r="BZ55" s="500"/>
      <c r="CA55" s="500"/>
      <c r="CB55" s="494"/>
      <c r="CC55" s="503">
        <f>SUM(D55:AN55)-'DD7A1.MELD'!L55-'DD7A2.MELD'!Y55-'DD7A3.MELD'!P58-'DD7A3.MELD'!X58-'DD7A3.MELD'!Z58*2</f>
        <v>0</v>
      </c>
    </row>
    <row r="56" spans="1:81" s="56" customFormat="1" ht="17.100000000000001" customHeight="1">
      <c r="B56" s="436"/>
      <c r="C56" s="552" t="s">
        <v>373</v>
      </c>
      <c r="D56" s="482"/>
      <c r="E56" s="482"/>
      <c r="F56" s="482"/>
      <c r="G56" s="482"/>
      <c r="H56" s="482"/>
      <c r="I56" s="482"/>
      <c r="J56" s="482"/>
      <c r="K56" s="666"/>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79">
        <v>76</v>
      </c>
      <c r="AP56" s="498"/>
      <c r="AQ56" s="500"/>
      <c r="AR56" s="500"/>
      <c r="AS56" s="500"/>
      <c r="AT56" s="500"/>
      <c r="AU56" s="500"/>
      <c r="AV56" s="500"/>
      <c r="AW56" s="500"/>
      <c r="AX56" s="780"/>
      <c r="AY56" s="500"/>
      <c r="AZ56" s="500"/>
      <c r="BA56" s="500"/>
      <c r="BB56" s="500"/>
      <c r="BC56" s="500"/>
      <c r="BD56" s="500"/>
      <c r="BE56" s="500"/>
      <c r="BF56" s="500"/>
      <c r="BG56" s="500"/>
      <c r="BH56" s="500"/>
      <c r="BI56" s="500"/>
      <c r="BJ56" s="500"/>
      <c r="BK56" s="500"/>
      <c r="BL56" s="500"/>
      <c r="BM56" s="500"/>
      <c r="BN56" s="500"/>
      <c r="BO56" s="500"/>
      <c r="BP56" s="500"/>
      <c r="BQ56" s="500"/>
      <c r="BR56" s="500"/>
      <c r="BS56" s="500"/>
      <c r="BT56" s="500"/>
      <c r="BU56" s="500"/>
      <c r="BV56" s="500"/>
      <c r="BW56" s="500"/>
      <c r="BX56" s="500"/>
      <c r="BY56" s="500"/>
      <c r="BZ56" s="500"/>
      <c r="CA56" s="500"/>
      <c r="CB56" s="498"/>
      <c r="CC56" s="503">
        <f>SUM(D56:AN56)-'DD7A1.MELD'!L56-'DD7A2.MELD'!Y56-'DD7A3.MELD'!P59-'DD7A3.MELD'!X59-'DD7A3.MELD'!Z59*2</f>
        <v>0</v>
      </c>
    </row>
    <row r="57" spans="1:81" s="51" customFormat="1" ht="17.100000000000001" customHeight="1">
      <c r="B57" s="432"/>
      <c r="C57" s="552" t="s">
        <v>374</v>
      </c>
      <c r="D57" s="482"/>
      <c r="E57" s="482"/>
      <c r="F57" s="482"/>
      <c r="G57" s="482"/>
      <c r="H57" s="482"/>
      <c r="I57" s="482"/>
      <c r="J57" s="482"/>
      <c r="K57" s="666"/>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O57" s="479">
        <v>77</v>
      </c>
      <c r="AP57" s="494"/>
      <c r="AQ57" s="500"/>
      <c r="AR57" s="500"/>
      <c r="AS57" s="500"/>
      <c r="AT57" s="500"/>
      <c r="AU57" s="500"/>
      <c r="AV57" s="500"/>
      <c r="AW57" s="500"/>
      <c r="AX57" s="780"/>
      <c r="AY57" s="500"/>
      <c r="AZ57" s="500"/>
      <c r="BA57" s="500"/>
      <c r="BB57" s="500"/>
      <c r="BC57" s="500"/>
      <c r="BD57" s="500"/>
      <c r="BE57" s="500"/>
      <c r="BF57" s="500"/>
      <c r="BG57" s="500"/>
      <c r="BH57" s="500"/>
      <c r="BI57" s="500"/>
      <c r="BJ57" s="500"/>
      <c r="BK57" s="500"/>
      <c r="BL57" s="500"/>
      <c r="BM57" s="500"/>
      <c r="BN57" s="500"/>
      <c r="BO57" s="500"/>
      <c r="BP57" s="500"/>
      <c r="BQ57" s="500"/>
      <c r="BR57" s="500"/>
      <c r="BS57" s="500"/>
      <c r="BT57" s="500"/>
      <c r="BU57" s="500"/>
      <c r="BV57" s="500"/>
      <c r="BW57" s="500"/>
      <c r="BX57" s="500"/>
      <c r="BY57" s="500"/>
      <c r="BZ57" s="500"/>
      <c r="CA57" s="500"/>
      <c r="CB57" s="494"/>
      <c r="CC57" s="503">
        <f>SUM(D57:AN57)-'DD7A1.MELD'!L57-'DD7A2.MELD'!Y57-'DD7A3.MELD'!P60-'DD7A3.MELD'!X60-'DD7A3.MELD'!Z60*2</f>
        <v>0</v>
      </c>
    </row>
    <row r="58" spans="1:81" s="51" customFormat="1" ht="30" customHeight="1">
      <c r="B58" s="433"/>
      <c r="C58" s="560" t="s">
        <v>461</v>
      </c>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479"/>
      <c r="AP58" s="494"/>
      <c r="AQ58" s="503"/>
      <c r="AR58" s="503"/>
      <c r="AS58" s="503"/>
      <c r="AT58" s="503"/>
      <c r="AU58" s="503"/>
      <c r="AV58" s="503"/>
      <c r="AW58" s="503"/>
      <c r="AX58" s="769"/>
      <c r="AY58" s="503"/>
      <c r="AZ58" s="503"/>
      <c r="BA58" s="503"/>
      <c r="BB58" s="503"/>
      <c r="BC58" s="503"/>
      <c r="BD58" s="503"/>
      <c r="BE58" s="503"/>
      <c r="BF58" s="503"/>
      <c r="BG58" s="503"/>
      <c r="BH58" s="503"/>
      <c r="BI58" s="503"/>
      <c r="BJ58" s="503"/>
      <c r="BK58" s="503"/>
      <c r="BL58" s="503"/>
      <c r="BM58" s="503"/>
      <c r="BN58" s="503"/>
      <c r="BO58" s="503"/>
      <c r="BP58" s="503"/>
      <c r="BQ58" s="503"/>
      <c r="BR58" s="503"/>
      <c r="BS58" s="503"/>
      <c r="BT58" s="503"/>
      <c r="BU58" s="503"/>
      <c r="BV58" s="503"/>
      <c r="BW58" s="503"/>
      <c r="BX58" s="503"/>
      <c r="BY58" s="503"/>
      <c r="BZ58" s="503"/>
      <c r="CA58" s="503"/>
      <c r="CB58" s="494"/>
      <c r="CC58" s="503"/>
    </row>
    <row r="59" spans="1:81" s="51" customFormat="1" ht="17.100000000000001" customHeight="1">
      <c r="B59" s="433"/>
      <c r="C59" s="732" t="s">
        <v>10</v>
      </c>
      <c r="D59" s="482"/>
      <c r="E59" s="482"/>
      <c r="F59" s="482"/>
      <c r="G59" s="482"/>
      <c r="H59" s="482"/>
      <c r="I59" s="482"/>
      <c r="J59" s="482"/>
      <c r="K59" s="666"/>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79">
        <v>31</v>
      </c>
      <c r="AP59" s="494"/>
      <c r="AQ59" s="500">
        <f t="shared" ref="AQ59:AW59" si="273">+D59-SUM(D60:D61)</f>
        <v>0</v>
      </c>
      <c r="AR59" s="500">
        <f t="shared" si="273"/>
        <v>0</v>
      </c>
      <c r="AS59" s="500">
        <f t="shared" si="273"/>
        <v>0</v>
      </c>
      <c r="AT59" s="500">
        <f t="shared" si="273"/>
        <v>0</v>
      </c>
      <c r="AU59" s="500">
        <f t="shared" si="273"/>
        <v>0</v>
      </c>
      <c r="AV59" s="500">
        <f t="shared" si="273"/>
        <v>0</v>
      </c>
      <c r="AW59" s="500">
        <f t="shared" si="273"/>
        <v>0</v>
      </c>
      <c r="AX59" s="780"/>
      <c r="AY59" s="500">
        <f t="shared" ref="AY59:BJ59" si="274">+L59-SUM(L60:L61)</f>
        <v>0</v>
      </c>
      <c r="AZ59" s="500">
        <f t="shared" si="274"/>
        <v>0</v>
      </c>
      <c r="BA59" s="500">
        <f t="shared" si="274"/>
        <v>0</v>
      </c>
      <c r="BB59" s="500">
        <f t="shared" si="274"/>
        <v>0</v>
      </c>
      <c r="BC59" s="500">
        <f t="shared" si="274"/>
        <v>0</v>
      </c>
      <c r="BD59" s="500">
        <f t="shared" si="274"/>
        <v>0</v>
      </c>
      <c r="BE59" s="500">
        <f t="shared" si="274"/>
        <v>0</v>
      </c>
      <c r="BF59" s="500">
        <f t="shared" si="274"/>
        <v>0</v>
      </c>
      <c r="BG59" s="500">
        <f t="shared" si="274"/>
        <v>0</v>
      </c>
      <c r="BH59" s="500">
        <f t="shared" si="274"/>
        <v>0</v>
      </c>
      <c r="BI59" s="500">
        <f t="shared" si="274"/>
        <v>0</v>
      </c>
      <c r="BJ59" s="500">
        <f t="shared" si="274"/>
        <v>0</v>
      </c>
      <c r="BK59" s="500">
        <f t="shared" ref="BK59" si="275">+X59-SUM(X60:X61)</f>
        <v>0</v>
      </c>
      <c r="BL59" s="500">
        <f t="shared" ref="BL59" si="276">+Y59-SUM(Y60:Y61)</f>
        <v>0</v>
      </c>
      <c r="BM59" s="500">
        <f t="shared" ref="BM59" si="277">+Z59-SUM(Z60:Z61)</f>
        <v>0</v>
      </c>
      <c r="BN59" s="500">
        <f t="shared" ref="BN59" si="278">+AA59-SUM(AA60:AA61)</f>
        <v>0</v>
      </c>
      <c r="BO59" s="500">
        <f t="shared" ref="BO59" si="279">+AB59-SUM(AB60:AB61)</f>
        <v>0</v>
      </c>
      <c r="BP59" s="500">
        <f t="shared" ref="BP59" si="280">+AC59-SUM(AC60:AC61)</f>
        <v>0</v>
      </c>
      <c r="BQ59" s="500">
        <f t="shared" ref="BQ59" si="281">+AD59-SUM(AD60:AD61)</f>
        <v>0</v>
      </c>
      <c r="BR59" s="500">
        <f t="shared" ref="BR59" si="282">+AE59-SUM(AE60:AE61)</f>
        <v>0</v>
      </c>
      <c r="BS59" s="500">
        <f t="shared" ref="BS59" si="283">+AF59-SUM(AF60:AF61)</f>
        <v>0</v>
      </c>
      <c r="BT59" s="500">
        <f t="shared" ref="BT59" si="284">+AG59-SUM(AG60:AG61)</f>
        <v>0</v>
      </c>
      <c r="BU59" s="500">
        <f t="shared" ref="BU59" si="285">+AH59-SUM(AH60:AH61)</f>
        <v>0</v>
      </c>
      <c r="BV59" s="500">
        <f t="shared" ref="BV59" si="286">+AI59-SUM(AI60:AI61)</f>
        <v>0</v>
      </c>
      <c r="BW59" s="500">
        <f t="shared" ref="BW59" si="287">+AJ59-SUM(AJ60:AJ61)</f>
        <v>0</v>
      </c>
      <c r="BX59" s="500">
        <f t="shared" ref="BX59" si="288">+AK59-SUM(AK60:AK61)</f>
        <v>0</v>
      </c>
      <c r="BY59" s="500">
        <f t="shared" ref="BY59" si="289">+AL59-SUM(AL60:AL61)</f>
        <v>0</v>
      </c>
      <c r="BZ59" s="500">
        <f t="shared" ref="BZ59" si="290">+AM59-SUM(AM60:AM61)</f>
        <v>0</v>
      </c>
      <c r="CA59" s="500">
        <f t="shared" ref="CA59" si="291">+AN59-SUM(AN60:AN61)</f>
        <v>0</v>
      </c>
      <c r="CB59" s="494"/>
      <c r="CC59" s="503">
        <f>SUM(D59:AN59)-'DD7A1.MELD'!L59-'DD7A2.MELD'!Y59-'DD7A3.MELD'!P62-'DD7A3.MELD'!X62-'DD7A3.MELD'!Z62*2</f>
        <v>0</v>
      </c>
    </row>
    <row r="60" spans="1:81" s="51" customFormat="1" ht="17.100000000000001" customHeight="1">
      <c r="B60" s="432"/>
      <c r="C60" s="552" t="s">
        <v>61</v>
      </c>
      <c r="D60" s="482"/>
      <c r="E60" s="482"/>
      <c r="F60" s="482"/>
      <c r="G60" s="482"/>
      <c r="H60" s="482"/>
      <c r="I60" s="482"/>
      <c r="J60" s="482"/>
      <c r="K60" s="666"/>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79">
        <v>32</v>
      </c>
      <c r="AP60" s="494"/>
      <c r="AQ60" s="500"/>
      <c r="AR60" s="500"/>
      <c r="AS60" s="500"/>
      <c r="AT60" s="500"/>
      <c r="AU60" s="500"/>
      <c r="AV60" s="500"/>
      <c r="AW60" s="500"/>
      <c r="AX60" s="780"/>
      <c r="AY60" s="500"/>
      <c r="AZ60" s="500"/>
      <c r="BA60" s="500"/>
      <c r="BB60" s="500"/>
      <c r="BC60" s="500"/>
      <c r="BD60" s="500"/>
      <c r="BE60" s="500"/>
      <c r="BF60" s="500"/>
      <c r="BG60" s="500"/>
      <c r="BH60" s="500"/>
      <c r="BI60" s="500"/>
      <c r="BJ60" s="500"/>
      <c r="BK60" s="500"/>
      <c r="BL60" s="500"/>
      <c r="BM60" s="500"/>
      <c r="BN60" s="500"/>
      <c r="BO60" s="500"/>
      <c r="BP60" s="500"/>
      <c r="BQ60" s="500"/>
      <c r="BR60" s="500"/>
      <c r="BS60" s="500"/>
      <c r="BT60" s="500"/>
      <c r="BU60" s="500"/>
      <c r="BV60" s="500"/>
      <c r="BW60" s="500"/>
      <c r="BX60" s="500"/>
      <c r="BY60" s="500"/>
      <c r="BZ60" s="500"/>
      <c r="CA60" s="500"/>
      <c r="CB60" s="494"/>
      <c r="CC60" s="503">
        <f>SUM(D60:AN60)-'DD7A1.MELD'!L60-'DD7A2.MELD'!Y60-'DD7A3.MELD'!P63-'DD7A3.MELD'!X63-'DD7A3.MELD'!Z63*2</f>
        <v>0</v>
      </c>
    </row>
    <row r="61" spans="1:81" s="51" customFormat="1" ht="17.100000000000001" customHeight="1">
      <c r="B61" s="432"/>
      <c r="C61" s="552" t="s">
        <v>62</v>
      </c>
      <c r="D61" s="482"/>
      <c r="E61" s="482"/>
      <c r="F61" s="482"/>
      <c r="G61" s="482"/>
      <c r="H61" s="482"/>
      <c r="I61" s="482"/>
      <c r="J61" s="482"/>
      <c r="K61" s="666"/>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79">
        <v>33</v>
      </c>
      <c r="AP61" s="494"/>
      <c r="AQ61" s="500"/>
      <c r="AR61" s="500"/>
      <c r="AS61" s="500"/>
      <c r="AT61" s="500"/>
      <c r="AU61" s="500"/>
      <c r="AV61" s="500"/>
      <c r="AW61" s="500"/>
      <c r="AX61" s="780"/>
      <c r="AY61" s="500"/>
      <c r="AZ61" s="500"/>
      <c r="BA61" s="500"/>
      <c r="BB61" s="500"/>
      <c r="BC61" s="500"/>
      <c r="BD61" s="500"/>
      <c r="BE61" s="500"/>
      <c r="BF61" s="500"/>
      <c r="BG61" s="500"/>
      <c r="BH61" s="500"/>
      <c r="BI61" s="500"/>
      <c r="BJ61" s="500"/>
      <c r="BK61" s="500"/>
      <c r="BL61" s="500"/>
      <c r="BM61" s="500"/>
      <c r="BN61" s="500"/>
      <c r="BO61" s="500"/>
      <c r="BP61" s="500"/>
      <c r="BQ61" s="500"/>
      <c r="BR61" s="500"/>
      <c r="BS61" s="500"/>
      <c r="BT61" s="500"/>
      <c r="BU61" s="500"/>
      <c r="BV61" s="500"/>
      <c r="BW61" s="500"/>
      <c r="BX61" s="500"/>
      <c r="BY61" s="500"/>
      <c r="BZ61" s="500"/>
      <c r="CA61" s="500"/>
      <c r="CB61" s="494"/>
      <c r="CC61" s="503">
        <f>SUM(D61:AN61)-'DD7A1.MELD'!L61-'DD7A2.MELD'!Y61-'DD7A3.MELD'!P64-'DD7A3.MELD'!X64-'DD7A3.MELD'!Z64*2</f>
        <v>0</v>
      </c>
    </row>
    <row r="62" spans="1:81" s="51" customFormat="1" ht="30" customHeight="1">
      <c r="B62" s="432"/>
      <c r="C62" s="553" t="s">
        <v>11</v>
      </c>
      <c r="D62" s="482"/>
      <c r="E62" s="482"/>
      <c r="F62" s="482"/>
      <c r="G62" s="482"/>
      <c r="H62" s="482"/>
      <c r="I62" s="482"/>
      <c r="J62" s="482"/>
      <c r="K62" s="666"/>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79">
        <v>34</v>
      </c>
      <c r="AP62" s="494"/>
      <c r="AQ62" s="500">
        <f t="shared" ref="AQ62:AW62" si="292">+D62-SUM(D63:D64)</f>
        <v>0</v>
      </c>
      <c r="AR62" s="500">
        <f t="shared" si="292"/>
        <v>0</v>
      </c>
      <c r="AS62" s="500">
        <f t="shared" si="292"/>
        <v>0</v>
      </c>
      <c r="AT62" s="500">
        <f t="shared" si="292"/>
        <v>0</v>
      </c>
      <c r="AU62" s="500">
        <f t="shared" si="292"/>
        <v>0</v>
      </c>
      <c r="AV62" s="500">
        <f t="shared" si="292"/>
        <v>0</v>
      </c>
      <c r="AW62" s="500">
        <f t="shared" si="292"/>
        <v>0</v>
      </c>
      <c r="AX62" s="780"/>
      <c r="AY62" s="500">
        <f t="shared" ref="AY62:BJ62" si="293">+L62-SUM(L63:L64)</f>
        <v>0</v>
      </c>
      <c r="AZ62" s="500">
        <f t="shared" si="293"/>
        <v>0</v>
      </c>
      <c r="BA62" s="500">
        <f t="shared" si="293"/>
        <v>0</v>
      </c>
      <c r="BB62" s="500">
        <f t="shared" si="293"/>
        <v>0</v>
      </c>
      <c r="BC62" s="500">
        <f t="shared" si="293"/>
        <v>0</v>
      </c>
      <c r="BD62" s="500">
        <f t="shared" si="293"/>
        <v>0</v>
      </c>
      <c r="BE62" s="500">
        <f t="shared" si="293"/>
        <v>0</v>
      </c>
      <c r="BF62" s="500">
        <f t="shared" si="293"/>
        <v>0</v>
      </c>
      <c r="BG62" s="500">
        <f t="shared" si="293"/>
        <v>0</v>
      </c>
      <c r="BH62" s="500">
        <f t="shared" si="293"/>
        <v>0</v>
      </c>
      <c r="BI62" s="500">
        <f t="shared" si="293"/>
        <v>0</v>
      </c>
      <c r="BJ62" s="500">
        <f t="shared" si="293"/>
        <v>0</v>
      </c>
      <c r="BK62" s="500">
        <f t="shared" ref="BK62" si="294">+X62-SUM(X63:X64)</f>
        <v>0</v>
      </c>
      <c r="BL62" s="500">
        <f t="shared" ref="BL62" si="295">+Y62-SUM(Y63:Y64)</f>
        <v>0</v>
      </c>
      <c r="BM62" s="500">
        <f t="shared" ref="BM62" si="296">+Z62-SUM(Z63:Z64)</f>
        <v>0</v>
      </c>
      <c r="BN62" s="500">
        <f t="shared" ref="BN62" si="297">+AA62-SUM(AA63:AA64)</f>
        <v>0</v>
      </c>
      <c r="BO62" s="500">
        <f t="shared" ref="BO62" si="298">+AB62-SUM(AB63:AB64)</f>
        <v>0</v>
      </c>
      <c r="BP62" s="500">
        <f t="shared" ref="BP62" si="299">+AC62-SUM(AC63:AC64)</f>
        <v>0</v>
      </c>
      <c r="BQ62" s="500">
        <f t="shared" ref="BQ62" si="300">+AD62-SUM(AD63:AD64)</f>
        <v>0</v>
      </c>
      <c r="BR62" s="500">
        <f t="shared" ref="BR62" si="301">+AE62-SUM(AE63:AE64)</f>
        <v>0</v>
      </c>
      <c r="BS62" s="500">
        <f t="shared" ref="BS62" si="302">+AF62-SUM(AF63:AF64)</f>
        <v>0</v>
      </c>
      <c r="BT62" s="500">
        <f t="shared" ref="BT62" si="303">+AG62-SUM(AG63:AG64)</f>
        <v>0</v>
      </c>
      <c r="BU62" s="500">
        <f t="shared" ref="BU62" si="304">+AH62-SUM(AH63:AH64)</f>
        <v>0</v>
      </c>
      <c r="BV62" s="500">
        <f t="shared" ref="BV62" si="305">+AI62-SUM(AI63:AI64)</f>
        <v>0</v>
      </c>
      <c r="BW62" s="500">
        <f t="shared" ref="BW62" si="306">+AJ62-SUM(AJ63:AJ64)</f>
        <v>0</v>
      </c>
      <c r="BX62" s="500">
        <f t="shared" ref="BX62" si="307">+AK62-SUM(AK63:AK64)</f>
        <v>0</v>
      </c>
      <c r="BY62" s="500">
        <f t="shared" ref="BY62" si="308">+AL62-SUM(AL63:AL64)</f>
        <v>0</v>
      </c>
      <c r="BZ62" s="500">
        <f t="shared" ref="BZ62" si="309">+AM62-SUM(AM63:AM64)</f>
        <v>0</v>
      </c>
      <c r="CA62" s="500">
        <f t="shared" ref="CA62" si="310">+AN62-SUM(AN63:AN64)</f>
        <v>0</v>
      </c>
      <c r="CB62" s="494"/>
      <c r="CC62" s="503">
        <f>SUM(D62:AN62)-'DD7A1.MELD'!L62-'DD7A2.MELD'!Y62-'DD7A3.MELD'!P65-'DD7A3.MELD'!X65-'DD7A3.MELD'!Z65*2</f>
        <v>0</v>
      </c>
    </row>
    <row r="63" spans="1:81" s="56" customFormat="1" ht="17.100000000000001" customHeight="1">
      <c r="B63" s="434"/>
      <c r="C63" s="552" t="s">
        <v>61</v>
      </c>
      <c r="D63" s="482"/>
      <c r="E63" s="482"/>
      <c r="F63" s="482"/>
      <c r="G63" s="482"/>
      <c r="H63" s="482"/>
      <c r="I63" s="482"/>
      <c r="J63" s="482"/>
      <c r="K63" s="666"/>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79">
        <v>35</v>
      </c>
      <c r="AP63" s="498"/>
      <c r="AQ63" s="500"/>
      <c r="AR63" s="500"/>
      <c r="AS63" s="500"/>
      <c r="AT63" s="500"/>
      <c r="AU63" s="500"/>
      <c r="AV63" s="500"/>
      <c r="AW63" s="500"/>
      <c r="AX63" s="780"/>
      <c r="AY63" s="500"/>
      <c r="AZ63" s="500"/>
      <c r="BA63" s="500"/>
      <c r="BB63" s="500"/>
      <c r="BC63" s="500"/>
      <c r="BD63" s="500"/>
      <c r="BE63" s="500"/>
      <c r="BF63" s="500"/>
      <c r="BG63" s="500"/>
      <c r="BH63" s="500"/>
      <c r="BI63" s="500"/>
      <c r="BJ63" s="500"/>
      <c r="BK63" s="500"/>
      <c r="BL63" s="500"/>
      <c r="BM63" s="500"/>
      <c r="BN63" s="500"/>
      <c r="BO63" s="500"/>
      <c r="BP63" s="500"/>
      <c r="BQ63" s="500"/>
      <c r="BR63" s="500"/>
      <c r="BS63" s="500"/>
      <c r="BT63" s="500"/>
      <c r="BU63" s="500"/>
      <c r="BV63" s="500"/>
      <c r="BW63" s="500"/>
      <c r="BX63" s="500"/>
      <c r="BY63" s="500"/>
      <c r="BZ63" s="500"/>
      <c r="CA63" s="500"/>
      <c r="CB63" s="498"/>
      <c r="CC63" s="503">
        <f>SUM(D63:AN63)-'DD7A1.MELD'!L63-'DD7A2.MELD'!Y63-'DD7A3.MELD'!P66-'DD7A3.MELD'!X66-'DD7A3.MELD'!Z66*2</f>
        <v>0</v>
      </c>
    </row>
    <row r="64" spans="1:81" s="51" customFormat="1" ht="17.100000000000001" customHeight="1">
      <c r="B64" s="433"/>
      <c r="C64" s="552" t="s">
        <v>62</v>
      </c>
      <c r="D64" s="482"/>
      <c r="E64" s="482"/>
      <c r="F64" s="482"/>
      <c r="G64" s="482"/>
      <c r="H64" s="482"/>
      <c r="I64" s="482"/>
      <c r="J64" s="482"/>
      <c r="K64" s="666"/>
      <c r="L64" s="482"/>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79">
        <v>36</v>
      </c>
      <c r="AP64" s="494"/>
      <c r="AQ64" s="500"/>
      <c r="AR64" s="500"/>
      <c r="AS64" s="500"/>
      <c r="AT64" s="500"/>
      <c r="AU64" s="500"/>
      <c r="AV64" s="500"/>
      <c r="AW64" s="500"/>
      <c r="AX64" s="780"/>
      <c r="AY64" s="500"/>
      <c r="AZ64" s="500"/>
      <c r="BA64" s="500"/>
      <c r="BB64" s="500"/>
      <c r="BC64" s="500"/>
      <c r="BD64" s="500"/>
      <c r="BE64" s="500"/>
      <c r="BF64" s="500"/>
      <c r="BG64" s="500"/>
      <c r="BH64" s="500"/>
      <c r="BI64" s="500"/>
      <c r="BJ64" s="500"/>
      <c r="BK64" s="500"/>
      <c r="BL64" s="500"/>
      <c r="BM64" s="500"/>
      <c r="BN64" s="500"/>
      <c r="BO64" s="500"/>
      <c r="BP64" s="500"/>
      <c r="BQ64" s="500"/>
      <c r="BR64" s="500"/>
      <c r="BS64" s="500"/>
      <c r="BT64" s="500"/>
      <c r="BU64" s="500"/>
      <c r="BV64" s="500"/>
      <c r="BW64" s="500"/>
      <c r="BX64" s="500"/>
      <c r="BY64" s="500"/>
      <c r="BZ64" s="500"/>
      <c r="CA64" s="500"/>
      <c r="CB64" s="494"/>
      <c r="CC64" s="503">
        <f>SUM(D64:AN64)-'DD7A1.MELD'!L64-'DD7A2.MELD'!Y64-'DD7A3.MELD'!P67-'DD7A3.MELD'!X67-'DD7A3.MELD'!Z67*2</f>
        <v>0</v>
      </c>
    </row>
    <row r="65" spans="1:81" s="51" customFormat="1" ht="30" customHeight="1">
      <c r="B65" s="433"/>
      <c r="C65" s="552" t="s">
        <v>190</v>
      </c>
      <c r="D65" s="482"/>
      <c r="E65" s="482"/>
      <c r="F65" s="482"/>
      <c r="G65" s="482"/>
      <c r="H65" s="482"/>
      <c r="I65" s="482"/>
      <c r="J65" s="482"/>
      <c r="K65" s="666"/>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79">
        <v>62</v>
      </c>
      <c r="AP65" s="494"/>
      <c r="AQ65" s="503">
        <f t="shared" ref="AQ65:AW65" si="311">+D62-SUM(D65:D70)</f>
        <v>0</v>
      </c>
      <c r="AR65" s="503">
        <f t="shared" si="311"/>
        <v>0</v>
      </c>
      <c r="AS65" s="503">
        <f t="shared" si="311"/>
        <v>0</v>
      </c>
      <c r="AT65" s="503">
        <f t="shared" si="311"/>
        <v>0</v>
      </c>
      <c r="AU65" s="503">
        <f t="shared" si="311"/>
        <v>0</v>
      </c>
      <c r="AV65" s="503">
        <f t="shared" si="311"/>
        <v>0</v>
      </c>
      <c r="AW65" s="503">
        <f t="shared" si="311"/>
        <v>0</v>
      </c>
      <c r="AX65" s="780"/>
      <c r="AY65" s="503">
        <f t="shared" ref="AY65:BJ65" si="312">+L62-SUM(L65:L70)</f>
        <v>0</v>
      </c>
      <c r="AZ65" s="503">
        <f t="shared" si="312"/>
        <v>0</v>
      </c>
      <c r="BA65" s="503">
        <f t="shared" si="312"/>
        <v>0</v>
      </c>
      <c r="BB65" s="503">
        <f t="shared" si="312"/>
        <v>0</v>
      </c>
      <c r="BC65" s="503">
        <f t="shared" si="312"/>
        <v>0</v>
      </c>
      <c r="BD65" s="503">
        <f t="shared" si="312"/>
        <v>0</v>
      </c>
      <c r="BE65" s="503">
        <f t="shared" si="312"/>
        <v>0</v>
      </c>
      <c r="BF65" s="503">
        <f t="shared" si="312"/>
        <v>0</v>
      </c>
      <c r="BG65" s="503">
        <f t="shared" si="312"/>
        <v>0</v>
      </c>
      <c r="BH65" s="503">
        <f t="shared" si="312"/>
        <v>0</v>
      </c>
      <c r="BI65" s="503">
        <f t="shared" si="312"/>
        <v>0</v>
      </c>
      <c r="BJ65" s="503">
        <f t="shared" si="312"/>
        <v>0</v>
      </c>
      <c r="BK65" s="503">
        <f t="shared" ref="BK65" si="313">+X62-SUM(X65:X70)</f>
        <v>0</v>
      </c>
      <c r="BL65" s="503">
        <f t="shared" ref="BL65" si="314">+Y62-SUM(Y65:Y70)</f>
        <v>0</v>
      </c>
      <c r="BM65" s="503">
        <f t="shared" ref="BM65" si="315">+Z62-SUM(Z65:Z70)</f>
        <v>0</v>
      </c>
      <c r="BN65" s="503">
        <f t="shared" ref="BN65" si="316">+AA62-SUM(AA65:AA70)</f>
        <v>0</v>
      </c>
      <c r="BO65" s="503">
        <f t="shared" ref="BO65" si="317">+AB62-SUM(AB65:AB70)</f>
        <v>0</v>
      </c>
      <c r="BP65" s="503">
        <f t="shared" ref="BP65" si="318">+AC62-SUM(AC65:AC70)</f>
        <v>0</v>
      </c>
      <c r="BQ65" s="503">
        <f t="shared" ref="BQ65" si="319">+AD62-SUM(AD65:AD70)</f>
        <v>0</v>
      </c>
      <c r="BR65" s="503">
        <f t="shared" ref="BR65" si="320">+AE62-SUM(AE65:AE70)</f>
        <v>0</v>
      </c>
      <c r="BS65" s="503">
        <f t="shared" ref="BS65" si="321">+AF62-SUM(AF65:AF70)</f>
        <v>0</v>
      </c>
      <c r="BT65" s="503">
        <f t="shared" ref="BT65" si="322">+AG62-SUM(AG65:AG70)</f>
        <v>0</v>
      </c>
      <c r="BU65" s="503">
        <f t="shared" ref="BU65" si="323">+AH62-SUM(AH65:AH70)</f>
        <v>0</v>
      </c>
      <c r="BV65" s="503">
        <f t="shared" ref="BV65" si="324">+AI62-SUM(AI65:AI70)</f>
        <v>0</v>
      </c>
      <c r="BW65" s="503">
        <f t="shared" ref="BW65" si="325">+AJ62-SUM(AJ65:AJ70)</f>
        <v>0</v>
      </c>
      <c r="BX65" s="503">
        <f t="shared" ref="BX65" si="326">+AK62-SUM(AK65:AK70)</f>
        <v>0</v>
      </c>
      <c r="BY65" s="503">
        <f t="shared" ref="BY65" si="327">+AL62-SUM(AL65:AL70)</f>
        <v>0</v>
      </c>
      <c r="BZ65" s="503">
        <f t="shared" ref="BZ65" si="328">+AM62-SUM(AM65:AM70)</f>
        <v>0</v>
      </c>
      <c r="CA65" s="503">
        <f t="shared" ref="CA65" si="329">+AN62-SUM(AN65:AN70)</f>
        <v>0</v>
      </c>
      <c r="CB65" s="494"/>
      <c r="CC65" s="503">
        <f>SUM(D65:AN65)-'DD7A1.MELD'!L65-'DD7A2.MELD'!Y65-'DD7A3.MELD'!P68-'DD7A3.MELD'!X68-'DD7A3.MELD'!Z68*2</f>
        <v>0</v>
      </c>
    </row>
    <row r="66" spans="1:81" s="51" customFormat="1" ht="17.100000000000001" customHeight="1">
      <c r="B66" s="433"/>
      <c r="C66" s="552" t="s">
        <v>81</v>
      </c>
      <c r="D66" s="482"/>
      <c r="E66" s="482"/>
      <c r="F66" s="482"/>
      <c r="G66" s="482"/>
      <c r="H66" s="482"/>
      <c r="I66" s="482"/>
      <c r="J66" s="482"/>
      <c r="K66" s="666"/>
      <c r="L66" s="482"/>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O66" s="479">
        <v>63</v>
      </c>
      <c r="AP66" s="494"/>
      <c r="AQ66" s="500"/>
      <c r="AR66" s="500"/>
      <c r="AS66" s="500"/>
      <c r="AT66" s="500"/>
      <c r="AU66" s="500"/>
      <c r="AV66" s="500"/>
      <c r="AW66" s="500"/>
      <c r="AX66" s="780"/>
      <c r="AY66" s="500"/>
      <c r="AZ66" s="500"/>
      <c r="BA66" s="500"/>
      <c r="BB66" s="500"/>
      <c r="BC66" s="500"/>
      <c r="BD66" s="500"/>
      <c r="BE66" s="500"/>
      <c r="BF66" s="500"/>
      <c r="BG66" s="500"/>
      <c r="BH66" s="500"/>
      <c r="BI66" s="500"/>
      <c r="BJ66" s="500"/>
      <c r="BK66" s="500"/>
      <c r="BL66" s="500"/>
      <c r="BM66" s="500"/>
      <c r="BN66" s="500"/>
      <c r="BO66" s="500"/>
      <c r="BP66" s="500"/>
      <c r="BQ66" s="500"/>
      <c r="BR66" s="500"/>
      <c r="BS66" s="500"/>
      <c r="BT66" s="500"/>
      <c r="BU66" s="500"/>
      <c r="BV66" s="500"/>
      <c r="BW66" s="500"/>
      <c r="BX66" s="500"/>
      <c r="BY66" s="500"/>
      <c r="BZ66" s="500"/>
      <c r="CA66" s="500"/>
      <c r="CB66" s="494"/>
      <c r="CC66" s="503">
        <f>SUM(D66:AN66)-'DD7A1.MELD'!L66-'DD7A2.MELD'!Y66-'DD7A3.MELD'!P69-'DD7A3.MELD'!X69-'DD7A3.MELD'!Z69*2</f>
        <v>0</v>
      </c>
    </row>
    <row r="67" spans="1:81" s="51" customFormat="1" ht="17.100000000000001" customHeight="1">
      <c r="B67" s="433"/>
      <c r="C67" s="552" t="s">
        <v>282</v>
      </c>
      <c r="D67" s="482"/>
      <c r="E67" s="482"/>
      <c r="F67" s="482"/>
      <c r="G67" s="482"/>
      <c r="H67" s="482"/>
      <c r="I67" s="482"/>
      <c r="J67" s="482"/>
      <c r="K67" s="666"/>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79">
        <v>64</v>
      </c>
      <c r="AP67" s="494"/>
      <c r="AQ67" s="500"/>
      <c r="AR67" s="500"/>
      <c r="AS67" s="500"/>
      <c r="AT67" s="500"/>
      <c r="AU67" s="500"/>
      <c r="AV67" s="500"/>
      <c r="AW67" s="500"/>
      <c r="AX67" s="78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c r="BW67" s="500"/>
      <c r="BX67" s="500"/>
      <c r="BY67" s="500"/>
      <c r="BZ67" s="500"/>
      <c r="CA67" s="500"/>
      <c r="CB67" s="494"/>
      <c r="CC67" s="503">
        <f>SUM(D67:AN67)-'DD7A1.MELD'!L67-'DD7A2.MELD'!Y67-'DD7A3.MELD'!P70-'DD7A3.MELD'!X70-'DD7A3.MELD'!Z70*2</f>
        <v>0</v>
      </c>
    </row>
    <row r="68" spans="1:81" s="51" customFormat="1" ht="16.5" customHeight="1">
      <c r="B68" s="433"/>
      <c r="C68" s="552" t="s">
        <v>191</v>
      </c>
      <c r="D68" s="482"/>
      <c r="E68" s="482"/>
      <c r="F68" s="482"/>
      <c r="G68" s="482"/>
      <c r="H68" s="482"/>
      <c r="I68" s="482"/>
      <c r="J68" s="482"/>
      <c r="K68" s="666"/>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79">
        <v>65</v>
      </c>
      <c r="AP68" s="494"/>
      <c r="AQ68" s="500"/>
      <c r="AR68" s="500"/>
      <c r="AS68" s="500"/>
      <c r="AT68" s="500"/>
      <c r="AU68" s="500"/>
      <c r="AV68" s="500"/>
      <c r="AW68" s="500"/>
      <c r="AX68" s="780"/>
      <c r="AY68" s="500"/>
      <c r="AZ68" s="500"/>
      <c r="BA68" s="500"/>
      <c r="BB68" s="500"/>
      <c r="BC68" s="500"/>
      <c r="BD68" s="500"/>
      <c r="BE68" s="500"/>
      <c r="BF68" s="500"/>
      <c r="BG68" s="500"/>
      <c r="BH68" s="500"/>
      <c r="BI68" s="500"/>
      <c r="BJ68" s="500"/>
      <c r="BK68" s="500"/>
      <c r="BL68" s="500"/>
      <c r="BM68" s="500"/>
      <c r="BN68" s="500"/>
      <c r="BO68" s="500"/>
      <c r="BP68" s="500"/>
      <c r="BQ68" s="500"/>
      <c r="BR68" s="500"/>
      <c r="BS68" s="500"/>
      <c r="BT68" s="500"/>
      <c r="BU68" s="500"/>
      <c r="BV68" s="500"/>
      <c r="BW68" s="500"/>
      <c r="BX68" s="500"/>
      <c r="BY68" s="500"/>
      <c r="BZ68" s="500"/>
      <c r="CA68" s="500"/>
      <c r="CB68" s="494"/>
      <c r="CC68" s="503">
        <f>SUM(D68:AN68)-'DD7A1.MELD'!L68-'DD7A2.MELD'!Y68-'DD7A3.MELD'!P71-'DD7A3.MELD'!X71-'DD7A3.MELD'!Z71*2</f>
        <v>0</v>
      </c>
    </row>
    <row r="69" spans="1:81" s="56" customFormat="1" ht="17.100000000000001" customHeight="1">
      <c r="B69" s="434"/>
      <c r="C69" s="552" t="s">
        <v>54</v>
      </c>
      <c r="D69" s="482"/>
      <c r="E69" s="482"/>
      <c r="F69" s="482"/>
      <c r="G69" s="482"/>
      <c r="H69" s="482"/>
      <c r="I69" s="482"/>
      <c r="J69" s="482"/>
      <c r="K69" s="666"/>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79">
        <v>66</v>
      </c>
      <c r="AP69" s="498"/>
      <c r="AQ69" s="500"/>
      <c r="AR69" s="500"/>
      <c r="AS69" s="500"/>
      <c r="AT69" s="500"/>
      <c r="AU69" s="500"/>
      <c r="AV69" s="500"/>
      <c r="AW69" s="500"/>
      <c r="AX69" s="780"/>
      <c r="AY69" s="500"/>
      <c r="AZ69" s="500"/>
      <c r="BA69" s="500"/>
      <c r="BB69" s="500"/>
      <c r="BC69" s="500"/>
      <c r="BD69" s="500"/>
      <c r="BE69" s="500"/>
      <c r="BF69" s="500"/>
      <c r="BG69" s="500"/>
      <c r="BH69" s="500"/>
      <c r="BI69" s="500"/>
      <c r="BJ69" s="500"/>
      <c r="BK69" s="500"/>
      <c r="BL69" s="500"/>
      <c r="BM69" s="500"/>
      <c r="BN69" s="500"/>
      <c r="BO69" s="500"/>
      <c r="BP69" s="500"/>
      <c r="BQ69" s="500"/>
      <c r="BR69" s="500"/>
      <c r="BS69" s="500"/>
      <c r="BT69" s="500"/>
      <c r="BU69" s="500"/>
      <c r="BV69" s="500"/>
      <c r="BW69" s="500"/>
      <c r="BX69" s="500"/>
      <c r="BY69" s="500"/>
      <c r="BZ69" s="500"/>
      <c r="CA69" s="500"/>
      <c r="CB69" s="498"/>
      <c r="CC69" s="503">
        <f>SUM(D69:AN69)-'DD7A1.MELD'!L69-'DD7A2.MELD'!Y69-'DD7A3.MELD'!P72-'DD7A3.MELD'!X72-'DD7A3.MELD'!Z72*2</f>
        <v>0</v>
      </c>
    </row>
    <row r="70" spans="1:81" s="82" customFormat="1" ht="17.100000000000001" customHeight="1">
      <c r="B70" s="287"/>
      <c r="C70" s="552" t="s">
        <v>241</v>
      </c>
      <c r="D70" s="482"/>
      <c r="E70" s="482"/>
      <c r="F70" s="482"/>
      <c r="G70" s="482"/>
      <c r="H70" s="482"/>
      <c r="I70" s="482"/>
      <c r="J70" s="482"/>
      <c r="K70" s="666"/>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79">
        <v>67</v>
      </c>
      <c r="AP70" s="509"/>
      <c r="AQ70" s="500"/>
      <c r="AR70" s="500"/>
      <c r="AS70" s="500"/>
      <c r="AT70" s="500"/>
      <c r="AU70" s="500"/>
      <c r="AV70" s="500"/>
      <c r="AW70" s="500"/>
      <c r="AX70" s="780"/>
      <c r="AY70" s="500"/>
      <c r="AZ70" s="500"/>
      <c r="BA70" s="500"/>
      <c r="BB70" s="500"/>
      <c r="BC70" s="500"/>
      <c r="BD70" s="500"/>
      <c r="BE70" s="500"/>
      <c r="BF70" s="500"/>
      <c r="BG70" s="500"/>
      <c r="BH70" s="500"/>
      <c r="BI70" s="500"/>
      <c r="BJ70" s="500"/>
      <c r="BK70" s="500"/>
      <c r="BL70" s="500"/>
      <c r="BM70" s="500"/>
      <c r="BN70" s="500"/>
      <c r="BO70" s="500"/>
      <c r="BP70" s="500"/>
      <c r="BQ70" s="500"/>
      <c r="BR70" s="500"/>
      <c r="BS70" s="500"/>
      <c r="BT70" s="500"/>
      <c r="BU70" s="500"/>
      <c r="BV70" s="500"/>
      <c r="BW70" s="500"/>
      <c r="BX70" s="500"/>
      <c r="BY70" s="500"/>
      <c r="BZ70" s="500"/>
      <c r="CA70" s="500"/>
      <c r="CB70" s="509"/>
      <c r="CC70" s="503">
        <f>SUM(D70:AN70)-'DD7A1.MELD'!L70-'DD7A2.MELD'!Y70-'DD7A3.MELD'!P73-'DD7A3.MELD'!X73-'DD7A3.MELD'!Z73*2</f>
        <v>0</v>
      </c>
    </row>
    <row r="71" spans="1:81" s="51" customFormat="1" ht="30" customHeight="1">
      <c r="B71" s="433"/>
      <c r="C71" s="553" t="s">
        <v>12</v>
      </c>
      <c r="D71" s="482"/>
      <c r="E71" s="482"/>
      <c r="F71" s="482"/>
      <c r="G71" s="482"/>
      <c r="H71" s="482"/>
      <c r="I71" s="482"/>
      <c r="J71" s="482"/>
      <c r="K71" s="666"/>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79">
        <v>37</v>
      </c>
      <c r="AP71" s="494"/>
      <c r="AQ71" s="503">
        <f t="shared" ref="AQ71:AW71" si="330">+D71-SUM(D72:D73)</f>
        <v>0</v>
      </c>
      <c r="AR71" s="503">
        <f t="shared" si="330"/>
        <v>0</v>
      </c>
      <c r="AS71" s="503">
        <f t="shared" si="330"/>
        <v>0</v>
      </c>
      <c r="AT71" s="503">
        <f t="shared" si="330"/>
        <v>0</v>
      </c>
      <c r="AU71" s="503">
        <f t="shared" si="330"/>
        <v>0</v>
      </c>
      <c r="AV71" s="503">
        <f t="shared" si="330"/>
        <v>0</v>
      </c>
      <c r="AW71" s="503">
        <f t="shared" si="330"/>
        <v>0</v>
      </c>
      <c r="AX71" s="780"/>
      <c r="AY71" s="503">
        <f t="shared" ref="AY71:BJ71" si="331">+L71-SUM(L72:L73)</f>
        <v>0</v>
      </c>
      <c r="AZ71" s="503">
        <f t="shared" si="331"/>
        <v>0</v>
      </c>
      <c r="BA71" s="503">
        <f t="shared" si="331"/>
        <v>0</v>
      </c>
      <c r="BB71" s="503">
        <f t="shared" si="331"/>
        <v>0</v>
      </c>
      <c r="BC71" s="503">
        <f t="shared" si="331"/>
        <v>0</v>
      </c>
      <c r="BD71" s="503">
        <f t="shared" si="331"/>
        <v>0</v>
      </c>
      <c r="BE71" s="503">
        <f t="shared" si="331"/>
        <v>0</v>
      </c>
      <c r="BF71" s="503">
        <f t="shared" si="331"/>
        <v>0</v>
      </c>
      <c r="BG71" s="503">
        <f t="shared" si="331"/>
        <v>0</v>
      </c>
      <c r="BH71" s="503">
        <f t="shared" si="331"/>
        <v>0</v>
      </c>
      <c r="BI71" s="503">
        <f t="shared" si="331"/>
        <v>0</v>
      </c>
      <c r="BJ71" s="503">
        <f t="shared" si="331"/>
        <v>0</v>
      </c>
      <c r="BK71" s="503">
        <f t="shared" ref="BK71" si="332">+X71-SUM(X72:X73)</f>
        <v>0</v>
      </c>
      <c r="BL71" s="503">
        <f t="shared" ref="BL71" si="333">+Y71-SUM(Y72:Y73)</f>
        <v>0</v>
      </c>
      <c r="BM71" s="503">
        <f t="shared" ref="BM71" si="334">+Z71-SUM(Z72:Z73)</f>
        <v>0</v>
      </c>
      <c r="BN71" s="503">
        <f t="shared" ref="BN71" si="335">+AA71-SUM(AA72:AA73)</f>
        <v>0</v>
      </c>
      <c r="BO71" s="503">
        <f t="shared" ref="BO71" si="336">+AB71-SUM(AB72:AB73)</f>
        <v>0</v>
      </c>
      <c r="BP71" s="503">
        <f t="shared" ref="BP71" si="337">+AC71-SUM(AC72:AC73)</f>
        <v>0</v>
      </c>
      <c r="BQ71" s="503">
        <f t="shared" ref="BQ71" si="338">+AD71-SUM(AD72:AD73)</f>
        <v>0</v>
      </c>
      <c r="BR71" s="503">
        <f t="shared" ref="BR71" si="339">+AE71-SUM(AE72:AE73)</f>
        <v>0</v>
      </c>
      <c r="BS71" s="503">
        <f t="shared" ref="BS71" si="340">+AF71-SUM(AF72:AF73)</f>
        <v>0</v>
      </c>
      <c r="BT71" s="503">
        <f t="shared" ref="BT71" si="341">+AG71-SUM(AG72:AG73)</f>
        <v>0</v>
      </c>
      <c r="BU71" s="503">
        <f t="shared" ref="BU71" si="342">+AH71-SUM(AH72:AH73)</f>
        <v>0</v>
      </c>
      <c r="BV71" s="503">
        <f t="shared" ref="BV71" si="343">+AI71-SUM(AI72:AI73)</f>
        <v>0</v>
      </c>
      <c r="BW71" s="503">
        <f t="shared" ref="BW71" si="344">+AJ71-SUM(AJ72:AJ73)</f>
        <v>0</v>
      </c>
      <c r="BX71" s="503">
        <f t="shared" ref="BX71" si="345">+AK71-SUM(AK72:AK73)</f>
        <v>0</v>
      </c>
      <c r="BY71" s="503">
        <f t="shared" ref="BY71" si="346">+AL71-SUM(AL72:AL73)</f>
        <v>0</v>
      </c>
      <c r="BZ71" s="503">
        <f t="shared" ref="BZ71" si="347">+AM71-SUM(AM72:AM73)</f>
        <v>0</v>
      </c>
      <c r="CA71" s="503">
        <f t="shared" ref="CA71" si="348">+AN71-SUM(AN72:AN73)</f>
        <v>0</v>
      </c>
      <c r="CB71" s="494"/>
      <c r="CC71" s="503">
        <f>SUM(D71:AN71)-'DD7A1.MELD'!L71-'DD7A2.MELD'!Y71-'DD7A3.MELD'!P74-'DD7A3.MELD'!X74-'DD7A3.MELD'!Z74*2</f>
        <v>0</v>
      </c>
    </row>
    <row r="72" spans="1:81" s="56" customFormat="1" ht="17.100000000000001" customHeight="1">
      <c r="B72" s="435"/>
      <c r="C72" s="552" t="s">
        <v>61</v>
      </c>
      <c r="D72" s="482"/>
      <c r="E72" s="482"/>
      <c r="F72" s="482"/>
      <c r="G72" s="482"/>
      <c r="H72" s="482"/>
      <c r="I72" s="482"/>
      <c r="J72" s="482"/>
      <c r="K72" s="666"/>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79">
        <v>38</v>
      </c>
      <c r="AP72" s="498"/>
      <c r="AQ72" s="506"/>
      <c r="AR72" s="506"/>
      <c r="AS72" s="506"/>
      <c r="AT72" s="506"/>
      <c r="AU72" s="506"/>
      <c r="AV72" s="506"/>
      <c r="AW72" s="506"/>
      <c r="AX72" s="780"/>
      <c r="AY72" s="506"/>
      <c r="AZ72" s="506"/>
      <c r="BA72" s="506"/>
      <c r="BB72" s="506"/>
      <c r="BC72" s="506"/>
      <c r="BD72" s="506"/>
      <c r="BE72" s="506"/>
      <c r="BF72" s="506"/>
      <c r="BG72" s="506"/>
      <c r="BH72" s="506"/>
      <c r="BI72" s="506"/>
      <c r="BJ72" s="506"/>
      <c r="BK72" s="506"/>
      <c r="BL72" s="506"/>
      <c r="BM72" s="506"/>
      <c r="BN72" s="506"/>
      <c r="BO72" s="506"/>
      <c r="BP72" s="506"/>
      <c r="BQ72" s="506"/>
      <c r="BR72" s="506"/>
      <c r="BS72" s="506"/>
      <c r="BT72" s="506"/>
      <c r="BU72" s="506"/>
      <c r="BV72" s="506"/>
      <c r="BW72" s="506"/>
      <c r="BX72" s="506"/>
      <c r="BY72" s="506"/>
      <c r="BZ72" s="506"/>
      <c r="CA72" s="506"/>
      <c r="CB72" s="498"/>
      <c r="CC72" s="503">
        <f>SUM(D72:AN72)-'DD7A1.MELD'!L72-'DD7A2.MELD'!Y72-'DD7A3.MELD'!P75-'DD7A3.MELD'!X75-'DD7A3.MELD'!Z75*2</f>
        <v>0</v>
      </c>
    </row>
    <row r="73" spans="1:81" s="82" customFormat="1" ht="17.100000000000001" customHeight="1">
      <c r="B73" s="287"/>
      <c r="C73" s="552" t="s">
        <v>62</v>
      </c>
      <c r="D73" s="482"/>
      <c r="E73" s="482"/>
      <c r="F73" s="482"/>
      <c r="G73" s="482"/>
      <c r="H73" s="482"/>
      <c r="I73" s="482"/>
      <c r="J73" s="482"/>
      <c r="K73" s="666"/>
      <c r="L73" s="482"/>
      <c r="M73" s="482"/>
      <c r="N73" s="482"/>
      <c r="O73" s="482"/>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c r="AO73" s="479">
        <v>39</v>
      </c>
      <c r="AP73" s="509"/>
      <c r="AQ73" s="500"/>
      <c r="AR73" s="500"/>
      <c r="AS73" s="500"/>
      <c r="AT73" s="500"/>
      <c r="AU73" s="500"/>
      <c r="AV73" s="500"/>
      <c r="AW73" s="500"/>
      <c r="AX73" s="780"/>
      <c r="AY73" s="500"/>
      <c r="AZ73" s="500"/>
      <c r="BA73" s="500"/>
      <c r="BB73" s="500"/>
      <c r="BC73" s="500"/>
      <c r="BD73" s="500"/>
      <c r="BE73" s="500"/>
      <c r="BF73" s="500"/>
      <c r="BG73" s="500"/>
      <c r="BH73" s="500"/>
      <c r="BI73" s="500"/>
      <c r="BJ73" s="500"/>
      <c r="BK73" s="500"/>
      <c r="BL73" s="500"/>
      <c r="BM73" s="500"/>
      <c r="BN73" s="500"/>
      <c r="BO73" s="500"/>
      <c r="BP73" s="500"/>
      <c r="BQ73" s="500"/>
      <c r="BR73" s="500"/>
      <c r="BS73" s="500"/>
      <c r="BT73" s="500"/>
      <c r="BU73" s="500"/>
      <c r="BV73" s="500"/>
      <c r="BW73" s="500"/>
      <c r="BX73" s="500"/>
      <c r="BY73" s="500"/>
      <c r="BZ73" s="500"/>
      <c r="CA73" s="500"/>
      <c r="CB73" s="509"/>
      <c r="CC73" s="503">
        <f>SUM(D73:AN73)-'DD7A1.MELD'!L73-'DD7A2.MELD'!Y73-'DD7A3.MELD'!P76-'DD7A3.MELD'!X76-'DD7A3.MELD'!Z76*2</f>
        <v>0</v>
      </c>
    </row>
    <row r="74" spans="1:81" s="82" customFormat="1" ht="30" customHeight="1" thickBot="1">
      <c r="B74" s="287"/>
      <c r="C74" s="553" t="s">
        <v>57</v>
      </c>
      <c r="D74" s="481">
        <f>+SUM(D71,D62,D59)</f>
        <v>0</v>
      </c>
      <c r="E74" s="481">
        <f>+SUM(E71,E62,E59)</f>
        <v>0</v>
      </c>
      <c r="F74" s="481">
        <f t="shared" ref="F74:AN74" si="349">+SUM(F71,F62,F59)</f>
        <v>0</v>
      </c>
      <c r="G74" s="481">
        <f t="shared" si="349"/>
        <v>0</v>
      </c>
      <c r="H74" s="481">
        <f t="shared" si="349"/>
        <v>0</v>
      </c>
      <c r="I74" s="481">
        <f t="shared" si="349"/>
        <v>0</v>
      </c>
      <c r="J74" s="481">
        <f t="shared" si="349"/>
        <v>0</v>
      </c>
      <c r="K74" s="666"/>
      <c r="L74" s="481">
        <f t="shared" si="349"/>
        <v>0</v>
      </c>
      <c r="M74" s="481">
        <f t="shared" si="349"/>
        <v>0</v>
      </c>
      <c r="N74" s="481">
        <f t="shared" si="349"/>
        <v>0</v>
      </c>
      <c r="O74" s="481">
        <f t="shared" si="349"/>
        <v>0</v>
      </c>
      <c r="P74" s="481">
        <f t="shared" si="349"/>
        <v>0</v>
      </c>
      <c r="Q74" s="481">
        <f t="shared" si="349"/>
        <v>0</v>
      </c>
      <c r="R74" s="481">
        <f t="shared" si="349"/>
        <v>0</v>
      </c>
      <c r="S74" s="481">
        <f t="shared" si="349"/>
        <v>0</v>
      </c>
      <c r="T74" s="481">
        <f t="shared" si="349"/>
        <v>0</v>
      </c>
      <c r="U74" s="481">
        <f t="shared" si="349"/>
        <v>0</v>
      </c>
      <c r="V74" s="481">
        <f t="shared" si="349"/>
        <v>0</v>
      </c>
      <c r="W74" s="481">
        <f t="shared" si="349"/>
        <v>0</v>
      </c>
      <c r="X74" s="481">
        <f t="shared" si="349"/>
        <v>0</v>
      </c>
      <c r="Y74" s="481">
        <f t="shared" si="349"/>
        <v>0</v>
      </c>
      <c r="Z74" s="481">
        <f t="shared" si="349"/>
        <v>0</v>
      </c>
      <c r="AA74" s="481">
        <f t="shared" si="349"/>
        <v>0</v>
      </c>
      <c r="AB74" s="481">
        <f t="shared" si="349"/>
        <v>0</v>
      </c>
      <c r="AC74" s="481">
        <f t="shared" si="349"/>
        <v>0</v>
      </c>
      <c r="AD74" s="481">
        <f t="shared" si="349"/>
        <v>0</v>
      </c>
      <c r="AE74" s="481">
        <f t="shared" si="349"/>
        <v>0</v>
      </c>
      <c r="AF74" s="481">
        <f t="shared" si="349"/>
        <v>0</v>
      </c>
      <c r="AG74" s="481">
        <f t="shared" si="349"/>
        <v>0</v>
      </c>
      <c r="AH74" s="481">
        <f t="shared" si="349"/>
        <v>0</v>
      </c>
      <c r="AI74" s="481">
        <f t="shared" si="349"/>
        <v>0</v>
      </c>
      <c r="AJ74" s="481">
        <f t="shared" si="349"/>
        <v>0</v>
      </c>
      <c r="AK74" s="481">
        <f t="shared" si="349"/>
        <v>0</v>
      </c>
      <c r="AL74" s="481">
        <f t="shared" si="349"/>
        <v>0</v>
      </c>
      <c r="AM74" s="481">
        <f t="shared" si="349"/>
        <v>0</v>
      </c>
      <c r="AN74" s="481">
        <f t="shared" si="349"/>
        <v>0</v>
      </c>
      <c r="AO74" s="479">
        <v>40</v>
      </c>
      <c r="AP74" s="509"/>
      <c r="AQ74" s="503">
        <f t="shared" ref="AQ74:AW74" si="350">+D74-D59-D62-D71</f>
        <v>0</v>
      </c>
      <c r="AR74" s="503">
        <f t="shared" si="350"/>
        <v>0</v>
      </c>
      <c r="AS74" s="503">
        <f t="shared" si="350"/>
        <v>0</v>
      </c>
      <c r="AT74" s="503">
        <f t="shared" si="350"/>
        <v>0</v>
      </c>
      <c r="AU74" s="503">
        <f t="shared" si="350"/>
        <v>0</v>
      </c>
      <c r="AV74" s="503">
        <f t="shared" si="350"/>
        <v>0</v>
      </c>
      <c r="AW74" s="503">
        <f t="shared" si="350"/>
        <v>0</v>
      </c>
      <c r="AX74" s="780"/>
      <c r="AY74" s="503">
        <f t="shared" ref="AY74:BJ74" si="351">+L74-L59-L62-L71</f>
        <v>0</v>
      </c>
      <c r="AZ74" s="503">
        <f t="shared" si="351"/>
        <v>0</v>
      </c>
      <c r="BA74" s="503">
        <f t="shared" si="351"/>
        <v>0</v>
      </c>
      <c r="BB74" s="503">
        <f t="shared" si="351"/>
        <v>0</v>
      </c>
      <c r="BC74" s="503">
        <f t="shared" si="351"/>
        <v>0</v>
      </c>
      <c r="BD74" s="503">
        <f t="shared" si="351"/>
        <v>0</v>
      </c>
      <c r="BE74" s="503">
        <f t="shared" si="351"/>
        <v>0</v>
      </c>
      <c r="BF74" s="503">
        <f t="shared" si="351"/>
        <v>0</v>
      </c>
      <c r="BG74" s="503">
        <f t="shared" si="351"/>
        <v>0</v>
      </c>
      <c r="BH74" s="503">
        <f t="shared" si="351"/>
        <v>0</v>
      </c>
      <c r="BI74" s="503">
        <f t="shared" si="351"/>
        <v>0</v>
      </c>
      <c r="BJ74" s="503">
        <f t="shared" si="351"/>
        <v>0</v>
      </c>
      <c r="BK74" s="503">
        <f t="shared" ref="BK74" si="352">+X74-X59-X62-X71</f>
        <v>0</v>
      </c>
      <c r="BL74" s="503">
        <f t="shared" ref="BL74" si="353">+Y74-Y59-Y62-Y71</f>
        <v>0</v>
      </c>
      <c r="BM74" s="503">
        <f t="shared" ref="BM74" si="354">+Z74-Z59-Z62-Z71</f>
        <v>0</v>
      </c>
      <c r="BN74" s="503">
        <f t="shared" ref="BN74" si="355">+AA74-AA59-AA62-AA71</f>
        <v>0</v>
      </c>
      <c r="BO74" s="503">
        <f t="shared" ref="BO74" si="356">+AB74-AB59-AB62-AB71</f>
        <v>0</v>
      </c>
      <c r="BP74" s="503">
        <f t="shared" ref="BP74" si="357">+AC74-AC59-AC62-AC71</f>
        <v>0</v>
      </c>
      <c r="BQ74" s="503">
        <f t="shared" ref="BQ74" si="358">+AD74-AD59-AD62-AD71</f>
        <v>0</v>
      </c>
      <c r="BR74" s="503">
        <f t="shared" ref="BR74" si="359">+AE74-AE59-AE62-AE71</f>
        <v>0</v>
      </c>
      <c r="BS74" s="503">
        <f t="shared" ref="BS74" si="360">+AF74-AF59-AF62-AF71</f>
        <v>0</v>
      </c>
      <c r="BT74" s="503">
        <f t="shared" ref="BT74" si="361">+AG74-AG59-AG62-AG71</f>
        <v>0</v>
      </c>
      <c r="BU74" s="503">
        <f t="shared" ref="BU74" si="362">+AH74-AH59-AH62-AH71</f>
        <v>0</v>
      </c>
      <c r="BV74" s="503">
        <f t="shared" ref="BV74" si="363">+AI74-AI59-AI62-AI71</f>
        <v>0</v>
      </c>
      <c r="BW74" s="503">
        <f t="shared" ref="BW74" si="364">+AJ74-AJ59-AJ62-AJ71</f>
        <v>0</v>
      </c>
      <c r="BX74" s="503">
        <f t="shared" ref="BX74" si="365">+AK74-AK59-AK62-AK71</f>
        <v>0</v>
      </c>
      <c r="BY74" s="503">
        <f t="shared" ref="BY74" si="366">+AL74-AL59-AL62-AL71</f>
        <v>0</v>
      </c>
      <c r="BZ74" s="503">
        <f t="shared" ref="BZ74" si="367">+AM74-AM59-AM62-AM71</f>
        <v>0</v>
      </c>
      <c r="CA74" s="503">
        <f t="shared" ref="CA74" si="368">+AN74-AN59-AN62-AN71</f>
        <v>0</v>
      </c>
      <c r="CB74" s="509"/>
      <c r="CC74" s="503">
        <f>SUM(D74:AN74)-'DD7A1.MELD'!L74-'DD7A2.MELD'!Y74-'DD7A3.MELD'!P77-'DD7A3.MELD'!X77-'DD7A3.MELD'!Z77*2</f>
        <v>0</v>
      </c>
    </row>
    <row r="75" spans="1:81" s="51" customFormat="1" ht="24.95" customHeight="1" thickTop="1">
      <c r="B75" s="432"/>
      <c r="C75" s="733" t="s">
        <v>388</v>
      </c>
      <c r="D75" s="482"/>
      <c r="E75" s="482"/>
      <c r="F75" s="482"/>
      <c r="G75" s="482"/>
      <c r="H75" s="482"/>
      <c r="I75" s="482"/>
      <c r="J75" s="482"/>
      <c r="K75" s="666"/>
      <c r="L75" s="482"/>
      <c r="M75" s="482"/>
      <c r="N75" s="482"/>
      <c r="O75" s="482"/>
      <c r="P75" s="482"/>
      <c r="Q75" s="482"/>
      <c r="R75" s="482"/>
      <c r="S75" s="482"/>
      <c r="T75" s="482"/>
      <c r="U75" s="482"/>
      <c r="V75" s="482"/>
      <c r="W75" s="482"/>
      <c r="X75" s="482"/>
      <c r="Y75" s="482"/>
      <c r="Z75" s="482"/>
      <c r="AA75" s="482"/>
      <c r="AB75" s="482"/>
      <c r="AC75" s="482"/>
      <c r="AD75" s="482"/>
      <c r="AE75" s="482"/>
      <c r="AF75" s="482"/>
      <c r="AG75" s="482"/>
      <c r="AH75" s="482"/>
      <c r="AI75" s="482"/>
      <c r="AJ75" s="482"/>
      <c r="AK75" s="482"/>
      <c r="AL75" s="482"/>
      <c r="AM75" s="482"/>
      <c r="AN75" s="482"/>
      <c r="AO75" s="479">
        <v>78</v>
      </c>
      <c r="AP75" s="494"/>
      <c r="AQ75" s="506">
        <f t="shared" ref="AQ75:AW75" si="369">+IF((D75+D76&gt;D74),111,0)</f>
        <v>0</v>
      </c>
      <c r="AR75" s="506">
        <f t="shared" si="369"/>
        <v>0</v>
      </c>
      <c r="AS75" s="506">
        <f t="shared" si="369"/>
        <v>0</v>
      </c>
      <c r="AT75" s="506">
        <f t="shared" si="369"/>
        <v>0</v>
      </c>
      <c r="AU75" s="506">
        <f t="shared" si="369"/>
        <v>0</v>
      </c>
      <c r="AV75" s="506">
        <f t="shared" si="369"/>
        <v>0</v>
      </c>
      <c r="AW75" s="506">
        <f t="shared" si="369"/>
        <v>0</v>
      </c>
      <c r="AX75" s="780"/>
      <c r="AY75" s="506">
        <f t="shared" ref="AY75:BJ75" si="370">+IF((L75+L76&gt;L74),111,0)</f>
        <v>0</v>
      </c>
      <c r="AZ75" s="506">
        <f t="shared" si="370"/>
        <v>0</v>
      </c>
      <c r="BA75" s="506">
        <f t="shared" si="370"/>
        <v>0</v>
      </c>
      <c r="BB75" s="506">
        <f t="shared" si="370"/>
        <v>0</v>
      </c>
      <c r="BC75" s="506">
        <f t="shared" si="370"/>
        <v>0</v>
      </c>
      <c r="BD75" s="506">
        <f t="shared" si="370"/>
        <v>0</v>
      </c>
      <c r="BE75" s="506">
        <f t="shared" si="370"/>
        <v>0</v>
      </c>
      <c r="BF75" s="506">
        <f t="shared" si="370"/>
        <v>0</v>
      </c>
      <c r="BG75" s="506">
        <f t="shared" si="370"/>
        <v>0</v>
      </c>
      <c r="BH75" s="506">
        <f t="shared" si="370"/>
        <v>0</v>
      </c>
      <c r="BI75" s="506">
        <f t="shared" si="370"/>
        <v>0</v>
      </c>
      <c r="BJ75" s="506">
        <f t="shared" si="370"/>
        <v>0</v>
      </c>
      <c r="BK75" s="506">
        <f t="shared" ref="BK75" si="371">+IF((X75+X76&gt;X74),111,0)</f>
        <v>0</v>
      </c>
      <c r="BL75" s="506">
        <f t="shared" ref="BL75" si="372">+IF((Y75+Y76&gt;Y74),111,0)</f>
        <v>0</v>
      </c>
      <c r="BM75" s="506">
        <f t="shared" ref="BM75" si="373">+IF((Z75+Z76&gt;Z74),111,0)</f>
        <v>0</v>
      </c>
      <c r="BN75" s="506">
        <f t="shared" ref="BN75" si="374">+IF((AA75+AA76&gt;AA74),111,0)</f>
        <v>0</v>
      </c>
      <c r="BO75" s="506">
        <f t="shared" ref="BO75" si="375">+IF((AB75+AB76&gt;AB74),111,0)</f>
        <v>0</v>
      </c>
      <c r="BP75" s="506">
        <f t="shared" ref="BP75" si="376">+IF((AC75+AC76&gt;AC74),111,0)</f>
        <v>0</v>
      </c>
      <c r="BQ75" s="506">
        <f t="shared" ref="BQ75" si="377">+IF((AD75+AD76&gt;AD74),111,0)</f>
        <v>0</v>
      </c>
      <c r="BR75" s="506">
        <f t="shared" ref="BR75" si="378">+IF((AE75+AE76&gt;AE74),111,0)</f>
        <v>0</v>
      </c>
      <c r="BS75" s="506">
        <f t="shared" ref="BS75" si="379">+IF((AF75+AF76&gt;AF74),111,0)</f>
        <v>0</v>
      </c>
      <c r="BT75" s="506">
        <f t="shared" ref="BT75" si="380">+IF((AG75+AG76&gt;AG74),111,0)</f>
        <v>0</v>
      </c>
      <c r="BU75" s="506">
        <f t="shared" ref="BU75" si="381">+IF((AH75+AH76&gt;AH74),111,0)</f>
        <v>0</v>
      </c>
      <c r="BV75" s="506">
        <f t="shared" ref="BV75" si="382">+IF((AI75+AI76&gt;AI74),111,0)</f>
        <v>0</v>
      </c>
      <c r="BW75" s="506">
        <f t="shared" ref="BW75" si="383">+IF((AJ75+AJ76&gt;AJ74),111,0)</f>
        <v>0</v>
      </c>
      <c r="BX75" s="506">
        <f t="shared" ref="BX75" si="384">+IF((AK75+AK76&gt;AK74),111,0)</f>
        <v>0</v>
      </c>
      <c r="BY75" s="506">
        <f t="shared" ref="BY75" si="385">+IF((AL75+AL76&gt;AL74),111,0)</f>
        <v>0</v>
      </c>
      <c r="BZ75" s="506">
        <f t="shared" ref="BZ75" si="386">+IF((AM75+AM76&gt;AM74),111,0)</f>
        <v>0</v>
      </c>
      <c r="CA75" s="506">
        <f t="shared" ref="CA75" si="387">+IF((AN75+AN76&gt;AN74),111,0)</f>
        <v>0</v>
      </c>
      <c r="CB75" s="494"/>
      <c r="CC75" s="516">
        <f>SUM(D75:AN75)-'DD7A1.MELD'!L75-'DD7A2.MELD'!Y75-'DD7A3.MELD'!P78-'DD7A3.MELD'!X78-'DD7A3.MELD'!Z78*2</f>
        <v>0</v>
      </c>
    </row>
    <row r="76" spans="1:81" s="51" customFormat="1" ht="17.100000000000001" customHeight="1">
      <c r="B76" s="433"/>
      <c r="C76" s="733" t="s">
        <v>389</v>
      </c>
      <c r="D76" s="482"/>
      <c r="E76" s="482"/>
      <c r="F76" s="482"/>
      <c r="G76" s="482"/>
      <c r="H76" s="482"/>
      <c r="I76" s="482"/>
      <c r="J76" s="482"/>
      <c r="K76" s="666"/>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79">
        <v>79</v>
      </c>
      <c r="AP76" s="494"/>
      <c r="AQ76" s="506"/>
      <c r="AR76" s="506"/>
      <c r="AS76" s="506"/>
      <c r="AT76" s="506"/>
      <c r="AU76" s="506"/>
      <c r="AV76" s="506"/>
      <c r="AW76" s="506"/>
      <c r="AX76" s="780"/>
      <c r="AY76" s="506"/>
      <c r="AZ76" s="506"/>
      <c r="BA76" s="506"/>
      <c r="BB76" s="506"/>
      <c r="BC76" s="506"/>
      <c r="BD76" s="506"/>
      <c r="BE76" s="506"/>
      <c r="BF76" s="506"/>
      <c r="BG76" s="506"/>
      <c r="BH76" s="506"/>
      <c r="BI76" s="506"/>
      <c r="BJ76" s="506"/>
      <c r="BK76" s="506"/>
      <c r="BL76" s="506"/>
      <c r="BM76" s="506"/>
      <c r="BN76" s="506"/>
      <c r="BO76" s="506"/>
      <c r="BP76" s="506"/>
      <c r="BQ76" s="506"/>
      <c r="BR76" s="506"/>
      <c r="BS76" s="506"/>
      <c r="BT76" s="506"/>
      <c r="BU76" s="506"/>
      <c r="BV76" s="506"/>
      <c r="BW76" s="506"/>
      <c r="BX76" s="506"/>
      <c r="BY76" s="506"/>
      <c r="BZ76" s="506"/>
      <c r="CA76" s="506"/>
      <c r="CB76" s="494"/>
      <c r="CC76" s="516">
        <f>SUM(D76:AN76)-'DD7A1.MELD'!L76-'DD7A2.MELD'!Y76-'DD7A3.MELD'!P79-'DD7A3.MELD'!X79-'DD7A3.MELD'!Z79*2</f>
        <v>0</v>
      </c>
    </row>
    <row r="77" spans="1:81" s="51" customFormat="1" ht="17.100000000000001" customHeight="1">
      <c r="B77" s="433"/>
      <c r="C77" s="733" t="s">
        <v>250</v>
      </c>
      <c r="D77" s="482"/>
      <c r="E77" s="482"/>
      <c r="F77" s="482"/>
      <c r="G77" s="482"/>
      <c r="H77" s="482"/>
      <c r="I77" s="482"/>
      <c r="J77" s="482"/>
      <c r="K77" s="666"/>
      <c r="L77" s="482"/>
      <c r="M77" s="482"/>
      <c r="N77" s="482"/>
      <c r="O77" s="482"/>
      <c r="P77" s="482"/>
      <c r="Q77" s="482"/>
      <c r="R77" s="482"/>
      <c r="S77" s="482"/>
      <c r="T77" s="482"/>
      <c r="U77" s="482"/>
      <c r="V77" s="482"/>
      <c r="W77" s="482"/>
      <c r="X77" s="482"/>
      <c r="Y77" s="482"/>
      <c r="Z77" s="482"/>
      <c r="AA77" s="482"/>
      <c r="AB77" s="482"/>
      <c r="AC77" s="482"/>
      <c r="AD77" s="482"/>
      <c r="AE77" s="482"/>
      <c r="AF77" s="482"/>
      <c r="AG77" s="482"/>
      <c r="AH77" s="482"/>
      <c r="AI77" s="482"/>
      <c r="AJ77" s="482"/>
      <c r="AK77" s="482"/>
      <c r="AL77" s="482"/>
      <c r="AM77" s="482"/>
      <c r="AN77" s="482"/>
      <c r="AO77" s="479">
        <v>69</v>
      </c>
      <c r="AP77" s="494"/>
      <c r="AQ77" s="506">
        <f t="shared" ref="AQ77:AW77" si="388">+IF((D77&gt;D74),111,0)</f>
        <v>0</v>
      </c>
      <c r="AR77" s="506">
        <f t="shared" si="388"/>
        <v>0</v>
      </c>
      <c r="AS77" s="506">
        <f t="shared" si="388"/>
        <v>0</v>
      </c>
      <c r="AT77" s="506">
        <f t="shared" si="388"/>
        <v>0</v>
      </c>
      <c r="AU77" s="506">
        <f t="shared" si="388"/>
        <v>0</v>
      </c>
      <c r="AV77" s="506">
        <f t="shared" si="388"/>
        <v>0</v>
      </c>
      <c r="AW77" s="506">
        <f t="shared" si="388"/>
        <v>0</v>
      </c>
      <c r="AX77" s="780"/>
      <c r="AY77" s="506">
        <f t="shared" ref="AY77:BJ77" si="389">+IF((L77&gt;L74),111,0)</f>
        <v>0</v>
      </c>
      <c r="AZ77" s="506">
        <f t="shared" si="389"/>
        <v>0</v>
      </c>
      <c r="BA77" s="506">
        <f t="shared" si="389"/>
        <v>0</v>
      </c>
      <c r="BB77" s="506">
        <f t="shared" si="389"/>
        <v>0</v>
      </c>
      <c r="BC77" s="506">
        <f t="shared" si="389"/>
        <v>0</v>
      </c>
      <c r="BD77" s="506">
        <f t="shared" si="389"/>
        <v>0</v>
      </c>
      <c r="BE77" s="506">
        <f t="shared" si="389"/>
        <v>0</v>
      </c>
      <c r="BF77" s="506">
        <f t="shared" si="389"/>
        <v>0</v>
      </c>
      <c r="BG77" s="506">
        <f t="shared" si="389"/>
        <v>0</v>
      </c>
      <c r="BH77" s="506">
        <f t="shared" si="389"/>
        <v>0</v>
      </c>
      <c r="BI77" s="506">
        <f t="shared" si="389"/>
        <v>0</v>
      </c>
      <c r="BJ77" s="506">
        <f t="shared" si="389"/>
        <v>0</v>
      </c>
      <c r="BK77" s="506">
        <f t="shared" ref="BK77" si="390">+IF((X77&gt;X74),111,0)</f>
        <v>0</v>
      </c>
      <c r="BL77" s="506">
        <f t="shared" ref="BL77" si="391">+IF((Y77&gt;Y74),111,0)</f>
        <v>0</v>
      </c>
      <c r="BM77" s="506">
        <f t="shared" ref="BM77" si="392">+IF((Z77&gt;Z74),111,0)</f>
        <v>0</v>
      </c>
      <c r="BN77" s="506">
        <f t="shared" ref="BN77" si="393">+IF((AA77&gt;AA74),111,0)</f>
        <v>0</v>
      </c>
      <c r="BO77" s="506">
        <f t="shared" ref="BO77" si="394">+IF((AB77&gt;AB74),111,0)</f>
        <v>0</v>
      </c>
      <c r="BP77" s="506">
        <f t="shared" ref="BP77" si="395">+IF((AC77&gt;AC74),111,0)</f>
        <v>0</v>
      </c>
      <c r="BQ77" s="506">
        <f t="shared" ref="BQ77" si="396">+IF((AD77&gt;AD74),111,0)</f>
        <v>0</v>
      </c>
      <c r="BR77" s="506">
        <f t="shared" ref="BR77" si="397">+IF((AE77&gt;AE74),111,0)</f>
        <v>0</v>
      </c>
      <c r="BS77" s="506">
        <f t="shared" ref="BS77" si="398">+IF((AF77&gt;AF74),111,0)</f>
        <v>0</v>
      </c>
      <c r="BT77" s="506">
        <f t="shared" ref="BT77" si="399">+IF((AG77&gt;AG74),111,0)</f>
        <v>0</v>
      </c>
      <c r="BU77" s="506">
        <f t="shared" ref="BU77" si="400">+IF((AH77&gt;AH74),111,0)</f>
        <v>0</v>
      </c>
      <c r="BV77" s="506">
        <f t="shared" ref="BV77" si="401">+IF((AI77&gt;AI74),111,0)</f>
        <v>0</v>
      </c>
      <c r="BW77" s="506">
        <f t="shared" ref="BW77" si="402">+IF((AJ77&gt;AJ74),111,0)</f>
        <v>0</v>
      </c>
      <c r="BX77" s="506">
        <f t="shared" ref="BX77" si="403">+IF((AK77&gt;AK74),111,0)</f>
        <v>0</v>
      </c>
      <c r="BY77" s="506">
        <f t="shared" ref="BY77" si="404">+IF((AL77&gt;AL74),111,0)</f>
        <v>0</v>
      </c>
      <c r="BZ77" s="506">
        <f t="shared" ref="BZ77" si="405">+IF((AM77&gt;AM74),111,0)</f>
        <v>0</v>
      </c>
      <c r="CA77" s="506">
        <f t="shared" ref="CA77" si="406">+IF((AN77&gt;AN74),111,0)</f>
        <v>0</v>
      </c>
      <c r="CB77" s="494"/>
      <c r="CC77" s="516">
        <f>SUM(D77:AN77)-'DD7A1.MELD'!L77-'DD7A2.MELD'!Y77-'DD7A3.MELD'!P80-'DD7A3.MELD'!X80-'DD7A3.MELD'!Z80*2</f>
        <v>0</v>
      </c>
    </row>
    <row r="78" spans="1:81" s="51" customFormat="1" ht="30" customHeight="1">
      <c r="B78" s="433"/>
      <c r="C78" s="736" t="s">
        <v>70</v>
      </c>
      <c r="D78" s="527"/>
      <c r="E78" s="527"/>
      <c r="F78" s="527"/>
      <c r="G78" s="527"/>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527"/>
      <c r="AG78" s="527"/>
      <c r="AH78" s="527"/>
      <c r="AI78" s="527"/>
      <c r="AJ78" s="527"/>
      <c r="AK78" s="527"/>
      <c r="AL78" s="527"/>
      <c r="AM78" s="527"/>
      <c r="AN78" s="527"/>
      <c r="AO78" s="479"/>
      <c r="AP78" s="494"/>
      <c r="AQ78" s="500"/>
      <c r="AR78" s="500"/>
      <c r="AS78" s="500"/>
      <c r="AT78" s="500"/>
      <c r="AU78" s="500"/>
      <c r="AV78" s="500"/>
      <c r="AW78" s="500"/>
      <c r="AX78" s="770"/>
      <c r="AY78" s="500"/>
      <c r="AZ78" s="500"/>
      <c r="BA78" s="500"/>
      <c r="BB78" s="500"/>
      <c r="BC78" s="500"/>
      <c r="BD78" s="500"/>
      <c r="BE78" s="500"/>
      <c r="BF78" s="500"/>
      <c r="BG78" s="500"/>
      <c r="BH78" s="500"/>
      <c r="BI78" s="500"/>
      <c r="BJ78" s="500"/>
      <c r="BK78" s="500"/>
      <c r="BL78" s="500"/>
      <c r="BM78" s="500"/>
      <c r="BN78" s="500"/>
      <c r="BO78" s="500"/>
      <c r="BP78" s="500"/>
      <c r="BQ78" s="500"/>
      <c r="BR78" s="500"/>
      <c r="BS78" s="500"/>
      <c r="BT78" s="500"/>
      <c r="BU78" s="500"/>
      <c r="BV78" s="500"/>
      <c r="BW78" s="500"/>
      <c r="BX78" s="500"/>
      <c r="BY78" s="500"/>
      <c r="BZ78" s="500"/>
      <c r="CA78" s="500"/>
      <c r="CB78" s="494"/>
      <c r="CC78" s="503"/>
    </row>
    <row r="79" spans="1:81" s="51" customFormat="1" ht="30" customHeight="1">
      <c r="A79" s="831"/>
      <c r="B79" s="433"/>
      <c r="C79" s="735" t="s">
        <v>444</v>
      </c>
      <c r="D79" s="482"/>
      <c r="E79" s="482"/>
      <c r="F79" s="482"/>
      <c r="G79" s="482"/>
      <c r="H79" s="482"/>
      <c r="I79" s="482"/>
      <c r="J79" s="482"/>
      <c r="K79" s="666"/>
      <c r="L79" s="482"/>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482"/>
      <c r="AL79" s="482"/>
      <c r="AM79" s="482"/>
      <c r="AN79" s="482"/>
      <c r="AO79" s="479">
        <v>185</v>
      </c>
      <c r="AP79" s="494"/>
      <c r="AQ79" s="500">
        <f t="shared" ref="AQ79:AW79" si="407">+D74-SUM(D79:D84)</f>
        <v>0</v>
      </c>
      <c r="AR79" s="500">
        <f t="shared" si="407"/>
        <v>0</v>
      </c>
      <c r="AS79" s="500">
        <f t="shared" si="407"/>
        <v>0</v>
      </c>
      <c r="AT79" s="500">
        <f t="shared" si="407"/>
        <v>0</v>
      </c>
      <c r="AU79" s="500">
        <f t="shared" si="407"/>
        <v>0</v>
      </c>
      <c r="AV79" s="500">
        <f t="shared" si="407"/>
        <v>0</v>
      </c>
      <c r="AW79" s="500">
        <f t="shared" si="407"/>
        <v>0</v>
      </c>
      <c r="AX79" s="780"/>
      <c r="AY79" s="500">
        <f t="shared" ref="AY79:BJ79" si="408">+L74-SUM(L79:L84)</f>
        <v>0</v>
      </c>
      <c r="AZ79" s="500">
        <f t="shared" si="408"/>
        <v>0</v>
      </c>
      <c r="BA79" s="500">
        <f t="shared" si="408"/>
        <v>0</v>
      </c>
      <c r="BB79" s="500">
        <f t="shared" si="408"/>
        <v>0</v>
      </c>
      <c r="BC79" s="500">
        <f t="shared" si="408"/>
        <v>0</v>
      </c>
      <c r="BD79" s="500">
        <f t="shared" si="408"/>
        <v>0</v>
      </c>
      <c r="BE79" s="500">
        <f t="shared" si="408"/>
        <v>0</v>
      </c>
      <c r="BF79" s="500">
        <f t="shared" si="408"/>
        <v>0</v>
      </c>
      <c r="BG79" s="500">
        <f t="shared" si="408"/>
        <v>0</v>
      </c>
      <c r="BH79" s="500">
        <f t="shared" si="408"/>
        <v>0</v>
      </c>
      <c r="BI79" s="500">
        <f t="shared" si="408"/>
        <v>0</v>
      </c>
      <c r="BJ79" s="500">
        <f t="shared" si="408"/>
        <v>0</v>
      </c>
      <c r="BK79" s="500">
        <f t="shared" ref="BK79" si="409">+X74-SUM(X79:X84)</f>
        <v>0</v>
      </c>
      <c r="BL79" s="500">
        <f t="shared" ref="BL79" si="410">+Y74-SUM(Y79:Y84)</f>
        <v>0</v>
      </c>
      <c r="BM79" s="500">
        <f t="shared" ref="BM79" si="411">+Z74-SUM(Z79:Z84)</f>
        <v>0</v>
      </c>
      <c r="BN79" s="500">
        <f t="shared" ref="BN79" si="412">+AA74-SUM(AA79:AA84)</f>
        <v>0</v>
      </c>
      <c r="BO79" s="500">
        <f t="shared" ref="BO79" si="413">+AB74-SUM(AB79:AB84)</f>
        <v>0</v>
      </c>
      <c r="BP79" s="500">
        <f t="shared" ref="BP79" si="414">+AC74-SUM(AC79:AC84)</f>
        <v>0</v>
      </c>
      <c r="BQ79" s="500">
        <f t="shared" ref="BQ79" si="415">+AD74-SUM(AD79:AD84)</f>
        <v>0</v>
      </c>
      <c r="BR79" s="500">
        <f t="shared" ref="BR79" si="416">+AE74-SUM(AE79:AE84)</f>
        <v>0</v>
      </c>
      <c r="BS79" s="500">
        <f t="shared" ref="BS79" si="417">+AF74-SUM(AF79:AF84)</f>
        <v>0</v>
      </c>
      <c r="BT79" s="500">
        <f t="shared" ref="BT79" si="418">+AG74-SUM(AG79:AG84)</f>
        <v>0</v>
      </c>
      <c r="BU79" s="500">
        <f t="shared" ref="BU79" si="419">+AH74-SUM(AH79:AH84)</f>
        <v>0</v>
      </c>
      <c r="BV79" s="500">
        <f t="shared" ref="BV79" si="420">+AI74-SUM(AI79:AI84)</f>
        <v>0</v>
      </c>
      <c r="BW79" s="500">
        <f t="shared" ref="BW79" si="421">+AJ74-SUM(AJ79:AJ84)</f>
        <v>0</v>
      </c>
      <c r="BX79" s="500">
        <f t="shared" ref="BX79" si="422">+AK74-SUM(AK79:AK84)</f>
        <v>0</v>
      </c>
      <c r="BY79" s="500">
        <f t="shared" ref="BY79" si="423">+AL74-SUM(AL79:AL84)</f>
        <v>0</v>
      </c>
      <c r="BZ79" s="500">
        <f t="shared" ref="BZ79" si="424">+AM74-SUM(AM79:AM84)</f>
        <v>0</v>
      </c>
      <c r="CA79" s="500">
        <f t="shared" ref="CA79" si="425">+AN74-SUM(AN79:AN84)</f>
        <v>0</v>
      </c>
      <c r="CB79" s="494"/>
      <c r="CC79" s="500">
        <f>SUM(D79:AN79)-'DD7A1.MELD'!L79-'DD7A2.MELD'!Y79-'DD7A3.MELD'!P84-'DD7A3.MELD'!X84-'DD7A3.MELD'!Z84*2</f>
        <v>0</v>
      </c>
    </row>
    <row r="80" spans="1:81" s="51" customFormat="1" ht="17.100000000000001" customHeight="1">
      <c r="A80" s="831"/>
      <c r="B80" s="433"/>
      <c r="C80" s="735" t="s">
        <v>445</v>
      </c>
      <c r="D80" s="482"/>
      <c r="E80" s="482"/>
      <c r="F80" s="482"/>
      <c r="G80" s="482"/>
      <c r="H80" s="482"/>
      <c r="I80" s="482"/>
      <c r="J80" s="482"/>
      <c r="K80" s="666"/>
      <c r="L80" s="482"/>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79">
        <v>186</v>
      </c>
      <c r="AP80" s="494"/>
      <c r="AQ80" s="500"/>
      <c r="AR80" s="500"/>
      <c r="AS80" s="500"/>
      <c r="AT80" s="500"/>
      <c r="AU80" s="500"/>
      <c r="AV80" s="500"/>
      <c r="AW80" s="500"/>
      <c r="AX80" s="780"/>
      <c r="AY80" s="500"/>
      <c r="AZ80" s="500"/>
      <c r="BA80" s="500"/>
      <c r="BB80" s="500"/>
      <c r="BC80" s="500"/>
      <c r="BD80" s="500"/>
      <c r="BE80" s="500"/>
      <c r="BF80" s="500"/>
      <c r="BG80" s="500"/>
      <c r="BH80" s="500"/>
      <c r="BI80" s="500"/>
      <c r="BJ80" s="500"/>
      <c r="BK80" s="500"/>
      <c r="BL80" s="500"/>
      <c r="BM80" s="500"/>
      <c r="BN80" s="500"/>
      <c r="BO80" s="500"/>
      <c r="BP80" s="500"/>
      <c r="BQ80" s="500"/>
      <c r="BR80" s="500"/>
      <c r="BS80" s="500"/>
      <c r="BT80" s="500"/>
      <c r="BU80" s="500"/>
      <c r="BV80" s="500"/>
      <c r="BW80" s="500"/>
      <c r="BX80" s="500"/>
      <c r="BY80" s="500"/>
      <c r="BZ80" s="500"/>
      <c r="CA80" s="500"/>
      <c r="CB80" s="494"/>
      <c r="CC80" s="503">
        <f>SUM(D80:AN80)-'DD7A1.MELD'!L80-'DD7A2.MELD'!Y80-'DD7A3.MELD'!P85-'DD7A3.MELD'!X85-'DD7A3.MELD'!Z85*2</f>
        <v>0</v>
      </c>
    </row>
    <row r="81" spans="2:81" s="51" customFormat="1" ht="17.100000000000001" customHeight="1">
      <c r="B81" s="432"/>
      <c r="C81" s="552" t="s">
        <v>371</v>
      </c>
      <c r="D81" s="482"/>
      <c r="E81" s="482"/>
      <c r="F81" s="482"/>
      <c r="G81" s="482"/>
      <c r="H81" s="482"/>
      <c r="I81" s="482"/>
      <c r="J81" s="482"/>
      <c r="K81" s="666"/>
      <c r="L81" s="482"/>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c r="AO81" s="479">
        <v>80</v>
      </c>
      <c r="AP81" s="494"/>
      <c r="AQ81" s="500"/>
      <c r="AR81" s="500"/>
      <c r="AS81" s="500"/>
      <c r="AT81" s="500"/>
      <c r="AU81" s="500"/>
      <c r="AV81" s="500"/>
      <c r="AW81" s="500"/>
      <c r="AX81" s="780"/>
      <c r="AY81" s="500"/>
      <c r="AZ81" s="500"/>
      <c r="BA81" s="500"/>
      <c r="BB81" s="500"/>
      <c r="BC81" s="500"/>
      <c r="BD81" s="500"/>
      <c r="BE81" s="500"/>
      <c r="BF81" s="500"/>
      <c r="BG81" s="500"/>
      <c r="BH81" s="500"/>
      <c r="BI81" s="500"/>
      <c r="BJ81" s="500"/>
      <c r="BK81" s="500"/>
      <c r="BL81" s="500"/>
      <c r="BM81" s="500"/>
      <c r="BN81" s="500"/>
      <c r="BO81" s="500"/>
      <c r="BP81" s="500"/>
      <c r="BQ81" s="500"/>
      <c r="BR81" s="500"/>
      <c r="BS81" s="500"/>
      <c r="BT81" s="500"/>
      <c r="BU81" s="500"/>
      <c r="BV81" s="500"/>
      <c r="BW81" s="500"/>
      <c r="BX81" s="500"/>
      <c r="BY81" s="500"/>
      <c r="BZ81" s="500"/>
      <c r="CA81" s="500"/>
      <c r="CB81" s="494"/>
      <c r="CC81" s="503">
        <f>SUM(D81:AN81)-'DD7A1.MELD'!L81-'DD7A2.MELD'!Y81-'DD7A3.MELD'!P86-'DD7A3.MELD'!X86-'DD7A3.MELD'!Z86*2</f>
        <v>0</v>
      </c>
    </row>
    <row r="82" spans="2:81" s="56" customFormat="1" ht="17.100000000000001" customHeight="1">
      <c r="B82" s="436"/>
      <c r="C82" s="552" t="s">
        <v>372</v>
      </c>
      <c r="D82" s="482"/>
      <c r="E82" s="482"/>
      <c r="F82" s="482"/>
      <c r="G82" s="482"/>
      <c r="H82" s="482"/>
      <c r="I82" s="482"/>
      <c r="J82" s="482"/>
      <c r="K82" s="666"/>
      <c r="L82" s="482"/>
      <c r="M82" s="482"/>
      <c r="N82" s="482"/>
      <c r="O82" s="482"/>
      <c r="P82" s="482"/>
      <c r="Q82" s="482"/>
      <c r="R82" s="482"/>
      <c r="S82" s="482"/>
      <c r="T82" s="482"/>
      <c r="U82" s="482"/>
      <c r="V82" s="482"/>
      <c r="W82" s="482"/>
      <c r="X82" s="482"/>
      <c r="Y82" s="482"/>
      <c r="Z82" s="482"/>
      <c r="AA82" s="482"/>
      <c r="AB82" s="482"/>
      <c r="AC82" s="482"/>
      <c r="AD82" s="482"/>
      <c r="AE82" s="482"/>
      <c r="AF82" s="482"/>
      <c r="AG82" s="482"/>
      <c r="AH82" s="482"/>
      <c r="AI82" s="482"/>
      <c r="AJ82" s="482"/>
      <c r="AK82" s="482"/>
      <c r="AL82" s="482"/>
      <c r="AM82" s="482"/>
      <c r="AN82" s="482"/>
      <c r="AO82" s="479">
        <v>81</v>
      </c>
      <c r="AP82" s="498"/>
      <c r="AQ82" s="500"/>
      <c r="AR82" s="500"/>
      <c r="AS82" s="500"/>
      <c r="AT82" s="500"/>
      <c r="AU82" s="500"/>
      <c r="AV82" s="500"/>
      <c r="AW82" s="500"/>
      <c r="AX82" s="780"/>
      <c r="AY82" s="500"/>
      <c r="AZ82" s="500"/>
      <c r="BA82" s="500"/>
      <c r="BB82" s="500"/>
      <c r="BC82" s="500"/>
      <c r="BD82" s="500"/>
      <c r="BE82" s="500"/>
      <c r="BF82" s="500"/>
      <c r="BG82" s="500"/>
      <c r="BH82" s="500"/>
      <c r="BI82" s="500"/>
      <c r="BJ82" s="500"/>
      <c r="BK82" s="500"/>
      <c r="BL82" s="500"/>
      <c r="BM82" s="500"/>
      <c r="BN82" s="500"/>
      <c r="BO82" s="500"/>
      <c r="BP82" s="500"/>
      <c r="BQ82" s="500"/>
      <c r="BR82" s="500"/>
      <c r="BS82" s="500"/>
      <c r="BT82" s="500"/>
      <c r="BU82" s="500"/>
      <c r="BV82" s="500"/>
      <c r="BW82" s="500"/>
      <c r="BX82" s="500"/>
      <c r="BY82" s="500"/>
      <c r="BZ82" s="500"/>
      <c r="CA82" s="500"/>
      <c r="CB82" s="498"/>
      <c r="CC82" s="503">
        <f>SUM(D82:AN82)-'DD7A1.MELD'!L82-'DD7A2.MELD'!Y82-'DD7A3.MELD'!P87-'DD7A3.MELD'!X87-'DD7A3.MELD'!Z87*2</f>
        <v>0</v>
      </c>
    </row>
    <row r="83" spans="2:81" s="51" customFormat="1" ht="17.100000000000001" customHeight="1">
      <c r="B83" s="432"/>
      <c r="C83" s="552" t="s">
        <v>373</v>
      </c>
      <c r="D83" s="482"/>
      <c r="E83" s="482"/>
      <c r="F83" s="482"/>
      <c r="G83" s="482"/>
      <c r="H83" s="482"/>
      <c r="I83" s="482"/>
      <c r="J83" s="482"/>
      <c r="K83" s="666"/>
      <c r="L83" s="482"/>
      <c r="M83" s="482"/>
      <c r="N83" s="482"/>
      <c r="O83" s="482"/>
      <c r="P83" s="482"/>
      <c r="Q83" s="482"/>
      <c r="R83" s="482"/>
      <c r="S83" s="482"/>
      <c r="T83" s="482"/>
      <c r="U83" s="482"/>
      <c r="V83" s="482"/>
      <c r="W83" s="482"/>
      <c r="X83" s="482"/>
      <c r="Y83" s="482"/>
      <c r="Z83" s="482"/>
      <c r="AA83" s="482"/>
      <c r="AB83" s="482"/>
      <c r="AC83" s="482"/>
      <c r="AD83" s="482"/>
      <c r="AE83" s="482"/>
      <c r="AF83" s="482"/>
      <c r="AG83" s="482"/>
      <c r="AH83" s="482"/>
      <c r="AI83" s="482"/>
      <c r="AJ83" s="482"/>
      <c r="AK83" s="482"/>
      <c r="AL83" s="482"/>
      <c r="AM83" s="482"/>
      <c r="AN83" s="482"/>
      <c r="AO83" s="479">
        <v>82</v>
      </c>
      <c r="AP83" s="494"/>
      <c r="AQ83" s="500"/>
      <c r="AR83" s="500"/>
      <c r="AS83" s="500"/>
      <c r="AT83" s="500"/>
      <c r="AU83" s="500"/>
      <c r="AV83" s="500"/>
      <c r="AW83" s="500"/>
      <c r="AX83" s="780"/>
      <c r="AY83" s="500"/>
      <c r="AZ83" s="500"/>
      <c r="BA83" s="500"/>
      <c r="BB83" s="500"/>
      <c r="BC83" s="500"/>
      <c r="BD83" s="500"/>
      <c r="BE83" s="500"/>
      <c r="BF83" s="500"/>
      <c r="BG83" s="500"/>
      <c r="BH83" s="500"/>
      <c r="BI83" s="500"/>
      <c r="BJ83" s="500"/>
      <c r="BK83" s="500"/>
      <c r="BL83" s="500"/>
      <c r="BM83" s="500"/>
      <c r="BN83" s="500"/>
      <c r="BO83" s="500"/>
      <c r="BP83" s="500"/>
      <c r="BQ83" s="500"/>
      <c r="BR83" s="500"/>
      <c r="BS83" s="500"/>
      <c r="BT83" s="500"/>
      <c r="BU83" s="500"/>
      <c r="BV83" s="500"/>
      <c r="BW83" s="500"/>
      <c r="BX83" s="500"/>
      <c r="BY83" s="500"/>
      <c r="BZ83" s="500"/>
      <c r="CA83" s="500"/>
      <c r="CB83" s="494"/>
      <c r="CC83" s="503">
        <f>SUM(D83:AN83)-'DD7A1.MELD'!L83-'DD7A2.MELD'!Y83-'DD7A3.MELD'!P88-'DD7A3.MELD'!X88-'DD7A3.MELD'!Z88*2</f>
        <v>0</v>
      </c>
    </row>
    <row r="84" spans="2:81" s="51" customFormat="1" ht="17.100000000000001" customHeight="1">
      <c r="B84" s="433"/>
      <c r="C84" s="552" t="s">
        <v>374</v>
      </c>
      <c r="D84" s="482"/>
      <c r="E84" s="482"/>
      <c r="F84" s="482"/>
      <c r="G84" s="482"/>
      <c r="H84" s="482"/>
      <c r="I84" s="482"/>
      <c r="J84" s="482"/>
      <c r="K84" s="666"/>
      <c r="L84" s="482"/>
      <c r="M84" s="482"/>
      <c r="N84" s="482"/>
      <c r="O84" s="482"/>
      <c r="P84" s="482"/>
      <c r="Q84" s="482"/>
      <c r="R84" s="482"/>
      <c r="S84" s="482"/>
      <c r="T84" s="482"/>
      <c r="U84" s="482"/>
      <c r="V84" s="482"/>
      <c r="W84" s="482"/>
      <c r="X84" s="482"/>
      <c r="Y84" s="482"/>
      <c r="Z84" s="482"/>
      <c r="AA84" s="482"/>
      <c r="AB84" s="482"/>
      <c r="AC84" s="482"/>
      <c r="AD84" s="482"/>
      <c r="AE84" s="482"/>
      <c r="AF84" s="482"/>
      <c r="AG84" s="482"/>
      <c r="AH84" s="482"/>
      <c r="AI84" s="482"/>
      <c r="AJ84" s="482"/>
      <c r="AK84" s="482"/>
      <c r="AL84" s="482"/>
      <c r="AM84" s="482"/>
      <c r="AN84" s="482"/>
      <c r="AO84" s="479">
        <v>83</v>
      </c>
      <c r="AP84" s="494"/>
      <c r="AQ84" s="500"/>
      <c r="AR84" s="500"/>
      <c r="AS84" s="500"/>
      <c r="AT84" s="500"/>
      <c r="AU84" s="500"/>
      <c r="AV84" s="500"/>
      <c r="AW84" s="500"/>
      <c r="AX84" s="780"/>
      <c r="AY84" s="500"/>
      <c r="AZ84" s="500"/>
      <c r="BA84" s="500"/>
      <c r="BB84" s="500"/>
      <c r="BC84" s="500"/>
      <c r="BD84" s="500"/>
      <c r="BE84" s="500"/>
      <c r="BF84" s="500"/>
      <c r="BG84" s="500"/>
      <c r="BH84" s="500"/>
      <c r="BI84" s="500"/>
      <c r="BJ84" s="500"/>
      <c r="BK84" s="500"/>
      <c r="BL84" s="500"/>
      <c r="BM84" s="500"/>
      <c r="BN84" s="500"/>
      <c r="BO84" s="500"/>
      <c r="BP84" s="500"/>
      <c r="BQ84" s="500"/>
      <c r="BR84" s="500"/>
      <c r="BS84" s="500"/>
      <c r="BT84" s="500"/>
      <c r="BU84" s="500"/>
      <c r="BV84" s="500"/>
      <c r="BW84" s="500"/>
      <c r="BX84" s="500"/>
      <c r="BY84" s="500"/>
      <c r="BZ84" s="500"/>
      <c r="CA84" s="500"/>
      <c r="CB84" s="494"/>
      <c r="CC84" s="503">
        <f>SUM(D84:AN84)-'DD7A1.MELD'!L84-'DD7A2.MELD'!Y84-'DD7A3.MELD'!P89-'DD7A3.MELD'!X89-'DD7A3.MELD'!Z89*2</f>
        <v>0</v>
      </c>
    </row>
    <row r="85" spans="2:81" s="51" customFormat="1" ht="30" customHeight="1">
      <c r="B85" s="433"/>
      <c r="C85" s="560" t="s">
        <v>462</v>
      </c>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303"/>
      <c r="AF85" s="303"/>
      <c r="AG85" s="303"/>
      <c r="AH85" s="303"/>
      <c r="AI85" s="303"/>
      <c r="AJ85" s="303"/>
      <c r="AK85" s="303"/>
      <c r="AL85" s="303"/>
      <c r="AM85" s="303"/>
      <c r="AN85" s="303"/>
      <c r="AO85" s="479"/>
      <c r="AP85" s="494"/>
      <c r="AQ85" s="503"/>
      <c r="AR85" s="503"/>
      <c r="AS85" s="503"/>
      <c r="AT85" s="503"/>
      <c r="AU85" s="503"/>
      <c r="AV85" s="503"/>
      <c r="AW85" s="503"/>
      <c r="AX85" s="769"/>
      <c r="AY85" s="503"/>
      <c r="AZ85" s="503"/>
      <c r="BA85" s="503"/>
      <c r="BB85" s="503"/>
      <c r="BC85" s="503"/>
      <c r="BD85" s="503"/>
      <c r="BE85" s="503"/>
      <c r="BF85" s="503"/>
      <c r="BG85" s="503"/>
      <c r="BH85" s="503"/>
      <c r="BI85" s="503"/>
      <c r="BJ85" s="503"/>
      <c r="BK85" s="503"/>
      <c r="BL85" s="503"/>
      <c r="BM85" s="503"/>
      <c r="BN85" s="503"/>
      <c r="BO85" s="503"/>
      <c r="BP85" s="503"/>
      <c r="BQ85" s="503"/>
      <c r="BR85" s="503"/>
      <c r="BS85" s="503"/>
      <c r="BT85" s="503"/>
      <c r="BU85" s="503"/>
      <c r="BV85" s="503"/>
      <c r="BW85" s="503"/>
      <c r="BX85" s="503"/>
      <c r="BY85" s="503"/>
      <c r="BZ85" s="503"/>
      <c r="CA85" s="503"/>
      <c r="CB85" s="494"/>
      <c r="CC85" s="503"/>
    </row>
    <row r="86" spans="2:81" s="51" customFormat="1" ht="17.100000000000001" customHeight="1">
      <c r="B86" s="432"/>
      <c r="C86" s="732" t="s">
        <v>10</v>
      </c>
      <c r="D86" s="482"/>
      <c r="E86" s="482"/>
      <c r="F86" s="482"/>
      <c r="G86" s="482"/>
      <c r="H86" s="482"/>
      <c r="I86" s="482"/>
      <c r="J86" s="482"/>
      <c r="K86" s="666"/>
      <c r="L86" s="482"/>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482"/>
      <c r="AJ86" s="482"/>
      <c r="AK86" s="482"/>
      <c r="AL86" s="482"/>
      <c r="AM86" s="482"/>
      <c r="AN86" s="482"/>
      <c r="AO86" s="479">
        <v>101</v>
      </c>
      <c r="AP86" s="494"/>
      <c r="AQ86" s="500">
        <f t="shared" ref="AQ86:AW86" si="426">+D86-SUM(D87:D88)</f>
        <v>0</v>
      </c>
      <c r="AR86" s="500">
        <f t="shared" si="426"/>
        <v>0</v>
      </c>
      <c r="AS86" s="500">
        <f t="shared" si="426"/>
        <v>0</v>
      </c>
      <c r="AT86" s="500">
        <f t="shared" si="426"/>
        <v>0</v>
      </c>
      <c r="AU86" s="500">
        <f t="shared" si="426"/>
        <v>0</v>
      </c>
      <c r="AV86" s="500">
        <f t="shared" si="426"/>
        <v>0</v>
      </c>
      <c r="AW86" s="500">
        <f t="shared" si="426"/>
        <v>0</v>
      </c>
      <c r="AX86" s="780"/>
      <c r="AY86" s="500">
        <f t="shared" ref="AY86:BJ86" si="427">+L86-SUM(L87:L88)</f>
        <v>0</v>
      </c>
      <c r="AZ86" s="500">
        <f t="shared" si="427"/>
        <v>0</v>
      </c>
      <c r="BA86" s="500">
        <f t="shared" si="427"/>
        <v>0</v>
      </c>
      <c r="BB86" s="500">
        <f t="shared" si="427"/>
        <v>0</v>
      </c>
      <c r="BC86" s="500">
        <f t="shared" si="427"/>
        <v>0</v>
      </c>
      <c r="BD86" s="500">
        <f t="shared" si="427"/>
        <v>0</v>
      </c>
      <c r="BE86" s="500">
        <f t="shared" si="427"/>
        <v>0</v>
      </c>
      <c r="BF86" s="500">
        <f t="shared" si="427"/>
        <v>0</v>
      </c>
      <c r="BG86" s="500">
        <f t="shared" si="427"/>
        <v>0</v>
      </c>
      <c r="BH86" s="500">
        <f t="shared" si="427"/>
        <v>0</v>
      </c>
      <c r="BI86" s="500">
        <f t="shared" si="427"/>
        <v>0</v>
      </c>
      <c r="BJ86" s="500">
        <f t="shared" si="427"/>
        <v>0</v>
      </c>
      <c r="BK86" s="500">
        <f t="shared" ref="BK86" si="428">+X86-SUM(X87:X88)</f>
        <v>0</v>
      </c>
      <c r="BL86" s="500">
        <f t="shared" ref="BL86" si="429">+Y86-SUM(Y87:Y88)</f>
        <v>0</v>
      </c>
      <c r="BM86" s="500">
        <f t="shared" ref="BM86" si="430">+Z86-SUM(Z87:Z88)</f>
        <v>0</v>
      </c>
      <c r="BN86" s="500">
        <f t="shared" ref="BN86" si="431">+AA86-SUM(AA87:AA88)</f>
        <v>0</v>
      </c>
      <c r="BO86" s="500">
        <f t="shared" ref="BO86" si="432">+AB86-SUM(AB87:AB88)</f>
        <v>0</v>
      </c>
      <c r="BP86" s="500">
        <f t="shared" ref="BP86" si="433">+AC86-SUM(AC87:AC88)</f>
        <v>0</v>
      </c>
      <c r="BQ86" s="500">
        <f t="shared" ref="BQ86" si="434">+AD86-SUM(AD87:AD88)</f>
        <v>0</v>
      </c>
      <c r="BR86" s="500">
        <f t="shared" ref="BR86" si="435">+AE86-SUM(AE87:AE88)</f>
        <v>0</v>
      </c>
      <c r="BS86" s="500">
        <f t="shared" ref="BS86" si="436">+AF86-SUM(AF87:AF88)</f>
        <v>0</v>
      </c>
      <c r="BT86" s="500">
        <f t="shared" ref="BT86" si="437">+AG86-SUM(AG87:AG88)</f>
        <v>0</v>
      </c>
      <c r="BU86" s="500">
        <f t="shared" ref="BU86" si="438">+AH86-SUM(AH87:AH88)</f>
        <v>0</v>
      </c>
      <c r="BV86" s="500">
        <f t="shared" ref="BV86" si="439">+AI86-SUM(AI87:AI88)</f>
        <v>0</v>
      </c>
      <c r="BW86" s="500">
        <f t="shared" ref="BW86" si="440">+AJ86-SUM(AJ87:AJ88)</f>
        <v>0</v>
      </c>
      <c r="BX86" s="500">
        <f t="shared" ref="BX86" si="441">+AK86-SUM(AK87:AK88)</f>
        <v>0</v>
      </c>
      <c r="BY86" s="500">
        <f t="shared" ref="BY86" si="442">+AL86-SUM(AL87:AL88)</f>
        <v>0</v>
      </c>
      <c r="BZ86" s="500">
        <f t="shared" ref="BZ86" si="443">+AM86-SUM(AM87:AM88)</f>
        <v>0</v>
      </c>
      <c r="CA86" s="500">
        <f t="shared" ref="CA86" si="444">+AN86-SUM(AN87:AN88)</f>
        <v>0</v>
      </c>
      <c r="CB86" s="494"/>
      <c r="CC86" s="503">
        <f>SUM(D86:AN86)-'DD7A1.MELD'!L86-'DD7A2.MELD'!Y86-'DD7A3.MELD'!P91-'DD7A3.MELD'!X91-'DD7A3.MELD'!Z91*2</f>
        <v>0</v>
      </c>
    </row>
    <row r="87" spans="2:81" s="51" customFormat="1" ht="17.100000000000001" customHeight="1">
      <c r="B87" s="432"/>
      <c r="C87" s="552" t="s">
        <v>61</v>
      </c>
      <c r="D87" s="482"/>
      <c r="E87" s="482"/>
      <c r="F87" s="482"/>
      <c r="G87" s="482"/>
      <c r="H87" s="482"/>
      <c r="I87" s="482"/>
      <c r="J87" s="482"/>
      <c r="K87" s="666"/>
      <c r="L87" s="482"/>
      <c r="M87" s="482"/>
      <c r="N87" s="482"/>
      <c r="O87" s="482"/>
      <c r="P87" s="482"/>
      <c r="Q87" s="482"/>
      <c r="R87" s="482"/>
      <c r="S87" s="482"/>
      <c r="T87" s="482"/>
      <c r="U87" s="482"/>
      <c r="V87" s="482"/>
      <c r="W87" s="482"/>
      <c r="X87" s="482"/>
      <c r="Y87" s="482"/>
      <c r="Z87" s="482"/>
      <c r="AA87" s="482"/>
      <c r="AB87" s="482"/>
      <c r="AC87" s="482"/>
      <c r="AD87" s="482"/>
      <c r="AE87" s="482"/>
      <c r="AF87" s="482"/>
      <c r="AG87" s="482"/>
      <c r="AH87" s="482"/>
      <c r="AI87" s="482"/>
      <c r="AJ87" s="482"/>
      <c r="AK87" s="482"/>
      <c r="AL87" s="482"/>
      <c r="AM87" s="482"/>
      <c r="AN87" s="482"/>
      <c r="AO87" s="479">
        <v>102</v>
      </c>
      <c r="AP87" s="494"/>
      <c r="AQ87" s="500"/>
      <c r="AR87" s="500"/>
      <c r="AS87" s="500"/>
      <c r="AT87" s="500"/>
      <c r="AU87" s="500"/>
      <c r="AV87" s="500"/>
      <c r="AW87" s="500"/>
      <c r="AX87" s="780"/>
      <c r="AY87" s="500"/>
      <c r="AZ87" s="500"/>
      <c r="BA87" s="500"/>
      <c r="BB87" s="500"/>
      <c r="BC87" s="500"/>
      <c r="BD87" s="500"/>
      <c r="BE87" s="500"/>
      <c r="BF87" s="500"/>
      <c r="BG87" s="500"/>
      <c r="BH87" s="500"/>
      <c r="BI87" s="500"/>
      <c r="BJ87" s="500"/>
      <c r="BK87" s="500"/>
      <c r="BL87" s="500"/>
      <c r="BM87" s="500"/>
      <c r="BN87" s="500"/>
      <c r="BO87" s="500"/>
      <c r="BP87" s="500"/>
      <c r="BQ87" s="500"/>
      <c r="BR87" s="500"/>
      <c r="BS87" s="500"/>
      <c r="BT87" s="500"/>
      <c r="BU87" s="500"/>
      <c r="BV87" s="500"/>
      <c r="BW87" s="500"/>
      <c r="BX87" s="500"/>
      <c r="BY87" s="500"/>
      <c r="BZ87" s="500"/>
      <c r="CA87" s="500"/>
      <c r="CB87" s="494"/>
      <c r="CC87" s="503">
        <f>SUM(D87:AN87)-'DD7A1.MELD'!L87-'DD7A2.MELD'!Y87-'DD7A3.MELD'!P92-'DD7A3.MELD'!X92-'DD7A3.MELD'!Z92*2</f>
        <v>0</v>
      </c>
    </row>
    <row r="88" spans="2:81" s="51" customFormat="1" ht="17.100000000000001" customHeight="1">
      <c r="B88" s="432"/>
      <c r="C88" s="552" t="s">
        <v>62</v>
      </c>
      <c r="D88" s="482"/>
      <c r="E88" s="482"/>
      <c r="F88" s="482"/>
      <c r="G88" s="482"/>
      <c r="H88" s="482"/>
      <c r="I88" s="482"/>
      <c r="J88" s="482"/>
      <c r="K88" s="666"/>
      <c r="L88" s="482"/>
      <c r="M88" s="482"/>
      <c r="N88" s="482"/>
      <c r="O88" s="482"/>
      <c r="P88" s="482"/>
      <c r="Q88" s="482"/>
      <c r="R88" s="482"/>
      <c r="S88" s="482"/>
      <c r="T88" s="482"/>
      <c r="U88" s="482"/>
      <c r="V88" s="482"/>
      <c r="W88" s="482"/>
      <c r="X88" s="482"/>
      <c r="Y88" s="482"/>
      <c r="Z88" s="482"/>
      <c r="AA88" s="482"/>
      <c r="AB88" s="482"/>
      <c r="AC88" s="482"/>
      <c r="AD88" s="482"/>
      <c r="AE88" s="482"/>
      <c r="AF88" s="482"/>
      <c r="AG88" s="482"/>
      <c r="AH88" s="482"/>
      <c r="AI88" s="482"/>
      <c r="AJ88" s="482"/>
      <c r="AK88" s="482"/>
      <c r="AL88" s="482"/>
      <c r="AM88" s="482"/>
      <c r="AN88" s="482"/>
      <c r="AO88" s="479">
        <v>103</v>
      </c>
      <c r="AP88" s="494"/>
      <c r="AQ88" s="500"/>
      <c r="AR88" s="500"/>
      <c r="AS88" s="500"/>
      <c r="AT88" s="500"/>
      <c r="AU88" s="500"/>
      <c r="AV88" s="500"/>
      <c r="AW88" s="500"/>
      <c r="AX88" s="780"/>
      <c r="AY88" s="500"/>
      <c r="AZ88" s="500"/>
      <c r="BA88" s="500"/>
      <c r="BB88" s="500"/>
      <c r="BC88" s="500"/>
      <c r="BD88" s="500"/>
      <c r="BE88" s="500"/>
      <c r="BF88" s="500"/>
      <c r="BG88" s="500"/>
      <c r="BH88" s="500"/>
      <c r="BI88" s="500"/>
      <c r="BJ88" s="500"/>
      <c r="BK88" s="500"/>
      <c r="BL88" s="500"/>
      <c r="BM88" s="500"/>
      <c r="BN88" s="500"/>
      <c r="BO88" s="500"/>
      <c r="BP88" s="500"/>
      <c r="BQ88" s="500"/>
      <c r="BR88" s="500"/>
      <c r="BS88" s="500"/>
      <c r="BT88" s="500"/>
      <c r="BU88" s="500"/>
      <c r="BV88" s="500"/>
      <c r="BW88" s="500"/>
      <c r="BX88" s="500"/>
      <c r="BY88" s="500"/>
      <c r="BZ88" s="500"/>
      <c r="CA88" s="500"/>
      <c r="CB88" s="494"/>
      <c r="CC88" s="503">
        <f>SUM(D88:AN88)-'DD7A1.MELD'!L88-'DD7A2.MELD'!Y88-'DD7A3.MELD'!P93-'DD7A3.MELD'!X93-'DD7A3.MELD'!Z93*2</f>
        <v>0</v>
      </c>
    </row>
    <row r="89" spans="2:81" s="56" customFormat="1" ht="30" customHeight="1">
      <c r="B89" s="434"/>
      <c r="C89" s="553" t="s">
        <v>11</v>
      </c>
      <c r="D89" s="482"/>
      <c r="E89" s="482"/>
      <c r="F89" s="482"/>
      <c r="G89" s="482"/>
      <c r="H89" s="482"/>
      <c r="I89" s="482"/>
      <c r="J89" s="482"/>
      <c r="K89" s="666"/>
      <c r="L89" s="482"/>
      <c r="M89" s="482"/>
      <c r="N89" s="482"/>
      <c r="O89" s="482"/>
      <c r="P89" s="482"/>
      <c r="Q89" s="482"/>
      <c r="R89" s="482"/>
      <c r="S89" s="482"/>
      <c r="T89" s="482"/>
      <c r="U89" s="482"/>
      <c r="V89" s="482"/>
      <c r="W89" s="482"/>
      <c r="X89" s="482"/>
      <c r="Y89" s="482"/>
      <c r="Z89" s="482"/>
      <c r="AA89" s="482"/>
      <c r="AB89" s="482"/>
      <c r="AC89" s="482"/>
      <c r="AD89" s="482"/>
      <c r="AE89" s="482"/>
      <c r="AF89" s="482"/>
      <c r="AG89" s="482"/>
      <c r="AH89" s="482"/>
      <c r="AI89" s="482"/>
      <c r="AJ89" s="482"/>
      <c r="AK89" s="482"/>
      <c r="AL89" s="482"/>
      <c r="AM89" s="482"/>
      <c r="AN89" s="482"/>
      <c r="AO89" s="479">
        <v>104</v>
      </c>
      <c r="AP89" s="498"/>
      <c r="AQ89" s="500">
        <f t="shared" ref="AQ89:AW89" si="445">+D89-SUM(D90:D91)</f>
        <v>0</v>
      </c>
      <c r="AR89" s="500">
        <f t="shared" si="445"/>
        <v>0</v>
      </c>
      <c r="AS89" s="500">
        <f t="shared" si="445"/>
        <v>0</v>
      </c>
      <c r="AT89" s="500">
        <f t="shared" si="445"/>
        <v>0</v>
      </c>
      <c r="AU89" s="500">
        <f t="shared" si="445"/>
        <v>0</v>
      </c>
      <c r="AV89" s="500">
        <f t="shared" si="445"/>
        <v>0</v>
      </c>
      <c r="AW89" s="500">
        <f t="shared" si="445"/>
        <v>0</v>
      </c>
      <c r="AX89" s="780"/>
      <c r="AY89" s="500">
        <f t="shared" ref="AY89:BJ89" si="446">+L89-SUM(L90:L91)</f>
        <v>0</v>
      </c>
      <c r="AZ89" s="500">
        <f t="shared" si="446"/>
        <v>0</v>
      </c>
      <c r="BA89" s="500">
        <f t="shared" si="446"/>
        <v>0</v>
      </c>
      <c r="BB89" s="500">
        <f t="shared" si="446"/>
        <v>0</v>
      </c>
      <c r="BC89" s="500">
        <f t="shared" si="446"/>
        <v>0</v>
      </c>
      <c r="BD89" s="500">
        <f t="shared" si="446"/>
        <v>0</v>
      </c>
      <c r="BE89" s="500">
        <f t="shared" si="446"/>
        <v>0</v>
      </c>
      <c r="BF89" s="500">
        <f t="shared" si="446"/>
        <v>0</v>
      </c>
      <c r="BG89" s="500">
        <f t="shared" si="446"/>
        <v>0</v>
      </c>
      <c r="BH89" s="500">
        <f t="shared" si="446"/>
        <v>0</v>
      </c>
      <c r="BI89" s="500">
        <f t="shared" si="446"/>
        <v>0</v>
      </c>
      <c r="BJ89" s="500">
        <f t="shared" si="446"/>
        <v>0</v>
      </c>
      <c r="BK89" s="500">
        <f t="shared" ref="BK89" si="447">+X89-SUM(X90:X91)</f>
        <v>0</v>
      </c>
      <c r="BL89" s="500">
        <f t="shared" ref="BL89" si="448">+Y89-SUM(Y90:Y91)</f>
        <v>0</v>
      </c>
      <c r="BM89" s="500">
        <f t="shared" ref="BM89" si="449">+Z89-SUM(Z90:Z91)</f>
        <v>0</v>
      </c>
      <c r="BN89" s="500">
        <f t="shared" ref="BN89" si="450">+AA89-SUM(AA90:AA91)</f>
        <v>0</v>
      </c>
      <c r="BO89" s="500">
        <f t="shared" ref="BO89" si="451">+AB89-SUM(AB90:AB91)</f>
        <v>0</v>
      </c>
      <c r="BP89" s="500">
        <f t="shared" ref="BP89" si="452">+AC89-SUM(AC90:AC91)</f>
        <v>0</v>
      </c>
      <c r="BQ89" s="500">
        <f t="shared" ref="BQ89" si="453">+AD89-SUM(AD90:AD91)</f>
        <v>0</v>
      </c>
      <c r="BR89" s="500">
        <f t="shared" ref="BR89" si="454">+AE89-SUM(AE90:AE91)</f>
        <v>0</v>
      </c>
      <c r="BS89" s="500">
        <f t="shared" ref="BS89" si="455">+AF89-SUM(AF90:AF91)</f>
        <v>0</v>
      </c>
      <c r="BT89" s="500">
        <f t="shared" ref="BT89" si="456">+AG89-SUM(AG90:AG91)</f>
        <v>0</v>
      </c>
      <c r="BU89" s="500">
        <f t="shared" ref="BU89" si="457">+AH89-SUM(AH90:AH91)</f>
        <v>0</v>
      </c>
      <c r="BV89" s="500">
        <f t="shared" ref="BV89" si="458">+AI89-SUM(AI90:AI91)</f>
        <v>0</v>
      </c>
      <c r="BW89" s="500">
        <f t="shared" ref="BW89" si="459">+AJ89-SUM(AJ90:AJ91)</f>
        <v>0</v>
      </c>
      <c r="BX89" s="500">
        <f t="shared" ref="BX89" si="460">+AK89-SUM(AK90:AK91)</f>
        <v>0</v>
      </c>
      <c r="BY89" s="500">
        <f t="shared" ref="BY89" si="461">+AL89-SUM(AL90:AL91)</f>
        <v>0</v>
      </c>
      <c r="BZ89" s="500">
        <f t="shared" ref="BZ89" si="462">+AM89-SUM(AM90:AM91)</f>
        <v>0</v>
      </c>
      <c r="CA89" s="500">
        <f t="shared" ref="CA89" si="463">+AN89-SUM(AN90:AN91)</f>
        <v>0</v>
      </c>
      <c r="CB89" s="498"/>
      <c r="CC89" s="503">
        <f>SUM(D89:AN89)-'DD7A1.MELD'!L89-'DD7A2.MELD'!Y89-'DD7A3.MELD'!P94-'DD7A3.MELD'!X94-'DD7A3.MELD'!Z94*2</f>
        <v>0</v>
      </c>
    </row>
    <row r="90" spans="2:81" s="51" customFormat="1" ht="17.100000000000001" customHeight="1">
      <c r="B90" s="433"/>
      <c r="C90" s="552" t="s">
        <v>61</v>
      </c>
      <c r="D90" s="482"/>
      <c r="E90" s="482"/>
      <c r="F90" s="482"/>
      <c r="G90" s="482"/>
      <c r="H90" s="482"/>
      <c r="I90" s="482"/>
      <c r="J90" s="482"/>
      <c r="K90" s="666"/>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O90" s="479">
        <v>105</v>
      </c>
      <c r="AP90" s="494"/>
      <c r="AQ90" s="500"/>
      <c r="AR90" s="500"/>
      <c r="AS90" s="500"/>
      <c r="AT90" s="500"/>
      <c r="AU90" s="500"/>
      <c r="AV90" s="500"/>
      <c r="AW90" s="500"/>
      <c r="AX90" s="780"/>
      <c r="AY90" s="500"/>
      <c r="AZ90" s="500"/>
      <c r="BA90" s="500"/>
      <c r="BB90" s="500"/>
      <c r="BC90" s="500"/>
      <c r="BD90" s="500"/>
      <c r="BE90" s="500"/>
      <c r="BF90" s="500"/>
      <c r="BG90" s="500"/>
      <c r="BH90" s="500"/>
      <c r="BI90" s="500"/>
      <c r="BJ90" s="500"/>
      <c r="BK90" s="500"/>
      <c r="BL90" s="500"/>
      <c r="BM90" s="500"/>
      <c r="BN90" s="500"/>
      <c r="BO90" s="500"/>
      <c r="BP90" s="500"/>
      <c r="BQ90" s="500"/>
      <c r="BR90" s="500"/>
      <c r="BS90" s="500"/>
      <c r="BT90" s="500"/>
      <c r="BU90" s="500"/>
      <c r="BV90" s="500"/>
      <c r="BW90" s="500"/>
      <c r="BX90" s="500"/>
      <c r="BY90" s="500"/>
      <c r="BZ90" s="500"/>
      <c r="CA90" s="500"/>
      <c r="CB90" s="494"/>
      <c r="CC90" s="503">
        <f>SUM(D90:AN90)-'DD7A1.MELD'!L90-'DD7A2.MELD'!Y90-'DD7A3.MELD'!P95-'DD7A3.MELD'!X95-'DD7A3.MELD'!Z95*2</f>
        <v>0</v>
      </c>
    </row>
    <row r="91" spans="2:81" s="51" customFormat="1" ht="17.100000000000001" customHeight="1">
      <c r="B91" s="433"/>
      <c r="C91" s="552" t="s">
        <v>62</v>
      </c>
      <c r="D91" s="482"/>
      <c r="E91" s="482"/>
      <c r="F91" s="482"/>
      <c r="G91" s="482"/>
      <c r="H91" s="482"/>
      <c r="I91" s="482"/>
      <c r="J91" s="482"/>
      <c r="K91" s="666"/>
      <c r="L91" s="482"/>
      <c r="M91" s="482"/>
      <c r="N91" s="482"/>
      <c r="O91" s="482"/>
      <c r="P91" s="482"/>
      <c r="Q91" s="482"/>
      <c r="R91" s="482"/>
      <c r="S91" s="482"/>
      <c r="T91" s="482"/>
      <c r="U91" s="482"/>
      <c r="V91" s="482"/>
      <c r="W91" s="482"/>
      <c r="X91" s="482"/>
      <c r="Y91" s="482"/>
      <c r="Z91" s="482"/>
      <c r="AA91" s="482"/>
      <c r="AB91" s="482"/>
      <c r="AC91" s="482"/>
      <c r="AD91" s="482"/>
      <c r="AE91" s="482"/>
      <c r="AF91" s="482"/>
      <c r="AG91" s="482"/>
      <c r="AH91" s="482"/>
      <c r="AI91" s="482"/>
      <c r="AJ91" s="482"/>
      <c r="AK91" s="482"/>
      <c r="AL91" s="482"/>
      <c r="AM91" s="482"/>
      <c r="AN91" s="482"/>
      <c r="AO91" s="479">
        <v>106</v>
      </c>
      <c r="AP91" s="494"/>
      <c r="AQ91" s="500"/>
      <c r="AR91" s="500"/>
      <c r="AS91" s="500"/>
      <c r="AT91" s="500"/>
      <c r="AU91" s="500"/>
      <c r="AV91" s="500"/>
      <c r="AW91" s="500"/>
      <c r="AX91" s="780"/>
      <c r="AY91" s="500"/>
      <c r="AZ91" s="500"/>
      <c r="BA91" s="500"/>
      <c r="BB91" s="500"/>
      <c r="BC91" s="500"/>
      <c r="BD91" s="500"/>
      <c r="BE91" s="500"/>
      <c r="BF91" s="500"/>
      <c r="BG91" s="500"/>
      <c r="BH91" s="500"/>
      <c r="BI91" s="500"/>
      <c r="BJ91" s="500"/>
      <c r="BK91" s="500"/>
      <c r="BL91" s="500"/>
      <c r="BM91" s="500"/>
      <c r="BN91" s="500"/>
      <c r="BO91" s="500"/>
      <c r="BP91" s="500"/>
      <c r="BQ91" s="500"/>
      <c r="BR91" s="500"/>
      <c r="BS91" s="500"/>
      <c r="BT91" s="500"/>
      <c r="BU91" s="500"/>
      <c r="BV91" s="500"/>
      <c r="BW91" s="500"/>
      <c r="BX91" s="500"/>
      <c r="BY91" s="500"/>
      <c r="BZ91" s="500"/>
      <c r="CA91" s="500"/>
      <c r="CB91" s="494"/>
      <c r="CC91" s="503">
        <f>SUM(D91:AN91)-'DD7A1.MELD'!L91-'DD7A2.MELD'!Y91-'DD7A3.MELD'!P96-'DD7A3.MELD'!X96-'DD7A3.MELD'!Z96*2</f>
        <v>0</v>
      </c>
    </row>
    <row r="92" spans="2:81" s="51" customFormat="1" ht="30" customHeight="1">
      <c r="B92" s="433"/>
      <c r="C92" s="552" t="s">
        <v>190</v>
      </c>
      <c r="D92" s="482"/>
      <c r="E92" s="482"/>
      <c r="F92" s="482"/>
      <c r="G92" s="482"/>
      <c r="H92" s="482"/>
      <c r="I92" s="482"/>
      <c r="J92" s="482"/>
      <c r="K92" s="666"/>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79">
        <v>135</v>
      </c>
      <c r="AP92" s="494"/>
      <c r="AQ92" s="503">
        <f t="shared" ref="AQ92:AW92" si="464">+D89-SUM(D92:D97)</f>
        <v>0</v>
      </c>
      <c r="AR92" s="503">
        <f t="shared" si="464"/>
        <v>0</v>
      </c>
      <c r="AS92" s="503">
        <f t="shared" si="464"/>
        <v>0</v>
      </c>
      <c r="AT92" s="503">
        <f t="shared" si="464"/>
        <v>0</v>
      </c>
      <c r="AU92" s="503">
        <f t="shared" si="464"/>
        <v>0</v>
      </c>
      <c r="AV92" s="503">
        <f t="shared" si="464"/>
        <v>0</v>
      </c>
      <c r="AW92" s="503">
        <f t="shared" si="464"/>
        <v>0</v>
      </c>
      <c r="AX92" s="780"/>
      <c r="AY92" s="503">
        <f t="shared" ref="AY92:BJ92" si="465">+L89-SUM(L92:L97)</f>
        <v>0</v>
      </c>
      <c r="AZ92" s="503">
        <f t="shared" si="465"/>
        <v>0</v>
      </c>
      <c r="BA92" s="503">
        <f t="shared" si="465"/>
        <v>0</v>
      </c>
      <c r="BB92" s="503">
        <f t="shared" si="465"/>
        <v>0</v>
      </c>
      <c r="BC92" s="503">
        <f t="shared" si="465"/>
        <v>0</v>
      </c>
      <c r="BD92" s="503">
        <f t="shared" si="465"/>
        <v>0</v>
      </c>
      <c r="BE92" s="503">
        <f t="shared" si="465"/>
        <v>0</v>
      </c>
      <c r="BF92" s="503">
        <f t="shared" si="465"/>
        <v>0</v>
      </c>
      <c r="BG92" s="503">
        <f t="shared" si="465"/>
        <v>0</v>
      </c>
      <c r="BH92" s="503">
        <f t="shared" si="465"/>
        <v>0</v>
      </c>
      <c r="BI92" s="503">
        <f t="shared" si="465"/>
        <v>0</v>
      </c>
      <c r="BJ92" s="503">
        <f t="shared" si="465"/>
        <v>0</v>
      </c>
      <c r="BK92" s="503">
        <f t="shared" ref="BK92" si="466">+X89-SUM(X92:X97)</f>
        <v>0</v>
      </c>
      <c r="BL92" s="503">
        <f t="shared" ref="BL92" si="467">+Y89-SUM(Y92:Y97)</f>
        <v>0</v>
      </c>
      <c r="BM92" s="503">
        <f t="shared" ref="BM92" si="468">+Z89-SUM(Z92:Z97)</f>
        <v>0</v>
      </c>
      <c r="BN92" s="503">
        <f t="shared" ref="BN92" si="469">+AA89-SUM(AA92:AA97)</f>
        <v>0</v>
      </c>
      <c r="BO92" s="503">
        <f t="shared" ref="BO92" si="470">+AB89-SUM(AB92:AB97)</f>
        <v>0</v>
      </c>
      <c r="BP92" s="503">
        <f t="shared" ref="BP92" si="471">+AC89-SUM(AC92:AC97)</f>
        <v>0</v>
      </c>
      <c r="BQ92" s="503">
        <f t="shared" ref="BQ92" si="472">+AD89-SUM(AD92:AD97)</f>
        <v>0</v>
      </c>
      <c r="BR92" s="503">
        <f t="shared" ref="BR92" si="473">+AE89-SUM(AE92:AE97)</f>
        <v>0</v>
      </c>
      <c r="BS92" s="503">
        <f t="shared" ref="BS92" si="474">+AF89-SUM(AF92:AF97)</f>
        <v>0</v>
      </c>
      <c r="BT92" s="503">
        <f t="shared" ref="BT92" si="475">+AG89-SUM(AG92:AG97)</f>
        <v>0</v>
      </c>
      <c r="BU92" s="503">
        <f t="shared" ref="BU92" si="476">+AH89-SUM(AH92:AH97)</f>
        <v>0</v>
      </c>
      <c r="BV92" s="503">
        <f t="shared" ref="BV92" si="477">+AI89-SUM(AI92:AI97)</f>
        <v>0</v>
      </c>
      <c r="BW92" s="503">
        <f t="shared" ref="BW92" si="478">+AJ89-SUM(AJ92:AJ97)</f>
        <v>0</v>
      </c>
      <c r="BX92" s="503">
        <f t="shared" ref="BX92" si="479">+AK89-SUM(AK92:AK97)</f>
        <v>0</v>
      </c>
      <c r="BY92" s="503">
        <f t="shared" ref="BY92" si="480">+AL89-SUM(AL92:AL97)</f>
        <v>0</v>
      </c>
      <c r="BZ92" s="503">
        <f t="shared" ref="BZ92" si="481">+AM89-SUM(AM92:AM97)</f>
        <v>0</v>
      </c>
      <c r="CA92" s="503">
        <f t="shared" ref="CA92" si="482">+AN89-SUM(AN92:AN97)</f>
        <v>0</v>
      </c>
      <c r="CB92" s="494"/>
      <c r="CC92" s="503">
        <f>SUM(D92:AN92)-'DD7A1.MELD'!L92-'DD7A2.MELD'!Y92-'DD7A3.MELD'!P97-'DD7A3.MELD'!X97-'DD7A3.MELD'!Z97*2</f>
        <v>0</v>
      </c>
    </row>
    <row r="93" spans="2:81" s="51" customFormat="1" ht="17.100000000000001" customHeight="1">
      <c r="B93" s="433"/>
      <c r="C93" s="552" t="s">
        <v>81</v>
      </c>
      <c r="D93" s="482"/>
      <c r="E93" s="482"/>
      <c r="F93" s="482"/>
      <c r="G93" s="482"/>
      <c r="H93" s="482"/>
      <c r="I93" s="482"/>
      <c r="J93" s="482"/>
      <c r="K93" s="666"/>
      <c r="L93" s="482"/>
      <c r="M93" s="482"/>
      <c r="N93" s="482"/>
      <c r="O93" s="482"/>
      <c r="P93" s="482"/>
      <c r="Q93" s="482"/>
      <c r="R93" s="482"/>
      <c r="S93" s="482"/>
      <c r="T93" s="482"/>
      <c r="U93" s="482"/>
      <c r="V93" s="482"/>
      <c r="W93" s="482"/>
      <c r="X93" s="482"/>
      <c r="Y93" s="482"/>
      <c r="Z93" s="482"/>
      <c r="AA93" s="482"/>
      <c r="AB93" s="482"/>
      <c r="AC93" s="482"/>
      <c r="AD93" s="482"/>
      <c r="AE93" s="482"/>
      <c r="AF93" s="482"/>
      <c r="AG93" s="482"/>
      <c r="AH93" s="482"/>
      <c r="AI93" s="482"/>
      <c r="AJ93" s="482"/>
      <c r="AK93" s="482"/>
      <c r="AL93" s="482"/>
      <c r="AM93" s="482"/>
      <c r="AN93" s="482"/>
      <c r="AO93" s="479">
        <v>136</v>
      </c>
      <c r="AP93" s="494"/>
      <c r="AQ93" s="500"/>
      <c r="AR93" s="500"/>
      <c r="AS93" s="500"/>
      <c r="AT93" s="500"/>
      <c r="AU93" s="500"/>
      <c r="AV93" s="500"/>
      <c r="AW93" s="500"/>
      <c r="AX93" s="780"/>
      <c r="AY93" s="500"/>
      <c r="AZ93" s="500"/>
      <c r="BA93" s="500"/>
      <c r="BB93" s="500"/>
      <c r="BC93" s="500"/>
      <c r="BD93" s="500"/>
      <c r="BE93" s="500"/>
      <c r="BF93" s="500"/>
      <c r="BG93" s="500"/>
      <c r="BH93" s="500"/>
      <c r="BI93" s="500"/>
      <c r="BJ93" s="500"/>
      <c r="BK93" s="500"/>
      <c r="BL93" s="500"/>
      <c r="BM93" s="500"/>
      <c r="BN93" s="500"/>
      <c r="BO93" s="500"/>
      <c r="BP93" s="500"/>
      <c r="BQ93" s="500"/>
      <c r="BR93" s="500"/>
      <c r="BS93" s="500"/>
      <c r="BT93" s="500"/>
      <c r="BU93" s="500"/>
      <c r="BV93" s="500"/>
      <c r="BW93" s="500"/>
      <c r="BX93" s="500"/>
      <c r="BY93" s="500"/>
      <c r="BZ93" s="500"/>
      <c r="CA93" s="500"/>
      <c r="CB93" s="494"/>
      <c r="CC93" s="503">
        <f>SUM(D93:AN93)-'DD7A1.MELD'!L93-'DD7A2.MELD'!Y93-'DD7A3.MELD'!P98-'DD7A3.MELD'!X98-'DD7A3.MELD'!Z98*2</f>
        <v>0</v>
      </c>
    </row>
    <row r="94" spans="2:81" s="51" customFormat="1" ht="16.5" customHeight="1">
      <c r="B94" s="433"/>
      <c r="C94" s="552" t="s">
        <v>282</v>
      </c>
      <c r="D94" s="482"/>
      <c r="E94" s="482"/>
      <c r="F94" s="482"/>
      <c r="G94" s="482"/>
      <c r="H94" s="482"/>
      <c r="I94" s="482"/>
      <c r="J94" s="482"/>
      <c r="K94" s="666"/>
      <c r="L94" s="482"/>
      <c r="M94" s="482"/>
      <c r="N94" s="482"/>
      <c r="O94" s="482"/>
      <c r="P94" s="482"/>
      <c r="Q94" s="482"/>
      <c r="R94" s="482"/>
      <c r="S94" s="482"/>
      <c r="T94" s="482"/>
      <c r="U94" s="482"/>
      <c r="V94" s="482"/>
      <c r="W94" s="482"/>
      <c r="X94" s="482"/>
      <c r="Y94" s="482"/>
      <c r="Z94" s="482"/>
      <c r="AA94" s="482"/>
      <c r="AB94" s="482"/>
      <c r="AC94" s="482"/>
      <c r="AD94" s="482"/>
      <c r="AE94" s="482"/>
      <c r="AF94" s="482"/>
      <c r="AG94" s="482"/>
      <c r="AH94" s="482"/>
      <c r="AI94" s="482"/>
      <c r="AJ94" s="482"/>
      <c r="AK94" s="482"/>
      <c r="AL94" s="482"/>
      <c r="AM94" s="482"/>
      <c r="AN94" s="482"/>
      <c r="AO94" s="479">
        <v>137</v>
      </c>
      <c r="AP94" s="494"/>
      <c r="AQ94" s="500"/>
      <c r="AR94" s="500"/>
      <c r="AS94" s="500"/>
      <c r="AT94" s="500"/>
      <c r="AU94" s="500"/>
      <c r="AV94" s="500"/>
      <c r="AW94" s="500"/>
      <c r="AX94" s="780"/>
      <c r="AY94" s="500"/>
      <c r="AZ94" s="500"/>
      <c r="BA94" s="500"/>
      <c r="BB94" s="500"/>
      <c r="BC94" s="500"/>
      <c r="BD94" s="500"/>
      <c r="BE94" s="500"/>
      <c r="BF94" s="500"/>
      <c r="BG94" s="500"/>
      <c r="BH94" s="500"/>
      <c r="BI94" s="500"/>
      <c r="BJ94" s="500"/>
      <c r="BK94" s="500"/>
      <c r="BL94" s="500"/>
      <c r="BM94" s="500"/>
      <c r="BN94" s="500"/>
      <c r="BO94" s="500"/>
      <c r="BP94" s="500"/>
      <c r="BQ94" s="500"/>
      <c r="BR94" s="500"/>
      <c r="BS94" s="500"/>
      <c r="BT94" s="500"/>
      <c r="BU94" s="500"/>
      <c r="BV94" s="500"/>
      <c r="BW94" s="500"/>
      <c r="BX94" s="500"/>
      <c r="BY94" s="500"/>
      <c r="BZ94" s="500"/>
      <c r="CA94" s="500"/>
      <c r="CB94" s="494"/>
      <c r="CC94" s="503">
        <f>SUM(D94:AN94)-'DD7A1.MELD'!L94-'DD7A2.MELD'!Y94-'DD7A3.MELD'!P99-'DD7A3.MELD'!X99-'DD7A3.MELD'!Z99*2</f>
        <v>0</v>
      </c>
    </row>
    <row r="95" spans="2:81" s="56" customFormat="1" ht="17.100000000000001" customHeight="1">
      <c r="B95" s="434"/>
      <c r="C95" s="552" t="s">
        <v>191</v>
      </c>
      <c r="D95" s="482"/>
      <c r="E95" s="482"/>
      <c r="F95" s="482"/>
      <c r="G95" s="482"/>
      <c r="H95" s="482"/>
      <c r="I95" s="482"/>
      <c r="J95" s="482"/>
      <c r="K95" s="666"/>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c r="AO95" s="479">
        <v>138</v>
      </c>
      <c r="AP95" s="498"/>
      <c r="AQ95" s="500"/>
      <c r="AR95" s="500"/>
      <c r="AS95" s="500"/>
      <c r="AT95" s="500"/>
      <c r="AU95" s="500"/>
      <c r="AV95" s="500"/>
      <c r="AW95" s="500"/>
      <c r="AX95" s="780"/>
      <c r="AY95" s="500"/>
      <c r="AZ95" s="500"/>
      <c r="BA95" s="500"/>
      <c r="BB95" s="500"/>
      <c r="BC95" s="500"/>
      <c r="BD95" s="500"/>
      <c r="BE95" s="500"/>
      <c r="BF95" s="500"/>
      <c r="BG95" s="500"/>
      <c r="BH95" s="500"/>
      <c r="BI95" s="500"/>
      <c r="BJ95" s="500"/>
      <c r="BK95" s="500"/>
      <c r="BL95" s="500"/>
      <c r="BM95" s="500"/>
      <c r="BN95" s="500"/>
      <c r="BO95" s="500"/>
      <c r="BP95" s="500"/>
      <c r="BQ95" s="500"/>
      <c r="BR95" s="500"/>
      <c r="BS95" s="500"/>
      <c r="BT95" s="500"/>
      <c r="BU95" s="500"/>
      <c r="BV95" s="500"/>
      <c r="BW95" s="500"/>
      <c r="BX95" s="500"/>
      <c r="BY95" s="500"/>
      <c r="BZ95" s="500"/>
      <c r="CA95" s="500"/>
      <c r="CB95" s="498"/>
      <c r="CC95" s="503">
        <f>SUM(D95:AN95)-'DD7A1.MELD'!L95-'DD7A2.MELD'!Y95-'DD7A3.MELD'!P100-'DD7A3.MELD'!X100-'DD7A3.MELD'!Z100*2</f>
        <v>0</v>
      </c>
    </row>
    <row r="96" spans="2:81" s="82" customFormat="1" ht="17.100000000000001" customHeight="1">
      <c r="B96" s="287"/>
      <c r="C96" s="552" t="s">
        <v>54</v>
      </c>
      <c r="D96" s="482"/>
      <c r="E96" s="482"/>
      <c r="F96" s="482"/>
      <c r="G96" s="482"/>
      <c r="H96" s="482"/>
      <c r="I96" s="482"/>
      <c r="J96" s="482"/>
      <c r="K96" s="666"/>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c r="AO96" s="479">
        <v>139</v>
      </c>
      <c r="AP96" s="509"/>
      <c r="AQ96" s="500"/>
      <c r="AR96" s="500"/>
      <c r="AS96" s="500"/>
      <c r="AT96" s="500"/>
      <c r="AU96" s="500"/>
      <c r="AV96" s="500"/>
      <c r="AW96" s="500"/>
      <c r="AX96" s="780"/>
      <c r="AY96" s="500"/>
      <c r="AZ96" s="500"/>
      <c r="BA96" s="500"/>
      <c r="BB96" s="500"/>
      <c r="BC96" s="500"/>
      <c r="BD96" s="500"/>
      <c r="BE96" s="500"/>
      <c r="BF96" s="500"/>
      <c r="BG96" s="500"/>
      <c r="BH96" s="500"/>
      <c r="BI96" s="500"/>
      <c r="BJ96" s="500"/>
      <c r="BK96" s="500"/>
      <c r="BL96" s="500"/>
      <c r="BM96" s="500"/>
      <c r="BN96" s="500"/>
      <c r="BO96" s="500"/>
      <c r="BP96" s="500"/>
      <c r="BQ96" s="500"/>
      <c r="BR96" s="500"/>
      <c r="BS96" s="500"/>
      <c r="BT96" s="500"/>
      <c r="BU96" s="500"/>
      <c r="BV96" s="500"/>
      <c r="BW96" s="500"/>
      <c r="BX96" s="500"/>
      <c r="BY96" s="500"/>
      <c r="BZ96" s="500"/>
      <c r="CA96" s="500"/>
      <c r="CB96" s="509"/>
      <c r="CC96" s="503">
        <f>SUM(D96:AN96)-'DD7A1.MELD'!L96-'DD7A2.MELD'!Y96-'DD7A3.MELD'!P101-'DD7A3.MELD'!X101-'DD7A3.MELD'!Z101*2</f>
        <v>0</v>
      </c>
    </row>
    <row r="97" spans="2:81" s="51" customFormat="1" ht="17.100000000000001" customHeight="1">
      <c r="B97" s="433"/>
      <c r="C97" s="552" t="s">
        <v>241</v>
      </c>
      <c r="D97" s="482"/>
      <c r="E97" s="482"/>
      <c r="F97" s="482"/>
      <c r="G97" s="482"/>
      <c r="H97" s="482"/>
      <c r="I97" s="482"/>
      <c r="J97" s="482"/>
      <c r="K97" s="666"/>
      <c r="L97" s="482"/>
      <c r="M97" s="482"/>
      <c r="N97" s="482"/>
      <c r="O97" s="482"/>
      <c r="P97" s="482"/>
      <c r="Q97" s="482"/>
      <c r="R97" s="482"/>
      <c r="S97" s="482"/>
      <c r="T97" s="482"/>
      <c r="U97" s="482"/>
      <c r="V97" s="482"/>
      <c r="W97" s="482"/>
      <c r="X97" s="482"/>
      <c r="Y97" s="482"/>
      <c r="Z97" s="482"/>
      <c r="AA97" s="482"/>
      <c r="AB97" s="482"/>
      <c r="AC97" s="482"/>
      <c r="AD97" s="482"/>
      <c r="AE97" s="482"/>
      <c r="AF97" s="482"/>
      <c r="AG97" s="482"/>
      <c r="AH97" s="482"/>
      <c r="AI97" s="482"/>
      <c r="AJ97" s="482"/>
      <c r="AK97" s="482"/>
      <c r="AL97" s="482"/>
      <c r="AM97" s="482"/>
      <c r="AN97" s="482"/>
      <c r="AO97" s="479">
        <v>140</v>
      </c>
      <c r="AP97" s="494"/>
      <c r="AQ97" s="500"/>
      <c r="AR97" s="500"/>
      <c r="AS97" s="500"/>
      <c r="AT97" s="500"/>
      <c r="AU97" s="500"/>
      <c r="AV97" s="500"/>
      <c r="AW97" s="500"/>
      <c r="AX97" s="780"/>
      <c r="AY97" s="500"/>
      <c r="AZ97" s="500"/>
      <c r="BA97" s="500"/>
      <c r="BB97" s="500"/>
      <c r="BC97" s="500"/>
      <c r="BD97" s="500"/>
      <c r="BE97" s="500"/>
      <c r="BF97" s="500"/>
      <c r="BG97" s="500"/>
      <c r="BH97" s="500"/>
      <c r="BI97" s="500"/>
      <c r="BJ97" s="500"/>
      <c r="BK97" s="500"/>
      <c r="BL97" s="500"/>
      <c r="BM97" s="500"/>
      <c r="BN97" s="500"/>
      <c r="BO97" s="500"/>
      <c r="BP97" s="500"/>
      <c r="BQ97" s="500"/>
      <c r="BR97" s="500"/>
      <c r="BS97" s="500"/>
      <c r="BT97" s="500"/>
      <c r="BU97" s="500"/>
      <c r="BV97" s="500"/>
      <c r="BW97" s="500"/>
      <c r="BX97" s="500"/>
      <c r="BY97" s="500"/>
      <c r="BZ97" s="500"/>
      <c r="CA97" s="500"/>
      <c r="CB97" s="494"/>
      <c r="CC97" s="503">
        <f>SUM(D97:AN97)-'DD7A1.MELD'!L97-'DD7A2.MELD'!Y97-'DD7A3.MELD'!P102-'DD7A3.MELD'!X102-'DD7A3.MELD'!Z102*2</f>
        <v>0</v>
      </c>
    </row>
    <row r="98" spans="2:81" s="56" customFormat="1" ht="30" customHeight="1">
      <c r="B98" s="435"/>
      <c r="C98" s="553" t="s">
        <v>12</v>
      </c>
      <c r="D98" s="482"/>
      <c r="E98" s="482"/>
      <c r="F98" s="482"/>
      <c r="G98" s="482"/>
      <c r="H98" s="482"/>
      <c r="I98" s="482"/>
      <c r="J98" s="482"/>
      <c r="K98" s="666"/>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479">
        <v>107</v>
      </c>
      <c r="AP98" s="498"/>
      <c r="AQ98" s="503">
        <f t="shared" ref="AQ98:AW98" si="483">+D98-SUM(D99:D100)</f>
        <v>0</v>
      </c>
      <c r="AR98" s="503">
        <f t="shared" si="483"/>
        <v>0</v>
      </c>
      <c r="AS98" s="503">
        <f t="shared" si="483"/>
        <v>0</v>
      </c>
      <c r="AT98" s="503">
        <f t="shared" si="483"/>
        <v>0</v>
      </c>
      <c r="AU98" s="503">
        <f t="shared" si="483"/>
        <v>0</v>
      </c>
      <c r="AV98" s="503">
        <f t="shared" si="483"/>
        <v>0</v>
      </c>
      <c r="AW98" s="503">
        <f t="shared" si="483"/>
        <v>0</v>
      </c>
      <c r="AX98" s="780"/>
      <c r="AY98" s="503">
        <f t="shared" ref="AY98:BJ98" si="484">+L98-SUM(L99:L100)</f>
        <v>0</v>
      </c>
      <c r="AZ98" s="503">
        <f t="shared" si="484"/>
        <v>0</v>
      </c>
      <c r="BA98" s="503">
        <f t="shared" si="484"/>
        <v>0</v>
      </c>
      <c r="BB98" s="503">
        <f t="shared" si="484"/>
        <v>0</v>
      </c>
      <c r="BC98" s="503">
        <f t="shared" si="484"/>
        <v>0</v>
      </c>
      <c r="BD98" s="503">
        <f t="shared" si="484"/>
        <v>0</v>
      </c>
      <c r="BE98" s="503">
        <f t="shared" si="484"/>
        <v>0</v>
      </c>
      <c r="BF98" s="503">
        <f t="shared" si="484"/>
        <v>0</v>
      </c>
      <c r="BG98" s="503">
        <f t="shared" si="484"/>
        <v>0</v>
      </c>
      <c r="BH98" s="503">
        <f t="shared" si="484"/>
        <v>0</v>
      </c>
      <c r="BI98" s="503">
        <f t="shared" si="484"/>
        <v>0</v>
      </c>
      <c r="BJ98" s="503">
        <f t="shared" si="484"/>
        <v>0</v>
      </c>
      <c r="BK98" s="503">
        <f t="shared" ref="BK98" si="485">+X98-SUM(X99:X100)</f>
        <v>0</v>
      </c>
      <c r="BL98" s="503">
        <f t="shared" ref="BL98" si="486">+Y98-SUM(Y99:Y100)</f>
        <v>0</v>
      </c>
      <c r="BM98" s="503">
        <f t="shared" ref="BM98" si="487">+Z98-SUM(Z99:Z100)</f>
        <v>0</v>
      </c>
      <c r="BN98" s="503">
        <f t="shared" ref="BN98" si="488">+AA98-SUM(AA99:AA100)</f>
        <v>0</v>
      </c>
      <c r="BO98" s="503">
        <f t="shared" ref="BO98" si="489">+AB98-SUM(AB99:AB100)</f>
        <v>0</v>
      </c>
      <c r="BP98" s="503">
        <f t="shared" ref="BP98" si="490">+AC98-SUM(AC99:AC100)</f>
        <v>0</v>
      </c>
      <c r="BQ98" s="503">
        <f t="shared" ref="BQ98" si="491">+AD98-SUM(AD99:AD100)</f>
        <v>0</v>
      </c>
      <c r="BR98" s="503">
        <f t="shared" ref="BR98" si="492">+AE98-SUM(AE99:AE100)</f>
        <v>0</v>
      </c>
      <c r="BS98" s="503">
        <f t="shared" ref="BS98" si="493">+AF98-SUM(AF99:AF100)</f>
        <v>0</v>
      </c>
      <c r="BT98" s="503">
        <f t="shared" ref="BT98" si="494">+AG98-SUM(AG99:AG100)</f>
        <v>0</v>
      </c>
      <c r="BU98" s="503">
        <f t="shared" ref="BU98" si="495">+AH98-SUM(AH99:AH100)</f>
        <v>0</v>
      </c>
      <c r="BV98" s="503">
        <f t="shared" ref="BV98" si="496">+AI98-SUM(AI99:AI100)</f>
        <v>0</v>
      </c>
      <c r="BW98" s="503">
        <f t="shared" ref="BW98" si="497">+AJ98-SUM(AJ99:AJ100)</f>
        <v>0</v>
      </c>
      <c r="BX98" s="503">
        <f t="shared" ref="BX98" si="498">+AK98-SUM(AK99:AK100)</f>
        <v>0</v>
      </c>
      <c r="BY98" s="503">
        <f t="shared" ref="BY98" si="499">+AL98-SUM(AL99:AL100)</f>
        <v>0</v>
      </c>
      <c r="BZ98" s="503">
        <f t="shared" ref="BZ98" si="500">+AM98-SUM(AM99:AM100)</f>
        <v>0</v>
      </c>
      <c r="CA98" s="503">
        <f t="shared" ref="CA98" si="501">+AN98-SUM(AN99:AN100)</f>
        <v>0</v>
      </c>
      <c r="CB98" s="498"/>
      <c r="CC98" s="503">
        <f>SUM(D98:AN98)-'DD7A1.MELD'!L98-'DD7A2.MELD'!Y98-'DD7A3.MELD'!P103-'DD7A3.MELD'!X103-'DD7A3.MELD'!Z103*2</f>
        <v>0</v>
      </c>
    </row>
    <row r="99" spans="2:81" s="82" customFormat="1" ht="17.100000000000001" customHeight="1">
      <c r="B99" s="287"/>
      <c r="C99" s="552" t="s">
        <v>61</v>
      </c>
      <c r="D99" s="482"/>
      <c r="E99" s="482"/>
      <c r="F99" s="482"/>
      <c r="G99" s="482"/>
      <c r="H99" s="482"/>
      <c r="I99" s="482"/>
      <c r="J99" s="482"/>
      <c r="K99" s="666"/>
      <c r="L99" s="482"/>
      <c r="M99" s="482"/>
      <c r="N99" s="482"/>
      <c r="O99" s="482"/>
      <c r="P99" s="482"/>
      <c r="Q99" s="482"/>
      <c r="R99" s="482"/>
      <c r="S99" s="482"/>
      <c r="T99" s="482"/>
      <c r="U99" s="482"/>
      <c r="V99" s="482"/>
      <c r="W99" s="482"/>
      <c r="X99" s="482"/>
      <c r="Y99" s="482"/>
      <c r="Z99" s="482"/>
      <c r="AA99" s="482"/>
      <c r="AB99" s="482"/>
      <c r="AC99" s="482"/>
      <c r="AD99" s="482"/>
      <c r="AE99" s="482"/>
      <c r="AF99" s="482"/>
      <c r="AG99" s="482"/>
      <c r="AH99" s="482"/>
      <c r="AI99" s="482"/>
      <c r="AJ99" s="482"/>
      <c r="AK99" s="482"/>
      <c r="AL99" s="482"/>
      <c r="AM99" s="482"/>
      <c r="AN99" s="482"/>
      <c r="AO99" s="479">
        <v>108</v>
      </c>
      <c r="AP99" s="509"/>
      <c r="AQ99" s="506"/>
      <c r="AR99" s="506"/>
      <c r="AS99" s="506"/>
      <c r="AT99" s="506"/>
      <c r="AU99" s="506"/>
      <c r="AV99" s="506"/>
      <c r="AW99" s="506"/>
      <c r="AX99" s="780"/>
      <c r="AY99" s="506"/>
      <c r="AZ99" s="506"/>
      <c r="BA99" s="506"/>
      <c r="BB99" s="506"/>
      <c r="BC99" s="506"/>
      <c r="BD99" s="506"/>
      <c r="BE99" s="506"/>
      <c r="BF99" s="506"/>
      <c r="BG99" s="506"/>
      <c r="BH99" s="506"/>
      <c r="BI99" s="506"/>
      <c r="BJ99" s="506"/>
      <c r="BK99" s="506"/>
      <c r="BL99" s="506"/>
      <c r="BM99" s="506"/>
      <c r="BN99" s="506"/>
      <c r="BO99" s="506"/>
      <c r="BP99" s="506"/>
      <c r="BQ99" s="506"/>
      <c r="BR99" s="506"/>
      <c r="BS99" s="506"/>
      <c r="BT99" s="506"/>
      <c r="BU99" s="506"/>
      <c r="BV99" s="506"/>
      <c r="BW99" s="506"/>
      <c r="BX99" s="506"/>
      <c r="BY99" s="506"/>
      <c r="BZ99" s="506"/>
      <c r="CA99" s="506"/>
      <c r="CB99" s="509"/>
      <c r="CC99" s="503">
        <f>SUM(D99:AN99)-'DD7A1.MELD'!L99-'DD7A2.MELD'!Y99-'DD7A3.MELD'!P104-'DD7A3.MELD'!X104-'DD7A3.MELD'!Z104*2</f>
        <v>0</v>
      </c>
    </row>
    <row r="100" spans="2:81" s="82" customFormat="1" ht="17.100000000000001" customHeight="1">
      <c r="B100" s="287"/>
      <c r="C100" s="552" t="s">
        <v>62</v>
      </c>
      <c r="D100" s="482"/>
      <c r="E100" s="482"/>
      <c r="F100" s="482"/>
      <c r="G100" s="482"/>
      <c r="H100" s="482"/>
      <c r="I100" s="482"/>
      <c r="J100" s="482"/>
      <c r="K100" s="666"/>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O100" s="479">
        <v>109</v>
      </c>
      <c r="AP100" s="509"/>
      <c r="AQ100" s="500"/>
      <c r="AR100" s="500"/>
      <c r="AS100" s="500"/>
      <c r="AT100" s="500"/>
      <c r="AU100" s="500"/>
      <c r="AV100" s="500"/>
      <c r="AW100" s="500"/>
      <c r="AX100" s="780"/>
      <c r="AY100" s="500"/>
      <c r="AZ100" s="500"/>
      <c r="BA100" s="500"/>
      <c r="BB100" s="500"/>
      <c r="BC100" s="500"/>
      <c r="BD100" s="500"/>
      <c r="BE100" s="500"/>
      <c r="BF100" s="500"/>
      <c r="BG100" s="500"/>
      <c r="BH100" s="500"/>
      <c r="BI100" s="500"/>
      <c r="BJ100" s="500"/>
      <c r="BK100" s="500"/>
      <c r="BL100" s="500"/>
      <c r="BM100" s="500"/>
      <c r="BN100" s="500"/>
      <c r="BO100" s="500"/>
      <c r="BP100" s="500"/>
      <c r="BQ100" s="500"/>
      <c r="BR100" s="500"/>
      <c r="BS100" s="500"/>
      <c r="BT100" s="500"/>
      <c r="BU100" s="500"/>
      <c r="BV100" s="500"/>
      <c r="BW100" s="500"/>
      <c r="BX100" s="500"/>
      <c r="BY100" s="500"/>
      <c r="BZ100" s="500"/>
      <c r="CA100" s="500"/>
      <c r="CB100" s="509"/>
      <c r="CC100" s="503">
        <f>SUM(D100:AN100)-'DD7A1.MELD'!L100-'DD7A2.MELD'!Y100-'DD7A3.MELD'!P105-'DD7A3.MELD'!X105-'DD7A3.MELD'!Z105*2</f>
        <v>0</v>
      </c>
    </row>
    <row r="101" spans="2:81" s="56" customFormat="1" ht="30" customHeight="1" thickBot="1">
      <c r="B101" s="436"/>
      <c r="C101" s="553" t="s">
        <v>44</v>
      </c>
      <c r="D101" s="481">
        <f>+SUM(D98,D89,D86)</f>
        <v>0</v>
      </c>
      <c r="E101" s="481">
        <f>+SUM(E98,E89,E86)</f>
        <v>0</v>
      </c>
      <c r="F101" s="481">
        <f t="shared" ref="F101:AN101" si="502">+SUM(F98,F89,F86)</f>
        <v>0</v>
      </c>
      <c r="G101" s="481">
        <f t="shared" si="502"/>
        <v>0</v>
      </c>
      <c r="H101" s="481">
        <f t="shared" si="502"/>
        <v>0</v>
      </c>
      <c r="I101" s="481">
        <f t="shared" si="502"/>
        <v>0</v>
      </c>
      <c r="J101" s="481">
        <f t="shared" si="502"/>
        <v>0</v>
      </c>
      <c r="K101" s="666"/>
      <c r="L101" s="481">
        <f t="shared" si="502"/>
        <v>0</v>
      </c>
      <c r="M101" s="481">
        <f t="shared" si="502"/>
        <v>0</v>
      </c>
      <c r="N101" s="481">
        <f t="shared" si="502"/>
        <v>0</v>
      </c>
      <c r="O101" s="481">
        <f t="shared" si="502"/>
        <v>0</v>
      </c>
      <c r="P101" s="481">
        <f t="shared" si="502"/>
        <v>0</v>
      </c>
      <c r="Q101" s="481">
        <f t="shared" si="502"/>
        <v>0</v>
      </c>
      <c r="R101" s="481">
        <f t="shared" si="502"/>
        <v>0</v>
      </c>
      <c r="S101" s="481">
        <f t="shared" si="502"/>
        <v>0</v>
      </c>
      <c r="T101" s="481">
        <f t="shared" si="502"/>
        <v>0</v>
      </c>
      <c r="U101" s="481">
        <f t="shared" si="502"/>
        <v>0</v>
      </c>
      <c r="V101" s="481">
        <f t="shared" si="502"/>
        <v>0</v>
      </c>
      <c r="W101" s="481">
        <f t="shared" si="502"/>
        <v>0</v>
      </c>
      <c r="X101" s="481">
        <f t="shared" si="502"/>
        <v>0</v>
      </c>
      <c r="Y101" s="481">
        <f t="shared" si="502"/>
        <v>0</v>
      </c>
      <c r="Z101" s="481">
        <f t="shared" si="502"/>
        <v>0</v>
      </c>
      <c r="AA101" s="481">
        <f t="shared" si="502"/>
        <v>0</v>
      </c>
      <c r="AB101" s="481">
        <f t="shared" si="502"/>
        <v>0</v>
      </c>
      <c r="AC101" s="481">
        <f t="shared" si="502"/>
        <v>0</v>
      </c>
      <c r="AD101" s="481">
        <f t="shared" si="502"/>
        <v>0</v>
      </c>
      <c r="AE101" s="481">
        <f t="shared" si="502"/>
        <v>0</v>
      </c>
      <c r="AF101" s="481">
        <f t="shared" si="502"/>
        <v>0</v>
      </c>
      <c r="AG101" s="481">
        <f t="shared" si="502"/>
        <v>0</v>
      </c>
      <c r="AH101" s="481">
        <f t="shared" si="502"/>
        <v>0</v>
      </c>
      <c r="AI101" s="481">
        <f t="shared" si="502"/>
        <v>0</v>
      </c>
      <c r="AJ101" s="481">
        <f t="shared" si="502"/>
        <v>0</v>
      </c>
      <c r="AK101" s="481">
        <f t="shared" si="502"/>
        <v>0</v>
      </c>
      <c r="AL101" s="481">
        <f t="shared" si="502"/>
        <v>0</v>
      </c>
      <c r="AM101" s="481">
        <f t="shared" si="502"/>
        <v>0</v>
      </c>
      <c r="AN101" s="481">
        <f t="shared" si="502"/>
        <v>0</v>
      </c>
      <c r="AO101" s="479">
        <v>110</v>
      </c>
      <c r="AP101" s="498"/>
      <c r="AQ101" s="503">
        <f t="shared" ref="AQ101:AW101" si="503">+D101-D86-D89-D98</f>
        <v>0</v>
      </c>
      <c r="AR101" s="503">
        <f t="shared" si="503"/>
        <v>0</v>
      </c>
      <c r="AS101" s="503">
        <f t="shared" si="503"/>
        <v>0</v>
      </c>
      <c r="AT101" s="503">
        <f t="shared" si="503"/>
        <v>0</v>
      </c>
      <c r="AU101" s="503">
        <f t="shared" si="503"/>
        <v>0</v>
      </c>
      <c r="AV101" s="503">
        <f t="shared" si="503"/>
        <v>0</v>
      </c>
      <c r="AW101" s="503">
        <f t="shared" si="503"/>
        <v>0</v>
      </c>
      <c r="AX101" s="780"/>
      <c r="AY101" s="503">
        <f t="shared" ref="AY101:BJ101" si="504">+L101-L86-L89-L98</f>
        <v>0</v>
      </c>
      <c r="AZ101" s="503">
        <f t="shared" si="504"/>
        <v>0</v>
      </c>
      <c r="BA101" s="503">
        <f t="shared" si="504"/>
        <v>0</v>
      </c>
      <c r="BB101" s="503">
        <f t="shared" si="504"/>
        <v>0</v>
      </c>
      <c r="BC101" s="503">
        <f t="shared" si="504"/>
        <v>0</v>
      </c>
      <c r="BD101" s="503">
        <f t="shared" si="504"/>
        <v>0</v>
      </c>
      <c r="BE101" s="503">
        <f t="shared" si="504"/>
        <v>0</v>
      </c>
      <c r="BF101" s="503">
        <f t="shared" si="504"/>
        <v>0</v>
      </c>
      <c r="BG101" s="503">
        <f t="shared" si="504"/>
        <v>0</v>
      </c>
      <c r="BH101" s="503">
        <f t="shared" si="504"/>
        <v>0</v>
      </c>
      <c r="BI101" s="503">
        <f t="shared" si="504"/>
        <v>0</v>
      </c>
      <c r="BJ101" s="503">
        <f t="shared" si="504"/>
        <v>0</v>
      </c>
      <c r="BK101" s="503">
        <f t="shared" ref="BK101" si="505">+X101-X86-X89-X98</f>
        <v>0</v>
      </c>
      <c r="BL101" s="503">
        <f t="shared" ref="BL101" si="506">+Y101-Y86-Y89-Y98</f>
        <v>0</v>
      </c>
      <c r="BM101" s="503">
        <f t="shared" ref="BM101" si="507">+Z101-Z86-Z89-Z98</f>
        <v>0</v>
      </c>
      <c r="BN101" s="503">
        <f t="shared" ref="BN101" si="508">+AA101-AA86-AA89-AA98</f>
        <v>0</v>
      </c>
      <c r="BO101" s="503">
        <f t="shared" ref="BO101" si="509">+AB101-AB86-AB89-AB98</f>
        <v>0</v>
      </c>
      <c r="BP101" s="503">
        <f t="shared" ref="BP101" si="510">+AC101-AC86-AC89-AC98</f>
        <v>0</v>
      </c>
      <c r="BQ101" s="503">
        <f t="shared" ref="BQ101" si="511">+AD101-AD86-AD89-AD98</f>
        <v>0</v>
      </c>
      <c r="BR101" s="503">
        <f t="shared" ref="BR101" si="512">+AE101-AE86-AE89-AE98</f>
        <v>0</v>
      </c>
      <c r="BS101" s="503">
        <f t="shared" ref="BS101" si="513">+AF101-AF86-AF89-AF98</f>
        <v>0</v>
      </c>
      <c r="BT101" s="503">
        <f t="shared" ref="BT101" si="514">+AG101-AG86-AG89-AG98</f>
        <v>0</v>
      </c>
      <c r="BU101" s="503">
        <f t="shared" ref="BU101" si="515">+AH101-AH86-AH89-AH98</f>
        <v>0</v>
      </c>
      <c r="BV101" s="503">
        <f t="shared" ref="BV101" si="516">+AI101-AI86-AI89-AI98</f>
        <v>0</v>
      </c>
      <c r="BW101" s="503">
        <f t="shared" ref="BW101" si="517">+AJ101-AJ86-AJ89-AJ98</f>
        <v>0</v>
      </c>
      <c r="BX101" s="503">
        <f t="shared" ref="BX101" si="518">+AK101-AK86-AK89-AK98</f>
        <v>0</v>
      </c>
      <c r="BY101" s="503">
        <f t="shared" ref="BY101" si="519">+AL101-AL86-AL89-AL98</f>
        <v>0</v>
      </c>
      <c r="BZ101" s="503">
        <f t="shared" ref="BZ101" si="520">+AM101-AM86-AM89-AM98</f>
        <v>0</v>
      </c>
      <c r="CA101" s="503">
        <f t="shared" ref="CA101" si="521">+AN101-AN86-AN89-AN98</f>
        <v>0</v>
      </c>
      <c r="CB101" s="498"/>
      <c r="CC101" s="503">
        <f>SUM(D101:AN101)-'DD7A1.MELD'!L101-'DD7A2.MELD'!Y101-'DD7A3.MELD'!P106-'DD7A3.MELD'!X106-'DD7A3.MELD'!Z106*2</f>
        <v>0</v>
      </c>
    </row>
    <row r="102" spans="2:81" s="56" customFormat="1" ht="30" customHeight="1" thickTop="1">
      <c r="B102" s="436"/>
      <c r="C102" s="733" t="s">
        <v>388</v>
      </c>
      <c r="D102" s="482"/>
      <c r="E102" s="482"/>
      <c r="F102" s="482"/>
      <c r="G102" s="482"/>
      <c r="H102" s="482"/>
      <c r="I102" s="482"/>
      <c r="J102" s="482"/>
      <c r="K102" s="666"/>
      <c r="L102" s="482"/>
      <c r="M102" s="482"/>
      <c r="N102" s="482"/>
      <c r="O102" s="482"/>
      <c r="P102" s="482"/>
      <c r="Q102" s="482"/>
      <c r="R102" s="482"/>
      <c r="S102" s="482"/>
      <c r="T102" s="482"/>
      <c r="U102" s="482"/>
      <c r="V102" s="482"/>
      <c r="W102" s="482"/>
      <c r="X102" s="482"/>
      <c r="Y102" s="482"/>
      <c r="Z102" s="482"/>
      <c r="AA102" s="482"/>
      <c r="AB102" s="482"/>
      <c r="AC102" s="482"/>
      <c r="AD102" s="482"/>
      <c r="AE102" s="482"/>
      <c r="AF102" s="482"/>
      <c r="AG102" s="482"/>
      <c r="AH102" s="482"/>
      <c r="AI102" s="482"/>
      <c r="AJ102" s="482"/>
      <c r="AK102" s="482"/>
      <c r="AL102" s="482"/>
      <c r="AM102" s="482"/>
      <c r="AN102" s="482"/>
      <c r="AO102" s="479">
        <v>161</v>
      </c>
      <c r="AP102" s="498"/>
      <c r="AQ102" s="506">
        <f t="shared" ref="AQ102:AW102" si="522">+IF((D102+D103&gt;D101),111,0)</f>
        <v>0</v>
      </c>
      <c r="AR102" s="506">
        <f t="shared" si="522"/>
        <v>0</v>
      </c>
      <c r="AS102" s="506">
        <f t="shared" si="522"/>
        <v>0</v>
      </c>
      <c r="AT102" s="506">
        <f t="shared" si="522"/>
        <v>0</v>
      </c>
      <c r="AU102" s="506">
        <f t="shared" si="522"/>
        <v>0</v>
      </c>
      <c r="AV102" s="506">
        <f t="shared" si="522"/>
        <v>0</v>
      </c>
      <c r="AW102" s="506">
        <f t="shared" si="522"/>
        <v>0</v>
      </c>
      <c r="AX102" s="780"/>
      <c r="AY102" s="506">
        <f t="shared" ref="AY102:BJ102" si="523">+IF((L102+L103&gt;L101),111,0)</f>
        <v>0</v>
      </c>
      <c r="AZ102" s="506">
        <f t="shared" si="523"/>
        <v>0</v>
      </c>
      <c r="BA102" s="506">
        <f t="shared" si="523"/>
        <v>0</v>
      </c>
      <c r="BB102" s="506">
        <f t="shared" si="523"/>
        <v>0</v>
      </c>
      <c r="BC102" s="506">
        <f t="shared" si="523"/>
        <v>0</v>
      </c>
      <c r="BD102" s="506">
        <f t="shared" si="523"/>
        <v>0</v>
      </c>
      <c r="BE102" s="506">
        <f t="shared" si="523"/>
        <v>0</v>
      </c>
      <c r="BF102" s="506">
        <f t="shared" si="523"/>
        <v>0</v>
      </c>
      <c r="BG102" s="506">
        <f t="shared" si="523"/>
        <v>0</v>
      </c>
      <c r="BH102" s="506">
        <f t="shared" si="523"/>
        <v>0</v>
      </c>
      <c r="BI102" s="506">
        <f t="shared" si="523"/>
        <v>0</v>
      </c>
      <c r="BJ102" s="506">
        <f t="shared" si="523"/>
        <v>0</v>
      </c>
      <c r="BK102" s="506">
        <f t="shared" ref="BK102" si="524">+IF((X102+X103&gt;X101),111,0)</f>
        <v>0</v>
      </c>
      <c r="BL102" s="506">
        <f t="shared" ref="BL102" si="525">+IF((Y102+Y103&gt;Y101),111,0)</f>
        <v>0</v>
      </c>
      <c r="BM102" s="506">
        <f t="shared" ref="BM102" si="526">+IF((Z102+Z103&gt;Z101),111,0)</f>
        <v>0</v>
      </c>
      <c r="BN102" s="506">
        <f t="shared" ref="BN102" si="527">+IF((AA102+AA103&gt;AA101),111,0)</f>
        <v>0</v>
      </c>
      <c r="BO102" s="506">
        <f t="shared" ref="BO102" si="528">+IF((AB102+AB103&gt;AB101),111,0)</f>
        <v>0</v>
      </c>
      <c r="BP102" s="506">
        <f t="shared" ref="BP102" si="529">+IF((AC102+AC103&gt;AC101),111,0)</f>
        <v>0</v>
      </c>
      <c r="BQ102" s="506">
        <f t="shared" ref="BQ102" si="530">+IF((AD102+AD103&gt;AD101),111,0)</f>
        <v>0</v>
      </c>
      <c r="BR102" s="506">
        <f t="shared" ref="BR102" si="531">+IF((AE102+AE103&gt;AE101),111,0)</f>
        <v>0</v>
      </c>
      <c r="BS102" s="506">
        <f t="shared" ref="BS102" si="532">+IF((AF102+AF103&gt;AF101),111,0)</f>
        <v>0</v>
      </c>
      <c r="BT102" s="506">
        <f t="shared" ref="BT102" si="533">+IF((AG102+AG103&gt;AG101),111,0)</f>
        <v>0</v>
      </c>
      <c r="BU102" s="506">
        <f t="shared" ref="BU102" si="534">+IF((AH102+AH103&gt;AH101),111,0)</f>
        <v>0</v>
      </c>
      <c r="BV102" s="506">
        <f t="shared" ref="BV102" si="535">+IF((AI102+AI103&gt;AI101),111,0)</f>
        <v>0</v>
      </c>
      <c r="BW102" s="506">
        <f t="shared" ref="BW102" si="536">+IF((AJ102+AJ103&gt;AJ101),111,0)</f>
        <v>0</v>
      </c>
      <c r="BX102" s="506">
        <f t="shared" ref="BX102" si="537">+IF((AK102+AK103&gt;AK101),111,0)</f>
        <v>0</v>
      </c>
      <c r="BY102" s="506">
        <f t="shared" ref="BY102" si="538">+IF((AL102+AL103&gt;AL101),111,0)</f>
        <v>0</v>
      </c>
      <c r="BZ102" s="506">
        <f t="shared" ref="BZ102" si="539">+IF((AM102+AM103&gt;AM101),111,0)</f>
        <v>0</v>
      </c>
      <c r="CA102" s="506">
        <f t="shared" ref="CA102" si="540">+IF((AN102+AN103&gt;AN101),111,0)</f>
        <v>0</v>
      </c>
      <c r="CB102" s="498"/>
      <c r="CC102" s="516">
        <f>SUM(D102:AN102)-'DD7A1.MELD'!L102-'DD7A2.MELD'!Y102-'DD7A3.MELD'!P107-'DD7A3.MELD'!X107-'DD7A3.MELD'!Z107*2</f>
        <v>0</v>
      </c>
    </row>
    <row r="103" spans="2:81" s="51" customFormat="1" ht="17.100000000000001" customHeight="1">
      <c r="B103" s="432"/>
      <c r="C103" s="733" t="s">
        <v>389</v>
      </c>
      <c r="D103" s="482"/>
      <c r="E103" s="482"/>
      <c r="F103" s="482"/>
      <c r="G103" s="482"/>
      <c r="H103" s="482"/>
      <c r="I103" s="482"/>
      <c r="J103" s="482"/>
      <c r="K103" s="666"/>
      <c r="L103" s="482"/>
      <c r="M103" s="482"/>
      <c r="N103" s="482"/>
      <c r="O103" s="482"/>
      <c r="P103" s="482"/>
      <c r="Q103" s="482"/>
      <c r="R103" s="482"/>
      <c r="S103" s="482"/>
      <c r="T103" s="482"/>
      <c r="U103" s="482"/>
      <c r="V103" s="482"/>
      <c r="W103" s="482"/>
      <c r="X103" s="482"/>
      <c r="Y103" s="482"/>
      <c r="Z103" s="482"/>
      <c r="AA103" s="482"/>
      <c r="AB103" s="482"/>
      <c r="AC103" s="482"/>
      <c r="AD103" s="482"/>
      <c r="AE103" s="482"/>
      <c r="AF103" s="482"/>
      <c r="AG103" s="482"/>
      <c r="AH103" s="482"/>
      <c r="AI103" s="482"/>
      <c r="AJ103" s="482"/>
      <c r="AK103" s="482"/>
      <c r="AL103" s="482"/>
      <c r="AM103" s="482"/>
      <c r="AN103" s="482"/>
      <c r="AO103" s="479">
        <v>162</v>
      </c>
      <c r="AP103" s="494"/>
      <c r="AQ103" s="506"/>
      <c r="AR103" s="506"/>
      <c r="AS103" s="506"/>
      <c r="AT103" s="506"/>
      <c r="AU103" s="506"/>
      <c r="AV103" s="506"/>
      <c r="AW103" s="506"/>
      <c r="AX103" s="780"/>
      <c r="AY103" s="506"/>
      <c r="AZ103" s="506"/>
      <c r="BA103" s="506"/>
      <c r="BB103" s="506"/>
      <c r="BC103" s="506"/>
      <c r="BD103" s="506"/>
      <c r="BE103" s="506"/>
      <c r="BF103" s="506"/>
      <c r="BG103" s="506"/>
      <c r="BH103" s="506"/>
      <c r="BI103" s="506"/>
      <c r="BJ103" s="506"/>
      <c r="BK103" s="506"/>
      <c r="BL103" s="506"/>
      <c r="BM103" s="506"/>
      <c r="BN103" s="506"/>
      <c r="BO103" s="506"/>
      <c r="BP103" s="506"/>
      <c r="BQ103" s="506"/>
      <c r="BR103" s="506"/>
      <c r="BS103" s="506"/>
      <c r="BT103" s="506"/>
      <c r="BU103" s="506"/>
      <c r="BV103" s="506"/>
      <c r="BW103" s="506"/>
      <c r="BX103" s="506"/>
      <c r="BY103" s="506"/>
      <c r="BZ103" s="506"/>
      <c r="CA103" s="506"/>
      <c r="CB103" s="494"/>
      <c r="CC103" s="516">
        <f>SUM(D103:AN103)-'DD7A1.MELD'!L103-'DD7A2.MELD'!Y103-'DD7A3.MELD'!P108-'DD7A3.MELD'!X108-'DD7A3.MELD'!Z108*2</f>
        <v>0</v>
      </c>
    </row>
    <row r="104" spans="2:81" s="51" customFormat="1" ht="17.100000000000001" customHeight="1">
      <c r="B104" s="433"/>
      <c r="C104" s="733" t="s">
        <v>250</v>
      </c>
      <c r="D104" s="482"/>
      <c r="E104" s="482"/>
      <c r="F104" s="482"/>
      <c r="G104" s="482"/>
      <c r="H104" s="482"/>
      <c r="I104" s="482"/>
      <c r="J104" s="482"/>
      <c r="K104" s="666"/>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482"/>
      <c r="AI104" s="482"/>
      <c r="AJ104" s="482"/>
      <c r="AK104" s="482"/>
      <c r="AL104" s="482"/>
      <c r="AM104" s="482"/>
      <c r="AN104" s="482"/>
      <c r="AO104" s="479">
        <v>142</v>
      </c>
      <c r="AP104" s="494"/>
      <c r="AQ104" s="506">
        <f t="shared" ref="AQ104:AW104" si="541">+IF((D104&gt;D101),111,0)</f>
        <v>0</v>
      </c>
      <c r="AR104" s="506">
        <f t="shared" si="541"/>
        <v>0</v>
      </c>
      <c r="AS104" s="506">
        <f t="shared" si="541"/>
        <v>0</v>
      </c>
      <c r="AT104" s="506">
        <f t="shared" si="541"/>
        <v>0</v>
      </c>
      <c r="AU104" s="506">
        <f t="shared" si="541"/>
        <v>0</v>
      </c>
      <c r="AV104" s="506">
        <f t="shared" si="541"/>
        <v>0</v>
      </c>
      <c r="AW104" s="506">
        <f t="shared" si="541"/>
        <v>0</v>
      </c>
      <c r="AX104" s="780"/>
      <c r="AY104" s="506">
        <f t="shared" ref="AY104:BJ104" si="542">+IF((L104&gt;L101),111,0)</f>
        <v>0</v>
      </c>
      <c r="AZ104" s="506">
        <f t="shared" si="542"/>
        <v>0</v>
      </c>
      <c r="BA104" s="506">
        <f t="shared" si="542"/>
        <v>0</v>
      </c>
      <c r="BB104" s="506">
        <f t="shared" si="542"/>
        <v>0</v>
      </c>
      <c r="BC104" s="506">
        <f t="shared" si="542"/>
        <v>0</v>
      </c>
      <c r="BD104" s="506">
        <f t="shared" si="542"/>
        <v>0</v>
      </c>
      <c r="BE104" s="506">
        <f t="shared" si="542"/>
        <v>0</v>
      </c>
      <c r="BF104" s="506">
        <f t="shared" si="542"/>
        <v>0</v>
      </c>
      <c r="BG104" s="506">
        <f t="shared" si="542"/>
        <v>0</v>
      </c>
      <c r="BH104" s="506">
        <f t="shared" si="542"/>
        <v>0</v>
      </c>
      <c r="BI104" s="506">
        <f t="shared" si="542"/>
        <v>0</v>
      </c>
      <c r="BJ104" s="506">
        <f t="shared" si="542"/>
        <v>0</v>
      </c>
      <c r="BK104" s="506">
        <f t="shared" ref="BK104" si="543">+IF((X104&gt;X101),111,0)</f>
        <v>0</v>
      </c>
      <c r="BL104" s="506">
        <f t="shared" ref="BL104" si="544">+IF((Y104&gt;Y101),111,0)</f>
        <v>0</v>
      </c>
      <c r="BM104" s="506">
        <f t="shared" ref="BM104" si="545">+IF((Z104&gt;Z101),111,0)</f>
        <v>0</v>
      </c>
      <c r="BN104" s="506">
        <f t="shared" ref="BN104" si="546">+IF((AA104&gt;AA101),111,0)</f>
        <v>0</v>
      </c>
      <c r="BO104" s="506">
        <f t="shared" ref="BO104" si="547">+IF((AB104&gt;AB101),111,0)</f>
        <v>0</v>
      </c>
      <c r="BP104" s="506">
        <f t="shared" ref="BP104" si="548">+IF((AC104&gt;AC101),111,0)</f>
        <v>0</v>
      </c>
      <c r="BQ104" s="506">
        <f t="shared" ref="BQ104" si="549">+IF((AD104&gt;AD101),111,0)</f>
        <v>0</v>
      </c>
      <c r="BR104" s="506">
        <f t="shared" ref="BR104" si="550">+IF((AE104&gt;AE101),111,0)</f>
        <v>0</v>
      </c>
      <c r="BS104" s="506">
        <f t="shared" ref="BS104" si="551">+IF((AF104&gt;AF101),111,0)</f>
        <v>0</v>
      </c>
      <c r="BT104" s="506">
        <f t="shared" ref="BT104" si="552">+IF((AG104&gt;AG101),111,0)</f>
        <v>0</v>
      </c>
      <c r="BU104" s="506">
        <f t="shared" ref="BU104" si="553">+IF((AH104&gt;AH101),111,0)</f>
        <v>0</v>
      </c>
      <c r="BV104" s="506">
        <f t="shared" ref="BV104" si="554">+IF((AI104&gt;AI101),111,0)</f>
        <v>0</v>
      </c>
      <c r="BW104" s="506">
        <f t="shared" ref="BW104" si="555">+IF((AJ104&gt;AJ101),111,0)</f>
        <v>0</v>
      </c>
      <c r="BX104" s="506">
        <f t="shared" ref="BX104" si="556">+IF((AK104&gt;AK101),111,0)</f>
        <v>0</v>
      </c>
      <c r="BY104" s="506">
        <f t="shared" ref="BY104" si="557">+IF((AL104&gt;AL101),111,0)</f>
        <v>0</v>
      </c>
      <c r="BZ104" s="506">
        <f t="shared" ref="BZ104" si="558">+IF((AM104&gt;AM101),111,0)</f>
        <v>0</v>
      </c>
      <c r="CA104" s="506">
        <f t="shared" ref="CA104" si="559">+IF((AN104&gt;AN101),111,0)</f>
        <v>0</v>
      </c>
      <c r="CB104" s="494"/>
      <c r="CC104" s="516">
        <f>SUM(D104:AN104)-'DD7A1.MELD'!L104-'DD7A2.MELD'!Y104-'DD7A3.MELD'!P109-'DD7A3.MELD'!X109-'DD7A3.MELD'!Z109*2</f>
        <v>0</v>
      </c>
    </row>
    <row r="105" spans="2:81" s="51" customFormat="1" ht="30" customHeight="1">
      <c r="B105" s="433"/>
      <c r="C105" s="560" t="s">
        <v>463</v>
      </c>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c r="AE105" s="303"/>
      <c r="AF105" s="303"/>
      <c r="AG105" s="303"/>
      <c r="AH105" s="303"/>
      <c r="AI105" s="303"/>
      <c r="AJ105" s="303"/>
      <c r="AK105" s="303"/>
      <c r="AL105" s="303"/>
      <c r="AM105" s="303"/>
      <c r="AN105" s="303"/>
      <c r="AO105" s="479"/>
      <c r="AP105" s="494"/>
      <c r="AQ105" s="503"/>
      <c r="AR105" s="503"/>
      <c r="AS105" s="503"/>
      <c r="AT105" s="503"/>
      <c r="AU105" s="503"/>
      <c r="AV105" s="503"/>
      <c r="AW105" s="503"/>
      <c r="AX105" s="769"/>
      <c r="AY105" s="503"/>
      <c r="AZ105" s="503"/>
      <c r="BA105" s="503"/>
      <c r="BB105" s="503"/>
      <c r="BC105" s="503"/>
      <c r="BD105" s="503"/>
      <c r="BE105" s="503"/>
      <c r="BF105" s="503"/>
      <c r="BG105" s="503"/>
      <c r="BH105" s="503"/>
      <c r="BI105" s="503"/>
      <c r="BJ105" s="503"/>
      <c r="BK105" s="503"/>
      <c r="BL105" s="503"/>
      <c r="BM105" s="503"/>
      <c r="BN105" s="503"/>
      <c r="BO105" s="503"/>
      <c r="BP105" s="503"/>
      <c r="BQ105" s="503"/>
      <c r="BR105" s="503"/>
      <c r="BS105" s="503"/>
      <c r="BT105" s="503"/>
      <c r="BU105" s="503"/>
      <c r="BV105" s="503"/>
      <c r="BW105" s="503"/>
      <c r="BX105" s="503"/>
      <c r="BY105" s="503"/>
      <c r="BZ105" s="503"/>
      <c r="CA105" s="503"/>
      <c r="CB105" s="494"/>
      <c r="CC105" s="503"/>
    </row>
    <row r="106" spans="2:81" s="51" customFormat="1" ht="17.100000000000001" customHeight="1">
      <c r="B106" s="432"/>
      <c r="C106" s="732" t="s">
        <v>10</v>
      </c>
      <c r="D106" s="482"/>
      <c r="E106" s="482"/>
      <c r="F106" s="482"/>
      <c r="G106" s="482"/>
      <c r="H106" s="482"/>
      <c r="I106" s="482"/>
      <c r="J106" s="482"/>
      <c r="K106" s="666"/>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17">
        <v>163</v>
      </c>
      <c r="AP106" s="494"/>
      <c r="AQ106" s="500">
        <f t="shared" ref="AQ106:AW106" si="560">+D106-SUM(D107:D108)</f>
        <v>0</v>
      </c>
      <c r="AR106" s="500">
        <f t="shared" si="560"/>
        <v>0</v>
      </c>
      <c r="AS106" s="500">
        <f t="shared" si="560"/>
        <v>0</v>
      </c>
      <c r="AT106" s="500">
        <f t="shared" si="560"/>
        <v>0</v>
      </c>
      <c r="AU106" s="500">
        <f t="shared" si="560"/>
        <v>0</v>
      </c>
      <c r="AV106" s="500">
        <f t="shared" si="560"/>
        <v>0</v>
      </c>
      <c r="AW106" s="500">
        <f t="shared" si="560"/>
        <v>0</v>
      </c>
      <c r="AX106" s="780"/>
      <c r="AY106" s="500">
        <f t="shared" ref="AY106:BJ106" si="561">+L106-SUM(L107:L108)</f>
        <v>0</v>
      </c>
      <c r="AZ106" s="500">
        <f t="shared" si="561"/>
        <v>0</v>
      </c>
      <c r="BA106" s="500">
        <f t="shared" si="561"/>
        <v>0</v>
      </c>
      <c r="BB106" s="500">
        <f t="shared" si="561"/>
        <v>0</v>
      </c>
      <c r="BC106" s="500">
        <f t="shared" si="561"/>
        <v>0</v>
      </c>
      <c r="BD106" s="500">
        <f t="shared" si="561"/>
        <v>0</v>
      </c>
      <c r="BE106" s="500">
        <f t="shared" si="561"/>
        <v>0</v>
      </c>
      <c r="BF106" s="500">
        <f t="shared" si="561"/>
        <v>0</v>
      </c>
      <c r="BG106" s="500">
        <f t="shared" si="561"/>
        <v>0</v>
      </c>
      <c r="BH106" s="500">
        <f t="shared" si="561"/>
        <v>0</v>
      </c>
      <c r="BI106" s="500">
        <f t="shared" si="561"/>
        <v>0</v>
      </c>
      <c r="BJ106" s="500">
        <f t="shared" si="561"/>
        <v>0</v>
      </c>
      <c r="BK106" s="500">
        <f t="shared" ref="BK106" si="562">+X106-SUM(X107:X108)</f>
        <v>0</v>
      </c>
      <c r="BL106" s="500">
        <f t="shared" ref="BL106" si="563">+Y106-SUM(Y107:Y108)</f>
        <v>0</v>
      </c>
      <c r="BM106" s="500">
        <f t="shared" ref="BM106" si="564">+Z106-SUM(Z107:Z108)</f>
        <v>0</v>
      </c>
      <c r="BN106" s="500">
        <f t="shared" ref="BN106" si="565">+AA106-SUM(AA107:AA108)</f>
        <v>0</v>
      </c>
      <c r="BO106" s="500">
        <f t="shared" ref="BO106" si="566">+AB106-SUM(AB107:AB108)</f>
        <v>0</v>
      </c>
      <c r="BP106" s="500">
        <f t="shared" ref="BP106" si="567">+AC106-SUM(AC107:AC108)</f>
        <v>0</v>
      </c>
      <c r="BQ106" s="500">
        <f t="shared" ref="BQ106" si="568">+AD106-SUM(AD107:AD108)</f>
        <v>0</v>
      </c>
      <c r="BR106" s="500">
        <f t="shared" ref="BR106" si="569">+AE106-SUM(AE107:AE108)</f>
        <v>0</v>
      </c>
      <c r="BS106" s="500">
        <f t="shared" ref="BS106" si="570">+AF106-SUM(AF107:AF108)</f>
        <v>0</v>
      </c>
      <c r="BT106" s="500">
        <f t="shared" ref="BT106" si="571">+AG106-SUM(AG107:AG108)</f>
        <v>0</v>
      </c>
      <c r="BU106" s="500">
        <f t="shared" ref="BU106" si="572">+AH106-SUM(AH107:AH108)</f>
        <v>0</v>
      </c>
      <c r="BV106" s="500">
        <f t="shared" ref="BV106" si="573">+AI106-SUM(AI107:AI108)</f>
        <v>0</v>
      </c>
      <c r="BW106" s="500">
        <f t="shared" ref="BW106" si="574">+AJ106-SUM(AJ107:AJ108)</f>
        <v>0</v>
      </c>
      <c r="BX106" s="500">
        <f t="shared" ref="BX106" si="575">+AK106-SUM(AK107:AK108)</f>
        <v>0</v>
      </c>
      <c r="BY106" s="500">
        <f t="shared" ref="BY106" si="576">+AL106-SUM(AL107:AL108)</f>
        <v>0</v>
      </c>
      <c r="BZ106" s="500">
        <f t="shared" ref="BZ106" si="577">+AM106-SUM(AM107:AM108)</f>
        <v>0</v>
      </c>
      <c r="CA106" s="500">
        <f t="shared" ref="CA106" si="578">+AN106-SUM(AN107:AN108)</f>
        <v>0</v>
      </c>
      <c r="CB106" s="494"/>
      <c r="CC106" s="503">
        <f>SUM(D106:AN106)-'DD7A1.MELD'!L106-'DD7A2.MELD'!Y106-'DD7A3.MELD'!P113-'DD7A3.MELD'!X113-'DD7A3.MELD'!Z113*2</f>
        <v>0</v>
      </c>
    </row>
    <row r="107" spans="2:81" s="51" customFormat="1" ht="17.100000000000001" customHeight="1">
      <c r="B107" s="432"/>
      <c r="C107" s="552" t="s">
        <v>61</v>
      </c>
      <c r="D107" s="482"/>
      <c r="E107" s="482"/>
      <c r="F107" s="482"/>
      <c r="G107" s="482"/>
      <c r="H107" s="482"/>
      <c r="I107" s="482"/>
      <c r="J107" s="482"/>
      <c r="K107" s="666"/>
      <c r="L107" s="482"/>
      <c r="M107" s="482"/>
      <c r="N107" s="482"/>
      <c r="O107" s="482"/>
      <c r="P107" s="482"/>
      <c r="Q107" s="482"/>
      <c r="R107" s="482"/>
      <c r="S107" s="482"/>
      <c r="T107" s="482"/>
      <c r="U107" s="482"/>
      <c r="V107" s="482"/>
      <c r="W107" s="482"/>
      <c r="X107" s="482"/>
      <c r="Y107" s="482"/>
      <c r="Z107" s="482"/>
      <c r="AA107" s="482"/>
      <c r="AB107" s="482"/>
      <c r="AC107" s="482"/>
      <c r="AD107" s="482"/>
      <c r="AE107" s="482"/>
      <c r="AF107" s="482"/>
      <c r="AG107" s="482"/>
      <c r="AH107" s="482"/>
      <c r="AI107" s="482"/>
      <c r="AJ107" s="482"/>
      <c r="AK107" s="482"/>
      <c r="AL107" s="482"/>
      <c r="AM107" s="482"/>
      <c r="AN107" s="482"/>
      <c r="AO107" s="417">
        <v>164</v>
      </c>
      <c r="AP107" s="494"/>
      <c r="AQ107" s="500"/>
      <c r="AR107" s="500"/>
      <c r="AS107" s="500"/>
      <c r="AT107" s="500"/>
      <c r="AU107" s="500"/>
      <c r="AV107" s="500"/>
      <c r="AW107" s="500"/>
      <c r="AX107" s="780"/>
      <c r="AY107" s="500"/>
      <c r="AZ107" s="500"/>
      <c r="BA107" s="500"/>
      <c r="BB107" s="500"/>
      <c r="BC107" s="500"/>
      <c r="BD107" s="500"/>
      <c r="BE107" s="500"/>
      <c r="BF107" s="500"/>
      <c r="BG107" s="500"/>
      <c r="BH107" s="500"/>
      <c r="BI107" s="500"/>
      <c r="BJ107" s="500"/>
      <c r="BK107" s="500"/>
      <c r="BL107" s="500"/>
      <c r="BM107" s="500"/>
      <c r="BN107" s="500"/>
      <c r="BO107" s="500"/>
      <c r="BP107" s="500"/>
      <c r="BQ107" s="500"/>
      <c r="BR107" s="500"/>
      <c r="BS107" s="500"/>
      <c r="BT107" s="500"/>
      <c r="BU107" s="500"/>
      <c r="BV107" s="500"/>
      <c r="BW107" s="500"/>
      <c r="BX107" s="500"/>
      <c r="BY107" s="500"/>
      <c r="BZ107" s="500"/>
      <c r="CA107" s="500"/>
      <c r="CB107" s="494"/>
      <c r="CC107" s="503">
        <f>SUM(D107:AN107)-'DD7A1.MELD'!L107-'DD7A2.MELD'!Y107-'DD7A3.MELD'!P114-'DD7A3.MELD'!X114-'DD7A3.MELD'!Z114*2</f>
        <v>0</v>
      </c>
    </row>
    <row r="108" spans="2:81" s="51" customFormat="1" ht="17.100000000000001" customHeight="1">
      <c r="B108" s="432"/>
      <c r="C108" s="552" t="s">
        <v>62</v>
      </c>
      <c r="D108" s="482"/>
      <c r="E108" s="482"/>
      <c r="F108" s="482"/>
      <c r="G108" s="482"/>
      <c r="H108" s="482"/>
      <c r="I108" s="482"/>
      <c r="J108" s="482"/>
      <c r="K108" s="666"/>
      <c r="L108" s="482"/>
      <c r="M108" s="482"/>
      <c r="N108" s="482"/>
      <c r="O108" s="482"/>
      <c r="P108" s="482"/>
      <c r="Q108" s="482"/>
      <c r="R108" s="482"/>
      <c r="S108" s="482"/>
      <c r="T108" s="482"/>
      <c r="U108" s="482"/>
      <c r="V108" s="482"/>
      <c r="W108" s="482"/>
      <c r="X108" s="482"/>
      <c r="Y108" s="482"/>
      <c r="Z108" s="482"/>
      <c r="AA108" s="482"/>
      <c r="AB108" s="482"/>
      <c r="AC108" s="482"/>
      <c r="AD108" s="482"/>
      <c r="AE108" s="482"/>
      <c r="AF108" s="482"/>
      <c r="AG108" s="482"/>
      <c r="AH108" s="482"/>
      <c r="AI108" s="482"/>
      <c r="AJ108" s="482"/>
      <c r="AK108" s="482"/>
      <c r="AL108" s="482"/>
      <c r="AM108" s="482"/>
      <c r="AN108" s="482"/>
      <c r="AO108" s="417">
        <v>165</v>
      </c>
      <c r="AP108" s="494"/>
      <c r="AQ108" s="500"/>
      <c r="AR108" s="500"/>
      <c r="AS108" s="500"/>
      <c r="AT108" s="500"/>
      <c r="AU108" s="500"/>
      <c r="AV108" s="500"/>
      <c r="AW108" s="500"/>
      <c r="AX108" s="780"/>
      <c r="AY108" s="500"/>
      <c r="AZ108" s="500"/>
      <c r="BA108" s="500"/>
      <c r="BB108" s="500"/>
      <c r="BC108" s="500"/>
      <c r="BD108" s="500"/>
      <c r="BE108" s="500"/>
      <c r="BF108" s="500"/>
      <c r="BG108" s="500"/>
      <c r="BH108" s="500"/>
      <c r="BI108" s="500"/>
      <c r="BJ108" s="500"/>
      <c r="BK108" s="500"/>
      <c r="BL108" s="500"/>
      <c r="BM108" s="500"/>
      <c r="BN108" s="500"/>
      <c r="BO108" s="500"/>
      <c r="BP108" s="500"/>
      <c r="BQ108" s="500"/>
      <c r="BR108" s="500"/>
      <c r="BS108" s="500"/>
      <c r="BT108" s="500"/>
      <c r="BU108" s="500"/>
      <c r="BV108" s="500"/>
      <c r="BW108" s="500"/>
      <c r="BX108" s="500"/>
      <c r="BY108" s="500"/>
      <c r="BZ108" s="500"/>
      <c r="CA108" s="500"/>
      <c r="CB108" s="494"/>
      <c r="CC108" s="503">
        <f>SUM(D108:AN108)-'DD7A1.MELD'!L108-'DD7A2.MELD'!Y108-'DD7A3.MELD'!P115-'DD7A3.MELD'!X115-'DD7A3.MELD'!Z115*2</f>
        <v>0</v>
      </c>
    </row>
    <row r="109" spans="2:81" s="56" customFormat="1" ht="30" customHeight="1">
      <c r="B109" s="434"/>
      <c r="C109" s="553" t="s">
        <v>11</v>
      </c>
      <c r="D109" s="482"/>
      <c r="E109" s="482"/>
      <c r="F109" s="482"/>
      <c r="G109" s="482"/>
      <c r="H109" s="482"/>
      <c r="I109" s="482"/>
      <c r="J109" s="482"/>
      <c r="K109" s="666"/>
      <c r="L109" s="482"/>
      <c r="M109" s="482"/>
      <c r="N109" s="482"/>
      <c r="O109" s="482"/>
      <c r="P109" s="482"/>
      <c r="Q109" s="482"/>
      <c r="R109" s="482"/>
      <c r="S109" s="482"/>
      <c r="T109" s="482"/>
      <c r="U109" s="482"/>
      <c r="V109" s="482"/>
      <c r="W109" s="482"/>
      <c r="X109" s="482"/>
      <c r="Y109" s="482"/>
      <c r="Z109" s="482"/>
      <c r="AA109" s="482"/>
      <c r="AB109" s="482"/>
      <c r="AC109" s="482"/>
      <c r="AD109" s="482"/>
      <c r="AE109" s="482"/>
      <c r="AF109" s="482"/>
      <c r="AG109" s="482"/>
      <c r="AH109" s="482"/>
      <c r="AI109" s="482"/>
      <c r="AJ109" s="482"/>
      <c r="AK109" s="482"/>
      <c r="AL109" s="482"/>
      <c r="AM109" s="482"/>
      <c r="AN109" s="482"/>
      <c r="AO109" s="417">
        <v>166</v>
      </c>
      <c r="AP109" s="498"/>
      <c r="AQ109" s="500">
        <f t="shared" ref="AQ109:AW109" si="579">+D109-SUM(D110:D111)</f>
        <v>0</v>
      </c>
      <c r="AR109" s="500">
        <f t="shared" si="579"/>
        <v>0</v>
      </c>
      <c r="AS109" s="500">
        <f t="shared" si="579"/>
        <v>0</v>
      </c>
      <c r="AT109" s="500">
        <f t="shared" si="579"/>
        <v>0</v>
      </c>
      <c r="AU109" s="500">
        <f t="shared" si="579"/>
        <v>0</v>
      </c>
      <c r="AV109" s="500">
        <f t="shared" si="579"/>
        <v>0</v>
      </c>
      <c r="AW109" s="500">
        <f t="shared" si="579"/>
        <v>0</v>
      </c>
      <c r="AX109" s="780"/>
      <c r="AY109" s="500">
        <f t="shared" ref="AY109:BJ109" si="580">+L109-SUM(L110:L111)</f>
        <v>0</v>
      </c>
      <c r="AZ109" s="500">
        <f t="shared" si="580"/>
        <v>0</v>
      </c>
      <c r="BA109" s="500">
        <f t="shared" si="580"/>
        <v>0</v>
      </c>
      <c r="BB109" s="500">
        <f t="shared" si="580"/>
        <v>0</v>
      </c>
      <c r="BC109" s="500">
        <f t="shared" si="580"/>
        <v>0</v>
      </c>
      <c r="BD109" s="500">
        <f t="shared" si="580"/>
        <v>0</v>
      </c>
      <c r="BE109" s="500">
        <f t="shared" si="580"/>
        <v>0</v>
      </c>
      <c r="BF109" s="500">
        <f t="shared" si="580"/>
        <v>0</v>
      </c>
      <c r="BG109" s="500">
        <f t="shared" si="580"/>
        <v>0</v>
      </c>
      <c r="BH109" s="500">
        <f t="shared" si="580"/>
        <v>0</v>
      </c>
      <c r="BI109" s="500">
        <f t="shared" si="580"/>
        <v>0</v>
      </c>
      <c r="BJ109" s="500">
        <f t="shared" si="580"/>
        <v>0</v>
      </c>
      <c r="BK109" s="500">
        <f t="shared" ref="BK109" si="581">+X109-SUM(X110:X111)</f>
        <v>0</v>
      </c>
      <c r="BL109" s="500">
        <f t="shared" ref="BL109" si="582">+Y109-SUM(Y110:Y111)</f>
        <v>0</v>
      </c>
      <c r="BM109" s="500">
        <f t="shared" ref="BM109" si="583">+Z109-SUM(Z110:Z111)</f>
        <v>0</v>
      </c>
      <c r="BN109" s="500">
        <f t="shared" ref="BN109" si="584">+AA109-SUM(AA110:AA111)</f>
        <v>0</v>
      </c>
      <c r="BO109" s="500">
        <f t="shared" ref="BO109" si="585">+AB109-SUM(AB110:AB111)</f>
        <v>0</v>
      </c>
      <c r="BP109" s="500">
        <f t="shared" ref="BP109" si="586">+AC109-SUM(AC110:AC111)</f>
        <v>0</v>
      </c>
      <c r="BQ109" s="500">
        <f t="shared" ref="BQ109" si="587">+AD109-SUM(AD110:AD111)</f>
        <v>0</v>
      </c>
      <c r="BR109" s="500">
        <f t="shared" ref="BR109" si="588">+AE109-SUM(AE110:AE111)</f>
        <v>0</v>
      </c>
      <c r="BS109" s="500">
        <f t="shared" ref="BS109" si="589">+AF109-SUM(AF110:AF111)</f>
        <v>0</v>
      </c>
      <c r="BT109" s="500">
        <f t="shared" ref="BT109" si="590">+AG109-SUM(AG110:AG111)</f>
        <v>0</v>
      </c>
      <c r="BU109" s="500">
        <f t="shared" ref="BU109" si="591">+AH109-SUM(AH110:AH111)</f>
        <v>0</v>
      </c>
      <c r="BV109" s="500">
        <f t="shared" ref="BV109" si="592">+AI109-SUM(AI110:AI111)</f>
        <v>0</v>
      </c>
      <c r="BW109" s="500">
        <f t="shared" ref="BW109" si="593">+AJ109-SUM(AJ110:AJ111)</f>
        <v>0</v>
      </c>
      <c r="BX109" s="500">
        <f t="shared" ref="BX109" si="594">+AK109-SUM(AK110:AK111)</f>
        <v>0</v>
      </c>
      <c r="BY109" s="500">
        <f t="shared" ref="BY109" si="595">+AL109-SUM(AL110:AL111)</f>
        <v>0</v>
      </c>
      <c r="BZ109" s="500">
        <f t="shared" ref="BZ109" si="596">+AM109-SUM(AM110:AM111)</f>
        <v>0</v>
      </c>
      <c r="CA109" s="500">
        <f t="shared" ref="CA109" si="597">+AN109-SUM(AN110:AN111)</f>
        <v>0</v>
      </c>
      <c r="CB109" s="498"/>
      <c r="CC109" s="503">
        <f>SUM(D109:AN109)-'DD7A1.MELD'!L109-'DD7A2.MELD'!Y109-'DD7A3.MELD'!P116-'DD7A3.MELD'!X116-'DD7A3.MELD'!Z116*2</f>
        <v>0</v>
      </c>
    </row>
    <row r="110" spans="2:81" s="51" customFormat="1" ht="17.100000000000001" customHeight="1">
      <c r="B110" s="433"/>
      <c r="C110" s="552" t="s">
        <v>61</v>
      </c>
      <c r="D110" s="482"/>
      <c r="E110" s="482"/>
      <c r="F110" s="482"/>
      <c r="G110" s="482"/>
      <c r="H110" s="482"/>
      <c r="I110" s="482"/>
      <c r="J110" s="482"/>
      <c r="K110" s="666"/>
      <c r="L110" s="482"/>
      <c r="M110" s="482"/>
      <c r="N110" s="482"/>
      <c r="O110" s="482"/>
      <c r="P110" s="482"/>
      <c r="Q110" s="482"/>
      <c r="R110" s="482"/>
      <c r="S110" s="482"/>
      <c r="T110" s="482"/>
      <c r="U110" s="482"/>
      <c r="V110" s="482"/>
      <c r="W110" s="482"/>
      <c r="X110" s="482"/>
      <c r="Y110" s="482"/>
      <c r="Z110" s="482"/>
      <c r="AA110" s="482"/>
      <c r="AB110" s="482"/>
      <c r="AC110" s="482"/>
      <c r="AD110" s="482"/>
      <c r="AE110" s="482"/>
      <c r="AF110" s="482"/>
      <c r="AG110" s="482"/>
      <c r="AH110" s="482"/>
      <c r="AI110" s="482"/>
      <c r="AJ110" s="482"/>
      <c r="AK110" s="482"/>
      <c r="AL110" s="482"/>
      <c r="AM110" s="482"/>
      <c r="AN110" s="482"/>
      <c r="AO110" s="417">
        <v>167</v>
      </c>
      <c r="AP110" s="494"/>
      <c r="AQ110" s="500"/>
      <c r="AR110" s="500"/>
      <c r="AS110" s="500"/>
      <c r="AT110" s="500"/>
      <c r="AU110" s="500"/>
      <c r="AV110" s="500"/>
      <c r="AW110" s="500"/>
      <c r="AX110" s="780"/>
      <c r="AY110" s="500"/>
      <c r="AZ110" s="500"/>
      <c r="BA110" s="500"/>
      <c r="BB110" s="500"/>
      <c r="BC110" s="500"/>
      <c r="BD110" s="500"/>
      <c r="BE110" s="500"/>
      <c r="BF110" s="500"/>
      <c r="BG110" s="500"/>
      <c r="BH110" s="500"/>
      <c r="BI110" s="500"/>
      <c r="BJ110" s="500"/>
      <c r="BK110" s="500"/>
      <c r="BL110" s="500"/>
      <c r="BM110" s="500"/>
      <c r="BN110" s="500"/>
      <c r="BO110" s="500"/>
      <c r="BP110" s="500"/>
      <c r="BQ110" s="500"/>
      <c r="BR110" s="500"/>
      <c r="BS110" s="500"/>
      <c r="BT110" s="500"/>
      <c r="BU110" s="500"/>
      <c r="BV110" s="500"/>
      <c r="BW110" s="500"/>
      <c r="BX110" s="500"/>
      <c r="BY110" s="500"/>
      <c r="BZ110" s="500"/>
      <c r="CA110" s="500"/>
      <c r="CB110" s="494"/>
      <c r="CC110" s="503">
        <f>SUM(D110:AN110)-'DD7A1.MELD'!L110-'DD7A2.MELD'!Y110-'DD7A3.MELD'!P117-'DD7A3.MELD'!X117-'DD7A3.MELD'!Z117*2</f>
        <v>0</v>
      </c>
    </row>
    <row r="111" spans="2:81" s="51" customFormat="1" ht="17.100000000000001" customHeight="1">
      <c r="B111" s="433"/>
      <c r="C111" s="552" t="s">
        <v>62</v>
      </c>
      <c r="D111" s="482"/>
      <c r="E111" s="482"/>
      <c r="F111" s="482"/>
      <c r="G111" s="482"/>
      <c r="H111" s="482"/>
      <c r="I111" s="482"/>
      <c r="J111" s="482"/>
      <c r="K111" s="666"/>
      <c r="L111" s="482"/>
      <c r="M111" s="482"/>
      <c r="N111" s="482"/>
      <c r="O111" s="482"/>
      <c r="P111" s="482"/>
      <c r="Q111" s="482"/>
      <c r="R111" s="482"/>
      <c r="S111" s="482"/>
      <c r="T111" s="482"/>
      <c r="U111" s="482"/>
      <c r="V111" s="482"/>
      <c r="W111" s="482"/>
      <c r="X111" s="482"/>
      <c r="Y111" s="482"/>
      <c r="Z111" s="482"/>
      <c r="AA111" s="482"/>
      <c r="AB111" s="482"/>
      <c r="AC111" s="482"/>
      <c r="AD111" s="482"/>
      <c r="AE111" s="482"/>
      <c r="AF111" s="482"/>
      <c r="AG111" s="482"/>
      <c r="AH111" s="482"/>
      <c r="AI111" s="482"/>
      <c r="AJ111" s="482"/>
      <c r="AK111" s="482"/>
      <c r="AL111" s="482"/>
      <c r="AM111" s="482"/>
      <c r="AN111" s="482"/>
      <c r="AO111" s="417">
        <v>168</v>
      </c>
      <c r="AP111" s="494"/>
      <c r="AQ111" s="500"/>
      <c r="AR111" s="500"/>
      <c r="AS111" s="500"/>
      <c r="AT111" s="500"/>
      <c r="AU111" s="500"/>
      <c r="AV111" s="500"/>
      <c r="AW111" s="500"/>
      <c r="AX111" s="780"/>
      <c r="AY111" s="500"/>
      <c r="AZ111" s="500"/>
      <c r="BA111" s="500"/>
      <c r="BB111" s="500"/>
      <c r="BC111" s="500"/>
      <c r="BD111" s="500"/>
      <c r="BE111" s="500"/>
      <c r="BF111" s="500"/>
      <c r="BG111" s="500"/>
      <c r="BH111" s="500"/>
      <c r="BI111" s="500"/>
      <c r="BJ111" s="500"/>
      <c r="BK111" s="500"/>
      <c r="BL111" s="500"/>
      <c r="BM111" s="500"/>
      <c r="BN111" s="500"/>
      <c r="BO111" s="500"/>
      <c r="BP111" s="500"/>
      <c r="BQ111" s="500"/>
      <c r="BR111" s="500"/>
      <c r="BS111" s="500"/>
      <c r="BT111" s="500"/>
      <c r="BU111" s="500"/>
      <c r="BV111" s="500"/>
      <c r="BW111" s="500"/>
      <c r="BX111" s="500"/>
      <c r="BY111" s="500"/>
      <c r="BZ111" s="500"/>
      <c r="CA111" s="500"/>
      <c r="CB111" s="494"/>
      <c r="CC111" s="503">
        <f>SUM(D111:AN111)-'DD7A1.MELD'!L111-'DD7A2.MELD'!Y111-'DD7A3.MELD'!P118-'DD7A3.MELD'!X118-'DD7A3.MELD'!Z118*2</f>
        <v>0</v>
      </c>
    </row>
    <row r="112" spans="2:81" s="51" customFormat="1" ht="30" customHeight="1">
      <c r="B112" s="433"/>
      <c r="C112" s="552" t="s">
        <v>190</v>
      </c>
      <c r="D112" s="482"/>
      <c r="E112" s="482"/>
      <c r="F112" s="482"/>
      <c r="G112" s="482"/>
      <c r="H112" s="482"/>
      <c r="I112" s="482"/>
      <c r="J112" s="482"/>
      <c r="K112" s="666"/>
      <c r="L112" s="482"/>
      <c r="M112" s="482"/>
      <c r="N112" s="482"/>
      <c r="O112" s="482"/>
      <c r="P112" s="482"/>
      <c r="Q112" s="482"/>
      <c r="R112" s="482"/>
      <c r="S112" s="482"/>
      <c r="T112" s="482"/>
      <c r="U112" s="482"/>
      <c r="V112" s="482"/>
      <c r="W112" s="482"/>
      <c r="X112" s="482"/>
      <c r="Y112" s="482"/>
      <c r="Z112" s="482"/>
      <c r="AA112" s="482"/>
      <c r="AB112" s="482"/>
      <c r="AC112" s="482"/>
      <c r="AD112" s="482"/>
      <c r="AE112" s="482"/>
      <c r="AF112" s="482"/>
      <c r="AG112" s="482"/>
      <c r="AH112" s="482"/>
      <c r="AI112" s="482"/>
      <c r="AJ112" s="482"/>
      <c r="AK112" s="482"/>
      <c r="AL112" s="482"/>
      <c r="AM112" s="482"/>
      <c r="AN112" s="482"/>
      <c r="AO112" s="417">
        <v>169</v>
      </c>
      <c r="AP112" s="494"/>
      <c r="AQ112" s="503">
        <f t="shared" ref="AQ112:AW112" si="598">+D109-SUM(D112:D117)</f>
        <v>0</v>
      </c>
      <c r="AR112" s="503">
        <f t="shared" si="598"/>
        <v>0</v>
      </c>
      <c r="AS112" s="503">
        <f t="shared" si="598"/>
        <v>0</v>
      </c>
      <c r="AT112" s="503">
        <f t="shared" si="598"/>
        <v>0</v>
      </c>
      <c r="AU112" s="503">
        <f t="shared" si="598"/>
        <v>0</v>
      </c>
      <c r="AV112" s="503">
        <f t="shared" si="598"/>
        <v>0</v>
      </c>
      <c r="AW112" s="503">
        <f t="shared" si="598"/>
        <v>0</v>
      </c>
      <c r="AX112" s="780"/>
      <c r="AY112" s="503">
        <f t="shared" ref="AY112:BJ112" si="599">+L109-SUM(L112:L117)</f>
        <v>0</v>
      </c>
      <c r="AZ112" s="503">
        <f t="shared" si="599"/>
        <v>0</v>
      </c>
      <c r="BA112" s="503">
        <f t="shared" si="599"/>
        <v>0</v>
      </c>
      <c r="BB112" s="503">
        <f t="shared" si="599"/>
        <v>0</v>
      </c>
      <c r="BC112" s="503">
        <f t="shared" si="599"/>
        <v>0</v>
      </c>
      <c r="BD112" s="503">
        <f t="shared" si="599"/>
        <v>0</v>
      </c>
      <c r="BE112" s="503">
        <f t="shared" si="599"/>
        <v>0</v>
      </c>
      <c r="BF112" s="503">
        <f t="shared" si="599"/>
        <v>0</v>
      </c>
      <c r="BG112" s="503">
        <f t="shared" si="599"/>
        <v>0</v>
      </c>
      <c r="BH112" s="503">
        <f t="shared" si="599"/>
        <v>0</v>
      </c>
      <c r="BI112" s="503">
        <f t="shared" si="599"/>
        <v>0</v>
      </c>
      <c r="BJ112" s="503">
        <f t="shared" si="599"/>
        <v>0</v>
      </c>
      <c r="BK112" s="503">
        <f t="shared" ref="BK112" si="600">+X109-SUM(X112:X117)</f>
        <v>0</v>
      </c>
      <c r="BL112" s="503">
        <f t="shared" ref="BL112" si="601">+Y109-SUM(Y112:Y117)</f>
        <v>0</v>
      </c>
      <c r="BM112" s="503">
        <f t="shared" ref="BM112" si="602">+Z109-SUM(Z112:Z117)</f>
        <v>0</v>
      </c>
      <c r="BN112" s="503">
        <f t="shared" ref="BN112" si="603">+AA109-SUM(AA112:AA117)</f>
        <v>0</v>
      </c>
      <c r="BO112" s="503">
        <f t="shared" ref="BO112" si="604">+AB109-SUM(AB112:AB117)</f>
        <v>0</v>
      </c>
      <c r="BP112" s="503">
        <f t="shared" ref="BP112" si="605">+AC109-SUM(AC112:AC117)</f>
        <v>0</v>
      </c>
      <c r="BQ112" s="503">
        <f t="shared" ref="BQ112" si="606">+AD109-SUM(AD112:AD117)</f>
        <v>0</v>
      </c>
      <c r="BR112" s="503">
        <f t="shared" ref="BR112" si="607">+AE109-SUM(AE112:AE117)</f>
        <v>0</v>
      </c>
      <c r="BS112" s="503">
        <f t="shared" ref="BS112" si="608">+AF109-SUM(AF112:AF117)</f>
        <v>0</v>
      </c>
      <c r="BT112" s="503">
        <f t="shared" ref="BT112" si="609">+AG109-SUM(AG112:AG117)</f>
        <v>0</v>
      </c>
      <c r="BU112" s="503">
        <f t="shared" ref="BU112" si="610">+AH109-SUM(AH112:AH117)</f>
        <v>0</v>
      </c>
      <c r="BV112" s="503">
        <f t="shared" ref="BV112" si="611">+AI109-SUM(AI112:AI117)</f>
        <v>0</v>
      </c>
      <c r="BW112" s="503">
        <f t="shared" ref="BW112" si="612">+AJ109-SUM(AJ112:AJ117)</f>
        <v>0</v>
      </c>
      <c r="BX112" s="503">
        <f t="shared" ref="BX112" si="613">+AK109-SUM(AK112:AK117)</f>
        <v>0</v>
      </c>
      <c r="BY112" s="503">
        <f t="shared" ref="BY112" si="614">+AL109-SUM(AL112:AL117)</f>
        <v>0</v>
      </c>
      <c r="BZ112" s="503">
        <f t="shared" ref="BZ112" si="615">+AM109-SUM(AM112:AM117)</f>
        <v>0</v>
      </c>
      <c r="CA112" s="503">
        <f t="shared" ref="CA112" si="616">+AN109-SUM(AN112:AN117)</f>
        <v>0</v>
      </c>
      <c r="CB112" s="494"/>
      <c r="CC112" s="503">
        <f>SUM(D112:AN112)-'DD7A1.MELD'!L112-'DD7A2.MELD'!Y112-'DD7A3.MELD'!P119-'DD7A3.MELD'!X119-'DD7A3.MELD'!Z119*2</f>
        <v>0</v>
      </c>
    </row>
    <row r="113" spans="2:81" s="51" customFormat="1" ht="17.100000000000001" customHeight="1">
      <c r="B113" s="433"/>
      <c r="C113" s="552" t="s">
        <v>81</v>
      </c>
      <c r="D113" s="482"/>
      <c r="E113" s="482"/>
      <c r="F113" s="482"/>
      <c r="G113" s="482"/>
      <c r="H113" s="482"/>
      <c r="I113" s="482"/>
      <c r="J113" s="482"/>
      <c r="K113" s="666"/>
      <c r="L113" s="482"/>
      <c r="M113" s="482"/>
      <c r="N113" s="482"/>
      <c r="O113" s="482"/>
      <c r="P113" s="482"/>
      <c r="Q113" s="482"/>
      <c r="R113" s="482"/>
      <c r="S113" s="482"/>
      <c r="T113" s="482"/>
      <c r="U113" s="482"/>
      <c r="V113" s="482"/>
      <c r="W113" s="482"/>
      <c r="X113" s="482"/>
      <c r="Y113" s="482"/>
      <c r="Z113" s="482"/>
      <c r="AA113" s="482"/>
      <c r="AB113" s="482"/>
      <c r="AC113" s="482"/>
      <c r="AD113" s="482"/>
      <c r="AE113" s="482"/>
      <c r="AF113" s="482"/>
      <c r="AG113" s="482"/>
      <c r="AH113" s="482"/>
      <c r="AI113" s="482"/>
      <c r="AJ113" s="482"/>
      <c r="AK113" s="482"/>
      <c r="AL113" s="482"/>
      <c r="AM113" s="482"/>
      <c r="AN113" s="482"/>
      <c r="AO113" s="417">
        <v>170</v>
      </c>
      <c r="AP113" s="494"/>
      <c r="AQ113" s="500"/>
      <c r="AR113" s="500"/>
      <c r="AS113" s="500"/>
      <c r="AT113" s="500"/>
      <c r="AU113" s="500"/>
      <c r="AV113" s="500"/>
      <c r="AW113" s="500"/>
      <c r="AX113" s="780"/>
      <c r="AY113" s="500"/>
      <c r="AZ113" s="500"/>
      <c r="BA113" s="500"/>
      <c r="BB113" s="500"/>
      <c r="BC113" s="500"/>
      <c r="BD113" s="500"/>
      <c r="BE113" s="500"/>
      <c r="BF113" s="500"/>
      <c r="BG113" s="500"/>
      <c r="BH113" s="500"/>
      <c r="BI113" s="500"/>
      <c r="BJ113" s="500"/>
      <c r="BK113" s="500"/>
      <c r="BL113" s="500"/>
      <c r="BM113" s="500"/>
      <c r="BN113" s="500"/>
      <c r="BO113" s="500"/>
      <c r="BP113" s="500"/>
      <c r="BQ113" s="500"/>
      <c r="BR113" s="500"/>
      <c r="BS113" s="500"/>
      <c r="BT113" s="500"/>
      <c r="BU113" s="500"/>
      <c r="BV113" s="500"/>
      <c r="BW113" s="500"/>
      <c r="BX113" s="500"/>
      <c r="BY113" s="500"/>
      <c r="BZ113" s="500"/>
      <c r="CA113" s="500"/>
      <c r="CB113" s="494"/>
      <c r="CC113" s="503">
        <f>SUM(D113:AN113)-'DD7A1.MELD'!L113-'DD7A2.MELD'!Y113-'DD7A3.MELD'!P120-'DD7A3.MELD'!X120-'DD7A3.MELD'!Z120*2</f>
        <v>0</v>
      </c>
    </row>
    <row r="114" spans="2:81" s="51" customFormat="1" ht="16.5" customHeight="1">
      <c r="B114" s="433"/>
      <c r="C114" s="552" t="s">
        <v>282</v>
      </c>
      <c r="D114" s="482"/>
      <c r="E114" s="482"/>
      <c r="F114" s="482"/>
      <c r="G114" s="482"/>
      <c r="H114" s="482"/>
      <c r="I114" s="482"/>
      <c r="J114" s="482"/>
      <c r="K114" s="666"/>
      <c r="L114" s="482"/>
      <c r="M114" s="482"/>
      <c r="N114" s="482"/>
      <c r="O114" s="482"/>
      <c r="P114" s="482"/>
      <c r="Q114" s="482"/>
      <c r="R114" s="482"/>
      <c r="S114" s="482"/>
      <c r="T114" s="482"/>
      <c r="U114" s="482"/>
      <c r="V114" s="482"/>
      <c r="W114" s="482"/>
      <c r="X114" s="482"/>
      <c r="Y114" s="482"/>
      <c r="Z114" s="482"/>
      <c r="AA114" s="482"/>
      <c r="AB114" s="482"/>
      <c r="AC114" s="482"/>
      <c r="AD114" s="482"/>
      <c r="AE114" s="482"/>
      <c r="AF114" s="482"/>
      <c r="AG114" s="482"/>
      <c r="AH114" s="482"/>
      <c r="AI114" s="482"/>
      <c r="AJ114" s="482"/>
      <c r="AK114" s="482"/>
      <c r="AL114" s="482"/>
      <c r="AM114" s="482"/>
      <c r="AN114" s="482"/>
      <c r="AO114" s="417">
        <v>171</v>
      </c>
      <c r="AP114" s="494"/>
      <c r="AQ114" s="500"/>
      <c r="AR114" s="500"/>
      <c r="AS114" s="500"/>
      <c r="AT114" s="500"/>
      <c r="AU114" s="500"/>
      <c r="AV114" s="500"/>
      <c r="AW114" s="500"/>
      <c r="AX114" s="780"/>
      <c r="AY114" s="500"/>
      <c r="AZ114" s="500"/>
      <c r="BA114" s="500"/>
      <c r="BB114" s="500"/>
      <c r="BC114" s="500"/>
      <c r="BD114" s="500"/>
      <c r="BE114" s="500"/>
      <c r="BF114" s="500"/>
      <c r="BG114" s="500"/>
      <c r="BH114" s="500"/>
      <c r="BI114" s="500"/>
      <c r="BJ114" s="500"/>
      <c r="BK114" s="500"/>
      <c r="BL114" s="500"/>
      <c r="BM114" s="500"/>
      <c r="BN114" s="500"/>
      <c r="BO114" s="500"/>
      <c r="BP114" s="500"/>
      <c r="BQ114" s="500"/>
      <c r="BR114" s="500"/>
      <c r="BS114" s="500"/>
      <c r="BT114" s="500"/>
      <c r="BU114" s="500"/>
      <c r="BV114" s="500"/>
      <c r="BW114" s="500"/>
      <c r="BX114" s="500"/>
      <c r="BY114" s="500"/>
      <c r="BZ114" s="500"/>
      <c r="CA114" s="500"/>
      <c r="CB114" s="494"/>
      <c r="CC114" s="503">
        <f>SUM(D114:AN114)-'DD7A1.MELD'!L114-'DD7A2.MELD'!Y114-'DD7A3.MELD'!P121-'DD7A3.MELD'!X121-'DD7A3.MELD'!Z121*2</f>
        <v>0</v>
      </c>
    </row>
    <row r="115" spans="2:81" s="56" customFormat="1" ht="17.100000000000001" customHeight="1">
      <c r="B115" s="434"/>
      <c r="C115" s="552" t="s">
        <v>191</v>
      </c>
      <c r="D115" s="482"/>
      <c r="E115" s="482"/>
      <c r="F115" s="482"/>
      <c r="G115" s="482"/>
      <c r="H115" s="482"/>
      <c r="I115" s="482"/>
      <c r="J115" s="482"/>
      <c r="K115" s="666"/>
      <c r="L115" s="482"/>
      <c r="M115" s="482"/>
      <c r="N115" s="482"/>
      <c r="O115" s="482"/>
      <c r="P115" s="482"/>
      <c r="Q115" s="482"/>
      <c r="R115" s="482"/>
      <c r="S115" s="482"/>
      <c r="T115" s="482"/>
      <c r="U115" s="482"/>
      <c r="V115" s="482"/>
      <c r="W115" s="482"/>
      <c r="X115" s="482"/>
      <c r="Y115" s="482"/>
      <c r="Z115" s="482"/>
      <c r="AA115" s="482"/>
      <c r="AB115" s="482"/>
      <c r="AC115" s="482"/>
      <c r="AD115" s="482"/>
      <c r="AE115" s="482"/>
      <c r="AF115" s="482"/>
      <c r="AG115" s="482"/>
      <c r="AH115" s="482"/>
      <c r="AI115" s="482"/>
      <c r="AJ115" s="482"/>
      <c r="AK115" s="482"/>
      <c r="AL115" s="482"/>
      <c r="AM115" s="482"/>
      <c r="AN115" s="482"/>
      <c r="AO115" s="417">
        <v>172</v>
      </c>
      <c r="AP115" s="498"/>
      <c r="AQ115" s="500"/>
      <c r="AR115" s="500"/>
      <c r="AS115" s="500"/>
      <c r="AT115" s="500"/>
      <c r="AU115" s="500"/>
      <c r="AV115" s="500"/>
      <c r="AW115" s="500"/>
      <c r="AX115" s="780"/>
      <c r="AY115" s="500"/>
      <c r="AZ115" s="500"/>
      <c r="BA115" s="500"/>
      <c r="BB115" s="500"/>
      <c r="BC115" s="500"/>
      <c r="BD115" s="500"/>
      <c r="BE115" s="500"/>
      <c r="BF115" s="500"/>
      <c r="BG115" s="500"/>
      <c r="BH115" s="500"/>
      <c r="BI115" s="500"/>
      <c r="BJ115" s="500"/>
      <c r="BK115" s="500"/>
      <c r="BL115" s="500"/>
      <c r="BM115" s="500"/>
      <c r="BN115" s="500"/>
      <c r="BO115" s="500"/>
      <c r="BP115" s="500"/>
      <c r="BQ115" s="500"/>
      <c r="BR115" s="500"/>
      <c r="BS115" s="500"/>
      <c r="BT115" s="500"/>
      <c r="BU115" s="500"/>
      <c r="BV115" s="500"/>
      <c r="BW115" s="500"/>
      <c r="BX115" s="500"/>
      <c r="BY115" s="500"/>
      <c r="BZ115" s="500"/>
      <c r="CA115" s="500"/>
      <c r="CB115" s="498"/>
      <c r="CC115" s="503">
        <f>SUM(D115:AN115)-'DD7A1.MELD'!L115-'DD7A2.MELD'!Y115-'DD7A3.MELD'!P122-'DD7A3.MELD'!X122-'DD7A3.MELD'!Z122*2</f>
        <v>0</v>
      </c>
    </row>
    <row r="116" spans="2:81" s="82" customFormat="1" ht="17.100000000000001" customHeight="1">
      <c r="B116" s="287"/>
      <c r="C116" s="552" t="s">
        <v>54</v>
      </c>
      <c r="D116" s="482"/>
      <c r="E116" s="482"/>
      <c r="F116" s="482"/>
      <c r="G116" s="482"/>
      <c r="H116" s="482"/>
      <c r="I116" s="482"/>
      <c r="J116" s="482"/>
      <c r="K116" s="666"/>
      <c r="L116" s="482"/>
      <c r="M116" s="482"/>
      <c r="N116" s="482"/>
      <c r="O116" s="482"/>
      <c r="P116" s="482"/>
      <c r="Q116" s="482"/>
      <c r="R116" s="482"/>
      <c r="S116" s="482"/>
      <c r="T116" s="482"/>
      <c r="U116" s="482"/>
      <c r="V116" s="482"/>
      <c r="W116" s="482"/>
      <c r="X116" s="482"/>
      <c r="Y116" s="482"/>
      <c r="Z116" s="482"/>
      <c r="AA116" s="482"/>
      <c r="AB116" s="482"/>
      <c r="AC116" s="482"/>
      <c r="AD116" s="482"/>
      <c r="AE116" s="482"/>
      <c r="AF116" s="482"/>
      <c r="AG116" s="482"/>
      <c r="AH116" s="482"/>
      <c r="AI116" s="482"/>
      <c r="AJ116" s="482"/>
      <c r="AK116" s="482"/>
      <c r="AL116" s="482"/>
      <c r="AM116" s="482"/>
      <c r="AN116" s="482"/>
      <c r="AO116" s="417">
        <v>173</v>
      </c>
      <c r="AP116" s="509"/>
      <c r="AQ116" s="500"/>
      <c r="AR116" s="500"/>
      <c r="AS116" s="500"/>
      <c r="AT116" s="500"/>
      <c r="AU116" s="500"/>
      <c r="AV116" s="500"/>
      <c r="AW116" s="500"/>
      <c r="AX116" s="780"/>
      <c r="AY116" s="500"/>
      <c r="AZ116" s="500"/>
      <c r="BA116" s="500"/>
      <c r="BB116" s="500"/>
      <c r="BC116" s="500"/>
      <c r="BD116" s="500"/>
      <c r="BE116" s="500"/>
      <c r="BF116" s="500"/>
      <c r="BG116" s="500"/>
      <c r="BH116" s="500"/>
      <c r="BI116" s="500"/>
      <c r="BJ116" s="500"/>
      <c r="BK116" s="500"/>
      <c r="BL116" s="500"/>
      <c r="BM116" s="500"/>
      <c r="BN116" s="500"/>
      <c r="BO116" s="500"/>
      <c r="BP116" s="500"/>
      <c r="BQ116" s="500"/>
      <c r="BR116" s="500"/>
      <c r="BS116" s="500"/>
      <c r="BT116" s="500"/>
      <c r="BU116" s="500"/>
      <c r="BV116" s="500"/>
      <c r="BW116" s="500"/>
      <c r="BX116" s="500"/>
      <c r="BY116" s="500"/>
      <c r="BZ116" s="500"/>
      <c r="CA116" s="500"/>
      <c r="CB116" s="509"/>
      <c r="CC116" s="503">
        <f>SUM(D116:AN116)-'DD7A1.MELD'!L116-'DD7A2.MELD'!Y116-'DD7A3.MELD'!P123-'DD7A3.MELD'!X123-'DD7A3.MELD'!Z123*2</f>
        <v>0</v>
      </c>
    </row>
    <row r="117" spans="2:81" s="51" customFormat="1" ht="17.100000000000001" customHeight="1">
      <c r="B117" s="433"/>
      <c r="C117" s="552" t="s">
        <v>241</v>
      </c>
      <c r="D117" s="482"/>
      <c r="E117" s="482"/>
      <c r="F117" s="482"/>
      <c r="G117" s="482"/>
      <c r="H117" s="482"/>
      <c r="I117" s="482"/>
      <c r="J117" s="482"/>
      <c r="K117" s="666"/>
      <c r="L117" s="482"/>
      <c r="M117" s="482"/>
      <c r="N117" s="482"/>
      <c r="O117" s="482"/>
      <c r="P117" s="482"/>
      <c r="Q117" s="482"/>
      <c r="R117" s="482"/>
      <c r="S117" s="482"/>
      <c r="T117" s="482"/>
      <c r="U117" s="482"/>
      <c r="V117" s="482"/>
      <c r="W117" s="482"/>
      <c r="X117" s="482"/>
      <c r="Y117" s="482"/>
      <c r="Z117" s="482"/>
      <c r="AA117" s="482"/>
      <c r="AB117" s="482"/>
      <c r="AC117" s="482"/>
      <c r="AD117" s="482"/>
      <c r="AE117" s="482"/>
      <c r="AF117" s="482"/>
      <c r="AG117" s="482"/>
      <c r="AH117" s="482"/>
      <c r="AI117" s="482"/>
      <c r="AJ117" s="482"/>
      <c r="AK117" s="482"/>
      <c r="AL117" s="482"/>
      <c r="AM117" s="482"/>
      <c r="AN117" s="482"/>
      <c r="AO117" s="417">
        <v>174</v>
      </c>
      <c r="AP117" s="494"/>
      <c r="AQ117" s="500"/>
      <c r="AR117" s="500"/>
      <c r="AS117" s="500"/>
      <c r="AT117" s="500"/>
      <c r="AU117" s="500"/>
      <c r="AV117" s="500"/>
      <c r="AW117" s="500"/>
      <c r="AX117" s="780"/>
      <c r="AY117" s="500"/>
      <c r="AZ117" s="500"/>
      <c r="BA117" s="500"/>
      <c r="BB117" s="500"/>
      <c r="BC117" s="500"/>
      <c r="BD117" s="500"/>
      <c r="BE117" s="500"/>
      <c r="BF117" s="500"/>
      <c r="BG117" s="500"/>
      <c r="BH117" s="500"/>
      <c r="BI117" s="500"/>
      <c r="BJ117" s="500"/>
      <c r="BK117" s="500"/>
      <c r="BL117" s="500"/>
      <c r="BM117" s="500"/>
      <c r="BN117" s="500"/>
      <c r="BO117" s="500"/>
      <c r="BP117" s="500"/>
      <c r="BQ117" s="500"/>
      <c r="BR117" s="500"/>
      <c r="BS117" s="500"/>
      <c r="BT117" s="500"/>
      <c r="BU117" s="500"/>
      <c r="BV117" s="500"/>
      <c r="BW117" s="500"/>
      <c r="BX117" s="500"/>
      <c r="BY117" s="500"/>
      <c r="BZ117" s="500"/>
      <c r="CA117" s="500"/>
      <c r="CB117" s="494"/>
      <c r="CC117" s="503">
        <f>SUM(D117:AN117)-'DD7A1.MELD'!L117-'DD7A2.MELD'!Y117-'DD7A3.MELD'!P124-'DD7A3.MELD'!X124-'DD7A3.MELD'!Z124*2</f>
        <v>0</v>
      </c>
    </row>
    <row r="118" spans="2:81" s="56" customFormat="1" ht="30" customHeight="1">
      <c r="B118" s="435"/>
      <c r="C118" s="553" t="s">
        <v>12</v>
      </c>
      <c r="D118" s="482"/>
      <c r="E118" s="482"/>
      <c r="F118" s="482"/>
      <c r="G118" s="482"/>
      <c r="H118" s="482"/>
      <c r="I118" s="482"/>
      <c r="J118" s="482"/>
      <c r="K118" s="666"/>
      <c r="L118" s="482"/>
      <c r="M118" s="482"/>
      <c r="N118" s="482"/>
      <c r="O118" s="482"/>
      <c r="P118" s="482"/>
      <c r="Q118" s="482"/>
      <c r="R118" s="482"/>
      <c r="S118" s="482"/>
      <c r="T118" s="482"/>
      <c r="U118" s="482"/>
      <c r="V118" s="482"/>
      <c r="W118" s="482"/>
      <c r="X118" s="482"/>
      <c r="Y118" s="482"/>
      <c r="Z118" s="482"/>
      <c r="AA118" s="482"/>
      <c r="AB118" s="482"/>
      <c r="AC118" s="482"/>
      <c r="AD118" s="482"/>
      <c r="AE118" s="482"/>
      <c r="AF118" s="482"/>
      <c r="AG118" s="482"/>
      <c r="AH118" s="482"/>
      <c r="AI118" s="482"/>
      <c r="AJ118" s="482"/>
      <c r="AK118" s="482"/>
      <c r="AL118" s="482"/>
      <c r="AM118" s="482"/>
      <c r="AN118" s="482"/>
      <c r="AO118" s="417">
        <v>175</v>
      </c>
      <c r="AP118" s="498"/>
      <c r="AQ118" s="503">
        <f t="shared" ref="AQ118:AW118" si="617">+D118-SUM(D119:D120)</f>
        <v>0</v>
      </c>
      <c r="AR118" s="503">
        <f t="shared" si="617"/>
        <v>0</v>
      </c>
      <c r="AS118" s="503">
        <f t="shared" si="617"/>
        <v>0</v>
      </c>
      <c r="AT118" s="503">
        <f t="shared" si="617"/>
        <v>0</v>
      </c>
      <c r="AU118" s="503">
        <f t="shared" si="617"/>
        <v>0</v>
      </c>
      <c r="AV118" s="503">
        <f t="shared" si="617"/>
        <v>0</v>
      </c>
      <c r="AW118" s="503">
        <f t="shared" si="617"/>
        <v>0</v>
      </c>
      <c r="AX118" s="780"/>
      <c r="AY118" s="503">
        <f t="shared" ref="AY118:BJ118" si="618">+L118-SUM(L119:L120)</f>
        <v>0</v>
      </c>
      <c r="AZ118" s="503">
        <f t="shared" si="618"/>
        <v>0</v>
      </c>
      <c r="BA118" s="503">
        <f t="shared" si="618"/>
        <v>0</v>
      </c>
      <c r="BB118" s="503">
        <f t="shared" si="618"/>
        <v>0</v>
      </c>
      <c r="BC118" s="503">
        <f t="shared" si="618"/>
        <v>0</v>
      </c>
      <c r="BD118" s="503">
        <f t="shared" si="618"/>
        <v>0</v>
      </c>
      <c r="BE118" s="503">
        <f t="shared" si="618"/>
        <v>0</v>
      </c>
      <c r="BF118" s="503">
        <f t="shared" si="618"/>
        <v>0</v>
      </c>
      <c r="BG118" s="503">
        <f t="shared" si="618"/>
        <v>0</v>
      </c>
      <c r="BH118" s="503">
        <f t="shared" si="618"/>
        <v>0</v>
      </c>
      <c r="BI118" s="503">
        <f t="shared" si="618"/>
        <v>0</v>
      </c>
      <c r="BJ118" s="503">
        <f t="shared" si="618"/>
        <v>0</v>
      </c>
      <c r="BK118" s="503">
        <f t="shared" ref="BK118" si="619">+X118-SUM(X119:X120)</f>
        <v>0</v>
      </c>
      <c r="BL118" s="503">
        <f t="shared" ref="BL118" si="620">+Y118-SUM(Y119:Y120)</f>
        <v>0</v>
      </c>
      <c r="BM118" s="503">
        <f t="shared" ref="BM118" si="621">+Z118-SUM(Z119:Z120)</f>
        <v>0</v>
      </c>
      <c r="BN118" s="503">
        <f t="shared" ref="BN118" si="622">+AA118-SUM(AA119:AA120)</f>
        <v>0</v>
      </c>
      <c r="BO118" s="503">
        <f t="shared" ref="BO118" si="623">+AB118-SUM(AB119:AB120)</f>
        <v>0</v>
      </c>
      <c r="BP118" s="503">
        <f t="shared" ref="BP118" si="624">+AC118-SUM(AC119:AC120)</f>
        <v>0</v>
      </c>
      <c r="BQ118" s="503">
        <f t="shared" ref="BQ118" si="625">+AD118-SUM(AD119:AD120)</f>
        <v>0</v>
      </c>
      <c r="BR118" s="503">
        <f t="shared" ref="BR118" si="626">+AE118-SUM(AE119:AE120)</f>
        <v>0</v>
      </c>
      <c r="BS118" s="503">
        <f t="shared" ref="BS118" si="627">+AF118-SUM(AF119:AF120)</f>
        <v>0</v>
      </c>
      <c r="BT118" s="503">
        <f t="shared" ref="BT118" si="628">+AG118-SUM(AG119:AG120)</f>
        <v>0</v>
      </c>
      <c r="BU118" s="503">
        <f t="shared" ref="BU118" si="629">+AH118-SUM(AH119:AH120)</f>
        <v>0</v>
      </c>
      <c r="BV118" s="503">
        <f t="shared" ref="BV118" si="630">+AI118-SUM(AI119:AI120)</f>
        <v>0</v>
      </c>
      <c r="BW118" s="503">
        <f t="shared" ref="BW118" si="631">+AJ118-SUM(AJ119:AJ120)</f>
        <v>0</v>
      </c>
      <c r="BX118" s="503">
        <f t="shared" ref="BX118" si="632">+AK118-SUM(AK119:AK120)</f>
        <v>0</v>
      </c>
      <c r="BY118" s="503">
        <f t="shared" ref="BY118" si="633">+AL118-SUM(AL119:AL120)</f>
        <v>0</v>
      </c>
      <c r="BZ118" s="503">
        <f t="shared" ref="BZ118" si="634">+AM118-SUM(AM119:AM120)</f>
        <v>0</v>
      </c>
      <c r="CA118" s="503">
        <f t="shared" ref="CA118" si="635">+AN118-SUM(AN119:AN120)</f>
        <v>0</v>
      </c>
      <c r="CB118" s="498"/>
      <c r="CC118" s="503">
        <f>SUM(D118:AN118)-'DD7A1.MELD'!L118-'DD7A2.MELD'!Y118-'DD7A3.MELD'!P125-'DD7A3.MELD'!X125-'DD7A3.MELD'!Z125*2</f>
        <v>0</v>
      </c>
    </row>
    <row r="119" spans="2:81" s="82" customFormat="1" ht="17.100000000000001" customHeight="1">
      <c r="B119" s="287"/>
      <c r="C119" s="552" t="s">
        <v>61</v>
      </c>
      <c r="D119" s="482"/>
      <c r="E119" s="482"/>
      <c r="F119" s="482"/>
      <c r="G119" s="482"/>
      <c r="H119" s="482"/>
      <c r="I119" s="482"/>
      <c r="J119" s="482"/>
      <c r="K119" s="666"/>
      <c r="L119" s="482"/>
      <c r="M119" s="482"/>
      <c r="N119" s="482"/>
      <c r="O119" s="482"/>
      <c r="P119" s="482"/>
      <c r="Q119" s="482"/>
      <c r="R119" s="482"/>
      <c r="S119" s="482"/>
      <c r="T119" s="482"/>
      <c r="U119" s="482"/>
      <c r="V119" s="482"/>
      <c r="W119" s="482"/>
      <c r="X119" s="482"/>
      <c r="Y119" s="482"/>
      <c r="Z119" s="482"/>
      <c r="AA119" s="482"/>
      <c r="AB119" s="482"/>
      <c r="AC119" s="482"/>
      <c r="AD119" s="482"/>
      <c r="AE119" s="482"/>
      <c r="AF119" s="482"/>
      <c r="AG119" s="482"/>
      <c r="AH119" s="482"/>
      <c r="AI119" s="482"/>
      <c r="AJ119" s="482"/>
      <c r="AK119" s="482"/>
      <c r="AL119" s="482"/>
      <c r="AM119" s="482"/>
      <c r="AN119" s="482"/>
      <c r="AO119" s="417">
        <v>176</v>
      </c>
      <c r="AP119" s="509"/>
      <c r="AQ119" s="506"/>
      <c r="AR119" s="506"/>
      <c r="AS119" s="506"/>
      <c r="AT119" s="506"/>
      <c r="AU119" s="506"/>
      <c r="AV119" s="506"/>
      <c r="AW119" s="506"/>
      <c r="AX119" s="780"/>
      <c r="AY119" s="506"/>
      <c r="AZ119" s="506"/>
      <c r="BA119" s="506"/>
      <c r="BB119" s="506"/>
      <c r="BC119" s="506"/>
      <c r="BD119" s="506"/>
      <c r="BE119" s="506"/>
      <c r="BF119" s="506"/>
      <c r="BG119" s="506"/>
      <c r="BH119" s="506"/>
      <c r="BI119" s="506"/>
      <c r="BJ119" s="506"/>
      <c r="BK119" s="506"/>
      <c r="BL119" s="506"/>
      <c r="BM119" s="506"/>
      <c r="BN119" s="506"/>
      <c r="BO119" s="506"/>
      <c r="BP119" s="506"/>
      <c r="BQ119" s="506"/>
      <c r="BR119" s="506"/>
      <c r="BS119" s="506"/>
      <c r="BT119" s="506"/>
      <c r="BU119" s="506"/>
      <c r="BV119" s="506"/>
      <c r="BW119" s="506"/>
      <c r="BX119" s="506"/>
      <c r="BY119" s="506"/>
      <c r="BZ119" s="506"/>
      <c r="CA119" s="506"/>
      <c r="CB119" s="509"/>
      <c r="CC119" s="503">
        <f>SUM(D119:AN119)-'DD7A1.MELD'!L119-'DD7A2.MELD'!Y119-'DD7A3.MELD'!P126-'DD7A3.MELD'!X126-'DD7A3.MELD'!Z126*2</f>
        <v>0</v>
      </c>
    </row>
    <row r="120" spans="2:81" s="82" customFormat="1" ht="17.100000000000001" customHeight="1">
      <c r="B120" s="287"/>
      <c r="C120" s="552" t="s">
        <v>62</v>
      </c>
      <c r="D120" s="482"/>
      <c r="E120" s="482"/>
      <c r="F120" s="482"/>
      <c r="G120" s="482"/>
      <c r="H120" s="482"/>
      <c r="I120" s="482"/>
      <c r="J120" s="482"/>
      <c r="K120" s="666"/>
      <c r="L120" s="482"/>
      <c r="M120" s="482"/>
      <c r="N120" s="482"/>
      <c r="O120" s="482"/>
      <c r="P120" s="482"/>
      <c r="Q120" s="482"/>
      <c r="R120" s="482"/>
      <c r="S120" s="482"/>
      <c r="T120" s="482"/>
      <c r="U120" s="482"/>
      <c r="V120" s="482"/>
      <c r="W120" s="482"/>
      <c r="X120" s="482"/>
      <c r="Y120" s="482"/>
      <c r="Z120" s="482"/>
      <c r="AA120" s="482"/>
      <c r="AB120" s="482"/>
      <c r="AC120" s="482"/>
      <c r="AD120" s="482"/>
      <c r="AE120" s="482"/>
      <c r="AF120" s="482"/>
      <c r="AG120" s="482"/>
      <c r="AH120" s="482"/>
      <c r="AI120" s="482"/>
      <c r="AJ120" s="482"/>
      <c r="AK120" s="482"/>
      <c r="AL120" s="482"/>
      <c r="AM120" s="482"/>
      <c r="AN120" s="482"/>
      <c r="AO120" s="417">
        <v>177</v>
      </c>
      <c r="AP120" s="509"/>
      <c r="AQ120" s="500"/>
      <c r="AR120" s="500"/>
      <c r="AS120" s="500"/>
      <c r="AT120" s="500"/>
      <c r="AU120" s="500"/>
      <c r="AV120" s="500"/>
      <c r="AW120" s="500"/>
      <c r="AX120" s="780"/>
      <c r="AY120" s="500"/>
      <c r="AZ120" s="500"/>
      <c r="BA120" s="500"/>
      <c r="BB120" s="500"/>
      <c r="BC120" s="500"/>
      <c r="BD120" s="500"/>
      <c r="BE120" s="500"/>
      <c r="BF120" s="500"/>
      <c r="BG120" s="500"/>
      <c r="BH120" s="500"/>
      <c r="BI120" s="500"/>
      <c r="BJ120" s="500"/>
      <c r="BK120" s="500"/>
      <c r="BL120" s="500"/>
      <c r="BM120" s="500"/>
      <c r="BN120" s="500"/>
      <c r="BO120" s="500"/>
      <c r="BP120" s="500"/>
      <c r="BQ120" s="500"/>
      <c r="BR120" s="500"/>
      <c r="BS120" s="500"/>
      <c r="BT120" s="500"/>
      <c r="BU120" s="500"/>
      <c r="BV120" s="500"/>
      <c r="BW120" s="500"/>
      <c r="BX120" s="500"/>
      <c r="BY120" s="500"/>
      <c r="BZ120" s="500"/>
      <c r="CA120" s="500"/>
      <c r="CB120" s="509"/>
      <c r="CC120" s="503">
        <f>SUM(D120:AN120)-'DD7A1.MELD'!L120-'DD7A2.MELD'!Y120-'DD7A3.MELD'!P127-'DD7A3.MELD'!X127-'DD7A3.MELD'!Z127*2</f>
        <v>0</v>
      </c>
    </row>
    <row r="121" spans="2:81" s="56" customFormat="1" ht="30" customHeight="1" thickBot="1">
      <c r="B121" s="436"/>
      <c r="C121" s="553" t="s">
        <v>19</v>
      </c>
      <c r="D121" s="418">
        <f>+SUM(D118,D109,D106)</f>
        <v>0</v>
      </c>
      <c r="E121" s="418">
        <f>+SUM(E118,E109,E106)</f>
        <v>0</v>
      </c>
      <c r="F121" s="418">
        <f t="shared" ref="F121:AN121" si="636">+SUM(F118,F109,F106)</f>
        <v>0</v>
      </c>
      <c r="G121" s="418">
        <f t="shared" si="636"/>
        <v>0</v>
      </c>
      <c r="H121" s="418">
        <f t="shared" si="636"/>
        <v>0</v>
      </c>
      <c r="I121" s="418">
        <f t="shared" si="636"/>
        <v>0</v>
      </c>
      <c r="J121" s="418">
        <f t="shared" si="636"/>
        <v>0</v>
      </c>
      <c r="K121" s="666"/>
      <c r="L121" s="418">
        <f t="shared" si="636"/>
        <v>0</v>
      </c>
      <c r="M121" s="418">
        <f t="shared" si="636"/>
        <v>0</v>
      </c>
      <c r="N121" s="418">
        <f t="shared" si="636"/>
        <v>0</v>
      </c>
      <c r="O121" s="418">
        <f t="shared" si="636"/>
        <v>0</v>
      </c>
      <c r="P121" s="418">
        <f t="shared" si="636"/>
        <v>0</v>
      </c>
      <c r="Q121" s="418">
        <f t="shared" si="636"/>
        <v>0</v>
      </c>
      <c r="R121" s="418">
        <f t="shared" si="636"/>
        <v>0</v>
      </c>
      <c r="S121" s="418">
        <f t="shared" si="636"/>
        <v>0</v>
      </c>
      <c r="T121" s="418">
        <f t="shared" si="636"/>
        <v>0</v>
      </c>
      <c r="U121" s="418">
        <f t="shared" si="636"/>
        <v>0</v>
      </c>
      <c r="V121" s="418">
        <f t="shared" si="636"/>
        <v>0</v>
      </c>
      <c r="W121" s="418">
        <f t="shared" si="636"/>
        <v>0</v>
      </c>
      <c r="X121" s="418">
        <f t="shared" si="636"/>
        <v>0</v>
      </c>
      <c r="Y121" s="418">
        <f t="shared" si="636"/>
        <v>0</v>
      </c>
      <c r="Z121" s="418">
        <f t="shared" si="636"/>
        <v>0</v>
      </c>
      <c r="AA121" s="418">
        <f t="shared" si="636"/>
        <v>0</v>
      </c>
      <c r="AB121" s="418">
        <f t="shared" si="636"/>
        <v>0</v>
      </c>
      <c r="AC121" s="418">
        <f t="shared" si="636"/>
        <v>0</v>
      </c>
      <c r="AD121" s="418">
        <f t="shared" si="636"/>
        <v>0</v>
      </c>
      <c r="AE121" s="418">
        <f t="shared" si="636"/>
        <v>0</v>
      </c>
      <c r="AF121" s="418">
        <f t="shared" si="636"/>
        <v>0</v>
      </c>
      <c r="AG121" s="418">
        <f t="shared" si="636"/>
        <v>0</v>
      </c>
      <c r="AH121" s="418">
        <f t="shared" si="636"/>
        <v>0</v>
      </c>
      <c r="AI121" s="418">
        <f t="shared" si="636"/>
        <v>0</v>
      </c>
      <c r="AJ121" s="418">
        <f t="shared" si="636"/>
        <v>0</v>
      </c>
      <c r="AK121" s="418">
        <f t="shared" si="636"/>
        <v>0</v>
      </c>
      <c r="AL121" s="418">
        <f t="shared" si="636"/>
        <v>0</v>
      </c>
      <c r="AM121" s="418">
        <f t="shared" si="636"/>
        <v>0</v>
      </c>
      <c r="AN121" s="418">
        <f t="shared" si="636"/>
        <v>0</v>
      </c>
      <c r="AO121" s="417">
        <v>131</v>
      </c>
      <c r="AP121" s="498"/>
      <c r="AQ121" s="503">
        <f t="shared" ref="AQ121:AW121" si="637">+D121-D106-D109-D118</f>
        <v>0</v>
      </c>
      <c r="AR121" s="503">
        <f t="shared" si="637"/>
        <v>0</v>
      </c>
      <c r="AS121" s="503">
        <f t="shared" si="637"/>
        <v>0</v>
      </c>
      <c r="AT121" s="503">
        <f t="shared" si="637"/>
        <v>0</v>
      </c>
      <c r="AU121" s="503">
        <f t="shared" si="637"/>
        <v>0</v>
      </c>
      <c r="AV121" s="503">
        <f t="shared" si="637"/>
        <v>0</v>
      </c>
      <c r="AW121" s="503">
        <f t="shared" si="637"/>
        <v>0</v>
      </c>
      <c r="AX121" s="780"/>
      <c r="AY121" s="503">
        <f t="shared" ref="AY121:BJ121" si="638">+L121-L106-L109-L118</f>
        <v>0</v>
      </c>
      <c r="AZ121" s="503">
        <f t="shared" si="638"/>
        <v>0</v>
      </c>
      <c r="BA121" s="503">
        <f t="shared" si="638"/>
        <v>0</v>
      </c>
      <c r="BB121" s="503">
        <f t="shared" si="638"/>
        <v>0</v>
      </c>
      <c r="BC121" s="503">
        <f t="shared" si="638"/>
        <v>0</v>
      </c>
      <c r="BD121" s="503">
        <f t="shared" si="638"/>
        <v>0</v>
      </c>
      <c r="BE121" s="503">
        <f t="shared" si="638"/>
        <v>0</v>
      </c>
      <c r="BF121" s="503">
        <f t="shared" si="638"/>
        <v>0</v>
      </c>
      <c r="BG121" s="503">
        <f t="shared" si="638"/>
        <v>0</v>
      </c>
      <c r="BH121" s="503">
        <f t="shared" si="638"/>
        <v>0</v>
      </c>
      <c r="BI121" s="503">
        <f t="shared" si="638"/>
        <v>0</v>
      </c>
      <c r="BJ121" s="503">
        <f t="shared" si="638"/>
        <v>0</v>
      </c>
      <c r="BK121" s="503">
        <f t="shared" ref="BK121" si="639">+X121-X106-X109-X118</f>
        <v>0</v>
      </c>
      <c r="BL121" s="503">
        <f t="shared" ref="BL121" si="640">+Y121-Y106-Y109-Y118</f>
        <v>0</v>
      </c>
      <c r="BM121" s="503">
        <f t="shared" ref="BM121" si="641">+Z121-Z106-Z109-Z118</f>
        <v>0</v>
      </c>
      <c r="BN121" s="503">
        <f t="shared" ref="BN121" si="642">+AA121-AA106-AA109-AA118</f>
        <v>0</v>
      </c>
      <c r="BO121" s="503">
        <f t="shared" ref="BO121" si="643">+AB121-AB106-AB109-AB118</f>
        <v>0</v>
      </c>
      <c r="BP121" s="503">
        <f t="shared" ref="BP121" si="644">+AC121-AC106-AC109-AC118</f>
        <v>0</v>
      </c>
      <c r="BQ121" s="503">
        <f t="shared" ref="BQ121" si="645">+AD121-AD106-AD109-AD118</f>
        <v>0</v>
      </c>
      <c r="BR121" s="503">
        <f t="shared" ref="BR121" si="646">+AE121-AE106-AE109-AE118</f>
        <v>0</v>
      </c>
      <c r="BS121" s="503">
        <f t="shared" ref="BS121" si="647">+AF121-AF106-AF109-AF118</f>
        <v>0</v>
      </c>
      <c r="BT121" s="503">
        <f t="shared" ref="BT121" si="648">+AG121-AG106-AG109-AG118</f>
        <v>0</v>
      </c>
      <c r="BU121" s="503">
        <f t="shared" ref="BU121" si="649">+AH121-AH106-AH109-AH118</f>
        <v>0</v>
      </c>
      <c r="BV121" s="503">
        <f t="shared" ref="BV121" si="650">+AI121-AI106-AI109-AI118</f>
        <v>0</v>
      </c>
      <c r="BW121" s="503">
        <f t="shared" ref="BW121" si="651">+AJ121-AJ106-AJ109-AJ118</f>
        <v>0</v>
      </c>
      <c r="BX121" s="503">
        <f t="shared" ref="BX121" si="652">+AK121-AK106-AK109-AK118</f>
        <v>0</v>
      </c>
      <c r="BY121" s="503">
        <f t="shared" ref="BY121" si="653">+AL121-AL106-AL109-AL118</f>
        <v>0</v>
      </c>
      <c r="BZ121" s="503">
        <f t="shared" ref="BZ121" si="654">+AM121-AM106-AM109-AM118</f>
        <v>0</v>
      </c>
      <c r="CA121" s="503">
        <f t="shared" ref="CA121" si="655">+AN121-AN106-AN109-AN118</f>
        <v>0</v>
      </c>
      <c r="CB121" s="498"/>
      <c r="CC121" s="503">
        <f>SUM(D121:AN121)-'DD7A1.MELD'!L121-'DD7A2.MELD'!Y121-'DD7A3.MELD'!P128-'DD7A3.MELD'!X128-'DD7A3.MELD'!Z128*2</f>
        <v>0</v>
      </c>
    </row>
    <row r="122" spans="2:81" s="51" customFormat="1" ht="30" customHeight="1" thickTop="1">
      <c r="B122" s="432"/>
      <c r="C122" s="733" t="s">
        <v>388</v>
      </c>
      <c r="D122" s="703"/>
      <c r="E122" s="703"/>
      <c r="F122" s="703"/>
      <c r="G122" s="703"/>
      <c r="H122" s="703"/>
      <c r="I122" s="703"/>
      <c r="J122" s="703"/>
      <c r="K122" s="666"/>
      <c r="L122" s="703"/>
      <c r="M122" s="703"/>
      <c r="N122" s="703"/>
      <c r="O122" s="703"/>
      <c r="P122" s="703"/>
      <c r="Q122" s="703"/>
      <c r="R122" s="703"/>
      <c r="S122" s="703"/>
      <c r="T122" s="703"/>
      <c r="U122" s="703"/>
      <c r="V122" s="703"/>
      <c r="W122" s="703"/>
      <c r="X122" s="703"/>
      <c r="Y122" s="703"/>
      <c r="Z122" s="703"/>
      <c r="AA122" s="703"/>
      <c r="AB122" s="703"/>
      <c r="AC122" s="703"/>
      <c r="AD122" s="703"/>
      <c r="AE122" s="703"/>
      <c r="AF122" s="703"/>
      <c r="AG122" s="703"/>
      <c r="AH122" s="703"/>
      <c r="AI122" s="703"/>
      <c r="AJ122" s="703"/>
      <c r="AK122" s="703"/>
      <c r="AL122" s="703"/>
      <c r="AM122" s="703"/>
      <c r="AN122" s="703"/>
      <c r="AO122" s="417">
        <v>178</v>
      </c>
      <c r="AP122" s="494"/>
      <c r="AQ122" s="506">
        <f t="shared" ref="AQ122:AW122" si="656">+IF((D122+D123&gt;D121),111,0)</f>
        <v>0</v>
      </c>
      <c r="AR122" s="506">
        <f t="shared" si="656"/>
        <v>0</v>
      </c>
      <c r="AS122" s="506">
        <f t="shared" si="656"/>
        <v>0</v>
      </c>
      <c r="AT122" s="506">
        <f t="shared" si="656"/>
        <v>0</v>
      </c>
      <c r="AU122" s="506">
        <f t="shared" si="656"/>
        <v>0</v>
      </c>
      <c r="AV122" s="506">
        <f t="shared" si="656"/>
        <v>0</v>
      </c>
      <c r="AW122" s="506">
        <f t="shared" si="656"/>
        <v>0</v>
      </c>
      <c r="AX122" s="780"/>
      <c r="AY122" s="506">
        <f t="shared" ref="AY122:BJ122" si="657">+IF((L122+L123&gt;L121),111,0)</f>
        <v>0</v>
      </c>
      <c r="AZ122" s="506">
        <f t="shared" si="657"/>
        <v>0</v>
      </c>
      <c r="BA122" s="506">
        <f t="shared" si="657"/>
        <v>0</v>
      </c>
      <c r="BB122" s="506">
        <f t="shared" si="657"/>
        <v>0</v>
      </c>
      <c r="BC122" s="506">
        <f t="shared" si="657"/>
        <v>0</v>
      </c>
      <c r="BD122" s="506">
        <f t="shared" si="657"/>
        <v>0</v>
      </c>
      <c r="BE122" s="506">
        <f t="shared" si="657"/>
        <v>0</v>
      </c>
      <c r="BF122" s="506">
        <f t="shared" si="657"/>
        <v>0</v>
      </c>
      <c r="BG122" s="506">
        <f t="shared" si="657"/>
        <v>0</v>
      </c>
      <c r="BH122" s="506">
        <f t="shared" si="657"/>
        <v>0</v>
      </c>
      <c r="BI122" s="506">
        <f t="shared" si="657"/>
        <v>0</v>
      </c>
      <c r="BJ122" s="506">
        <f t="shared" si="657"/>
        <v>0</v>
      </c>
      <c r="BK122" s="506">
        <f t="shared" ref="BK122" si="658">+IF((X122+X123&gt;X121),111,0)</f>
        <v>0</v>
      </c>
      <c r="BL122" s="506">
        <f t="shared" ref="BL122" si="659">+IF((Y122+Y123&gt;Y121),111,0)</f>
        <v>0</v>
      </c>
      <c r="BM122" s="506">
        <f t="shared" ref="BM122" si="660">+IF((Z122+Z123&gt;Z121),111,0)</f>
        <v>0</v>
      </c>
      <c r="BN122" s="506">
        <f t="shared" ref="BN122" si="661">+IF((AA122+AA123&gt;AA121),111,0)</f>
        <v>0</v>
      </c>
      <c r="BO122" s="506">
        <f t="shared" ref="BO122" si="662">+IF((AB122+AB123&gt;AB121),111,0)</f>
        <v>0</v>
      </c>
      <c r="BP122" s="506">
        <f t="shared" ref="BP122" si="663">+IF((AC122+AC123&gt;AC121),111,0)</f>
        <v>0</v>
      </c>
      <c r="BQ122" s="506">
        <f t="shared" ref="BQ122" si="664">+IF((AD122+AD123&gt;AD121),111,0)</f>
        <v>0</v>
      </c>
      <c r="BR122" s="506">
        <f t="shared" ref="BR122" si="665">+IF((AE122+AE123&gt;AE121),111,0)</f>
        <v>0</v>
      </c>
      <c r="BS122" s="506">
        <f t="shared" ref="BS122" si="666">+IF((AF122+AF123&gt;AF121),111,0)</f>
        <v>0</v>
      </c>
      <c r="BT122" s="506">
        <f t="shared" ref="BT122" si="667">+IF((AG122+AG123&gt;AG121),111,0)</f>
        <v>0</v>
      </c>
      <c r="BU122" s="506">
        <f t="shared" ref="BU122" si="668">+IF((AH122+AH123&gt;AH121),111,0)</f>
        <v>0</v>
      </c>
      <c r="BV122" s="506">
        <f t="shared" ref="BV122" si="669">+IF((AI122+AI123&gt;AI121),111,0)</f>
        <v>0</v>
      </c>
      <c r="BW122" s="506">
        <f t="shared" ref="BW122" si="670">+IF((AJ122+AJ123&gt;AJ121),111,0)</f>
        <v>0</v>
      </c>
      <c r="BX122" s="506">
        <f t="shared" ref="BX122" si="671">+IF((AK122+AK123&gt;AK121),111,0)</f>
        <v>0</v>
      </c>
      <c r="BY122" s="506">
        <f t="shared" ref="BY122" si="672">+IF((AL122+AL123&gt;AL121),111,0)</f>
        <v>0</v>
      </c>
      <c r="BZ122" s="506">
        <f t="shared" ref="BZ122" si="673">+IF((AM122+AM123&gt;AM121),111,0)</f>
        <v>0</v>
      </c>
      <c r="CA122" s="506">
        <f t="shared" ref="CA122" si="674">+IF((AN122+AN123&gt;AN121),111,0)</f>
        <v>0</v>
      </c>
      <c r="CB122" s="494"/>
      <c r="CC122" s="516">
        <f>SUM(D122:AN122)-'DD7A1.MELD'!L122-'DD7A2.MELD'!Y122-'DD7A3.MELD'!P129-'DD7A3.MELD'!X129-'DD7A3.MELD'!Z129*2</f>
        <v>0</v>
      </c>
    </row>
    <row r="123" spans="2:81" s="51" customFormat="1" ht="17.100000000000001" customHeight="1">
      <c r="B123" s="433"/>
      <c r="C123" s="733" t="s">
        <v>389</v>
      </c>
      <c r="D123" s="703"/>
      <c r="E123" s="703"/>
      <c r="F123" s="703"/>
      <c r="G123" s="703"/>
      <c r="H123" s="703"/>
      <c r="I123" s="703"/>
      <c r="J123" s="703"/>
      <c r="K123" s="666"/>
      <c r="L123" s="703"/>
      <c r="M123" s="703"/>
      <c r="N123" s="703"/>
      <c r="O123" s="703"/>
      <c r="P123" s="703"/>
      <c r="Q123" s="703"/>
      <c r="R123" s="703"/>
      <c r="S123" s="703"/>
      <c r="T123" s="703"/>
      <c r="U123" s="703"/>
      <c r="V123" s="703"/>
      <c r="W123" s="703"/>
      <c r="X123" s="703"/>
      <c r="Y123" s="703"/>
      <c r="Z123" s="703"/>
      <c r="AA123" s="703"/>
      <c r="AB123" s="703"/>
      <c r="AC123" s="703"/>
      <c r="AD123" s="703"/>
      <c r="AE123" s="703"/>
      <c r="AF123" s="703"/>
      <c r="AG123" s="703"/>
      <c r="AH123" s="703"/>
      <c r="AI123" s="703"/>
      <c r="AJ123" s="703"/>
      <c r="AK123" s="703"/>
      <c r="AL123" s="703"/>
      <c r="AM123" s="703"/>
      <c r="AN123" s="703"/>
      <c r="AO123" s="417">
        <v>179</v>
      </c>
      <c r="AP123" s="494"/>
      <c r="AQ123" s="506"/>
      <c r="AR123" s="506"/>
      <c r="AS123" s="506"/>
      <c r="AT123" s="506"/>
      <c r="AU123" s="506"/>
      <c r="AV123" s="506"/>
      <c r="AW123" s="506"/>
      <c r="AX123" s="780"/>
      <c r="AY123" s="506"/>
      <c r="AZ123" s="506"/>
      <c r="BA123" s="506"/>
      <c r="BB123" s="506"/>
      <c r="BC123" s="506"/>
      <c r="BD123" s="506"/>
      <c r="BE123" s="506"/>
      <c r="BF123" s="506"/>
      <c r="BG123" s="506"/>
      <c r="BH123" s="506"/>
      <c r="BI123" s="506"/>
      <c r="BJ123" s="506"/>
      <c r="BK123" s="506"/>
      <c r="BL123" s="506"/>
      <c r="BM123" s="506"/>
      <c r="BN123" s="506"/>
      <c r="BO123" s="506"/>
      <c r="BP123" s="506"/>
      <c r="BQ123" s="506"/>
      <c r="BR123" s="506"/>
      <c r="BS123" s="506"/>
      <c r="BT123" s="506"/>
      <c r="BU123" s="506"/>
      <c r="BV123" s="506"/>
      <c r="BW123" s="506"/>
      <c r="BX123" s="506"/>
      <c r="BY123" s="506"/>
      <c r="BZ123" s="506"/>
      <c r="CA123" s="506"/>
      <c r="CB123" s="494"/>
      <c r="CC123" s="516">
        <f>SUM(D123:AN123)-'DD7A1.MELD'!L123-'DD7A2.MELD'!Y123-'DD7A3.MELD'!P130-'DD7A3.MELD'!X130-'DD7A3.MELD'!Z130*2</f>
        <v>0</v>
      </c>
    </row>
    <row r="124" spans="2:81" s="51" customFormat="1" ht="17.100000000000001" customHeight="1">
      <c r="B124" s="433"/>
      <c r="C124" s="733" t="s">
        <v>250</v>
      </c>
      <c r="D124" s="703"/>
      <c r="E124" s="703"/>
      <c r="F124" s="703"/>
      <c r="G124" s="703"/>
      <c r="H124" s="703"/>
      <c r="I124" s="703"/>
      <c r="J124" s="703"/>
      <c r="K124" s="666"/>
      <c r="L124" s="703"/>
      <c r="M124" s="703"/>
      <c r="N124" s="703"/>
      <c r="O124" s="703"/>
      <c r="P124" s="703"/>
      <c r="Q124" s="703"/>
      <c r="R124" s="703"/>
      <c r="S124" s="703"/>
      <c r="T124" s="703"/>
      <c r="U124" s="703"/>
      <c r="V124" s="703"/>
      <c r="W124" s="703"/>
      <c r="X124" s="703"/>
      <c r="Y124" s="703"/>
      <c r="Z124" s="703"/>
      <c r="AA124" s="703"/>
      <c r="AB124" s="703"/>
      <c r="AC124" s="703"/>
      <c r="AD124" s="703"/>
      <c r="AE124" s="703"/>
      <c r="AF124" s="703"/>
      <c r="AG124" s="703"/>
      <c r="AH124" s="703"/>
      <c r="AI124" s="703"/>
      <c r="AJ124" s="703"/>
      <c r="AK124" s="703"/>
      <c r="AL124" s="703"/>
      <c r="AM124" s="703"/>
      <c r="AN124" s="703"/>
      <c r="AO124" s="417">
        <v>180</v>
      </c>
      <c r="AP124" s="494"/>
      <c r="AQ124" s="506">
        <f t="shared" ref="AQ124:AW124" si="675">+IF((D124&gt;D121),111,0)</f>
        <v>0</v>
      </c>
      <c r="AR124" s="506">
        <f t="shared" si="675"/>
        <v>0</v>
      </c>
      <c r="AS124" s="506">
        <f t="shared" si="675"/>
        <v>0</v>
      </c>
      <c r="AT124" s="506">
        <f t="shared" si="675"/>
        <v>0</v>
      </c>
      <c r="AU124" s="506">
        <f t="shared" si="675"/>
        <v>0</v>
      </c>
      <c r="AV124" s="506">
        <f t="shared" si="675"/>
        <v>0</v>
      </c>
      <c r="AW124" s="506">
        <f t="shared" si="675"/>
        <v>0</v>
      </c>
      <c r="AX124" s="780"/>
      <c r="AY124" s="506">
        <f t="shared" ref="AY124:BJ124" si="676">+IF((L124&gt;L121),111,0)</f>
        <v>0</v>
      </c>
      <c r="AZ124" s="506">
        <f t="shared" si="676"/>
        <v>0</v>
      </c>
      <c r="BA124" s="506">
        <f t="shared" si="676"/>
        <v>0</v>
      </c>
      <c r="BB124" s="506">
        <f t="shared" si="676"/>
        <v>0</v>
      </c>
      <c r="BC124" s="506">
        <f t="shared" si="676"/>
        <v>0</v>
      </c>
      <c r="BD124" s="506">
        <f t="shared" si="676"/>
        <v>0</v>
      </c>
      <c r="BE124" s="506">
        <f t="shared" si="676"/>
        <v>0</v>
      </c>
      <c r="BF124" s="506">
        <f t="shared" si="676"/>
        <v>0</v>
      </c>
      <c r="BG124" s="506">
        <f t="shared" si="676"/>
        <v>0</v>
      </c>
      <c r="BH124" s="506">
        <f t="shared" si="676"/>
        <v>0</v>
      </c>
      <c r="BI124" s="506">
        <f t="shared" si="676"/>
        <v>0</v>
      </c>
      <c r="BJ124" s="506">
        <f t="shared" si="676"/>
        <v>0</v>
      </c>
      <c r="BK124" s="506">
        <f t="shared" ref="BK124" si="677">+IF((X124&gt;X121),111,0)</f>
        <v>0</v>
      </c>
      <c r="BL124" s="506">
        <f t="shared" ref="BL124" si="678">+IF((Y124&gt;Y121),111,0)</f>
        <v>0</v>
      </c>
      <c r="BM124" s="506">
        <f t="shared" ref="BM124" si="679">+IF((Z124&gt;Z121),111,0)</f>
        <v>0</v>
      </c>
      <c r="BN124" s="506">
        <f t="shared" ref="BN124" si="680">+IF((AA124&gt;AA121),111,0)</f>
        <v>0</v>
      </c>
      <c r="BO124" s="506">
        <f t="shared" ref="BO124" si="681">+IF((AB124&gt;AB121),111,0)</f>
        <v>0</v>
      </c>
      <c r="BP124" s="506">
        <f t="shared" ref="BP124" si="682">+IF((AC124&gt;AC121),111,0)</f>
        <v>0</v>
      </c>
      <c r="BQ124" s="506">
        <f t="shared" ref="BQ124" si="683">+IF((AD124&gt;AD121),111,0)</f>
        <v>0</v>
      </c>
      <c r="BR124" s="506">
        <f t="shared" ref="BR124" si="684">+IF((AE124&gt;AE121),111,0)</f>
        <v>0</v>
      </c>
      <c r="BS124" s="506">
        <f t="shared" ref="BS124" si="685">+IF((AF124&gt;AF121),111,0)</f>
        <v>0</v>
      </c>
      <c r="BT124" s="506">
        <f t="shared" ref="BT124" si="686">+IF((AG124&gt;AG121),111,0)</f>
        <v>0</v>
      </c>
      <c r="BU124" s="506">
        <f t="shared" ref="BU124" si="687">+IF((AH124&gt;AH121),111,0)</f>
        <v>0</v>
      </c>
      <c r="BV124" s="506">
        <f t="shared" ref="BV124" si="688">+IF((AI124&gt;AI121),111,0)</f>
        <v>0</v>
      </c>
      <c r="BW124" s="506">
        <f t="shared" ref="BW124" si="689">+IF((AJ124&gt;AJ121),111,0)</f>
        <v>0</v>
      </c>
      <c r="BX124" s="506">
        <f t="shared" ref="BX124" si="690">+IF((AK124&gt;AK121),111,0)</f>
        <v>0</v>
      </c>
      <c r="BY124" s="506">
        <f t="shared" ref="BY124" si="691">+IF((AL124&gt;AL121),111,0)</f>
        <v>0</v>
      </c>
      <c r="BZ124" s="506">
        <f t="shared" ref="BZ124" si="692">+IF((AM124&gt;AM121),111,0)</f>
        <v>0</v>
      </c>
      <c r="CA124" s="506">
        <f t="shared" ref="CA124" si="693">+IF((AN124&gt;AN121),111,0)</f>
        <v>0</v>
      </c>
      <c r="CB124" s="494"/>
      <c r="CC124" s="516">
        <f>SUM(D124:AN124)-'DD7A1.MELD'!L124-'DD7A2.MELD'!Y124-'DD7A3.MELD'!P131-'DD7A3.MELD'!X131-'DD7A3.MELD'!Z131*2</f>
        <v>0</v>
      </c>
    </row>
    <row r="125" spans="2:81" s="51" customFormat="1" ht="30" customHeight="1" thickBot="1">
      <c r="B125" s="432"/>
      <c r="C125" s="562" t="s">
        <v>20</v>
      </c>
      <c r="D125" s="726">
        <f t="shared" ref="D125:J126" si="694">+D26+D46+D74+D101+D121</f>
        <v>0</v>
      </c>
      <c r="E125" s="726">
        <f t="shared" si="694"/>
        <v>0</v>
      </c>
      <c r="F125" s="726">
        <f t="shared" si="694"/>
        <v>0</v>
      </c>
      <c r="G125" s="726">
        <f t="shared" si="694"/>
        <v>0</v>
      </c>
      <c r="H125" s="726">
        <f t="shared" si="694"/>
        <v>0</v>
      </c>
      <c r="I125" s="726">
        <f t="shared" si="694"/>
        <v>0</v>
      </c>
      <c r="J125" s="726">
        <f t="shared" si="694"/>
        <v>0</v>
      </c>
      <c r="K125" s="666"/>
      <c r="L125" s="726">
        <f t="shared" ref="L125:AN125" si="695">+L26+L46+L74+L101+L121</f>
        <v>0</v>
      </c>
      <c r="M125" s="726">
        <f t="shared" si="695"/>
        <v>0</v>
      </c>
      <c r="N125" s="726">
        <f t="shared" si="695"/>
        <v>0</v>
      </c>
      <c r="O125" s="726">
        <f t="shared" si="695"/>
        <v>0</v>
      </c>
      <c r="P125" s="726">
        <f t="shared" si="695"/>
        <v>0</v>
      </c>
      <c r="Q125" s="726">
        <f t="shared" si="695"/>
        <v>0</v>
      </c>
      <c r="R125" s="726">
        <f t="shared" si="695"/>
        <v>0</v>
      </c>
      <c r="S125" s="726">
        <f t="shared" si="695"/>
        <v>0</v>
      </c>
      <c r="T125" s="726">
        <f t="shared" si="695"/>
        <v>0</v>
      </c>
      <c r="U125" s="726">
        <f t="shared" si="695"/>
        <v>0</v>
      </c>
      <c r="V125" s="726">
        <f t="shared" si="695"/>
        <v>0</v>
      </c>
      <c r="W125" s="726">
        <f t="shared" si="695"/>
        <v>0</v>
      </c>
      <c r="X125" s="726">
        <f t="shared" si="695"/>
        <v>0</v>
      </c>
      <c r="Y125" s="726">
        <f t="shared" si="695"/>
        <v>0</v>
      </c>
      <c r="Z125" s="726">
        <f t="shared" si="695"/>
        <v>0</v>
      </c>
      <c r="AA125" s="726">
        <f t="shared" si="695"/>
        <v>0</v>
      </c>
      <c r="AB125" s="726">
        <f t="shared" si="695"/>
        <v>0</v>
      </c>
      <c r="AC125" s="726">
        <f t="shared" si="695"/>
        <v>0</v>
      </c>
      <c r="AD125" s="726">
        <f t="shared" si="695"/>
        <v>0</v>
      </c>
      <c r="AE125" s="726">
        <f t="shared" si="695"/>
        <v>0</v>
      </c>
      <c r="AF125" s="726">
        <f t="shared" si="695"/>
        <v>0</v>
      </c>
      <c r="AG125" s="726">
        <f t="shared" si="695"/>
        <v>0</v>
      </c>
      <c r="AH125" s="726">
        <f t="shared" si="695"/>
        <v>0</v>
      </c>
      <c r="AI125" s="726">
        <f t="shared" si="695"/>
        <v>0</v>
      </c>
      <c r="AJ125" s="726">
        <f t="shared" si="695"/>
        <v>0</v>
      </c>
      <c r="AK125" s="726">
        <f t="shared" si="695"/>
        <v>0</v>
      </c>
      <c r="AL125" s="726">
        <f t="shared" si="695"/>
        <v>0</v>
      </c>
      <c r="AM125" s="726">
        <f t="shared" si="695"/>
        <v>0</v>
      </c>
      <c r="AN125" s="726">
        <f t="shared" si="695"/>
        <v>0</v>
      </c>
      <c r="AO125" s="753">
        <v>133</v>
      </c>
      <c r="AP125" s="494"/>
      <c r="AQ125" s="503">
        <f t="shared" ref="AQ125:AW125" si="696">+D125-D26-D46-D74-D101-D121</f>
        <v>0</v>
      </c>
      <c r="AR125" s="503">
        <f t="shared" si="696"/>
        <v>0</v>
      </c>
      <c r="AS125" s="503">
        <f t="shared" si="696"/>
        <v>0</v>
      </c>
      <c r="AT125" s="503">
        <f t="shared" si="696"/>
        <v>0</v>
      </c>
      <c r="AU125" s="503">
        <f t="shared" si="696"/>
        <v>0</v>
      </c>
      <c r="AV125" s="503">
        <f t="shared" si="696"/>
        <v>0</v>
      </c>
      <c r="AW125" s="503">
        <f t="shared" si="696"/>
        <v>0</v>
      </c>
      <c r="AX125" s="780"/>
      <c r="AY125" s="503">
        <f t="shared" ref="AY125:CA125" si="697">+L125-L26-L46-L74-L101-L121</f>
        <v>0</v>
      </c>
      <c r="AZ125" s="503">
        <f t="shared" si="697"/>
        <v>0</v>
      </c>
      <c r="BA125" s="503">
        <f t="shared" si="697"/>
        <v>0</v>
      </c>
      <c r="BB125" s="503">
        <f t="shared" si="697"/>
        <v>0</v>
      </c>
      <c r="BC125" s="503">
        <f t="shared" si="697"/>
        <v>0</v>
      </c>
      <c r="BD125" s="503">
        <f t="shared" si="697"/>
        <v>0</v>
      </c>
      <c r="BE125" s="503">
        <f t="shared" si="697"/>
        <v>0</v>
      </c>
      <c r="BF125" s="503">
        <f t="shared" si="697"/>
        <v>0</v>
      </c>
      <c r="BG125" s="503">
        <f t="shared" si="697"/>
        <v>0</v>
      </c>
      <c r="BH125" s="503">
        <f t="shared" si="697"/>
        <v>0</v>
      </c>
      <c r="BI125" s="503">
        <f t="shared" si="697"/>
        <v>0</v>
      </c>
      <c r="BJ125" s="503">
        <f t="shared" si="697"/>
        <v>0</v>
      </c>
      <c r="BK125" s="503">
        <f t="shared" si="697"/>
        <v>0</v>
      </c>
      <c r="BL125" s="503">
        <f t="shared" si="697"/>
        <v>0</v>
      </c>
      <c r="BM125" s="503">
        <f t="shared" si="697"/>
        <v>0</v>
      </c>
      <c r="BN125" s="503">
        <f t="shared" si="697"/>
        <v>0</v>
      </c>
      <c r="BO125" s="503">
        <f t="shared" si="697"/>
        <v>0</v>
      </c>
      <c r="BP125" s="503">
        <f t="shared" si="697"/>
        <v>0</v>
      </c>
      <c r="BQ125" s="503">
        <f t="shared" si="697"/>
        <v>0</v>
      </c>
      <c r="BR125" s="503">
        <f t="shared" si="697"/>
        <v>0</v>
      </c>
      <c r="BS125" s="503">
        <f t="shared" si="697"/>
        <v>0</v>
      </c>
      <c r="BT125" s="503">
        <f t="shared" si="697"/>
        <v>0</v>
      </c>
      <c r="BU125" s="503">
        <f t="shared" si="697"/>
        <v>0</v>
      </c>
      <c r="BV125" s="503">
        <f t="shared" si="697"/>
        <v>0</v>
      </c>
      <c r="BW125" s="503">
        <f t="shared" si="697"/>
        <v>0</v>
      </c>
      <c r="BX125" s="503">
        <f t="shared" si="697"/>
        <v>0</v>
      </c>
      <c r="BY125" s="503">
        <f t="shared" si="697"/>
        <v>0</v>
      </c>
      <c r="BZ125" s="503">
        <f t="shared" si="697"/>
        <v>0</v>
      </c>
      <c r="CA125" s="503">
        <f t="shared" si="697"/>
        <v>0</v>
      </c>
      <c r="CB125" s="494"/>
      <c r="CC125" s="503">
        <f>SUM(D125:AN125)-'DD7A1.MELD'!L125-'DD7A2.MELD'!Y125-'DD7A3.MELD'!P137-'DD7A3.MELD'!X137-'DD7A3.MELD'!Z137*2</f>
        <v>0</v>
      </c>
    </row>
    <row r="126" spans="2:81" s="51" customFormat="1" ht="30" customHeight="1" thickTop="1" thickBot="1">
      <c r="B126" s="432"/>
      <c r="C126" s="733" t="s">
        <v>388</v>
      </c>
      <c r="D126" s="726">
        <f t="shared" si="694"/>
        <v>0</v>
      </c>
      <c r="E126" s="726">
        <f t="shared" si="694"/>
        <v>0</v>
      </c>
      <c r="F126" s="726">
        <f t="shared" si="694"/>
        <v>0</v>
      </c>
      <c r="G126" s="726">
        <f t="shared" si="694"/>
        <v>0</v>
      </c>
      <c r="H126" s="726">
        <f t="shared" si="694"/>
        <v>0</v>
      </c>
      <c r="I126" s="726">
        <f t="shared" si="694"/>
        <v>0</v>
      </c>
      <c r="J126" s="726">
        <f t="shared" si="694"/>
        <v>0</v>
      </c>
      <c r="K126" s="666"/>
      <c r="L126" s="726">
        <f t="shared" ref="L126:AN126" si="698">+L27+L47+L75+L102+L122</f>
        <v>0</v>
      </c>
      <c r="M126" s="726">
        <f t="shared" si="698"/>
        <v>0</v>
      </c>
      <c r="N126" s="726">
        <f t="shared" si="698"/>
        <v>0</v>
      </c>
      <c r="O126" s="726">
        <f t="shared" si="698"/>
        <v>0</v>
      </c>
      <c r="P126" s="726">
        <f t="shared" si="698"/>
        <v>0</v>
      </c>
      <c r="Q126" s="726">
        <f t="shared" si="698"/>
        <v>0</v>
      </c>
      <c r="R126" s="726">
        <f t="shared" si="698"/>
        <v>0</v>
      </c>
      <c r="S126" s="726">
        <f t="shared" si="698"/>
        <v>0</v>
      </c>
      <c r="T126" s="726">
        <f t="shared" si="698"/>
        <v>0</v>
      </c>
      <c r="U126" s="726">
        <f t="shared" si="698"/>
        <v>0</v>
      </c>
      <c r="V126" s="726">
        <f t="shared" si="698"/>
        <v>0</v>
      </c>
      <c r="W126" s="726">
        <f t="shared" si="698"/>
        <v>0</v>
      </c>
      <c r="X126" s="726">
        <f t="shared" si="698"/>
        <v>0</v>
      </c>
      <c r="Y126" s="726">
        <f t="shared" si="698"/>
        <v>0</v>
      </c>
      <c r="Z126" s="726">
        <f t="shared" si="698"/>
        <v>0</v>
      </c>
      <c r="AA126" s="726">
        <f t="shared" si="698"/>
        <v>0</v>
      </c>
      <c r="AB126" s="726">
        <f t="shared" si="698"/>
        <v>0</v>
      </c>
      <c r="AC126" s="726">
        <f t="shared" si="698"/>
        <v>0</v>
      </c>
      <c r="AD126" s="726">
        <f t="shared" si="698"/>
        <v>0</v>
      </c>
      <c r="AE126" s="726">
        <f t="shared" si="698"/>
        <v>0</v>
      </c>
      <c r="AF126" s="726">
        <f t="shared" si="698"/>
        <v>0</v>
      </c>
      <c r="AG126" s="726">
        <f t="shared" si="698"/>
        <v>0</v>
      </c>
      <c r="AH126" s="726">
        <f t="shared" si="698"/>
        <v>0</v>
      </c>
      <c r="AI126" s="726">
        <f t="shared" si="698"/>
        <v>0</v>
      </c>
      <c r="AJ126" s="726">
        <f t="shared" si="698"/>
        <v>0</v>
      </c>
      <c r="AK126" s="726">
        <f t="shared" si="698"/>
        <v>0</v>
      </c>
      <c r="AL126" s="726">
        <f t="shared" si="698"/>
        <v>0</v>
      </c>
      <c r="AM126" s="726">
        <f t="shared" si="698"/>
        <v>0</v>
      </c>
      <c r="AN126" s="726">
        <f t="shared" si="698"/>
        <v>0</v>
      </c>
      <c r="AO126" s="753">
        <v>181</v>
      </c>
      <c r="AP126" s="494"/>
      <c r="AQ126" s="506">
        <f t="shared" ref="AQ126:AW128" si="699">+D126-(D27+D47+D75+D102+D122)</f>
        <v>0</v>
      </c>
      <c r="AR126" s="506">
        <f t="shared" si="699"/>
        <v>0</v>
      </c>
      <c r="AS126" s="506">
        <f t="shared" si="699"/>
        <v>0</v>
      </c>
      <c r="AT126" s="506">
        <f t="shared" si="699"/>
        <v>0</v>
      </c>
      <c r="AU126" s="506">
        <f t="shared" si="699"/>
        <v>0</v>
      </c>
      <c r="AV126" s="506">
        <f t="shared" si="699"/>
        <v>0</v>
      </c>
      <c r="AW126" s="506">
        <f t="shared" si="699"/>
        <v>0</v>
      </c>
      <c r="AX126" s="780"/>
      <c r="AY126" s="506">
        <f t="shared" ref="AY126:BH128" si="700">+L126-(L27+L47+L75+L102+L122)</f>
        <v>0</v>
      </c>
      <c r="AZ126" s="506">
        <f t="shared" si="700"/>
        <v>0</v>
      </c>
      <c r="BA126" s="506">
        <f t="shared" si="700"/>
        <v>0</v>
      </c>
      <c r="BB126" s="506">
        <f t="shared" si="700"/>
        <v>0</v>
      </c>
      <c r="BC126" s="506">
        <f t="shared" si="700"/>
        <v>0</v>
      </c>
      <c r="BD126" s="506">
        <f t="shared" si="700"/>
        <v>0</v>
      </c>
      <c r="BE126" s="506">
        <f t="shared" si="700"/>
        <v>0</v>
      </c>
      <c r="BF126" s="506">
        <f t="shared" si="700"/>
        <v>0</v>
      </c>
      <c r="BG126" s="506">
        <f t="shared" si="700"/>
        <v>0</v>
      </c>
      <c r="BH126" s="506">
        <f t="shared" si="700"/>
        <v>0</v>
      </c>
      <c r="BI126" s="506">
        <f t="shared" ref="BI126:BR128" si="701">+V126-(V27+V47+V75+V102+V122)</f>
        <v>0</v>
      </c>
      <c r="BJ126" s="506">
        <f t="shared" si="701"/>
        <v>0</v>
      </c>
      <c r="BK126" s="506">
        <f t="shared" si="701"/>
        <v>0</v>
      </c>
      <c r="BL126" s="506">
        <f t="shared" si="701"/>
        <v>0</v>
      </c>
      <c r="BM126" s="506">
        <f t="shared" si="701"/>
        <v>0</v>
      </c>
      <c r="BN126" s="506">
        <f t="shared" si="701"/>
        <v>0</v>
      </c>
      <c r="BO126" s="506">
        <f t="shared" si="701"/>
        <v>0</v>
      </c>
      <c r="BP126" s="506">
        <f t="shared" si="701"/>
        <v>0</v>
      </c>
      <c r="BQ126" s="506">
        <f t="shared" si="701"/>
        <v>0</v>
      </c>
      <c r="BR126" s="506">
        <f t="shared" si="701"/>
        <v>0</v>
      </c>
      <c r="BS126" s="506">
        <f t="shared" ref="BS126:CA128" si="702">+AF126-(AF27+AF47+AF75+AF102+AF122)</f>
        <v>0</v>
      </c>
      <c r="BT126" s="506">
        <f t="shared" si="702"/>
        <v>0</v>
      </c>
      <c r="BU126" s="506">
        <f t="shared" si="702"/>
        <v>0</v>
      </c>
      <c r="BV126" s="506">
        <f t="shared" si="702"/>
        <v>0</v>
      </c>
      <c r="BW126" s="506">
        <f t="shared" si="702"/>
        <v>0</v>
      </c>
      <c r="BX126" s="506">
        <f t="shared" si="702"/>
        <v>0</v>
      </c>
      <c r="BY126" s="506">
        <f t="shared" si="702"/>
        <v>0</v>
      </c>
      <c r="BZ126" s="506">
        <f t="shared" si="702"/>
        <v>0</v>
      </c>
      <c r="CA126" s="506">
        <f t="shared" si="702"/>
        <v>0</v>
      </c>
      <c r="CB126" s="494"/>
      <c r="CC126" s="516">
        <f>SUM(D126:AN126)-'DD7A1.MELD'!L126-'DD7A2.MELD'!Y126-'DD7A3.MELD'!P138-'DD7A3.MELD'!X138-'DD7A3.MELD'!Z138*2</f>
        <v>0</v>
      </c>
    </row>
    <row r="127" spans="2:81" s="51" customFormat="1" ht="17.100000000000001" customHeight="1" thickTop="1" thickBot="1">
      <c r="B127" s="432"/>
      <c r="C127" s="733" t="s">
        <v>389</v>
      </c>
      <c r="D127" s="726">
        <f>+D28+D48+D76+D103+D123</f>
        <v>0</v>
      </c>
      <c r="E127" s="726">
        <f>+E28+E48+E76+E103+E123</f>
        <v>0</v>
      </c>
      <c r="F127" s="726">
        <f t="shared" ref="F127:AN127" si="703">+F28+F48+F76+F103+F123</f>
        <v>0</v>
      </c>
      <c r="G127" s="726">
        <f t="shared" si="703"/>
        <v>0</v>
      </c>
      <c r="H127" s="726">
        <f t="shared" si="703"/>
        <v>0</v>
      </c>
      <c r="I127" s="726">
        <f t="shared" si="703"/>
        <v>0</v>
      </c>
      <c r="J127" s="726">
        <f t="shared" si="703"/>
        <v>0</v>
      </c>
      <c r="K127" s="666"/>
      <c r="L127" s="726">
        <f t="shared" si="703"/>
        <v>0</v>
      </c>
      <c r="M127" s="726">
        <f t="shared" si="703"/>
        <v>0</v>
      </c>
      <c r="N127" s="726">
        <f t="shared" si="703"/>
        <v>0</v>
      </c>
      <c r="O127" s="726">
        <f t="shared" si="703"/>
        <v>0</v>
      </c>
      <c r="P127" s="726">
        <f t="shared" si="703"/>
        <v>0</v>
      </c>
      <c r="Q127" s="726">
        <f t="shared" si="703"/>
        <v>0</v>
      </c>
      <c r="R127" s="726">
        <f t="shared" si="703"/>
        <v>0</v>
      </c>
      <c r="S127" s="726">
        <f t="shared" si="703"/>
        <v>0</v>
      </c>
      <c r="T127" s="726">
        <f t="shared" si="703"/>
        <v>0</v>
      </c>
      <c r="U127" s="726">
        <f t="shared" si="703"/>
        <v>0</v>
      </c>
      <c r="V127" s="726">
        <f t="shared" si="703"/>
        <v>0</v>
      </c>
      <c r="W127" s="726">
        <f t="shared" ref="W127:Z127" si="704">+W28+W48+W76+W103+W123</f>
        <v>0</v>
      </c>
      <c r="X127" s="726">
        <f t="shared" si="704"/>
        <v>0</v>
      </c>
      <c r="Y127" s="726">
        <f t="shared" si="704"/>
        <v>0</v>
      </c>
      <c r="Z127" s="726">
        <f t="shared" si="704"/>
        <v>0</v>
      </c>
      <c r="AA127" s="726">
        <f t="shared" si="703"/>
        <v>0</v>
      </c>
      <c r="AB127" s="726">
        <f t="shared" si="703"/>
        <v>0</v>
      </c>
      <c r="AC127" s="726">
        <f t="shared" si="703"/>
        <v>0</v>
      </c>
      <c r="AD127" s="726">
        <f t="shared" si="703"/>
        <v>0</v>
      </c>
      <c r="AE127" s="726">
        <f t="shared" si="703"/>
        <v>0</v>
      </c>
      <c r="AF127" s="726">
        <f t="shared" si="703"/>
        <v>0</v>
      </c>
      <c r="AG127" s="726">
        <f t="shared" si="703"/>
        <v>0</v>
      </c>
      <c r="AH127" s="726">
        <f t="shared" si="703"/>
        <v>0</v>
      </c>
      <c r="AI127" s="726">
        <f t="shared" si="703"/>
        <v>0</v>
      </c>
      <c r="AJ127" s="726">
        <f t="shared" si="703"/>
        <v>0</v>
      </c>
      <c r="AK127" s="726">
        <f t="shared" si="703"/>
        <v>0</v>
      </c>
      <c r="AL127" s="726">
        <f t="shared" si="703"/>
        <v>0</v>
      </c>
      <c r="AM127" s="726">
        <f t="shared" si="703"/>
        <v>0</v>
      </c>
      <c r="AN127" s="726">
        <f t="shared" si="703"/>
        <v>0</v>
      </c>
      <c r="AO127" s="753">
        <v>182</v>
      </c>
      <c r="AP127" s="494"/>
      <c r="AQ127" s="506">
        <f t="shared" si="699"/>
        <v>0</v>
      </c>
      <c r="AR127" s="506">
        <f t="shared" si="699"/>
        <v>0</v>
      </c>
      <c r="AS127" s="506">
        <f t="shared" si="699"/>
        <v>0</v>
      </c>
      <c r="AT127" s="506">
        <f t="shared" si="699"/>
        <v>0</v>
      </c>
      <c r="AU127" s="506">
        <f t="shared" si="699"/>
        <v>0</v>
      </c>
      <c r="AV127" s="506">
        <f t="shared" si="699"/>
        <v>0</v>
      </c>
      <c r="AW127" s="506">
        <f t="shared" si="699"/>
        <v>0</v>
      </c>
      <c r="AX127" s="780"/>
      <c r="AY127" s="506">
        <f t="shared" si="700"/>
        <v>0</v>
      </c>
      <c r="AZ127" s="506">
        <f t="shared" si="700"/>
        <v>0</v>
      </c>
      <c r="BA127" s="506">
        <f t="shared" si="700"/>
        <v>0</v>
      </c>
      <c r="BB127" s="506">
        <f t="shared" si="700"/>
        <v>0</v>
      </c>
      <c r="BC127" s="506">
        <f t="shared" si="700"/>
        <v>0</v>
      </c>
      <c r="BD127" s="506">
        <f t="shared" si="700"/>
        <v>0</v>
      </c>
      <c r="BE127" s="506">
        <f t="shared" si="700"/>
        <v>0</v>
      </c>
      <c r="BF127" s="506">
        <f t="shared" si="700"/>
        <v>0</v>
      </c>
      <c r="BG127" s="506">
        <f t="shared" si="700"/>
        <v>0</v>
      </c>
      <c r="BH127" s="506">
        <f t="shared" si="700"/>
        <v>0</v>
      </c>
      <c r="BI127" s="506">
        <f t="shared" si="701"/>
        <v>0</v>
      </c>
      <c r="BJ127" s="506">
        <f t="shared" si="701"/>
        <v>0</v>
      </c>
      <c r="BK127" s="506">
        <f t="shared" si="701"/>
        <v>0</v>
      </c>
      <c r="BL127" s="506">
        <f t="shared" si="701"/>
        <v>0</v>
      </c>
      <c r="BM127" s="506">
        <f t="shared" si="701"/>
        <v>0</v>
      </c>
      <c r="BN127" s="506">
        <f t="shared" si="701"/>
        <v>0</v>
      </c>
      <c r="BO127" s="506">
        <f t="shared" si="701"/>
        <v>0</v>
      </c>
      <c r="BP127" s="506">
        <f t="shared" si="701"/>
        <v>0</v>
      </c>
      <c r="BQ127" s="506">
        <f t="shared" si="701"/>
        <v>0</v>
      </c>
      <c r="BR127" s="506">
        <f t="shared" si="701"/>
        <v>0</v>
      </c>
      <c r="BS127" s="506">
        <f t="shared" si="702"/>
        <v>0</v>
      </c>
      <c r="BT127" s="506">
        <f t="shared" si="702"/>
        <v>0</v>
      </c>
      <c r="BU127" s="506">
        <f t="shared" si="702"/>
        <v>0</v>
      </c>
      <c r="BV127" s="506">
        <f t="shared" si="702"/>
        <v>0</v>
      </c>
      <c r="BW127" s="506">
        <f t="shared" si="702"/>
        <v>0</v>
      </c>
      <c r="BX127" s="506">
        <f t="shared" si="702"/>
        <v>0</v>
      </c>
      <c r="BY127" s="506">
        <f t="shared" si="702"/>
        <v>0</v>
      </c>
      <c r="BZ127" s="506">
        <f t="shared" si="702"/>
        <v>0</v>
      </c>
      <c r="CA127" s="506">
        <f t="shared" si="702"/>
        <v>0</v>
      </c>
      <c r="CB127" s="494"/>
      <c r="CC127" s="516">
        <f>SUM(D127:AN127)-'DD7A1.MELD'!L127-'DD7A2.MELD'!Y127-'DD7A3.MELD'!P139-'DD7A3.MELD'!X139-'DD7A3.MELD'!Z139*2</f>
        <v>0</v>
      </c>
    </row>
    <row r="128" spans="2:81" s="56" customFormat="1" ht="17.100000000000001" customHeight="1" thickTop="1" thickBot="1">
      <c r="B128" s="434"/>
      <c r="C128" s="733" t="s">
        <v>250</v>
      </c>
      <c r="D128" s="726">
        <f>+D29+D49+D77+D104+D124</f>
        <v>0</v>
      </c>
      <c r="E128" s="726">
        <f>+E29+E49+E77+E104+E124</f>
        <v>0</v>
      </c>
      <c r="F128" s="726">
        <f t="shared" ref="F128:AN128" si="705">+F29+F49+F77+F104+F124</f>
        <v>0</v>
      </c>
      <c r="G128" s="726">
        <f t="shared" si="705"/>
        <v>0</v>
      </c>
      <c r="H128" s="726">
        <f t="shared" si="705"/>
        <v>0</v>
      </c>
      <c r="I128" s="726">
        <f t="shared" si="705"/>
        <v>0</v>
      </c>
      <c r="J128" s="726">
        <f t="shared" si="705"/>
        <v>0</v>
      </c>
      <c r="K128" s="666"/>
      <c r="L128" s="726">
        <f t="shared" si="705"/>
        <v>0</v>
      </c>
      <c r="M128" s="726">
        <f t="shared" si="705"/>
        <v>0</v>
      </c>
      <c r="N128" s="726">
        <f t="shared" si="705"/>
        <v>0</v>
      </c>
      <c r="O128" s="726">
        <f t="shared" si="705"/>
        <v>0</v>
      </c>
      <c r="P128" s="726">
        <f t="shared" si="705"/>
        <v>0</v>
      </c>
      <c r="Q128" s="726">
        <f t="shared" si="705"/>
        <v>0</v>
      </c>
      <c r="R128" s="726">
        <f t="shared" si="705"/>
        <v>0</v>
      </c>
      <c r="S128" s="726">
        <f t="shared" si="705"/>
        <v>0</v>
      </c>
      <c r="T128" s="726">
        <f t="shared" si="705"/>
        <v>0</v>
      </c>
      <c r="U128" s="726">
        <f t="shared" si="705"/>
        <v>0</v>
      </c>
      <c r="V128" s="726">
        <f t="shared" si="705"/>
        <v>0</v>
      </c>
      <c r="W128" s="726">
        <f t="shared" ref="W128:Z128" si="706">+W29+W49+W77+W104+W124</f>
        <v>0</v>
      </c>
      <c r="X128" s="726">
        <f t="shared" si="706"/>
        <v>0</v>
      </c>
      <c r="Y128" s="726">
        <f t="shared" si="706"/>
        <v>0</v>
      </c>
      <c r="Z128" s="726">
        <f t="shared" si="706"/>
        <v>0</v>
      </c>
      <c r="AA128" s="726">
        <f t="shared" si="705"/>
        <v>0</v>
      </c>
      <c r="AB128" s="726">
        <f t="shared" si="705"/>
        <v>0</v>
      </c>
      <c r="AC128" s="726">
        <f t="shared" si="705"/>
        <v>0</v>
      </c>
      <c r="AD128" s="726">
        <f t="shared" si="705"/>
        <v>0</v>
      </c>
      <c r="AE128" s="726">
        <f t="shared" si="705"/>
        <v>0</v>
      </c>
      <c r="AF128" s="726">
        <f t="shared" si="705"/>
        <v>0</v>
      </c>
      <c r="AG128" s="726">
        <f t="shared" si="705"/>
        <v>0</v>
      </c>
      <c r="AH128" s="726">
        <f t="shared" si="705"/>
        <v>0</v>
      </c>
      <c r="AI128" s="726">
        <f t="shared" si="705"/>
        <v>0</v>
      </c>
      <c r="AJ128" s="726">
        <f t="shared" si="705"/>
        <v>0</v>
      </c>
      <c r="AK128" s="726">
        <f t="shared" si="705"/>
        <v>0</v>
      </c>
      <c r="AL128" s="726">
        <f t="shared" si="705"/>
        <v>0</v>
      </c>
      <c r="AM128" s="726">
        <f t="shared" si="705"/>
        <v>0</v>
      </c>
      <c r="AN128" s="726">
        <f t="shared" si="705"/>
        <v>0</v>
      </c>
      <c r="AO128" s="753">
        <v>160</v>
      </c>
      <c r="AP128" s="498"/>
      <c r="AQ128" s="506">
        <f t="shared" si="699"/>
        <v>0</v>
      </c>
      <c r="AR128" s="506">
        <f t="shared" si="699"/>
        <v>0</v>
      </c>
      <c r="AS128" s="506">
        <f t="shared" si="699"/>
        <v>0</v>
      </c>
      <c r="AT128" s="506">
        <f t="shared" si="699"/>
        <v>0</v>
      </c>
      <c r="AU128" s="506">
        <f t="shared" si="699"/>
        <v>0</v>
      </c>
      <c r="AV128" s="506">
        <f t="shared" si="699"/>
        <v>0</v>
      </c>
      <c r="AW128" s="506">
        <f t="shared" si="699"/>
        <v>0</v>
      </c>
      <c r="AX128" s="780"/>
      <c r="AY128" s="506">
        <f t="shared" si="700"/>
        <v>0</v>
      </c>
      <c r="AZ128" s="506">
        <f t="shared" si="700"/>
        <v>0</v>
      </c>
      <c r="BA128" s="506">
        <f t="shared" si="700"/>
        <v>0</v>
      </c>
      <c r="BB128" s="506">
        <f t="shared" si="700"/>
        <v>0</v>
      </c>
      <c r="BC128" s="506">
        <f t="shared" si="700"/>
        <v>0</v>
      </c>
      <c r="BD128" s="506">
        <f t="shared" si="700"/>
        <v>0</v>
      </c>
      <c r="BE128" s="506">
        <f t="shared" si="700"/>
        <v>0</v>
      </c>
      <c r="BF128" s="506">
        <f t="shared" si="700"/>
        <v>0</v>
      </c>
      <c r="BG128" s="506">
        <f t="shared" si="700"/>
        <v>0</v>
      </c>
      <c r="BH128" s="506">
        <f t="shared" si="700"/>
        <v>0</v>
      </c>
      <c r="BI128" s="506">
        <f t="shared" si="701"/>
        <v>0</v>
      </c>
      <c r="BJ128" s="506">
        <f t="shared" si="701"/>
        <v>0</v>
      </c>
      <c r="BK128" s="506">
        <f t="shared" si="701"/>
        <v>0</v>
      </c>
      <c r="BL128" s="506">
        <f t="shared" si="701"/>
        <v>0</v>
      </c>
      <c r="BM128" s="506">
        <f t="shared" si="701"/>
        <v>0</v>
      </c>
      <c r="BN128" s="506">
        <f t="shared" si="701"/>
        <v>0</v>
      </c>
      <c r="BO128" s="506">
        <f t="shared" si="701"/>
        <v>0</v>
      </c>
      <c r="BP128" s="506">
        <f t="shared" si="701"/>
        <v>0</v>
      </c>
      <c r="BQ128" s="506">
        <f t="shared" si="701"/>
        <v>0</v>
      </c>
      <c r="BR128" s="506">
        <f t="shared" si="701"/>
        <v>0</v>
      </c>
      <c r="BS128" s="506">
        <f t="shared" si="702"/>
        <v>0</v>
      </c>
      <c r="BT128" s="506">
        <f t="shared" si="702"/>
        <v>0</v>
      </c>
      <c r="BU128" s="506">
        <f t="shared" si="702"/>
        <v>0</v>
      </c>
      <c r="BV128" s="506">
        <f t="shared" si="702"/>
        <v>0</v>
      </c>
      <c r="BW128" s="506">
        <f t="shared" si="702"/>
        <v>0</v>
      </c>
      <c r="BX128" s="506">
        <f t="shared" si="702"/>
        <v>0</v>
      </c>
      <c r="BY128" s="506">
        <f t="shared" si="702"/>
        <v>0</v>
      </c>
      <c r="BZ128" s="506">
        <f t="shared" si="702"/>
        <v>0</v>
      </c>
      <c r="CA128" s="506">
        <f t="shared" si="702"/>
        <v>0</v>
      </c>
      <c r="CB128" s="498"/>
      <c r="CC128" s="516">
        <f>SUM(D128:AN128)-'DD7A1.MELD'!L128-'DD7A2.MELD'!Y128-'DD7A3.MELD'!P140-'DD7A3.MELD'!X140-'DD7A3.MELD'!Z140*2</f>
        <v>0</v>
      </c>
    </row>
    <row r="129" spans="2:81" s="522" customFormat="1" ht="9.9499999999999993" customHeight="1" thickTop="1">
      <c r="B129" s="600"/>
      <c r="C129" s="601"/>
      <c r="D129" s="565"/>
      <c r="E129" s="565"/>
      <c r="F129" s="565"/>
      <c r="G129" s="565"/>
      <c r="H129" s="565"/>
      <c r="I129" s="565"/>
      <c r="J129" s="565"/>
      <c r="K129" s="565"/>
      <c r="L129" s="565"/>
      <c r="M129" s="565"/>
      <c r="N129" s="565"/>
      <c r="O129" s="565"/>
      <c r="P129" s="565"/>
      <c r="Q129" s="565"/>
      <c r="R129" s="565"/>
      <c r="S129" s="565"/>
      <c r="T129" s="565"/>
      <c r="U129" s="565"/>
      <c r="V129" s="565"/>
      <c r="W129" s="565"/>
      <c r="X129" s="565"/>
      <c r="Y129" s="565"/>
      <c r="Z129" s="565"/>
      <c r="AA129" s="565"/>
      <c r="AB129" s="565"/>
      <c r="AC129" s="565"/>
      <c r="AD129" s="565"/>
      <c r="AE129" s="565"/>
      <c r="AF129" s="565"/>
      <c r="AG129" s="565"/>
      <c r="AH129" s="565"/>
      <c r="AI129" s="565"/>
      <c r="AJ129" s="565"/>
      <c r="AK129" s="565"/>
      <c r="AL129" s="565"/>
      <c r="AM129" s="565"/>
      <c r="AN129" s="566"/>
      <c r="AO129" s="479"/>
      <c r="AQ129" s="517"/>
      <c r="AR129" s="517"/>
      <c r="AS129" s="517"/>
      <c r="AT129" s="517"/>
      <c r="AU129" s="517"/>
      <c r="AV129" s="517"/>
      <c r="AW129" s="517"/>
      <c r="AX129" s="517"/>
      <c r="AY129" s="517"/>
      <c r="AZ129" s="517"/>
      <c r="BA129" s="517"/>
      <c r="BB129" s="517"/>
      <c r="BC129" s="517"/>
      <c r="BD129" s="517"/>
      <c r="BE129" s="517"/>
      <c r="BF129" s="517"/>
      <c r="BG129" s="517"/>
      <c r="BH129" s="517"/>
      <c r="BI129" s="517"/>
      <c r="BJ129" s="517"/>
      <c r="BK129" s="517"/>
      <c r="BL129" s="517"/>
      <c r="BM129" s="517"/>
      <c r="BN129" s="517"/>
      <c r="BO129" s="517"/>
      <c r="BP129" s="517"/>
      <c r="BQ129" s="517"/>
      <c r="BR129" s="517"/>
      <c r="BS129" s="517"/>
      <c r="BT129" s="517"/>
      <c r="BU129" s="517"/>
      <c r="BV129" s="517"/>
      <c r="BW129" s="517"/>
      <c r="BX129" s="517"/>
      <c r="BY129" s="517"/>
      <c r="BZ129" s="517"/>
      <c r="CA129" s="517"/>
      <c r="CB129" s="599"/>
      <c r="CC129" s="517"/>
    </row>
    <row r="130" spans="2:81" s="94" customFormat="1" ht="71.25" customHeight="1">
      <c r="B130" s="593"/>
      <c r="C130" s="961" t="s">
        <v>465</v>
      </c>
      <c r="D130" s="961"/>
      <c r="E130" s="961"/>
      <c r="F130" s="961"/>
      <c r="G130" s="961"/>
      <c r="H130" s="961"/>
      <c r="I130" s="961"/>
      <c r="J130" s="961"/>
      <c r="K130" s="961"/>
      <c r="L130" s="961"/>
      <c r="M130" s="961"/>
      <c r="N130" s="961"/>
      <c r="O130" s="961"/>
      <c r="P130" s="961"/>
      <c r="Q130" s="961"/>
      <c r="R130" s="961"/>
      <c r="S130" s="961"/>
      <c r="T130" s="961"/>
      <c r="U130" s="961"/>
      <c r="V130" s="961"/>
      <c r="W130" s="961"/>
      <c r="X130" s="961"/>
      <c r="Y130" s="961"/>
      <c r="Z130" s="961"/>
      <c r="AA130" s="961"/>
      <c r="AB130" s="961"/>
      <c r="AC130" s="961"/>
      <c r="AD130" s="961"/>
      <c r="AE130" s="961"/>
      <c r="AF130" s="961"/>
      <c r="AG130" s="961"/>
      <c r="AH130" s="961"/>
      <c r="AI130" s="961"/>
      <c r="AJ130" s="961"/>
      <c r="AK130" s="961"/>
      <c r="AL130" s="961"/>
      <c r="AM130" s="961"/>
      <c r="AN130" s="961"/>
      <c r="AO130" s="840" t="s">
        <v>314</v>
      </c>
      <c r="AQ130" s="523"/>
      <c r="AR130" s="523"/>
      <c r="AS130" s="523"/>
      <c r="AT130" s="525"/>
      <c r="AU130" s="525"/>
      <c r="AV130" s="525"/>
      <c r="AW130" s="525"/>
      <c r="AX130" s="525"/>
      <c r="AY130" s="525"/>
      <c r="AZ130" s="525"/>
      <c r="BA130" s="525"/>
      <c r="CB130" s="524"/>
      <c r="CC130" s="575"/>
    </row>
    <row r="131" spans="2:81" s="94" customFormat="1" ht="14.25" customHeight="1">
      <c r="B131" s="602"/>
      <c r="C131" s="962"/>
      <c r="D131" s="962"/>
      <c r="E131" s="962"/>
      <c r="F131" s="962"/>
      <c r="G131" s="962"/>
      <c r="H131" s="962"/>
      <c r="I131" s="962"/>
      <c r="J131" s="962"/>
      <c r="K131" s="962"/>
      <c r="L131" s="962"/>
      <c r="M131" s="962"/>
      <c r="N131" s="962"/>
      <c r="O131" s="962"/>
      <c r="P131" s="962"/>
      <c r="Q131" s="962"/>
      <c r="R131" s="962"/>
      <c r="S131" s="962"/>
      <c r="T131" s="962"/>
      <c r="U131" s="962"/>
      <c r="V131" s="962"/>
      <c r="W131" s="962"/>
      <c r="X131" s="962"/>
      <c r="Y131" s="962"/>
      <c r="Z131" s="962"/>
      <c r="AA131" s="962"/>
      <c r="AB131" s="962"/>
      <c r="AC131" s="962"/>
      <c r="AD131" s="962"/>
      <c r="AE131" s="962"/>
      <c r="AF131" s="962"/>
      <c r="AG131" s="962"/>
      <c r="AH131" s="962"/>
      <c r="AI131" s="962"/>
      <c r="AJ131" s="962"/>
      <c r="AK131" s="962"/>
      <c r="AL131" s="962"/>
      <c r="AM131" s="962"/>
      <c r="AN131" s="962"/>
      <c r="AO131" s="841"/>
      <c r="AQ131" s="525"/>
      <c r="AR131" s="525"/>
      <c r="AS131" s="525"/>
      <c r="AT131" s="525"/>
      <c r="AU131" s="525"/>
      <c r="AV131" s="525"/>
      <c r="AW131" s="525"/>
      <c r="AX131" s="525"/>
      <c r="AY131" s="525"/>
      <c r="AZ131" s="525"/>
      <c r="BA131" s="525"/>
      <c r="CC131" s="524"/>
    </row>
    <row r="132" spans="2:81" s="94" customFormat="1">
      <c r="AB132" s="575"/>
      <c r="AC132" s="569"/>
      <c r="AD132" s="569"/>
      <c r="AE132" s="569"/>
      <c r="AF132" s="569"/>
      <c r="AG132" s="569"/>
      <c r="AH132" s="569"/>
      <c r="AI132" s="569"/>
      <c r="AJ132" s="569"/>
      <c r="AK132" s="569"/>
      <c r="AL132" s="569"/>
      <c r="AM132" s="569"/>
      <c r="AN132" s="569"/>
      <c r="AQ132" s="525"/>
      <c r="AR132" s="525"/>
      <c r="AS132" s="525"/>
      <c r="AT132" s="525"/>
      <c r="AU132" s="525"/>
      <c r="AV132" s="525"/>
      <c r="AW132" s="525"/>
      <c r="AX132" s="525"/>
      <c r="AY132" s="525"/>
      <c r="AZ132" s="525"/>
      <c r="BA132" s="525"/>
    </row>
    <row r="133" spans="2:81" s="94" customFormat="1">
      <c r="AB133" s="575"/>
      <c r="AC133" s="569"/>
      <c r="AD133" s="569"/>
      <c r="AE133" s="569"/>
      <c r="AF133" s="569"/>
      <c r="AG133" s="569"/>
      <c r="AH133" s="569"/>
      <c r="AI133" s="569"/>
      <c r="AJ133" s="569"/>
      <c r="AK133" s="569"/>
      <c r="AL133" s="569"/>
      <c r="AM133" s="569"/>
      <c r="AN133" s="569"/>
      <c r="AQ133" s="525"/>
      <c r="AR133" s="525"/>
      <c r="AS133" s="525"/>
      <c r="AT133" s="525"/>
      <c r="AU133" s="525"/>
      <c r="AV133" s="525"/>
      <c r="AW133" s="525"/>
      <c r="AX133" s="525"/>
      <c r="AY133" s="525"/>
      <c r="AZ133" s="525"/>
      <c r="BA133" s="525"/>
    </row>
    <row r="134" spans="2:81" s="94" customFormat="1">
      <c r="AB134" s="575"/>
      <c r="AC134" s="569"/>
      <c r="AD134" s="569"/>
      <c r="AE134" s="569"/>
      <c r="AF134" s="569"/>
      <c r="AG134" s="569"/>
      <c r="AH134" s="569"/>
      <c r="AI134" s="569"/>
      <c r="AJ134" s="569"/>
      <c r="AK134" s="569"/>
      <c r="AL134" s="569"/>
      <c r="AM134" s="569"/>
      <c r="AN134" s="569"/>
      <c r="AQ134" s="525"/>
      <c r="AR134" s="525"/>
      <c r="AS134" s="525"/>
      <c r="AT134" s="525"/>
      <c r="AU134" s="525"/>
      <c r="AV134" s="525"/>
      <c r="AW134" s="525"/>
      <c r="AX134" s="525"/>
      <c r="AY134" s="525"/>
      <c r="AZ134" s="525"/>
      <c r="BA134" s="525"/>
    </row>
    <row r="135" spans="2:81" s="94" customFormat="1">
      <c r="AB135" s="575"/>
      <c r="AC135" s="569"/>
      <c r="AD135" s="569"/>
      <c r="AE135" s="569"/>
      <c r="AF135" s="569"/>
      <c r="AG135" s="569"/>
      <c r="AH135" s="569"/>
      <c r="AI135" s="569"/>
      <c r="AJ135" s="569"/>
      <c r="AK135" s="569"/>
      <c r="AL135" s="569"/>
      <c r="AM135" s="569"/>
      <c r="AN135" s="569"/>
      <c r="AQ135" s="525"/>
      <c r="AR135" s="525"/>
      <c r="AS135" s="525"/>
      <c r="AT135" s="525"/>
      <c r="AU135" s="525"/>
      <c r="AV135" s="525"/>
      <c r="AW135" s="525"/>
      <c r="AX135" s="525"/>
      <c r="AY135" s="525"/>
      <c r="AZ135" s="525"/>
      <c r="BA135" s="525"/>
    </row>
    <row r="136" spans="2:81" s="94" customFormat="1">
      <c r="AB136" s="575"/>
      <c r="AC136" s="569"/>
      <c r="AD136" s="569"/>
      <c r="AE136" s="569"/>
      <c r="AF136" s="569"/>
      <c r="AG136" s="569"/>
      <c r="AH136" s="569"/>
      <c r="AI136" s="569"/>
      <c r="AJ136" s="569"/>
      <c r="AK136" s="569"/>
      <c r="AL136" s="569"/>
      <c r="AM136" s="569"/>
      <c r="AN136" s="569"/>
      <c r="AQ136" s="525"/>
      <c r="AR136" s="525"/>
      <c r="AS136" s="525"/>
      <c r="AT136" s="525"/>
      <c r="AU136" s="525"/>
      <c r="AV136" s="525"/>
      <c r="AW136" s="525"/>
      <c r="AX136" s="525"/>
      <c r="AY136" s="525"/>
      <c r="AZ136" s="525"/>
      <c r="BA136" s="525"/>
    </row>
    <row r="137" spans="2:81" s="94" customFormat="1">
      <c r="AB137" s="575"/>
      <c r="AC137" s="569"/>
      <c r="AD137" s="569"/>
      <c r="AE137" s="569"/>
      <c r="AF137" s="569"/>
      <c r="AG137" s="569"/>
      <c r="AH137" s="569"/>
      <c r="AI137" s="569"/>
      <c r="AJ137" s="569"/>
      <c r="AK137" s="569"/>
      <c r="AL137" s="569"/>
      <c r="AM137" s="569"/>
      <c r="AN137" s="569"/>
      <c r="AQ137" s="525"/>
      <c r="AR137" s="525"/>
      <c r="AS137" s="525"/>
      <c r="AT137" s="525"/>
      <c r="AU137" s="525"/>
      <c r="AV137" s="525"/>
      <c r="AW137" s="525"/>
      <c r="AX137" s="525"/>
      <c r="AY137" s="525"/>
      <c r="AZ137" s="525"/>
      <c r="BA137" s="525"/>
    </row>
    <row r="138" spans="2:81" s="94" customFormat="1">
      <c r="AB138" s="575"/>
      <c r="AC138" s="569"/>
      <c r="AD138" s="569"/>
      <c r="AE138" s="569"/>
      <c r="AF138" s="569"/>
      <c r="AG138" s="569"/>
      <c r="AH138" s="569"/>
      <c r="AI138" s="569"/>
      <c r="AJ138" s="569"/>
      <c r="AK138" s="569"/>
      <c r="AL138" s="569"/>
      <c r="AM138" s="569"/>
      <c r="AN138" s="569"/>
      <c r="AQ138" s="525"/>
      <c r="AR138" s="525"/>
      <c r="AS138" s="525"/>
      <c r="AT138" s="525"/>
      <c r="AU138" s="525"/>
      <c r="AV138" s="525"/>
      <c r="AW138" s="525"/>
      <c r="AX138" s="525"/>
      <c r="AY138" s="525"/>
      <c r="AZ138" s="525"/>
      <c r="BA138" s="525"/>
    </row>
    <row r="139" spans="2:81" s="94" customFormat="1">
      <c r="AB139" s="575"/>
      <c r="AC139" s="569"/>
      <c r="AD139" s="569"/>
      <c r="AE139" s="569"/>
      <c r="AF139" s="569"/>
      <c r="AG139" s="569"/>
      <c r="AH139" s="569"/>
      <c r="AI139" s="569"/>
      <c r="AJ139" s="569"/>
      <c r="AK139" s="569"/>
      <c r="AL139" s="569"/>
      <c r="AM139" s="569"/>
      <c r="AN139" s="569"/>
      <c r="AQ139" s="525"/>
      <c r="AR139" s="525"/>
      <c r="AS139" s="525"/>
      <c r="AT139" s="525"/>
      <c r="AU139" s="525"/>
      <c r="AV139" s="525"/>
      <c r="AW139" s="525"/>
      <c r="AX139" s="525"/>
      <c r="AY139" s="525"/>
      <c r="AZ139" s="525"/>
      <c r="BA139" s="525"/>
    </row>
    <row r="140" spans="2:81" s="94" customFormat="1">
      <c r="AB140" s="575"/>
      <c r="AC140" s="569"/>
      <c r="AD140" s="569"/>
      <c r="AE140" s="569"/>
      <c r="AF140" s="569"/>
      <c r="AG140" s="569"/>
      <c r="AH140" s="569"/>
      <c r="AI140" s="569"/>
      <c r="AJ140" s="569"/>
      <c r="AK140" s="569"/>
      <c r="AL140" s="569"/>
      <c r="AM140" s="569"/>
      <c r="AN140" s="569"/>
      <c r="AQ140" s="525"/>
      <c r="AR140" s="525"/>
      <c r="AS140" s="525"/>
      <c r="AT140" s="525"/>
      <c r="AU140" s="525"/>
      <c r="AV140" s="525"/>
      <c r="AW140" s="525"/>
      <c r="AX140" s="525"/>
      <c r="AY140" s="525"/>
      <c r="AZ140" s="525"/>
      <c r="BA140" s="525"/>
    </row>
    <row r="141" spans="2:81" s="94" customFormat="1">
      <c r="AB141" s="575"/>
      <c r="AC141" s="569"/>
      <c r="AD141" s="569"/>
      <c r="AE141" s="569"/>
      <c r="AF141" s="569"/>
      <c r="AG141" s="569"/>
      <c r="AH141" s="569"/>
      <c r="AI141" s="569"/>
      <c r="AJ141" s="569"/>
      <c r="AK141" s="569"/>
      <c r="AL141" s="569"/>
      <c r="AM141" s="569"/>
      <c r="AN141" s="569"/>
      <c r="AQ141" s="525"/>
      <c r="AR141" s="525"/>
      <c r="AS141" s="525"/>
      <c r="AT141" s="525"/>
      <c r="AU141" s="525"/>
      <c r="AV141" s="525"/>
      <c r="AW141" s="525"/>
      <c r="AX141" s="525"/>
      <c r="AY141" s="525"/>
      <c r="AZ141" s="525"/>
      <c r="BA141" s="525"/>
    </row>
    <row r="142" spans="2:81" s="94" customFormat="1">
      <c r="C142" s="410" t="s">
        <v>313</v>
      </c>
      <c r="D142" s="950" t="str">
        <f>AN2</f>
        <v>XXXXXX</v>
      </c>
      <c r="E142" s="950"/>
      <c r="AB142" s="575"/>
      <c r="AC142" s="569"/>
      <c r="AD142" s="569"/>
      <c r="AE142" s="569"/>
      <c r="AF142" s="569"/>
      <c r="AG142" s="569"/>
      <c r="AH142" s="569"/>
      <c r="AI142" s="569"/>
      <c r="AJ142" s="569"/>
      <c r="AK142" s="569"/>
      <c r="AL142" s="569"/>
      <c r="AM142" s="569"/>
      <c r="AN142" s="569"/>
      <c r="AQ142" s="525"/>
      <c r="AR142" s="525"/>
      <c r="AS142" s="525"/>
      <c r="AT142" s="525"/>
      <c r="AU142" s="525"/>
      <c r="AV142" s="525"/>
      <c r="AW142" s="525"/>
      <c r="AX142" s="525"/>
      <c r="AY142" s="525"/>
      <c r="AZ142" s="525"/>
      <c r="BA142" s="525"/>
    </row>
    <row r="143" spans="2:81" s="94" customFormat="1">
      <c r="C143" s="412"/>
      <c r="D143" s="950" t="str">
        <f>AN1</f>
        <v>DD7A4</v>
      </c>
      <c r="E143" s="950"/>
      <c r="AB143" s="575"/>
      <c r="AC143" s="569"/>
      <c r="AD143" s="569"/>
      <c r="AE143" s="569"/>
      <c r="AF143" s="569"/>
      <c r="AG143" s="569"/>
      <c r="AH143" s="569"/>
      <c r="AI143" s="569"/>
      <c r="AJ143" s="569"/>
      <c r="AK143" s="569"/>
      <c r="AL143" s="569"/>
      <c r="AM143" s="569"/>
      <c r="AN143" s="569"/>
      <c r="AQ143" s="525"/>
      <c r="AR143" s="525"/>
      <c r="AS143" s="525"/>
      <c r="AT143" s="525"/>
      <c r="AU143" s="525"/>
      <c r="AV143" s="525"/>
      <c r="AW143" s="525"/>
      <c r="AX143" s="525"/>
      <c r="AY143" s="525"/>
      <c r="AZ143" s="525"/>
      <c r="BA143" s="525"/>
    </row>
    <row r="144" spans="2:81" s="94" customFormat="1">
      <c r="C144" s="412"/>
      <c r="D144" s="951">
        <f>AN3</f>
        <v>44681</v>
      </c>
      <c r="E144" s="951"/>
      <c r="AB144" s="575"/>
      <c r="AC144" s="569"/>
      <c r="AD144" s="569"/>
      <c r="AE144" s="569"/>
      <c r="AF144" s="569"/>
      <c r="AG144" s="569"/>
      <c r="AH144" s="569"/>
      <c r="AI144" s="569"/>
      <c r="AJ144" s="569"/>
      <c r="AK144" s="569"/>
      <c r="AL144" s="569"/>
      <c r="AM144" s="569"/>
      <c r="AN144" s="569"/>
      <c r="AQ144" s="525"/>
      <c r="AR144" s="525"/>
      <c r="AS144" s="525"/>
      <c r="AT144" s="525"/>
      <c r="AU144" s="525"/>
      <c r="AV144" s="525"/>
      <c r="AW144" s="525"/>
      <c r="AX144" s="525"/>
      <c r="AY144" s="525"/>
      <c r="AZ144" s="525"/>
      <c r="BA144" s="525"/>
    </row>
    <row r="145" spans="3:53" s="94" customFormat="1">
      <c r="C145" s="414"/>
      <c r="D145" s="952" t="s">
        <v>383</v>
      </c>
      <c r="E145" s="952"/>
      <c r="AB145" s="575"/>
      <c r="AC145" s="569"/>
      <c r="AD145" s="569"/>
      <c r="AE145" s="569"/>
      <c r="AF145" s="569"/>
      <c r="AG145" s="569"/>
      <c r="AH145" s="569"/>
      <c r="AI145" s="569"/>
      <c r="AJ145" s="569"/>
      <c r="AK145" s="569"/>
      <c r="AL145" s="569"/>
      <c r="AM145" s="569"/>
      <c r="AN145" s="569"/>
      <c r="AQ145" s="525"/>
      <c r="AR145" s="525"/>
      <c r="AS145" s="525"/>
      <c r="AT145" s="525"/>
      <c r="AU145" s="525"/>
      <c r="AV145" s="525"/>
      <c r="AW145" s="525"/>
      <c r="AX145" s="525"/>
      <c r="AY145" s="525"/>
      <c r="AZ145" s="525"/>
      <c r="BA145" s="525"/>
    </row>
    <row r="146" spans="3:53" s="94" customFormat="1">
      <c r="C146" s="414"/>
      <c r="D146" s="960" t="str">
        <f>D9</f>
        <v>Col. 46</v>
      </c>
      <c r="E146" s="960"/>
      <c r="AB146" s="575"/>
      <c r="AC146" s="569"/>
      <c r="AD146" s="569"/>
      <c r="AE146" s="569"/>
      <c r="AF146" s="569"/>
      <c r="AG146" s="569"/>
      <c r="AH146" s="569"/>
      <c r="AI146" s="569"/>
      <c r="AJ146" s="569"/>
      <c r="AK146" s="569"/>
      <c r="AL146" s="569"/>
      <c r="AM146" s="569"/>
      <c r="AN146" s="569"/>
      <c r="AQ146" s="525"/>
      <c r="AR146" s="525"/>
      <c r="AS146" s="525"/>
      <c r="AT146" s="525"/>
      <c r="AU146" s="525"/>
      <c r="AV146" s="525"/>
      <c r="AW146" s="525"/>
      <c r="AX146" s="525"/>
      <c r="AY146" s="525"/>
      <c r="AZ146" s="525"/>
      <c r="BA146" s="525"/>
    </row>
    <row r="147" spans="3:53" s="94" customFormat="1">
      <c r="AB147" s="575"/>
      <c r="AC147" s="569"/>
      <c r="AD147" s="569"/>
      <c r="AE147" s="569"/>
      <c r="AF147" s="569"/>
      <c r="AG147" s="569"/>
      <c r="AH147" s="569"/>
      <c r="AI147" s="569"/>
      <c r="AJ147" s="569"/>
      <c r="AK147" s="569"/>
      <c r="AL147" s="569"/>
      <c r="AM147" s="569"/>
      <c r="AN147" s="569"/>
      <c r="AQ147" s="525"/>
      <c r="AR147" s="525"/>
      <c r="AS147" s="525"/>
      <c r="AT147" s="525"/>
      <c r="AU147" s="525"/>
      <c r="AV147" s="525"/>
      <c r="AW147" s="525"/>
      <c r="AX147" s="525"/>
      <c r="AY147" s="525"/>
      <c r="AZ147" s="525"/>
      <c r="BA147" s="525"/>
    </row>
    <row r="148" spans="3:53" s="94" customFormat="1">
      <c r="AB148" s="575"/>
      <c r="AC148" s="569"/>
      <c r="AD148" s="569"/>
      <c r="AE148" s="569"/>
      <c r="AF148" s="569"/>
      <c r="AG148" s="569"/>
      <c r="AH148" s="569"/>
      <c r="AI148" s="569"/>
      <c r="AJ148" s="569"/>
      <c r="AK148" s="569"/>
      <c r="AL148" s="569"/>
      <c r="AM148" s="569"/>
      <c r="AN148" s="569"/>
      <c r="AQ148" s="525"/>
      <c r="AR148" s="525"/>
      <c r="AS148" s="525"/>
      <c r="AT148" s="525"/>
      <c r="AU148" s="525"/>
      <c r="AV148" s="525"/>
      <c r="AW148" s="525"/>
      <c r="AX148" s="525"/>
      <c r="AY148" s="525"/>
      <c r="AZ148" s="525"/>
      <c r="BA148" s="525"/>
    </row>
    <row r="149" spans="3:53" s="94" customFormat="1">
      <c r="AB149" s="575"/>
      <c r="AC149" s="569"/>
      <c r="AD149" s="569"/>
      <c r="AE149" s="569"/>
      <c r="AF149" s="569"/>
      <c r="AG149" s="569"/>
      <c r="AH149" s="569"/>
      <c r="AI149" s="569"/>
      <c r="AJ149" s="569"/>
      <c r="AK149" s="569"/>
      <c r="AL149" s="569"/>
      <c r="AM149" s="569"/>
      <c r="AN149" s="569"/>
      <c r="AQ149" s="525"/>
      <c r="AR149" s="525"/>
      <c r="AS149" s="525"/>
      <c r="AT149" s="525"/>
      <c r="AU149" s="525"/>
      <c r="AV149" s="525"/>
      <c r="AW149" s="525"/>
      <c r="AX149" s="525"/>
      <c r="AY149" s="525"/>
      <c r="AZ149" s="525"/>
      <c r="BA149" s="525"/>
    </row>
    <row r="150" spans="3:53" s="94" customFormat="1">
      <c r="AB150" s="575"/>
      <c r="AC150" s="569"/>
      <c r="AD150" s="569"/>
      <c r="AE150" s="569"/>
      <c r="AF150" s="569"/>
      <c r="AG150" s="569"/>
      <c r="AH150" s="569"/>
      <c r="AI150" s="569"/>
      <c r="AJ150" s="569"/>
      <c r="AK150" s="569"/>
      <c r="AL150" s="569"/>
      <c r="AM150" s="569"/>
      <c r="AN150" s="569"/>
      <c r="AQ150" s="525"/>
      <c r="AR150" s="525"/>
      <c r="AS150" s="525"/>
      <c r="AT150" s="525"/>
      <c r="AU150" s="525"/>
      <c r="AV150" s="525"/>
      <c r="AW150" s="525"/>
      <c r="AX150" s="525"/>
      <c r="AY150" s="525"/>
      <c r="AZ150" s="525"/>
      <c r="BA150" s="525"/>
    </row>
    <row r="151" spans="3:53" s="94" customFormat="1">
      <c r="AB151" s="575"/>
      <c r="AC151" s="569"/>
      <c r="AD151" s="569"/>
      <c r="AE151" s="569"/>
      <c r="AF151" s="569"/>
      <c r="AG151" s="569"/>
      <c r="AH151" s="569"/>
      <c r="AI151" s="569"/>
      <c r="AJ151" s="569"/>
      <c r="AK151" s="569"/>
      <c r="AL151" s="569"/>
      <c r="AM151" s="569"/>
      <c r="AN151" s="569"/>
      <c r="AQ151" s="525"/>
      <c r="AR151" s="525"/>
      <c r="AS151" s="525"/>
      <c r="AT151" s="525"/>
      <c r="AU151" s="525"/>
      <c r="AV151" s="525"/>
      <c r="AW151" s="525"/>
      <c r="AX151" s="525"/>
      <c r="AY151" s="525"/>
      <c r="AZ151" s="525"/>
      <c r="BA151" s="525"/>
    </row>
    <row r="152" spans="3:53" s="94" customFormat="1">
      <c r="AB152" s="575"/>
      <c r="AC152" s="569"/>
      <c r="AD152" s="569"/>
      <c r="AE152" s="569"/>
      <c r="AF152" s="569"/>
      <c r="AG152" s="569"/>
      <c r="AH152" s="569"/>
      <c r="AI152" s="569"/>
      <c r="AJ152" s="569"/>
      <c r="AK152" s="569"/>
      <c r="AL152" s="569"/>
      <c r="AM152" s="569"/>
      <c r="AN152" s="569"/>
      <c r="AQ152" s="525"/>
      <c r="AR152" s="525"/>
      <c r="AS152" s="525"/>
      <c r="AT152" s="525"/>
      <c r="AU152" s="525"/>
      <c r="AV152" s="525"/>
      <c r="AW152" s="525"/>
      <c r="AX152" s="525"/>
      <c r="AY152" s="525"/>
      <c r="AZ152" s="525"/>
      <c r="BA152" s="525"/>
    </row>
    <row r="153" spans="3:53" s="94" customFormat="1">
      <c r="AB153" s="575"/>
      <c r="AC153" s="569"/>
      <c r="AD153" s="569"/>
      <c r="AE153" s="569"/>
      <c r="AF153" s="569"/>
      <c r="AG153" s="569"/>
      <c r="AH153" s="569"/>
      <c r="AI153" s="569"/>
      <c r="AJ153" s="569"/>
      <c r="AK153" s="569"/>
      <c r="AL153" s="569"/>
      <c r="AM153" s="569"/>
      <c r="AN153" s="569"/>
      <c r="AQ153" s="525"/>
      <c r="AR153" s="525"/>
      <c r="AS153" s="525"/>
      <c r="AT153" s="525"/>
      <c r="AU153" s="525"/>
      <c r="AV153" s="525"/>
      <c r="AW153" s="525"/>
      <c r="AX153" s="525"/>
      <c r="AY153" s="525"/>
      <c r="AZ153" s="525"/>
      <c r="BA153" s="525"/>
    </row>
    <row r="154" spans="3:53" s="94" customFormat="1">
      <c r="AB154" s="575"/>
      <c r="AC154" s="569"/>
      <c r="AD154" s="569"/>
      <c r="AE154" s="569"/>
      <c r="AF154" s="569"/>
      <c r="AG154" s="569"/>
      <c r="AH154" s="569"/>
      <c r="AI154" s="569"/>
      <c r="AJ154" s="569"/>
      <c r="AK154" s="569"/>
      <c r="AL154" s="569"/>
      <c r="AM154" s="569"/>
      <c r="AN154" s="569"/>
      <c r="AQ154" s="525"/>
      <c r="AR154" s="525"/>
      <c r="AS154" s="525"/>
      <c r="AT154" s="525"/>
      <c r="AU154" s="525"/>
      <c r="AV154" s="525"/>
      <c r="AW154" s="525"/>
      <c r="AX154" s="525"/>
      <c r="AY154" s="525"/>
      <c r="AZ154" s="525"/>
      <c r="BA154" s="525"/>
    </row>
    <row r="155" spans="3:53" s="94" customFormat="1">
      <c r="AB155" s="575"/>
      <c r="AC155" s="569"/>
      <c r="AD155" s="569"/>
      <c r="AE155" s="569"/>
      <c r="AF155" s="569"/>
      <c r="AG155" s="569"/>
      <c r="AH155" s="569"/>
      <c r="AI155" s="569"/>
      <c r="AJ155" s="569"/>
      <c r="AK155" s="569"/>
      <c r="AL155" s="569"/>
      <c r="AM155" s="569"/>
      <c r="AN155" s="569"/>
      <c r="AQ155" s="525"/>
      <c r="AR155" s="525"/>
      <c r="AS155" s="525"/>
      <c r="AT155" s="525"/>
      <c r="AU155" s="525"/>
      <c r="AV155" s="525"/>
      <c r="AW155" s="525"/>
      <c r="AX155" s="525"/>
      <c r="AY155" s="525"/>
      <c r="AZ155" s="525"/>
      <c r="BA155" s="525"/>
    </row>
    <row r="156" spans="3:53" s="94" customFormat="1">
      <c r="AB156" s="575"/>
      <c r="AC156" s="569"/>
      <c r="AD156" s="569"/>
      <c r="AE156" s="569"/>
      <c r="AF156" s="569"/>
      <c r="AG156" s="569"/>
      <c r="AH156" s="569"/>
      <c r="AI156" s="569"/>
      <c r="AJ156" s="569"/>
      <c r="AK156" s="569"/>
      <c r="AL156" s="569"/>
      <c r="AM156" s="569"/>
      <c r="AN156" s="569"/>
      <c r="AQ156" s="525"/>
      <c r="AR156" s="525"/>
      <c r="AS156" s="525"/>
      <c r="AT156" s="525"/>
      <c r="AU156" s="525"/>
      <c r="AV156" s="525"/>
      <c r="AW156" s="525"/>
      <c r="AX156" s="525"/>
      <c r="AY156" s="525"/>
      <c r="AZ156" s="525"/>
      <c r="BA156" s="525"/>
    </row>
    <row r="157" spans="3:53" s="94" customFormat="1">
      <c r="AB157" s="575"/>
      <c r="AC157" s="569"/>
      <c r="AD157" s="569"/>
      <c r="AE157" s="569"/>
      <c r="AF157" s="569"/>
      <c r="AG157" s="569"/>
      <c r="AH157" s="569"/>
      <c r="AI157" s="569"/>
      <c r="AJ157" s="569"/>
      <c r="AK157" s="569"/>
      <c r="AL157" s="569"/>
      <c r="AM157" s="569"/>
      <c r="AN157" s="569"/>
      <c r="AQ157" s="525"/>
      <c r="AR157" s="525"/>
      <c r="AS157" s="525"/>
      <c r="AT157" s="525"/>
      <c r="AU157" s="525"/>
      <c r="AV157" s="525"/>
      <c r="AW157" s="525"/>
      <c r="AX157" s="525"/>
      <c r="AY157" s="525"/>
      <c r="AZ157" s="525"/>
      <c r="BA157" s="525"/>
    </row>
    <row r="158" spans="3:53" s="94" customFormat="1">
      <c r="AB158" s="575"/>
      <c r="AC158" s="569"/>
      <c r="AD158" s="569"/>
      <c r="AE158" s="569"/>
      <c r="AF158" s="569"/>
      <c r="AG158" s="569"/>
      <c r="AH158" s="569"/>
      <c r="AI158" s="569"/>
      <c r="AJ158" s="569"/>
      <c r="AK158" s="569"/>
      <c r="AL158" s="569"/>
      <c r="AM158" s="569"/>
      <c r="AN158" s="569"/>
      <c r="AQ158" s="525"/>
      <c r="AR158" s="525"/>
      <c r="AS158" s="525"/>
      <c r="AT158" s="525"/>
      <c r="AU158" s="525"/>
      <c r="AV158" s="525"/>
      <c r="AW158" s="525"/>
      <c r="AX158" s="525"/>
      <c r="AY158" s="525"/>
      <c r="AZ158" s="525"/>
      <c r="BA158" s="525"/>
    </row>
    <row r="159" spans="3:53" s="94" customFormat="1">
      <c r="AB159" s="575"/>
      <c r="AC159" s="569"/>
      <c r="AD159" s="569"/>
      <c r="AE159" s="569"/>
      <c r="AF159" s="569"/>
      <c r="AG159" s="569"/>
      <c r="AH159" s="569"/>
      <c r="AI159" s="569"/>
      <c r="AJ159" s="569"/>
      <c r="AK159" s="569"/>
      <c r="AL159" s="569"/>
      <c r="AM159" s="569"/>
      <c r="AN159" s="569"/>
      <c r="AQ159" s="525"/>
      <c r="AR159" s="525"/>
      <c r="AS159" s="525"/>
      <c r="AT159" s="525"/>
      <c r="AU159" s="525"/>
      <c r="AV159" s="525"/>
      <c r="AW159" s="525"/>
      <c r="AX159" s="525"/>
      <c r="AY159" s="525"/>
      <c r="AZ159" s="525"/>
      <c r="BA159" s="525"/>
    </row>
    <row r="160" spans="3:53" s="94" customFormat="1">
      <c r="AB160" s="575"/>
      <c r="AC160" s="569"/>
      <c r="AD160" s="569"/>
      <c r="AE160" s="569"/>
      <c r="AF160" s="569"/>
      <c r="AG160" s="569"/>
      <c r="AH160" s="569"/>
      <c r="AI160" s="569"/>
      <c r="AJ160" s="569"/>
      <c r="AK160" s="569"/>
      <c r="AL160" s="569"/>
      <c r="AM160" s="569"/>
      <c r="AN160" s="569"/>
      <c r="AQ160" s="525"/>
      <c r="AR160" s="525"/>
      <c r="AS160" s="525"/>
      <c r="AT160" s="525"/>
      <c r="AU160" s="525"/>
      <c r="AV160" s="525"/>
      <c r="AW160" s="525"/>
      <c r="AX160" s="525"/>
      <c r="AY160" s="525"/>
      <c r="AZ160" s="525"/>
      <c r="BA160" s="525"/>
    </row>
    <row r="161" spans="28:53" s="94" customFormat="1">
      <c r="AB161" s="575"/>
      <c r="AC161" s="569"/>
      <c r="AD161" s="569"/>
      <c r="AE161" s="569"/>
      <c r="AF161" s="569"/>
      <c r="AG161" s="569"/>
      <c r="AH161" s="569"/>
      <c r="AI161" s="569"/>
      <c r="AJ161" s="569"/>
      <c r="AK161" s="569"/>
      <c r="AL161" s="569"/>
      <c r="AM161" s="569"/>
      <c r="AN161" s="569"/>
      <c r="AQ161" s="525"/>
      <c r="AR161" s="525"/>
      <c r="AS161" s="525"/>
      <c r="AT161" s="525"/>
      <c r="AU161" s="525"/>
      <c r="AV161" s="525"/>
      <c r="AW161" s="525"/>
      <c r="AX161" s="525"/>
      <c r="AY161" s="525"/>
      <c r="AZ161" s="525"/>
      <c r="BA161" s="525"/>
    </row>
    <row r="162" spans="28:53" s="94" customFormat="1">
      <c r="AB162" s="575"/>
      <c r="AC162" s="569"/>
      <c r="AD162" s="569"/>
      <c r="AE162" s="569"/>
      <c r="AF162" s="569"/>
      <c r="AG162" s="569"/>
      <c r="AH162" s="569"/>
      <c r="AI162" s="569"/>
      <c r="AJ162" s="569"/>
      <c r="AK162" s="569"/>
      <c r="AL162" s="569"/>
      <c r="AM162" s="569"/>
      <c r="AN162" s="569"/>
      <c r="AQ162" s="525"/>
      <c r="AR162" s="525"/>
      <c r="AS162" s="525"/>
      <c r="AT162" s="525"/>
      <c r="AU162" s="525"/>
      <c r="AV162" s="525"/>
      <c r="AW162" s="525"/>
      <c r="AX162" s="525"/>
      <c r="AY162" s="525"/>
      <c r="AZ162" s="525"/>
      <c r="BA162" s="525"/>
    </row>
    <row r="163" spans="28:53" s="94" customFormat="1">
      <c r="AB163" s="575"/>
      <c r="AC163" s="569"/>
      <c r="AD163" s="569"/>
      <c r="AE163" s="569"/>
      <c r="AF163" s="569"/>
      <c r="AG163" s="569"/>
      <c r="AH163" s="569"/>
      <c r="AI163" s="569"/>
      <c r="AJ163" s="569"/>
      <c r="AK163" s="569"/>
      <c r="AL163" s="569"/>
      <c r="AM163" s="569"/>
      <c r="AN163" s="569"/>
      <c r="AQ163" s="525"/>
      <c r="AR163" s="525"/>
      <c r="AS163" s="525"/>
      <c r="AT163" s="525"/>
      <c r="AU163" s="525"/>
      <c r="AV163" s="525"/>
      <c r="AW163" s="525"/>
      <c r="AX163" s="525"/>
      <c r="AY163" s="525"/>
      <c r="AZ163" s="525"/>
      <c r="BA163" s="525"/>
    </row>
    <row r="164" spans="28:53" s="94" customFormat="1">
      <c r="AB164" s="575"/>
      <c r="AC164" s="569"/>
      <c r="AD164" s="569"/>
      <c r="AE164" s="569"/>
      <c r="AF164" s="569"/>
      <c r="AG164" s="569"/>
      <c r="AH164" s="569"/>
      <c r="AI164" s="569"/>
      <c r="AJ164" s="569"/>
      <c r="AK164" s="569"/>
      <c r="AL164" s="569"/>
      <c r="AM164" s="569"/>
      <c r="AN164" s="569"/>
      <c r="AQ164" s="525"/>
      <c r="AR164" s="525"/>
      <c r="AS164" s="525"/>
      <c r="AT164" s="525"/>
      <c r="AU164" s="525"/>
      <c r="AV164" s="525"/>
      <c r="AW164" s="525"/>
      <c r="AX164" s="525"/>
      <c r="AY164" s="525"/>
      <c r="AZ164" s="525"/>
      <c r="BA164" s="525"/>
    </row>
    <row r="165" spans="28:53" s="94" customFormat="1">
      <c r="AB165" s="575"/>
      <c r="AC165" s="569"/>
      <c r="AD165" s="569"/>
      <c r="AE165" s="569"/>
      <c r="AF165" s="569"/>
      <c r="AG165" s="569"/>
      <c r="AH165" s="569"/>
      <c r="AI165" s="569"/>
      <c r="AJ165" s="569"/>
      <c r="AK165" s="569"/>
      <c r="AL165" s="569"/>
      <c r="AM165" s="569"/>
      <c r="AN165" s="569"/>
      <c r="AQ165" s="525"/>
      <c r="AR165" s="525"/>
      <c r="AS165" s="525"/>
      <c r="AT165" s="525"/>
      <c r="AU165" s="525"/>
      <c r="AV165" s="525"/>
      <c r="AW165" s="525"/>
      <c r="AX165" s="525"/>
      <c r="AY165" s="525"/>
      <c r="AZ165" s="525"/>
      <c r="BA165" s="525"/>
    </row>
    <row r="166" spans="28:53" s="94" customFormat="1">
      <c r="AB166" s="575"/>
      <c r="AC166" s="569"/>
      <c r="AD166" s="569"/>
      <c r="AE166" s="569"/>
      <c r="AF166" s="569"/>
      <c r="AG166" s="569"/>
      <c r="AH166" s="569"/>
      <c r="AI166" s="569"/>
      <c r="AJ166" s="569"/>
      <c r="AK166" s="569"/>
      <c r="AL166" s="569"/>
      <c r="AM166" s="569"/>
      <c r="AN166" s="569"/>
      <c r="AQ166" s="525"/>
      <c r="AR166" s="525"/>
      <c r="AS166" s="525"/>
      <c r="AT166" s="525"/>
      <c r="AU166" s="525"/>
      <c r="AV166" s="525"/>
      <c r="AW166" s="525"/>
      <c r="AX166" s="525"/>
      <c r="AY166" s="525"/>
      <c r="AZ166" s="525"/>
      <c r="BA166" s="525"/>
    </row>
    <row r="167" spans="28:53" s="94" customFormat="1">
      <c r="AB167" s="575"/>
      <c r="AC167" s="569"/>
      <c r="AD167" s="569"/>
      <c r="AE167" s="569"/>
      <c r="AF167" s="569"/>
      <c r="AG167" s="569"/>
      <c r="AH167" s="569"/>
      <c r="AI167" s="569"/>
      <c r="AJ167" s="569"/>
      <c r="AK167" s="569"/>
      <c r="AL167" s="569"/>
      <c r="AM167" s="569"/>
      <c r="AN167" s="569"/>
      <c r="AQ167" s="525"/>
      <c r="AR167" s="525"/>
      <c r="AS167" s="525"/>
      <c r="AT167" s="525"/>
      <c r="AU167" s="525"/>
      <c r="AV167" s="525"/>
      <c r="AW167" s="525"/>
      <c r="AX167" s="525"/>
      <c r="AY167" s="525"/>
      <c r="AZ167" s="525"/>
      <c r="BA167" s="525"/>
    </row>
    <row r="168" spans="28:53" s="94" customFormat="1">
      <c r="AB168" s="575"/>
      <c r="AC168" s="569"/>
      <c r="AD168" s="569"/>
      <c r="AE168" s="569"/>
      <c r="AF168" s="569"/>
      <c r="AG168" s="569"/>
      <c r="AH168" s="569"/>
      <c r="AI168" s="569"/>
      <c r="AJ168" s="569"/>
      <c r="AK168" s="569"/>
      <c r="AL168" s="569"/>
      <c r="AM168" s="569"/>
      <c r="AN168" s="569"/>
      <c r="AQ168" s="525"/>
      <c r="AR168" s="525"/>
      <c r="AS168" s="525"/>
      <c r="AT168" s="525"/>
      <c r="AU168" s="525"/>
      <c r="AV168" s="525"/>
      <c r="AW168" s="525"/>
      <c r="AX168" s="525"/>
      <c r="AY168" s="525"/>
      <c r="AZ168" s="525"/>
      <c r="BA168" s="525"/>
    </row>
    <row r="169" spans="28:53" s="94" customFormat="1">
      <c r="AB169" s="575"/>
      <c r="AC169" s="569"/>
      <c r="AD169" s="569"/>
      <c r="AE169" s="569"/>
      <c r="AF169" s="569"/>
      <c r="AG169" s="569"/>
      <c r="AH169" s="569"/>
      <c r="AI169" s="569"/>
      <c r="AJ169" s="569"/>
      <c r="AK169" s="569"/>
      <c r="AL169" s="569"/>
      <c r="AM169" s="569"/>
      <c r="AN169" s="569"/>
      <c r="AQ169" s="525"/>
      <c r="AR169" s="525"/>
      <c r="AS169" s="525"/>
      <c r="AT169" s="525"/>
      <c r="AU169" s="525"/>
      <c r="AV169" s="525"/>
      <c r="AW169" s="525"/>
      <c r="AX169" s="525"/>
      <c r="AY169" s="525"/>
      <c r="AZ169" s="525"/>
      <c r="BA169" s="525"/>
    </row>
    <row r="170" spans="28:53" s="94" customFormat="1">
      <c r="AB170" s="575"/>
      <c r="AC170" s="569"/>
      <c r="AD170" s="569"/>
      <c r="AE170" s="569"/>
      <c r="AF170" s="569"/>
      <c r="AG170" s="569"/>
      <c r="AH170" s="569"/>
      <c r="AI170" s="569"/>
      <c r="AJ170" s="569"/>
      <c r="AK170" s="569"/>
      <c r="AL170" s="569"/>
      <c r="AM170" s="569"/>
      <c r="AN170" s="569"/>
      <c r="AQ170" s="525"/>
      <c r="AR170" s="525"/>
      <c r="AS170" s="525"/>
      <c r="AT170" s="525"/>
      <c r="AU170" s="525"/>
      <c r="AV170" s="525"/>
      <c r="AW170" s="525"/>
      <c r="AX170" s="525"/>
      <c r="AY170" s="525"/>
      <c r="AZ170" s="525"/>
      <c r="BA170" s="525"/>
    </row>
    <row r="171" spans="28:53" s="94" customFormat="1">
      <c r="AB171" s="575"/>
      <c r="AC171" s="569"/>
      <c r="AD171" s="569"/>
      <c r="AE171" s="569"/>
      <c r="AF171" s="569"/>
      <c r="AG171" s="569"/>
      <c r="AH171" s="569"/>
      <c r="AI171" s="569"/>
      <c r="AJ171" s="569"/>
      <c r="AK171" s="569"/>
      <c r="AL171" s="569"/>
      <c r="AM171" s="569"/>
      <c r="AN171" s="569"/>
      <c r="AQ171" s="525"/>
      <c r="AR171" s="525"/>
      <c r="AS171" s="525"/>
      <c r="AT171" s="525"/>
      <c r="AU171" s="525"/>
      <c r="AV171" s="525"/>
      <c r="AW171" s="525"/>
      <c r="AX171" s="525"/>
      <c r="AY171" s="525"/>
      <c r="AZ171" s="525"/>
      <c r="BA171" s="525"/>
    </row>
    <row r="172" spans="28:53" s="94" customFormat="1">
      <c r="AB172" s="575"/>
      <c r="AC172" s="569"/>
      <c r="AD172" s="569"/>
      <c r="AE172" s="569"/>
      <c r="AF172" s="569"/>
      <c r="AG172" s="569"/>
      <c r="AH172" s="569"/>
      <c r="AI172" s="569"/>
      <c r="AJ172" s="569"/>
      <c r="AK172" s="569"/>
      <c r="AL172" s="569"/>
      <c r="AM172" s="569"/>
      <c r="AN172" s="569"/>
      <c r="AQ172" s="525"/>
      <c r="AR172" s="525"/>
      <c r="AS172" s="525"/>
      <c r="AT172" s="525"/>
      <c r="AU172" s="525"/>
      <c r="AV172" s="525"/>
      <c r="AW172" s="525"/>
      <c r="AX172" s="525"/>
      <c r="AY172" s="525"/>
      <c r="AZ172" s="525"/>
      <c r="BA172" s="525"/>
    </row>
    <row r="173" spans="28:53" s="94" customFormat="1">
      <c r="AB173" s="575"/>
      <c r="AC173" s="569"/>
      <c r="AD173" s="569"/>
      <c r="AE173" s="569"/>
      <c r="AF173" s="569"/>
      <c r="AG173" s="569"/>
      <c r="AH173" s="569"/>
      <c r="AI173" s="569"/>
      <c r="AJ173" s="569"/>
      <c r="AK173" s="569"/>
      <c r="AL173" s="569"/>
      <c r="AM173" s="569"/>
      <c r="AN173" s="569"/>
      <c r="AQ173" s="525"/>
      <c r="AR173" s="525"/>
      <c r="AS173" s="525"/>
      <c r="AT173" s="525"/>
      <c r="AU173" s="525"/>
      <c r="AV173" s="525"/>
      <c r="AW173" s="525"/>
      <c r="AX173" s="525"/>
      <c r="AY173" s="525"/>
      <c r="AZ173" s="525"/>
      <c r="BA173" s="525"/>
    </row>
    <row r="174" spans="28:53" s="94" customFormat="1">
      <c r="AB174" s="575"/>
      <c r="AC174" s="569"/>
      <c r="AD174" s="569"/>
      <c r="AE174" s="569"/>
      <c r="AF174" s="569"/>
      <c r="AG174" s="569"/>
      <c r="AH174" s="569"/>
      <c r="AI174" s="569"/>
      <c r="AJ174" s="569"/>
      <c r="AK174" s="569"/>
      <c r="AL174" s="569"/>
      <c r="AM174" s="569"/>
      <c r="AN174" s="569"/>
      <c r="AQ174" s="525"/>
      <c r="AR174" s="525"/>
      <c r="AS174" s="525"/>
      <c r="AT174" s="525"/>
      <c r="AU174" s="525"/>
      <c r="AV174" s="525"/>
      <c r="AW174" s="525"/>
      <c r="AX174" s="525"/>
      <c r="AY174" s="525"/>
      <c r="AZ174" s="525"/>
      <c r="BA174" s="525"/>
    </row>
    <row r="175" spans="28:53" s="94" customFormat="1">
      <c r="AB175" s="575"/>
      <c r="AC175" s="569"/>
      <c r="AD175" s="569"/>
      <c r="AE175" s="569"/>
      <c r="AF175" s="569"/>
      <c r="AG175" s="569"/>
      <c r="AH175" s="569"/>
      <c r="AI175" s="569"/>
      <c r="AJ175" s="569"/>
      <c r="AK175" s="569"/>
      <c r="AL175" s="569"/>
      <c r="AM175" s="569"/>
      <c r="AN175" s="569"/>
      <c r="AQ175" s="525"/>
      <c r="AR175" s="525"/>
      <c r="AS175" s="525"/>
      <c r="AT175" s="525"/>
      <c r="AU175" s="525"/>
      <c r="AV175" s="525"/>
      <c r="AW175" s="525"/>
      <c r="AX175" s="525"/>
      <c r="AY175" s="525"/>
      <c r="AZ175" s="525"/>
      <c r="BA175" s="525"/>
    </row>
    <row r="176" spans="28:53" s="94" customFormat="1">
      <c r="AB176" s="575"/>
      <c r="AC176" s="569"/>
      <c r="AD176" s="569"/>
      <c r="AE176" s="569"/>
      <c r="AF176" s="569"/>
      <c r="AG176" s="569"/>
      <c r="AH176" s="569"/>
      <c r="AI176" s="569"/>
      <c r="AJ176" s="569"/>
      <c r="AK176" s="569"/>
      <c r="AL176" s="569"/>
      <c r="AM176" s="569"/>
      <c r="AN176" s="569"/>
      <c r="AQ176" s="525"/>
      <c r="AR176" s="525"/>
      <c r="AS176" s="525"/>
      <c r="AT176" s="525"/>
      <c r="AU176" s="525"/>
      <c r="AV176" s="525"/>
      <c r="AW176" s="525"/>
      <c r="AX176" s="525"/>
      <c r="AY176" s="525"/>
      <c r="AZ176" s="525"/>
      <c r="BA176" s="525"/>
    </row>
    <row r="177" spans="28:53" s="94" customFormat="1">
      <c r="AB177" s="575"/>
      <c r="AC177" s="569"/>
      <c r="AD177" s="569"/>
      <c r="AE177" s="569"/>
      <c r="AF177" s="569"/>
      <c r="AG177" s="569"/>
      <c r="AH177" s="569"/>
      <c r="AI177" s="569"/>
      <c r="AJ177" s="569"/>
      <c r="AK177" s="569"/>
      <c r="AL177" s="569"/>
      <c r="AM177" s="569"/>
      <c r="AN177" s="569"/>
      <c r="AQ177" s="525"/>
      <c r="AR177" s="525"/>
      <c r="AS177" s="525"/>
      <c r="AT177" s="525"/>
      <c r="AU177" s="525"/>
      <c r="AV177" s="525"/>
      <c r="AW177" s="525"/>
      <c r="AX177" s="525"/>
      <c r="AY177" s="525"/>
      <c r="AZ177" s="525"/>
      <c r="BA177" s="525"/>
    </row>
    <row r="178" spans="28:53" s="94" customFormat="1">
      <c r="AB178" s="575"/>
      <c r="AC178" s="569"/>
      <c r="AD178" s="569"/>
      <c r="AE178" s="569"/>
      <c r="AF178" s="569"/>
      <c r="AG178" s="569"/>
      <c r="AH178" s="569"/>
      <c r="AI178" s="569"/>
      <c r="AJ178" s="569"/>
      <c r="AK178" s="569"/>
      <c r="AL178" s="569"/>
      <c r="AM178" s="569"/>
      <c r="AN178" s="569"/>
      <c r="AQ178" s="525"/>
      <c r="AR178" s="525"/>
      <c r="AS178" s="525"/>
      <c r="AT178" s="525"/>
      <c r="AU178" s="525"/>
      <c r="AV178" s="525"/>
      <c r="AW178" s="525"/>
      <c r="AX178" s="525"/>
      <c r="AY178" s="525"/>
      <c r="AZ178" s="525"/>
      <c r="BA178" s="525"/>
    </row>
    <row r="179" spans="28:53" s="94" customFormat="1">
      <c r="AB179" s="575"/>
      <c r="AC179" s="569"/>
      <c r="AD179" s="569"/>
      <c r="AE179" s="569"/>
      <c r="AF179" s="569"/>
      <c r="AG179" s="569"/>
      <c r="AH179" s="569"/>
      <c r="AI179" s="569"/>
      <c r="AJ179" s="569"/>
      <c r="AK179" s="569"/>
      <c r="AL179" s="569"/>
      <c r="AM179" s="569"/>
      <c r="AN179" s="569"/>
      <c r="AQ179" s="525"/>
      <c r="AR179" s="525"/>
      <c r="AS179" s="525"/>
      <c r="AT179" s="525"/>
      <c r="AU179" s="525"/>
      <c r="AV179" s="525"/>
      <c r="AW179" s="525"/>
      <c r="AX179" s="525"/>
      <c r="AY179" s="525"/>
      <c r="AZ179" s="525"/>
      <c r="BA179" s="525"/>
    </row>
    <row r="180" spans="28:53" s="94" customFormat="1">
      <c r="AB180" s="575"/>
      <c r="AC180" s="569"/>
      <c r="AD180" s="569"/>
      <c r="AE180" s="569"/>
      <c r="AF180" s="569"/>
      <c r="AG180" s="569"/>
      <c r="AH180" s="569"/>
      <c r="AI180" s="569"/>
      <c r="AJ180" s="569"/>
      <c r="AK180" s="569"/>
      <c r="AL180" s="569"/>
      <c r="AM180" s="569"/>
      <c r="AN180" s="569"/>
      <c r="AQ180" s="525"/>
      <c r="AR180" s="525"/>
      <c r="AS180" s="525"/>
      <c r="AT180" s="525"/>
      <c r="AU180" s="525"/>
      <c r="AV180" s="525"/>
      <c r="AW180" s="525"/>
      <c r="AX180" s="525"/>
      <c r="AY180" s="525"/>
      <c r="AZ180" s="525"/>
      <c r="BA180" s="525"/>
    </row>
    <row r="181" spans="28:53" s="94" customFormat="1">
      <c r="AB181" s="575"/>
      <c r="AC181" s="569"/>
      <c r="AD181" s="569"/>
      <c r="AE181" s="569"/>
      <c r="AF181" s="569"/>
      <c r="AG181" s="569"/>
      <c r="AH181" s="569"/>
      <c r="AI181" s="569"/>
      <c r="AJ181" s="569"/>
      <c r="AK181" s="569"/>
      <c r="AL181" s="569"/>
      <c r="AM181" s="569"/>
      <c r="AN181" s="569"/>
      <c r="AQ181" s="525"/>
      <c r="AR181" s="525"/>
      <c r="AS181" s="525"/>
      <c r="AT181" s="525"/>
      <c r="AU181" s="525"/>
      <c r="AV181" s="525"/>
      <c r="AW181" s="525"/>
      <c r="AX181" s="525"/>
      <c r="AY181" s="525"/>
      <c r="AZ181" s="525"/>
      <c r="BA181" s="525"/>
    </row>
    <row r="182" spans="28:53" s="94" customFormat="1">
      <c r="AB182" s="575"/>
      <c r="AC182" s="569"/>
      <c r="AD182" s="569"/>
      <c r="AE182" s="569"/>
      <c r="AF182" s="569"/>
      <c r="AG182" s="569"/>
      <c r="AH182" s="569"/>
      <c r="AI182" s="569"/>
      <c r="AJ182" s="569"/>
      <c r="AK182" s="569"/>
      <c r="AL182" s="569"/>
      <c r="AM182" s="569"/>
      <c r="AN182" s="569"/>
      <c r="AQ182" s="525"/>
      <c r="AR182" s="525"/>
      <c r="AS182" s="525"/>
      <c r="AT182" s="525"/>
      <c r="AU182" s="525"/>
      <c r="AV182" s="525"/>
      <c r="AW182" s="525"/>
      <c r="AX182" s="525"/>
      <c r="AY182" s="525"/>
      <c r="AZ182" s="525"/>
      <c r="BA182" s="525"/>
    </row>
    <row r="183" spans="28:53" s="94" customFormat="1">
      <c r="AB183" s="575"/>
      <c r="AC183" s="569"/>
      <c r="AD183" s="569"/>
      <c r="AE183" s="569"/>
      <c r="AF183" s="569"/>
      <c r="AG183" s="569"/>
      <c r="AH183" s="569"/>
      <c r="AI183" s="569"/>
      <c r="AJ183" s="569"/>
      <c r="AK183" s="569"/>
      <c r="AL183" s="569"/>
      <c r="AM183" s="569"/>
      <c r="AN183" s="569"/>
      <c r="AQ183" s="525"/>
      <c r="AR183" s="525"/>
      <c r="AS183" s="525"/>
      <c r="AT183" s="525"/>
      <c r="AU183" s="525"/>
      <c r="AV183" s="525"/>
      <c r="AW183" s="525"/>
      <c r="AX183" s="525"/>
      <c r="AY183" s="525"/>
      <c r="AZ183" s="525"/>
      <c r="BA183" s="525"/>
    </row>
    <row r="184" spans="28:53" s="94" customFormat="1">
      <c r="AB184" s="575"/>
      <c r="AC184" s="569"/>
      <c r="AD184" s="569"/>
      <c r="AE184" s="569"/>
      <c r="AF184" s="569"/>
      <c r="AG184" s="569"/>
      <c r="AH184" s="569"/>
      <c r="AI184" s="569"/>
      <c r="AJ184" s="569"/>
      <c r="AK184" s="569"/>
      <c r="AL184" s="569"/>
      <c r="AM184" s="569"/>
      <c r="AN184" s="569"/>
      <c r="AQ184" s="525"/>
      <c r="AR184" s="525"/>
      <c r="AS184" s="525"/>
      <c r="AT184" s="525"/>
      <c r="AU184" s="525"/>
      <c r="AV184" s="525"/>
      <c r="AW184" s="525"/>
      <c r="AX184" s="525"/>
      <c r="AY184" s="525"/>
      <c r="AZ184" s="525"/>
      <c r="BA184" s="525"/>
    </row>
    <row r="185" spans="28:53" s="94" customFormat="1">
      <c r="AB185" s="575"/>
      <c r="AC185" s="569"/>
      <c r="AD185" s="569"/>
      <c r="AE185" s="569"/>
      <c r="AF185" s="569"/>
      <c r="AG185" s="569"/>
      <c r="AH185" s="569"/>
      <c r="AI185" s="569"/>
      <c r="AJ185" s="569"/>
      <c r="AK185" s="569"/>
      <c r="AL185" s="569"/>
      <c r="AM185" s="569"/>
      <c r="AN185" s="569"/>
      <c r="AQ185" s="525"/>
      <c r="AR185" s="525"/>
      <c r="AS185" s="525"/>
      <c r="AT185" s="525"/>
      <c r="AU185" s="525"/>
      <c r="AV185" s="525"/>
      <c r="AW185" s="525"/>
      <c r="AX185" s="525"/>
      <c r="AY185" s="525"/>
      <c r="AZ185" s="525"/>
      <c r="BA185" s="525"/>
    </row>
    <row r="186" spans="28:53" s="94" customFormat="1">
      <c r="AB186" s="575"/>
      <c r="AC186" s="569"/>
      <c r="AD186" s="569"/>
      <c r="AE186" s="569"/>
      <c r="AF186" s="569"/>
      <c r="AG186" s="569"/>
      <c r="AH186" s="569"/>
      <c r="AI186" s="569"/>
      <c r="AJ186" s="569"/>
      <c r="AK186" s="569"/>
      <c r="AL186" s="569"/>
      <c r="AM186" s="569"/>
      <c r="AN186" s="569"/>
      <c r="AQ186" s="525"/>
      <c r="AR186" s="525"/>
      <c r="AS186" s="525"/>
      <c r="AT186" s="525"/>
      <c r="AU186" s="525"/>
      <c r="AV186" s="525"/>
      <c r="AW186" s="525"/>
      <c r="AX186" s="525"/>
      <c r="AY186" s="525"/>
      <c r="AZ186" s="525"/>
      <c r="BA186" s="525"/>
    </row>
    <row r="187" spans="28:53" s="94" customFormat="1">
      <c r="AB187" s="575"/>
      <c r="AC187" s="569"/>
      <c r="AD187" s="569"/>
      <c r="AE187" s="569"/>
      <c r="AF187" s="569"/>
      <c r="AG187" s="569"/>
      <c r="AH187" s="569"/>
      <c r="AI187" s="569"/>
      <c r="AJ187" s="569"/>
      <c r="AK187" s="569"/>
      <c r="AL187" s="569"/>
      <c r="AM187" s="569"/>
      <c r="AN187" s="569"/>
      <c r="AQ187" s="525"/>
      <c r="AR187" s="525"/>
      <c r="AS187" s="525"/>
      <c r="AT187" s="525"/>
      <c r="AU187" s="525"/>
      <c r="AV187" s="525"/>
      <c r="AW187" s="525"/>
      <c r="AX187" s="525"/>
      <c r="AY187" s="525"/>
      <c r="AZ187" s="525"/>
      <c r="BA187" s="525"/>
    </row>
    <row r="188" spans="28:53" s="94" customFormat="1">
      <c r="AB188" s="575"/>
      <c r="AC188" s="569"/>
      <c r="AD188" s="569"/>
      <c r="AE188" s="569"/>
      <c r="AF188" s="569"/>
      <c r="AG188" s="569"/>
      <c r="AH188" s="569"/>
      <c r="AI188" s="569"/>
      <c r="AJ188" s="569"/>
      <c r="AK188" s="569"/>
      <c r="AL188" s="569"/>
      <c r="AM188" s="569"/>
      <c r="AN188" s="569"/>
      <c r="AQ188" s="525"/>
      <c r="AR188" s="525"/>
      <c r="AS188" s="525"/>
      <c r="AT188" s="525"/>
      <c r="AU188" s="525"/>
      <c r="AV188" s="525"/>
      <c r="AW188" s="525"/>
      <c r="AX188" s="525"/>
      <c r="AY188" s="525"/>
      <c r="AZ188" s="525"/>
      <c r="BA188" s="525"/>
    </row>
    <row r="189" spans="28:53" s="94" customFormat="1">
      <c r="AB189" s="575"/>
      <c r="AC189" s="569"/>
      <c r="AD189" s="569"/>
      <c r="AE189" s="569"/>
      <c r="AF189" s="569"/>
      <c r="AG189" s="569"/>
      <c r="AH189" s="569"/>
      <c r="AI189" s="569"/>
      <c r="AJ189" s="569"/>
      <c r="AK189" s="569"/>
      <c r="AL189" s="569"/>
      <c r="AM189" s="569"/>
      <c r="AN189" s="569"/>
      <c r="AQ189" s="525"/>
      <c r="AR189" s="525"/>
      <c r="AS189" s="525"/>
      <c r="AT189" s="525"/>
      <c r="AU189" s="525"/>
      <c r="AV189" s="525"/>
      <c r="AW189" s="525"/>
      <c r="AX189" s="525"/>
      <c r="AY189" s="525"/>
      <c r="AZ189" s="525"/>
      <c r="BA189" s="525"/>
    </row>
    <row r="190" spans="28:53" s="94" customFormat="1">
      <c r="AB190" s="575"/>
      <c r="AC190" s="569"/>
      <c r="AD190" s="569"/>
      <c r="AE190" s="569"/>
      <c r="AF190" s="569"/>
      <c r="AG190" s="569"/>
      <c r="AH190" s="569"/>
      <c r="AI190" s="569"/>
      <c r="AJ190" s="569"/>
      <c r="AK190" s="569"/>
      <c r="AL190" s="569"/>
      <c r="AM190" s="569"/>
      <c r="AN190" s="569"/>
      <c r="AQ190" s="525"/>
      <c r="AR190" s="525"/>
      <c r="AS190" s="525"/>
      <c r="AT190" s="525"/>
      <c r="AU190" s="525"/>
      <c r="AV190" s="525"/>
      <c r="AW190" s="525"/>
      <c r="AX190" s="525"/>
      <c r="AY190" s="525"/>
      <c r="AZ190" s="525"/>
      <c r="BA190" s="525"/>
    </row>
    <row r="191" spans="28:53" s="94" customFormat="1">
      <c r="AB191" s="575"/>
      <c r="AC191" s="569"/>
      <c r="AD191" s="569"/>
      <c r="AE191" s="569"/>
      <c r="AF191" s="569"/>
      <c r="AG191" s="569"/>
      <c r="AH191" s="569"/>
      <c r="AI191" s="569"/>
      <c r="AJ191" s="569"/>
      <c r="AK191" s="569"/>
      <c r="AL191" s="569"/>
      <c r="AM191" s="569"/>
      <c r="AN191" s="569"/>
      <c r="AQ191" s="525"/>
      <c r="AR191" s="525"/>
      <c r="AS191" s="525"/>
      <c r="AT191" s="525"/>
      <c r="AU191" s="525"/>
      <c r="AV191" s="525"/>
      <c r="AW191" s="525"/>
      <c r="AX191" s="525"/>
      <c r="AY191" s="525"/>
      <c r="AZ191" s="525"/>
      <c r="BA191" s="525"/>
    </row>
    <row r="192" spans="28:53" s="94" customFormat="1">
      <c r="AB192" s="575"/>
      <c r="AC192" s="569"/>
      <c r="AD192" s="569"/>
      <c r="AE192" s="569"/>
      <c r="AF192" s="569"/>
      <c r="AG192" s="569"/>
      <c r="AH192" s="569"/>
      <c r="AI192" s="569"/>
      <c r="AJ192" s="569"/>
      <c r="AK192" s="569"/>
      <c r="AL192" s="569"/>
      <c r="AM192" s="569"/>
      <c r="AN192" s="569"/>
      <c r="AQ192" s="525"/>
      <c r="AR192" s="525"/>
      <c r="AS192" s="525"/>
      <c r="AT192" s="525"/>
      <c r="AU192" s="525"/>
      <c r="AV192" s="525"/>
      <c r="AW192" s="525"/>
      <c r="AX192" s="525"/>
      <c r="AY192" s="525"/>
      <c r="AZ192" s="525"/>
      <c r="BA192" s="525"/>
    </row>
    <row r="193" spans="28:53" s="94" customFormat="1">
      <c r="AB193" s="575"/>
      <c r="AC193" s="569"/>
      <c r="AD193" s="569"/>
      <c r="AE193" s="569"/>
      <c r="AF193" s="569"/>
      <c r="AG193" s="569"/>
      <c r="AH193" s="569"/>
      <c r="AI193" s="569"/>
      <c r="AJ193" s="569"/>
      <c r="AK193" s="569"/>
      <c r="AL193" s="569"/>
      <c r="AM193" s="569"/>
      <c r="AN193" s="569"/>
      <c r="AQ193" s="525"/>
      <c r="AR193" s="525"/>
      <c r="AS193" s="525"/>
      <c r="AT193" s="525"/>
      <c r="AU193" s="525"/>
      <c r="AV193" s="525"/>
      <c r="AW193" s="525"/>
      <c r="AX193" s="525"/>
      <c r="AY193" s="525"/>
      <c r="AZ193" s="525"/>
      <c r="BA193" s="525"/>
    </row>
    <row r="194" spans="28:53" s="94" customFormat="1">
      <c r="AB194" s="575"/>
      <c r="AC194" s="569"/>
      <c r="AD194" s="569"/>
      <c r="AE194" s="569"/>
      <c r="AF194" s="569"/>
      <c r="AG194" s="569"/>
      <c r="AH194" s="569"/>
      <c r="AI194" s="569"/>
      <c r="AJ194" s="569"/>
      <c r="AK194" s="569"/>
      <c r="AL194" s="569"/>
      <c r="AM194" s="569"/>
      <c r="AN194" s="569"/>
      <c r="AQ194" s="525"/>
      <c r="AR194" s="525"/>
      <c r="AS194" s="525"/>
      <c r="AT194" s="525"/>
      <c r="AU194" s="525"/>
      <c r="AV194" s="525"/>
      <c r="AW194" s="525"/>
      <c r="AX194" s="525"/>
      <c r="AY194" s="525"/>
      <c r="AZ194" s="525"/>
      <c r="BA194" s="525"/>
    </row>
    <row r="195" spans="28:53" s="94" customFormat="1">
      <c r="AB195" s="575"/>
      <c r="AC195" s="569"/>
      <c r="AD195" s="569"/>
      <c r="AE195" s="569"/>
      <c r="AF195" s="569"/>
      <c r="AG195" s="569"/>
      <c r="AH195" s="569"/>
      <c r="AI195" s="569"/>
      <c r="AJ195" s="569"/>
      <c r="AK195" s="569"/>
      <c r="AL195" s="569"/>
      <c r="AM195" s="569"/>
      <c r="AN195" s="569"/>
      <c r="AQ195" s="525"/>
      <c r="AR195" s="525"/>
      <c r="AS195" s="525"/>
      <c r="AT195" s="525"/>
      <c r="AU195" s="525"/>
      <c r="AV195" s="525"/>
      <c r="AW195" s="525"/>
      <c r="AX195" s="525"/>
      <c r="AY195" s="525"/>
      <c r="AZ195" s="525"/>
      <c r="BA195" s="525"/>
    </row>
    <row r="196" spans="28:53" s="94" customFormat="1">
      <c r="AB196" s="575"/>
      <c r="AC196" s="569"/>
      <c r="AD196" s="569"/>
      <c r="AE196" s="569"/>
      <c r="AF196" s="569"/>
      <c r="AG196" s="569"/>
      <c r="AH196" s="569"/>
      <c r="AI196" s="569"/>
      <c r="AJ196" s="569"/>
      <c r="AK196" s="569"/>
      <c r="AL196" s="569"/>
      <c r="AM196" s="569"/>
      <c r="AN196" s="569"/>
      <c r="AQ196" s="525"/>
      <c r="AR196" s="525"/>
      <c r="AS196" s="525"/>
      <c r="AT196" s="525"/>
      <c r="AU196" s="525"/>
      <c r="AV196" s="525"/>
      <c r="AW196" s="525"/>
      <c r="AX196" s="525"/>
      <c r="AY196" s="525"/>
      <c r="AZ196" s="525"/>
      <c r="BA196" s="525"/>
    </row>
    <row r="197" spans="28:53" s="94" customFormat="1">
      <c r="AB197" s="575"/>
      <c r="AC197" s="569"/>
      <c r="AD197" s="569"/>
      <c r="AE197" s="569"/>
      <c r="AF197" s="569"/>
      <c r="AG197" s="569"/>
      <c r="AH197" s="569"/>
      <c r="AI197" s="569"/>
      <c r="AJ197" s="569"/>
      <c r="AK197" s="569"/>
      <c r="AL197" s="569"/>
      <c r="AM197" s="569"/>
      <c r="AN197" s="569"/>
      <c r="AQ197" s="525"/>
      <c r="AR197" s="525"/>
      <c r="AS197" s="525"/>
      <c r="AT197" s="525"/>
      <c r="AU197" s="525"/>
      <c r="AV197" s="525"/>
      <c r="AW197" s="525"/>
      <c r="AX197" s="525"/>
      <c r="AY197" s="525"/>
      <c r="AZ197" s="525"/>
      <c r="BA197" s="525"/>
    </row>
    <row r="198" spans="28:53" s="94" customFormat="1">
      <c r="AB198" s="575"/>
      <c r="AC198" s="569"/>
      <c r="AD198" s="569"/>
      <c r="AE198" s="569"/>
      <c r="AF198" s="569"/>
      <c r="AG198" s="569"/>
      <c r="AH198" s="569"/>
      <c r="AI198" s="569"/>
      <c r="AJ198" s="569"/>
      <c r="AK198" s="569"/>
      <c r="AL198" s="569"/>
      <c r="AM198" s="569"/>
      <c r="AN198" s="569"/>
      <c r="AQ198" s="525"/>
      <c r="AR198" s="525"/>
      <c r="AS198" s="525"/>
      <c r="AT198" s="525"/>
      <c r="AU198" s="525"/>
      <c r="AV198" s="525"/>
      <c r="AW198" s="525"/>
      <c r="AX198" s="525"/>
      <c r="AY198" s="525"/>
      <c r="AZ198" s="525"/>
      <c r="BA198" s="525"/>
    </row>
    <row r="199" spans="28:53" s="94" customFormat="1">
      <c r="AB199" s="575"/>
      <c r="AC199" s="569"/>
      <c r="AD199" s="569"/>
      <c r="AE199" s="569"/>
      <c r="AF199" s="569"/>
      <c r="AG199" s="569"/>
      <c r="AH199" s="569"/>
      <c r="AI199" s="569"/>
      <c r="AJ199" s="569"/>
      <c r="AK199" s="569"/>
      <c r="AL199" s="569"/>
      <c r="AM199" s="569"/>
      <c r="AN199" s="569"/>
      <c r="AQ199" s="525"/>
      <c r="AR199" s="525"/>
      <c r="AS199" s="525"/>
      <c r="AT199" s="525"/>
      <c r="AU199" s="525"/>
      <c r="AV199" s="525"/>
      <c r="AW199" s="525"/>
      <c r="AX199" s="525"/>
      <c r="AY199" s="525"/>
      <c r="AZ199" s="525"/>
      <c r="BA199" s="525"/>
    </row>
    <row r="200" spans="28:53" s="94" customFormat="1">
      <c r="AB200" s="575"/>
      <c r="AC200" s="569"/>
      <c r="AD200" s="569"/>
      <c r="AE200" s="569"/>
      <c r="AF200" s="569"/>
      <c r="AG200" s="569"/>
      <c r="AH200" s="569"/>
      <c r="AI200" s="569"/>
      <c r="AJ200" s="569"/>
      <c r="AK200" s="569"/>
      <c r="AL200" s="569"/>
      <c r="AM200" s="569"/>
      <c r="AN200" s="569"/>
      <c r="AQ200" s="525"/>
      <c r="AR200" s="525"/>
      <c r="AS200" s="525"/>
      <c r="AT200" s="525"/>
      <c r="AU200" s="525"/>
      <c r="AV200" s="525"/>
      <c r="AW200" s="525"/>
      <c r="AX200" s="525"/>
      <c r="AY200" s="525"/>
      <c r="AZ200" s="525"/>
      <c r="BA200" s="525"/>
    </row>
    <row r="201" spans="28:53" s="94" customFormat="1">
      <c r="AB201" s="575"/>
      <c r="AC201" s="569"/>
      <c r="AD201" s="569"/>
      <c r="AE201" s="569"/>
      <c r="AF201" s="569"/>
      <c r="AG201" s="569"/>
      <c r="AH201" s="569"/>
      <c r="AI201" s="569"/>
      <c r="AJ201" s="569"/>
      <c r="AK201" s="569"/>
      <c r="AL201" s="569"/>
      <c r="AM201" s="569"/>
      <c r="AN201" s="569"/>
      <c r="AQ201" s="525"/>
      <c r="AR201" s="525"/>
      <c r="AS201" s="525"/>
      <c r="AT201" s="525"/>
      <c r="AU201" s="525"/>
      <c r="AV201" s="525"/>
      <c r="AW201" s="525"/>
      <c r="AX201" s="525"/>
      <c r="AY201" s="525"/>
      <c r="AZ201" s="525"/>
      <c r="BA201" s="525"/>
    </row>
    <row r="202" spans="28:53" s="94" customFormat="1">
      <c r="AB202" s="575"/>
      <c r="AC202" s="569"/>
      <c r="AD202" s="569"/>
      <c r="AE202" s="569"/>
      <c r="AF202" s="569"/>
      <c r="AG202" s="569"/>
      <c r="AH202" s="569"/>
      <c r="AI202" s="569"/>
      <c r="AJ202" s="569"/>
      <c r="AK202" s="569"/>
      <c r="AL202" s="569"/>
      <c r="AM202" s="569"/>
      <c r="AN202" s="569"/>
      <c r="AQ202" s="525"/>
      <c r="AR202" s="525"/>
      <c r="AS202" s="525"/>
      <c r="AT202" s="525"/>
      <c r="AU202" s="525"/>
      <c r="AV202" s="525"/>
      <c r="AW202" s="525"/>
      <c r="AX202" s="525"/>
      <c r="AY202" s="525"/>
      <c r="AZ202" s="525"/>
      <c r="BA202" s="525"/>
    </row>
    <row r="203" spans="28:53" s="94" customFormat="1">
      <c r="AB203" s="575"/>
      <c r="AC203" s="569"/>
      <c r="AD203" s="569"/>
      <c r="AE203" s="569"/>
      <c r="AF203" s="569"/>
      <c r="AG203" s="569"/>
      <c r="AH203" s="569"/>
      <c r="AI203" s="569"/>
      <c r="AJ203" s="569"/>
      <c r="AK203" s="569"/>
      <c r="AL203" s="569"/>
      <c r="AM203" s="569"/>
      <c r="AN203" s="569"/>
      <c r="AQ203" s="525"/>
      <c r="AR203" s="525"/>
      <c r="AS203" s="525"/>
      <c r="AT203" s="525"/>
      <c r="AU203" s="525"/>
      <c r="AV203" s="525"/>
      <c r="AW203" s="525"/>
      <c r="AX203" s="525"/>
      <c r="AY203" s="525"/>
      <c r="AZ203" s="525"/>
      <c r="BA203" s="525"/>
    </row>
    <row r="204" spans="28:53" s="94" customFormat="1">
      <c r="AB204" s="575"/>
      <c r="AC204" s="569"/>
      <c r="AD204" s="569"/>
      <c r="AE204" s="569"/>
      <c r="AF204" s="569"/>
      <c r="AG204" s="569"/>
      <c r="AH204" s="569"/>
      <c r="AI204" s="569"/>
      <c r="AJ204" s="569"/>
      <c r="AK204" s="569"/>
      <c r="AL204" s="569"/>
      <c r="AM204" s="569"/>
      <c r="AN204" s="569"/>
      <c r="AQ204" s="525"/>
      <c r="AR204" s="525"/>
      <c r="AS204" s="525"/>
      <c r="AT204" s="525"/>
      <c r="AU204" s="525"/>
      <c r="AV204" s="525"/>
      <c r="AW204" s="525"/>
      <c r="AX204" s="525"/>
      <c r="AY204" s="525"/>
      <c r="AZ204" s="525"/>
      <c r="BA204" s="525"/>
    </row>
    <row r="205" spans="28:53" s="94" customFormat="1">
      <c r="AB205" s="575"/>
      <c r="AC205" s="569"/>
      <c r="AD205" s="569"/>
      <c r="AE205" s="569"/>
      <c r="AF205" s="569"/>
      <c r="AG205" s="569"/>
      <c r="AH205" s="569"/>
      <c r="AI205" s="569"/>
      <c r="AJ205" s="569"/>
      <c r="AK205" s="569"/>
      <c r="AL205" s="569"/>
      <c r="AM205" s="569"/>
      <c r="AN205" s="569"/>
      <c r="AQ205" s="525"/>
      <c r="AR205" s="525"/>
      <c r="AS205" s="525"/>
      <c r="AT205" s="525"/>
      <c r="AU205" s="525"/>
      <c r="AV205" s="525"/>
      <c r="AW205" s="525"/>
      <c r="AX205" s="525"/>
      <c r="AY205" s="525"/>
      <c r="AZ205" s="525"/>
      <c r="BA205" s="525"/>
    </row>
    <row r="206" spans="28:53" s="94" customFormat="1">
      <c r="AB206" s="575"/>
      <c r="AC206" s="569"/>
      <c r="AD206" s="569"/>
      <c r="AE206" s="569"/>
      <c r="AF206" s="569"/>
      <c r="AG206" s="569"/>
      <c r="AH206" s="569"/>
      <c r="AI206" s="569"/>
      <c r="AJ206" s="569"/>
      <c r="AK206" s="569"/>
      <c r="AL206" s="569"/>
      <c r="AM206" s="569"/>
      <c r="AN206" s="569"/>
      <c r="AQ206" s="525"/>
      <c r="AR206" s="525"/>
      <c r="AS206" s="525"/>
      <c r="AT206" s="525"/>
      <c r="AU206" s="525"/>
      <c r="AV206" s="525"/>
      <c r="AW206" s="525"/>
      <c r="AX206" s="525"/>
      <c r="AY206" s="525"/>
      <c r="AZ206" s="525"/>
      <c r="BA206" s="525"/>
    </row>
    <row r="207" spans="28:53" s="94" customFormat="1">
      <c r="AB207" s="575"/>
      <c r="AC207" s="569"/>
      <c r="AD207" s="569"/>
      <c r="AE207" s="569"/>
      <c r="AF207" s="569"/>
      <c r="AG207" s="569"/>
      <c r="AH207" s="569"/>
      <c r="AI207" s="569"/>
      <c r="AJ207" s="569"/>
      <c r="AK207" s="569"/>
      <c r="AL207" s="569"/>
      <c r="AM207" s="569"/>
      <c r="AN207" s="569"/>
      <c r="AQ207" s="525"/>
      <c r="AR207" s="525"/>
      <c r="AS207" s="525"/>
      <c r="AT207" s="525"/>
      <c r="AU207" s="525"/>
      <c r="AV207" s="525"/>
      <c r="AW207" s="525"/>
      <c r="AX207" s="525"/>
      <c r="AY207" s="525"/>
      <c r="AZ207" s="525"/>
      <c r="BA207" s="525"/>
    </row>
    <row r="208" spans="28:53" s="94" customFormat="1">
      <c r="AB208" s="575"/>
      <c r="AC208" s="569"/>
      <c r="AD208" s="569"/>
      <c r="AE208" s="569"/>
      <c r="AF208" s="569"/>
      <c r="AG208" s="569"/>
      <c r="AH208" s="569"/>
      <c r="AI208" s="569"/>
      <c r="AJ208" s="569"/>
      <c r="AK208" s="569"/>
      <c r="AL208" s="569"/>
      <c r="AM208" s="569"/>
      <c r="AN208" s="569"/>
      <c r="AQ208" s="525"/>
      <c r="AR208" s="525"/>
      <c r="AS208" s="525"/>
      <c r="AT208" s="525"/>
      <c r="AU208" s="525"/>
      <c r="AV208" s="525"/>
      <c r="AW208" s="525"/>
      <c r="AX208" s="525"/>
      <c r="AY208" s="525"/>
      <c r="AZ208" s="525"/>
      <c r="BA208" s="525"/>
    </row>
    <row r="209" spans="28:53" s="94" customFormat="1">
      <c r="AB209" s="575"/>
      <c r="AC209" s="569"/>
      <c r="AD209" s="569"/>
      <c r="AE209" s="569"/>
      <c r="AF209" s="569"/>
      <c r="AG209" s="569"/>
      <c r="AH209" s="569"/>
      <c r="AI209" s="569"/>
      <c r="AJ209" s="569"/>
      <c r="AK209" s="569"/>
      <c r="AL209" s="569"/>
      <c r="AM209" s="569"/>
      <c r="AN209" s="569"/>
      <c r="AQ209" s="525"/>
      <c r="AR209" s="525"/>
      <c r="AS209" s="525"/>
      <c r="AT209" s="525"/>
      <c r="AU209" s="525"/>
      <c r="AV209" s="525"/>
      <c r="AW209" s="525"/>
      <c r="AX209" s="525"/>
      <c r="AY209" s="525"/>
      <c r="AZ209" s="525"/>
      <c r="BA209" s="525"/>
    </row>
    <row r="210" spans="28:53" s="94" customFormat="1">
      <c r="AB210" s="575"/>
      <c r="AC210" s="569"/>
      <c r="AD210" s="569"/>
      <c r="AE210" s="569"/>
      <c r="AF210" s="569"/>
      <c r="AG210" s="569"/>
      <c r="AH210" s="569"/>
      <c r="AI210" s="569"/>
      <c r="AJ210" s="569"/>
      <c r="AK210" s="569"/>
      <c r="AL210" s="569"/>
      <c r="AM210" s="569"/>
      <c r="AN210" s="569"/>
      <c r="AQ210" s="525"/>
      <c r="AR210" s="525"/>
      <c r="AS210" s="525"/>
      <c r="AT210" s="525"/>
      <c r="AU210" s="525"/>
      <c r="AV210" s="525"/>
      <c r="AW210" s="525"/>
      <c r="AX210" s="525"/>
      <c r="AY210" s="525"/>
      <c r="AZ210" s="525"/>
      <c r="BA210" s="525"/>
    </row>
    <row r="211" spans="28:53" s="94" customFormat="1">
      <c r="AB211" s="575"/>
      <c r="AC211" s="569"/>
      <c r="AD211" s="569"/>
      <c r="AE211" s="569"/>
      <c r="AF211" s="569"/>
      <c r="AG211" s="569"/>
      <c r="AH211" s="569"/>
      <c r="AI211" s="569"/>
      <c r="AJ211" s="569"/>
      <c r="AK211" s="569"/>
      <c r="AL211" s="569"/>
      <c r="AM211" s="569"/>
      <c r="AN211" s="569"/>
      <c r="AQ211" s="525"/>
      <c r="AR211" s="525"/>
      <c r="AS211" s="525"/>
      <c r="AT211" s="525"/>
      <c r="AU211" s="525"/>
      <c r="AV211" s="525"/>
      <c r="AW211" s="525"/>
      <c r="AX211" s="525"/>
      <c r="AY211" s="525"/>
      <c r="AZ211" s="525"/>
      <c r="BA211" s="525"/>
    </row>
    <row r="212" spans="28:53" s="94" customFormat="1">
      <c r="AB212" s="575"/>
      <c r="AC212" s="569"/>
      <c r="AD212" s="569"/>
      <c r="AE212" s="569"/>
      <c r="AF212" s="569"/>
      <c r="AG212" s="569"/>
      <c r="AH212" s="569"/>
      <c r="AI212" s="569"/>
      <c r="AJ212" s="569"/>
      <c r="AK212" s="569"/>
      <c r="AL212" s="569"/>
      <c r="AM212" s="569"/>
      <c r="AN212" s="569"/>
      <c r="AQ212" s="525"/>
      <c r="AR212" s="525"/>
      <c r="AS212" s="525"/>
      <c r="AT212" s="525"/>
      <c r="AU212" s="525"/>
      <c r="AV212" s="525"/>
      <c r="AW212" s="525"/>
      <c r="AX212" s="525"/>
      <c r="AY212" s="525"/>
      <c r="AZ212" s="525"/>
      <c r="BA212" s="525"/>
    </row>
    <row r="213" spans="28:53" s="94" customFormat="1">
      <c r="AB213" s="575"/>
      <c r="AC213" s="569"/>
      <c r="AD213" s="569"/>
      <c r="AE213" s="569"/>
      <c r="AF213" s="569"/>
      <c r="AG213" s="569"/>
      <c r="AH213" s="569"/>
      <c r="AI213" s="569"/>
      <c r="AJ213" s="569"/>
      <c r="AK213" s="569"/>
      <c r="AL213" s="569"/>
      <c r="AM213" s="569"/>
      <c r="AN213" s="569"/>
      <c r="AQ213" s="525"/>
      <c r="AR213" s="525"/>
      <c r="AS213" s="525"/>
      <c r="AT213" s="525"/>
      <c r="AU213" s="525"/>
      <c r="AV213" s="525"/>
      <c r="AW213" s="525"/>
      <c r="AX213" s="525"/>
      <c r="AY213" s="525"/>
      <c r="AZ213" s="525"/>
      <c r="BA213" s="525"/>
    </row>
    <row r="214" spans="28:53" s="94" customFormat="1">
      <c r="AB214" s="575"/>
      <c r="AC214" s="569"/>
      <c r="AD214" s="569"/>
      <c r="AE214" s="569"/>
      <c r="AF214" s="569"/>
      <c r="AG214" s="569"/>
      <c r="AH214" s="569"/>
      <c r="AI214" s="569"/>
      <c r="AJ214" s="569"/>
      <c r="AK214" s="569"/>
      <c r="AL214" s="569"/>
      <c r="AM214" s="569"/>
      <c r="AN214" s="569"/>
      <c r="AQ214" s="525"/>
      <c r="AR214" s="525"/>
      <c r="AS214" s="525"/>
      <c r="AT214" s="525"/>
      <c r="AU214" s="525"/>
      <c r="AV214" s="525"/>
      <c r="AW214" s="525"/>
      <c r="AX214" s="525"/>
      <c r="AY214" s="525"/>
      <c r="AZ214" s="525"/>
      <c r="BA214" s="525"/>
    </row>
    <row r="215" spans="28:53" s="94" customFormat="1">
      <c r="AB215" s="575"/>
      <c r="AC215" s="569"/>
      <c r="AD215" s="569"/>
      <c r="AE215" s="569"/>
      <c r="AF215" s="569"/>
      <c r="AG215" s="569"/>
      <c r="AH215" s="569"/>
      <c r="AI215" s="569"/>
      <c r="AJ215" s="569"/>
      <c r="AK215" s="569"/>
      <c r="AL215" s="569"/>
      <c r="AM215" s="569"/>
      <c r="AN215" s="569"/>
      <c r="AQ215" s="525"/>
      <c r="AR215" s="525"/>
      <c r="AS215" s="525"/>
      <c r="AT215" s="525"/>
      <c r="AU215" s="525"/>
      <c r="AV215" s="525"/>
      <c r="AW215" s="525"/>
      <c r="AX215" s="525"/>
      <c r="AY215" s="525"/>
      <c r="AZ215" s="525"/>
      <c r="BA215" s="525"/>
    </row>
    <row r="216" spans="28:53" s="94" customFormat="1">
      <c r="AB216" s="575"/>
      <c r="AC216" s="569"/>
      <c r="AD216" s="569"/>
      <c r="AE216" s="569"/>
      <c r="AF216" s="569"/>
      <c r="AG216" s="569"/>
      <c r="AH216" s="569"/>
      <c r="AI216" s="569"/>
      <c r="AJ216" s="569"/>
      <c r="AK216" s="569"/>
      <c r="AL216" s="569"/>
      <c r="AM216" s="569"/>
      <c r="AN216" s="569"/>
      <c r="AQ216" s="525"/>
      <c r="AR216" s="525"/>
      <c r="AS216" s="525"/>
      <c r="AT216" s="525"/>
      <c r="AU216" s="525"/>
      <c r="AV216" s="525"/>
      <c r="AW216" s="525"/>
      <c r="AX216" s="525"/>
      <c r="AY216" s="525"/>
      <c r="AZ216" s="525"/>
      <c r="BA216" s="525"/>
    </row>
    <row r="217" spans="28:53" s="94" customFormat="1">
      <c r="AB217" s="575"/>
      <c r="AC217" s="569"/>
      <c r="AD217" s="569"/>
      <c r="AE217" s="569"/>
      <c r="AF217" s="569"/>
      <c r="AG217" s="569"/>
      <c r="AH217" s="569"/>
      <c r="AI217" s="569"/>
      <c r="AJ217" s="569"/>
      <c r="AK217" s="569"/>
      <c r="AL217" s="569"/>
      <c r="AM217" s="569"/>
      <c r="AN217" s="569"/>
      <c r="AQ217" s="525"/>
      <c r="AR217" s="525"/>
      <c r="AS217" s="525"/>
      <c r="AT217" s="525"/>
      <c r="AU217" s="525"/>
      <c r="AV217" s="525"/>
      <c r="AW217" s="525"/>
      <c r="AX217" s="525"/>
      <c r="AY217" s="525"/>
      <c r="AZ217" s="525"/>
      <c r="BA217" s="525"/>
    </row>
    <row r="218" spans="28:53" s="94" customFormat="1">
      <c r="AB218" s="575"/>
      <c r="AC218" s="569"/>
      <c r="AD218" s="569"/>
      <c r="AE218" s="569"/>
      <c r="AF218" s="569"/>
      <c r="AG218" s="569"/>
      <c r="AH218" s="569"/>
      <c r="AI218" s="569"/>
      <c r="AJ218" s="569"/>
      <c r="AK218" s="569"/>
      <c r="AL218" s="569"/>
      <c r="AM218" s="569"/>
      <c r="AN218" s="569"/>
      <c r="AQ218" s="525"/>
      <c r="AR218" s="525"/>
      <c r="AS218" s="525"/>
      <c r="AT218" s="525"/>
      <c r="AU218" s="525"/>
      <c r="AV218" s="525"/>
      <c r="AW218" s="525"/>
      <c r="AX218" s="525"/>
      <c r="AY218" s="525"/>
      <c r="AZ218" s="525"/>
      <c r="BA218" s="525"/>
    </row>
    <row r="219" spans="28:53" s="94" customFormat="1">
      <c r="AB219" s="575"/>
      <c r="AC219" s="569"/>
      <c r="AD219" s="569"/>
      <c r="AE219" s="569"/>
      <c r="AF219" s="569"/>
      <c r="AG219" s="569"/>
      <c r="AH219" s="569"/>
      <c r="AI219" s="569"/>
      <c r="AJ219" s="569"/>
      <c r="AK219" s="569"/>
      <c r="AL219" s="569"/>
      <c r="AM219" s="569"/>
      <c r="AN219" s="569"/>
      <c r="AQ219" s="525"/>
      <c r="AR219" s="525"/>
      <c r="AS219" s="525"/>
      <c r="AT219" s="525"/>
      <c r="AU219" s="525"/>
      <c r="AV219" s="525"/>
      <c r="AW219" s="525"/>
      <c r="AX219" s="525"/>
      <c r="AY219" s="525"/>
      <c r="AZ219" s="525"/>
      <c r="BA219" s="525"/>
    </row>
    <row r="220" spans="28:53" s="94" customFormat="1">
      <c r="AB220" s="575"/>
      <c r="AC220" s="569"/>
      <c r="AD220" s="569"/>
      <c r="AE220" s="569"/>
      <c r="AF220" s="569"/>
      <c r="AG220" s="569"/>
      <c r="AH220" s="569"/>
      <c r="AI220" s="569"/>
      <c r="AJ220" s="569"/>
      <c r="AK220" s="569"/>
      <c r="AL220" s="569"/>
      <c r="AM220" s="569"/>
      <c r="AN220" s="569"/>
      <c r="AQ220" s="525"/>
      <c r="AR220" s="525"/>
      <c r="AS220" s="525"/>
      <c r="AT220" s="525"/>
      <c r="AU220" s="525"/>
      <c r="AV220" s="525"/>
      <c r="AW220" s="525"/>
      <c r="AX220" s="525"/>
      <c r="AY220" s="525"/>
      <c r="AZ220" s="525"/>
      <c r="BA220" s="525"/>
    </row>
    <row r="221" spans="28:53" s="94" customFormat="1">
      <c r="AB221" s="575"/>
      <c r="AC221" s="569"/>
      <c r="AD221" s="569"/>
      <c r="AE221" s="569"/>
      <c r="AF221" s="569"/>
      <c r="AG221" s="569"/>
      <c r="AH221" s="569"/>
      <c r="AI221" s="569"/>
      <c r="AJ221" s="569"/>
      <c r="AK221" s="569"/>
      <c r="AL221" s="569"/>
      <c r="AM221" s="569"/>
      <c r="AN221" s="569"/>
      <c r="AQ221" s="525"/>
      <c r="AR221" s="525"/>
      <c r="AS221" s="525"/>
      <c r="AT221" s="525"/>
      <c r="AU221" s="525"/>
      <c r="AV221" s="525"/>
      <c r="AW221" s="525"/>
      <c r="AX221" s="525"/>
      <c r="AY221" s="525"/>
      <c r="AZ221" s="525"/>
      <c r="BA221" s="525"/>
    </row>
    <row r="222" spans="28:53" s="94" customFormat="1">
      <c r="AB222" s="575"/>
      <c r="AC222" s="569"/>
      <c r="AD222" s="569"/>
      <c r="AE222" s="569"/>
      <c r="AF222" s="569"/>
      <c r="AG222" s="569"/>
      <c r="AH222" s="569"/>
      <c r="AI222" s="569"/>
      <c r="AJ222" s="569"/>
      <c r="AK222" s="569"/>
      <c r="AL222" s="569"/>
      <c r="AM222" s="569"/>
      <c r="AN222" s="569"/>
      <c r="AQ222" s="525"/>
      <c r="AR222" s="525"/>
      <c r="AS222" s="525"/>
      <c r="AT222" s="525"/>
      <c r="AU222" s="525"/>
      <c r="AV222" s="525"/>
      <c r="AW222" s="525"/>
      <c r="AX222" s="525"/>
      <c r="AY222" s="525"/>
      <c r="AZ222" s="525"/>
      <c r="BA222" s="525"/>
    </row>
    <row r="223" spans="28:53" s="94" customFormat="1">
      <c r="AB223" s="575"/>
      <c r="AC223" s="569"/>
      <c r="AD223" s="569"/>
      <c r="AE223" s="569"/>
      <c r="AF223" s="569"/>
      <c r="AG223" s="569"/>
      <c r="AH223" s="569"/>
      <c r="AI223" s="569"/>
      <c r="AJ223" s="569"/>
      <c r="AK223" s="569"/>
      <c r="AL223" s="569"/>
      <c r="AM223" s="569"/>
      <c r="AN223" s="569"/>
      <c r="AQ223" s="525"/>
      <c r="AR223" s="525"/>
      <c r="AS223" s="525"/>
      <c r="AT223" s="525"/>
      <c r="AU223" s="525"/>
      <c r="AV223" s="525"/>
      <c r="AW223" s="525"/>
      <c r="AX223" s="525"/>
      <c r="AY223" s="525"/>
      <c r="AZ223" s="525"/>
      <c r="BA223" s="525"/>
    </row>
    <row r="224" spans="28:53" s="94" customFormat="1">
      <c r="AB224" s="575"/>
      <c r="AC224" s="569"/>
      <c r="AD224" s="569"/>
      <c r="AE224" s="569"/>
      <c r="AF224" s="569"/>
      <c r="AG224" s="569"/>
      <c r="AH224" s="569"/>
      <c r="AI224" s="569"/>
      <c r="AJ224" s="569"/>
      <c r="AK224" s="569"/>
      <c r="AL224" s="569"/>
      <c r="AM224" s="569"/>
      <c r="AN224" s="569"/>
      <c r="AQ224" s="525"/>
      <c r="AR224" s="525"/>
      <c r="AS224" s="525"/>
      <c r="AT224" s="525"/>
      <c r="AU224" s="525"/>
      <c r="AV224" s="525"/>
      <c r="AW224" s="525"/>
      <c r="AX224" s="525"/>
      <c r="AY224" s="525"/>
      <c r="AZ224" s="525"/>
      <c r="BA224" s="525"/>
    </row>
    <row r="225" spans="28:53" s="94" customFormat="1">
      <c r="AB225" s="575"/>
      <c r="AC225" s="569"/>
      <c r="AD225" s="569"/>
      <c r="AE225" s="569"/>
      <c r="AF225" s="569"/>
      <c r="AG225" s="569"/>
      <c r="AH225" s="569"/>
      <c r="AI225" s="569"/>
      <c r="AJ225" s="569"/>
      <c r="AK225" s="569"/>
      <c r="AL225" s="569"/>
      <c r="AM225" s="569"/>
      <c r="AN225" s="569"/>
      <c r="AQ225" s="525"/>
      <c r="AR225" s="525"/>
      <c r="AS225" s="525"/>
      <c r="AT225" s="525"/>
      <c r="AU225" s="525"/>
      <c r="AV225" s="525"/>
      <c r="AW225" s="525"/>
      <c r="AX225" s="525"/>
      <c r="AY225" s="525"/>
      <c r="AZ225" s="525"/>
      <c r="BA225" s="525"/>
    </row>
    <row r="226" spans="28:53" s="94" customFormat="1">
      <c r="AB226" s="575"/>
      <c r="AC226" s="569"/>
      <c r="AD226" s="569"/>
      <c r="AE226" s="569"/>
      <c r="AF226" s="569"/>
      <c r="AG226" s="569"/>
      <c r="AH226" s="569"/>
      <c r="AI226" s="569"/>
      <c r="AJ226" s="569"/>
      <c r="AK226" s="569"/>
      <c r="AL226" s="569"/>
      <c r="AM226" s="569"/>
      <c r="AN226" s="569"/>
      <c r="AQ226" s="525"/>
      <c r="AR226" s="525"/>
      <c r="AS226" s="525"/>
      <c r="AT226" s="525"/>
      <c r="AU226" s="525"/>
      <c r="AV226" s="525"/>
      <c r="AW226" s="525"/>
      <c r="AX226" s="525"/>
      <c r="AY226" s="525"/>
      <c r="AZ226" s="525"/>
      <c r="BA226" s="525"/>
    </row>
    <row r="227" spans="28:53" s="94" customFormat="1">
      <c r="AB227" s="575"/>
      <c r="AC227" s="569"/>
      <c r="AD227" s="569"/>
      <c r="AE227" s="569"/>
      <c r="AF227" s="569"/>
      <c r="AG227" s="569"/>
      <c r="AH227" s="569"/>
      <c r="AI227" s="569"/>
      <c r="AJ227" s="569"/>
      <c r="AK227" s="569"/>
      <c r="AL227" s="569"/>
      <c r="AM227" s="569"/>
      <c r="AN227" s="569"/>
      <c r="AQ227" s="525"/>
      <c r="AR227" s="525"/>
      <c r="AS227" s="525"/>
      <c r="AT227" s="525"/>
      <c r="AU227" s="525"/>
      <c r="AV227" s="525"/>
      <c r="AW227" s="525"/>
      <c r="AX227" s="525"/>
      <c r="AY227" s="525"/>
      <c r="AZ227" s="525"/>
      <c r="BA227" s="525"/>
    </row>
    <row r="228" spans="28:53" s="94" customFormat="1">
      <c r="AB228" s="575"/>
      <c r="AC228" s="569"/>
      <c r="AD228" s="569"/>
      <c r="AE228" s="569"/>
      <c r="AF228" s="569"/>
      <c r="AG228" s="569"/>
      <c r="AH228" s="569"/>
      <c r="AI228" s="569"/>
      <c r="AJ228" s="569"/>
      <c r="AK228" s="569"/>
      <c r="AL228" s="569"/>
      <c r="AM228" s="569"/>
      <c r="AN228" s="569"/>
      <c r="AQ228" s="525"/>
      <c r="AR228" s="525"/>
      <c r="AS228" s="525"/>
      <c r="AT228" s="525"/>
      <c r="AU228" s="525"/>
      <c r="AV228" s="525"/>
      <c r="AW228" s="525"/>
      <c r="AX228" s="525"/>
      <c r="AY228" s="525"/>
      <c r="AZ228" s="525"/>
      <c r="BA228" s="525"/>
    </row>
    <row r="229" spans="28:53" s="94" customFormat="1">
      <c r="AB229" s="575"/>
      <c r="AC229" s="569"/>
      <c r="AD229" s="569"/>
      <c r="AE229" s="569"/>
      <c r="AF229" s="569"/>
      <c r="AG229" s="569"/>
      <c r="AH229" s="569"/>
      <c r="AI229" s="569"/>
      <c r="AJ229" s="569"/>
      <c r="AK229" s="569"/>
      <c r="AL229" s="569"/>
      <c r="AM229" s="569"/>
      <c r="AN229" s="569"/>
      <c r="AQ229" s="525"/>
      <c r="AR229" s="525"/>
      <c r="AS229" s="525"/>
      <c r="AT229" s="525"/>
      <c r="AU229" s="525"/>
      <c r="AV229" s="525"/>
      <c r="AW229" s="525"/>
      <c r="AX229" s="525"/>
      <c r="AY229" s="525"/>
      <c r="AZ229" s="525"/>
      <c r="BA229" s="525"/>
    </row>
    <row r="230" spans="28:53" s="94" customFormat="1">
      <c r="AB230" s="575"/>
      <c r="AC230" s="569"/>
      <c r="AD230" s="569"/>
      <c r="AE230" s="569"/>
      <c r="AF230" s="569"/>
      <c r="AG230" s="569"/>
      <c r="AH230" s="569"/>
      <c r="AI230" s="569"/>
      <c r="AJ230" s="569"/>
      <c r="AK230" s="569"/>
      <c r="AL230" s="569"/>
      <c r="AM230" s="569"/>
      <c r="AN230" s="569"/>
      <c r="AQ230" s="525"/>
      <c r="AR230" s="525"/>
      <c r="AS230" s="525"/>
      <c r="AT230" s="525"/>
      <c r="AU230" s="525"/>
      <c r="AV230" s="525"/>
      <c r="AW230" s="525"/>
      <c r="AX230" s="525"/>
      <c r="AY230" s="525"/>
      <c r="AZ230" s="525"/>
      <c r="BA230" s="525"/>
    </row>
    <row r="231" spans="28:53" s="94" customFormat="1">
      <c r="AB231" s="575"/>
      <c r="AC231" s="569"/>
      <c r="AD231" s="569"/>
      <c r="AE231" s="569"/>
      <c r="AF231" s="569"/>
      <c r="AG231" s="569"/>
      <c r="AH231" s="569"/>
      <c r="AI231" s="569"/>
      <c r="AJ231" s="569"/>
      <c r="AK231" s="569"/>
      <c r="AL231" s="569"/>
      <c r="AM231" s="569"/>
      <c r="AN231" s="569"/>
      <c r="AQ231" s="525"/>
      <c r="AR231" s="525"/>
      <c r="AS231" s="525"/>
      <c r="AT231" s="525"/>
      <c r="AU231" s="525"/>
      <c r="AV231" s="525"/>
      <c r="AW231" s="525"/>
      <c r="AX231" s="525"/>
      <c r="AY231" s="525"/>
      <c r="AZ231" s="525"/>
      <c r="BA231" s="525"/>
    </row>
    <row r="232" spans="28:53" s="94" customFormat="1">
      <c r="AB232" s="575"/>
      <c r="AC232" s="569"/>
      <c r="AD232" s="569"/>
      <c r="AE232" s="569"/>
      <c r="AF232" s="569"/>
      <c r="AG232" s="569"/>
      <c r="AH232" s="569"/>
      <c r="AI232" s="569"/>
      <c r="AJ232" s="569"/>
      <c r="AK232" s="569"/>
      <c r="AL232" s="569"/>
      <c r="AM232" s="569"/>
      <c r="AN232" s="569"/>
      <c r="AQ232" s="525"/>
      <c r="AR232" s="525"/>
      <c r="AS232" s="525"/>
      <c r="AT232" s="525"/>
      <c r="AU232" s="525"/>
      <c r="AV232" s="525"/>
      <c r="AW232" s="525"/>
      <c r="AX232" s="525"/>
      <c r="AY232" s="525"/>
      <c r="AZ232" s="525"/>
      <c r="BA232" s="525"/>
    </row>
    <row r="233" spans="28:53" s="94" customFormat="1">
      <c r="AB233" s="575"/>
      <c r="AC233" s="569"/>
      <c r="AD233" s="569"/>
      <c r="AE233" s="569"/>
      <c r="AF233" s="569"/>
      <c r="AG233" s="569"/>
      <c r="AH233" s="569"/>
      <c r="AI233" s="569"/>
      <c r="AJ233" s="569"/>
      <c r="AK233" s="569"/>
      <c r="AL233" s="569"/>
      <c r="AM233" s="569"/>
      <c r="AN233" s="569"/>
      <c r="AQ233" s="525"/>
      <c r="AR233" s="525"/>
      <c r="AS233" s="525"/>
      <c r="AT233" s="525"/>
      <c r="AU233" s="525"/>
      <c r="AV233" s="525"/>
      <c r="AW233" s="525"/>
      <c r="AX233" s="525"/>
      <c r="AY233" s="525"/>
      <c r="AZ233" s="525"/>
      <c r="BA233" s="525"/>
    </row>
    <row r="234" spans="28:53" s="94" customFormat="1">
      <c r="AB234" s="575"/>
      <c r="AC234" s="569"/>
      <c r="AD234" s="569"/>
      <c r="AE234" s="569"/>
      <c r="AF234" s="569"/>
      <c r="AG234" s="569"/>
      <c r="AH234" s="569"/>
      <c r="AI234" s="569"/>
      <c r="AJ234" s="569"/>
      <c r="AK234" s="569"/>
      <c r="AL234" s="569"/>
      <c r="AM234" s="569"/>
      <c r="AN234" s="569"/>
      <c r="AQ234" s="525"/>
      <c r="AR234" s="525"/>
      <c r="AS234" s="525"/>
      <c r="AT234" s="525"/>
      <c r="AU234" s="525"/>
      <c r="AV234" s="525"/>
      <c r="AW234" s="525"/>
      <c r="AX234" s="525"/>
      <c r="AY234" s="525"/>
      <c r="AZ234" s="525"/>
      <c r="BA234" s="525"/>
    </row>
    <row r="235" spans="28:53" s="94" customFormat="1">
      <c r="AB235" s="575"/>
      <c r="AC235" s="569"/>
      <c r="AD235" s="569"/>
      <c r="AE235" s="569"/>
      <c r="AF235" s="569"/>
      <c r="AG235" s="569"/>
      <c r="AH235" s="569"/>
      <c r="AI235" s="569"/>
      <c r="AJ235" s="569"/>
      <c r="AK235" s="569"/>
      <c r="AL235" s="569"/>
      <c r="AM235" s="569"/>
      <c r="AN235" s="569"/>
      <c r="AQ235" s="525"/>
      <c r="AR235" s="525"/>
      <c r="AS235" s="525"/>
      <c r="AT235" s="525"/>
      <c r="AU235" s="525"/>
      <c r="AV235" s="525"/>
      <c r="AW235" s="525"/>
      <c r="AX235" s="525"/>
      <c r="AY235" s="525"/>
      <c r="AZ235" s="525"/>
      <c r="BA235" s="525"/>
    </row>
    <row r="236" spans="28:53" s="94" customFormat="1">
      <c r="AB236" s="575"/>
      <c r="AC236" s="569"/>
      <c r="AD236" s="569"/>
      <c r="AE236" s="569"/>
      <c r="AF236" s="569"/>
      <c r="AG236" s="569"/>
      <c r="AH236" s="569"/>
      <c r="AI236" s="569"/>
      <c r="AJ236" s="569"/>
      <c r="AK236" s="569"/>
      <c r="AL236" s="569"/>
      <c r="AM236" s="569"/>
      <c r="AN236" s="569"/>
      <c r="AQ236" s="525"/>
      <c r="AR236" s="525"/>
      <c r="AS236" s="525"/>
      <c r="AT236" s="525"/>
      <c r="AU236" s="525"/>
      <c r="AV236" s="525"/>
      <c r="AW236" s="525"/>
      <c r="AX236" s="525"/>
      <c r="AY236" s="525"/>
      <c r="AZ236" s="525"/>
      <c r="BA236" s="525"/>
    </row>
    <row r="237" spans="28:53" s="94" customFormat="1">
      <c r="AB237" s="575"/>
      <c r="AC237" s="569"/>
      <c r="AD237" s="569"/>
      <c r="AE237" s="569"/>
      <c r="AF237" s="569"/>
      <c r="AG237" s="569"/>
      <c r="AH237" s="569"/>
      <c r="AI237" s="569"/>
      <c r="AJ237" s="569"/>
      <c r="AK237" s="569"/>
      <c r="AL237" s="569"/>
      <c r="AM237" s="569"/>
      <c r="AN237" s="569"/>
      <c r="AQ237" s="525"/>
      <c r="AR237" s="525"/>
      <c r="AS237" s="525"/>
      <c r="AT237" s="525"/>
      <c r="AU237" s="525"/>
      <c r="AV237" s="525"/>
      <c r="AW237" s="525"/>
      <c r="AX237" s="525"/>
      <c r="AY237" s="525"/>
      <c r="AZ237" s="525"/>
      <c r="BA237" s="525"/>
    </row>
    <row r="238" spans="28:53" s="94" customFormat="1">
      <c r="AB238" s="575"/>
      <c r="AC238" s="569"/>
      <c r="AD238" s="569"/>
      <c r="AE238" s="569"/>
      <c r="AF238" s="569"/>
      <c r="AG238" s="569"/>
      <c r="AH238" s="569"/>
      <c r="AI238" s="569"/>
      <c r="AJ238" s="569"/>
      <c r="AK238" s="569"/>
      <c r="AL238" s="569"/>
      <c r="AM238" s="569"/>
      <c r="AN238" s="569"/>
      <c r="AQ238" s="525"/>
      <c r="AR238" s="525"/>
      <c r="AS238" s="525"/>
      <c r="AT238" s="525"/>
      <c r="AU238" s="525"/>
      <c r="AV238" s="525"/>
      <c r="AW238" s="525"/>
      <c r="AX238" s="525"/>
      <c r="AY238" s="525"/>
      <c r="AZ238" s="525"/>
      <c r="BA238" s="525"/>
    </row>
    <row r="239" spans="28:53" s="94" customFormat="1">
      <c r="AB239" s="575"/>
      <c r="AC239" s="569"/>
      <c r="AD239" s="569"/>
      <c r="AE239" s="569"/>
      <c r="AF239" s="569"/>
      <c r="AG239" s="569"/>
      <c r="AH239" s="569"/>
      <c r="AI239" s="569"/>
      <c r="AJ239" s="569"/>
      <c r="AK239" s="569"/>
      <c r="AL239" s="569"/>
      <c r="AM239" s="569"/>
      <c r="AN239" s="569"/>
      <c r="AQ239" s="525"/>
      <c r="AR239" s="525"/>
      <c r="AS239" s="525"/>
      <c r="AT239" s="525"/>
      <c r="AU239" s="525"/>
      <c r="AV239" s="525"/>
      <c r="AW239" s="525"/>
      <c r="AX239" s="525"/>
      <c r="AY239" s="525"/>
      <c r="AZ239" s="525"/>
      <c r="BA239" s="525"/>
    </row>
    <row r="240" spans="28:53" s="94" customFormat="1">
      <c r="AB240" s="575"/>
      <c r="AC240" s="569"/>
      <c r="AD240" s="569"/>
      <c r="AE240" s="569"/>
      <c r="AF240" s="569"/>
      <c r="AG240" s="569"/>
      <c r="AH240" s="569"/>
      <c r="AI240" s="569"/>
      <c r="AJ240" s="569"/>
      <c r="AK240" s="569"/>
      <c r="AL240" s="569"/>
      <c r="AM240" s="569"/>
      <c r="AN240" s="569"/>
      <c r="AQ240" s="525"/>
      <c r="AR240" s="525"/>
      <c r="AS240" s="525"/>
      <c r="AT240" s="525"/>
      <c r="AU240" s="525"/>
      <c r="AV240" s="525"/>
      <c r="AW240" s="525"/>
      <c r="AX240" s="525"/>
      <c r="AY240" s="525"/>
      <c r="AZ240" s="525"/>
      <c r="BA240" s="525"/>
    </row>
    <row r="241" spans="28:53" s="94" customFormat="1">
      <c r="AB241" s="575"/>
      <c r="AC241" s="569"/>
      <c r="AD241" s="569"/>
      <c r="AE241" s="569"/>
      <c r="AF241" s="569"/>
      <c r="AG241" s="569"/>
      <c r="AH241" s="569"/>
      <c r="AI241" s="569"/>
      <c r="AJ241" s="569"/>
      <c r="AK241" s="569"/>
      <c r="AL241" s="569"/>
      <c r="AM241" s="569"/>
      <c r="AN241" s="569"/>
      <c r="AQ241" s="525"/>
      <c r="AR241" s="525"/>
      <c r="AS241" s="525"/>
      <c r="AT241" s="525"/>
      <c r="AU241" s="525"/>
      <c r="AV241" s="525"/>
      <c r="AW241" s="525"/>
      <c r="AX241" s="525"/>
      <c r="AY241" s="525"/>
      <c r="AZ241" s="525"/>
      <c r="BA241" s="525"/>
    </row>
    <row r="242" spans="28:53" s="94" customFormat="1">
      <c r="AB242" s="575"/>
      <c r="AC242" s="569"/>
      <c r="AD242" s="569"/>
      <c r="AE242" s="569"/>
      <c r="AF242" s="569"/>
      <c r="AG242" s="569"/>
      <c r="AH242" s="569"/>
      <c r="AI242" s="569"/>
      <c r="AJ242" s="569"/>
      <c r="AK242" s="569"/>
      <c r="AL242" s="569"/>
      <c r="AM242" s="569"/>
      <c r="AN242" s="569"/>
      <c r="AQ242" s="525"/>
      <c r="AR242" s="525"/>
      <c r="AS242" s="525"/>
      <c r="AT242" s="525"/>
      <c r="AU242" s="525"/>
      <c r="AV242" s="525"/>
      <c r="AW242" s="525"/>
      <c r="AX242" s="525"/>
      <c r="AY242" s="525"/>
      <c r="AZ242" s="525"/>
      <c r="BA242" s="525"/>
    </row>
    <row r="243" spans="28:53" s="94" customFormat="1">
      <c r="AB243" s="575"/>
      <c r="AC243" s="569"/>
      <c r="AD243" s="569"/>
      <c r="AE243" s="569"/>
      <c r="AF243" s="569"/>
      <c r="AG243" s="569"/>
      <c r="AH243" s="569"/>
      <c r="AI243" s="569"/>
      <c r="AJ243" s="569"/>
      <c r="AK243" s="569"/>
      <c r="AL243" s="569"/>
      <c r="AM243" s="569"/>
      <c r="AN243" s="569"/>
      <c r="AQ243" s="525"/>
      <c r="AR243" s="525"/>
      <c r="AS243" s="525"/>
      <c r="AT243" s="525"/>
      <c r="AU243" s="525"/>
      <c r="AV243" s="525"/>
      <c r="AW243" s="525"/>
      <c r="AX243" s="525"/>
      <c r="AY243" s="525"/>
      <c r="AZ243" s="525"/>
      <c r="BA243" s="525"/>
    </row>
    <row r="244" spans="28:53" s="94" customFormat="1">
      <c r="AB244" s="575"/>
      <c r="AC244" s="569"/>
      <c r="AD244" s="569"/>
      <c r="AE244" s="569"/>
      <c r="AF244" s="569"/>
      <c r="AG244" s="569"/>
      <c r="AH244" s="569"/>
      <c r="AI244" s="569"/>
      <c r="AJ244" s="569"/>
      <c r="AK244" s="569"/>
      <c r="AL244" s="569"/>
      <c r="AM244" s="569"/>
      <c r="AN244" s="569"/>
      <c r="AQ244" s="525"/>
      <c r="AR244" s="525"/>
      <c r="AS244" s="525"/>
      <c r="AT244" s="525"/>
      <c r="AU244" s="525"/>
      <c r="AV244" s="525"/>
      <c r="AW244" s="525"/>
      <c r="AX244" s="525"/>
      <c r="AY244" s="525"/>
      <c r="AZ244" s="525"/>
      <c r="BA244" s="525"/>
    </row>
    <row r="245" spans="28:53" s="94" customFormat="1">
      <c r="AB245" s="575"/>
      <c r="AC245" s="569"/>
      <c r="AD245" s="569"/>
      <c r="AE245" s="569"/>
      <c r="AF245" s="569"/>
      <c r="AG245" s="569"/>
      <c r="AH245" s="569"/>
      <c r="AI245" s="569"/>
      <c r="AJ245" s="569"/>
      <c r="AK245" s="569"/>
      <c r="AL245" s="569"/>
      <c r="AM245" s="569"/>
      <c r="AN245" s="569"/>
      <c r="AQ245" s="525"/>
      <c r="AR245" s="525"/>
      <c r="AS245" s="525"/>
      <c r="AT245" s="525"/>
      <c r="AU245" s="525"/>
      <c r="AV245" s="525"/>
      <c r="AW245" s="525"/>
      <c r="AX245" s="525"/>
      <c r="AY245" s="525"/>
      <c r="AZ245" s="525"/>
      <c r="BA245" s="525"/>
    </row>
    <row r="246" spans="28:53" s="94" customFormat="1">
      <c r="AB246" s="575"/>
      <c r="AC246" s="569"/>
      <c r="AD246" s="569"/>
      <c r="AE246" s="569"/>
      <c r="AF246" s="569"/>
      <c r="AG246" s="569"/>
      <c r="AH246" s="569"/>
      <c r="AI246" s="569"/>
      <c r="AJ246" s="569"/>
      <c r="AK246" s="569"/>
      <c r="AL246" s="569"/>
      <c r="AM246" s="569"/>
      <c r="AN246" s="569"/>
      <c r="AQ246" s="525"/>
      <c r="AR246" s="525"/>
      <c r="AS246" s="525"/>
      <c r="AT246" s="525"/>
      <c r="AU246" s="525"/>
      <c r="AV246" s="525"/>
      <c r="AW246" s="525"/>
      <c r="AX246" s="525"/>
      <c r="AY246" s="525"/>
      <c r="AZ246" s="525"/>
      <c r="BA246" s="525"/>
    </row>
    <row r="247" spans="28:53" s="94" customFormat="1">
      <c r="AB247" s="575"/>
      <c r="AC247" s="569"/>
      <c r="AD247" s="569"/>
      <c r="AE247" s="569"/>
      <c r="AF247" s="569"/>
      <c r="AG247" s="569"/>
      <c r="AH247" s="569"/>
      <c r="AI247" s="569"/>
      <c r="AJ247" s="569"/>
      <c r="AK247" s="569"/>
      <c r="AL247" s="569"/>
      <c r="AM247" s="569"/>
      <c r="AN247" s="569"/>
      <c r="AQ247" s="525"/>
      <c r="AR247" s="525"/>
      <c r="AS247" s="525"/>
      <c r="AT247" s="525"/>
      <c r="AU247" s="525"/>
      <c r="AV247" s="525"/>
      <c r="AW247" s="525"/>
      <c r="AX247" s="525"/>
      <c r="AY247" s="525"/>
      <c r="AZ247" s="525"/>
      <c r="BA247" s="525"/>
    </row>
    <row r="248" spans="28:53" s="94" customFormat="1">
      <c r="AB248" s="575"/>
      <c r="AC248" s="569"/>
      <c r="AD248" s="569"/>
      <c r="AE248" s="569"/>
      <c r="AF248" s="569"/>
      <c r="AG248" s="569"/>
      <c r="AH248" s="569"/>
      <c r="AI248" s="569"/>
      <c r="AJ248" s="569"/>
      <c r="AK248" s="569"/>
      <c r="AL248" s="569"/>
      <c r="AM248" s="569"/>
      <c r="AN248" s="569"/>
      <c r="AQ248" s="525"/>
      <c r="AR248" s="525"/>
      <c r="AS248" s="525"/>
      <c r="AT248" s="525"/>
      <c r="AU248" s="525"/>
      <c r="AV248" s="525"/>
      <c r="AW248" s="525"/>
      <c r="AX248" s="525"/>
      <c r="AY248" s="525"/>
      <c r="AZ248" s="525"/>
      <c r="BA248" s="525"/>
    </row>
    <row r="249" spans="28:53" s="94" customFormat="1">
      <c r="AB249" s="575"/>
      <c r="AC249" s="569"/>
      <c r="AD249" s="569"/>
      <c r="AE249" s="569"/>
      <c r="AF249" s="569"/>
      <c r="AG249" s="569"/>
      <c r="AH249" s="569"/>
      <c r="AI249" s="569"/>
      <c r="AJ249" s="569"/>
      <c r="AK249" s="569"/>
      <c r="AL249" s="569"/>
      <c r="AM249" s="569"/>
      <c r="AN249" s="569"/>
      <c r="AQ249" s="525"/>
      <c r="AR249" s="525"/>
      <c r="AS249" s="525"/>
      <c r="AT249" s="525"/>
      <c r="AU249" s="525"/>
      <c r="AV249" s="525"/>
      <c r="AW249" s="525"/>
      <c r="AX249" s="525"/>
      <c r="AY249" s="525"/>
      <c r="AZ249" s="525"/>
      <c r="BA249" s="525"/>
    </row>
    <row r="250" spans="28:53" s="94" customFormat="1">
      <c r="AB250" s="575"/>
      <c r="AC250" s="569"/>
      <c r="AD250" s="569"/>
      <c r="AE250" s="569"/>
      <c r="AF250" s="569"/>
      <c r="AG250" s="569"/>
      <c r="AH250" s="569"/>
      <c r="AI250" s="569"/>
      <c r="AJ250" s="569"/>
      <c r="AK250" s="569"/>
      <c r="AL250" s="569"/>
      <c r="AM250" s="569"/>
      <c r="AN250" s="569"/>
      <c r="AQ250" s="525"/>
      <c r="AR250" s="525"/>
      <c r="AS250" s="525"/>
      <c r="AT250" s="525"/>
      <c r="AU250" s="525"/>
      <c r="AV250" s="525"/>
      <c r="AW250" s="525"/>
      <c r="AX250" s="525"/>
      <c r="AY250" s="525"/>
      <c r="AZ250" s="525"/>
      <c r="BA250" s="525"/>
    </row>
    <row r="251" spans="28:53" s="94" customFormat="1">
      <c r="AB251" s="575"/>
      <c r="AC251" s="569"/>
      <c r="AD251" s="569"/>
      <c r="AE251" s="569"/>
      <c r="AF251" s="569"/>
      <c r="AG251" s="569"/>
      <c r="AH251" s="569"/>
      <c r="AI251" s="569"/>
      <c r="AJ251" s="569"/>
      <c r="AK251" s="569"/>
      <c r="AL251" s="569"/>
      <c r="AM251" s="569"/>
      <c r="AN251" s="569"/>
      <c r="AQ251" s="525"/>
      <c r="AR251" s="525"/>
      <c r="AS251" s="525"/>
      <c r="AT251" s="525"/>
      <c r="AU251" s="525"/>
      <c r="AV251" s="525"/>
      <c r="AW251" s="525"/>
      <c r="AX251" s="525"/>
      <c r="AY251" s="525"/>
      <c r="AZ251" s="525"/>
      <c r="BA251" s="525"/>
    </row>
    <row r="252" spans="28:53" s="94" customFormat="1">
      <c r="AB252" s="575"/>
      <c r="AC252" s="569"/>
      <c r="AD252" s="569"/>
      <c r="AE252" s="569"/>
      <c r="AF252" s="569"/>
      <c r="AG252" s="569"/>
      <c r="AH252" s="569"/>
      <c r="AI252" s="569"/>
      <c r="AJ252" s="569"/>
      <c r="AK252" s="569"/>
      <c r="AL252" s="569"/>
      <c r="AM252" s="569"/>
      <c r="AN252" s="569"/>
      <c r="AQ252" s="525"/>
      <c r="AR252" s="525"/>
      <c r="AS252" s="525"/>
      <c r="AT252" s="525"/>
      <c r="AU252" s="525"/>
      <c r="AV252" s="525"/>
      <c r="AW252" s="525"/>
      <c r="AX252" s="525"/>
      <c r="AY252" s="525"/>
      <c r="AZ252" s="525"/>
      <c r="BA252" s="525"/>
    </row>
    <row r="253" spans="28:53" s="94" customFormat="1">
      <c r="AB253" s="575"/>
      <c r="AC253" s="569"/>
      <c r="AD253" s="569"/>
      <c r="AE253" s="569"/>
      <c r="AF253" s="569"/>
      <c r="AG253" s="569"/>
      <c r="AH253" s="569"/>
      <c r="AI253" s="569"/>
      <c r="AJ253" s="569"/>
      <c r="AK253" s="569"/>
      <c r="AL253" s="569"/>
      <c r="AM253" s="569"/>
      <c r="AN253" s="569"/>
      <c r="AQ253" s="525"/>
      <c r="AR253" s="525"/>
      <c r="AS253" s="525"/>
      <c r="AT253" s="525"/>
      <c r="AU253" s="525"/>
      <c r="AV253" s="525"/>
      <c r="AW253" s="525"/>
      <c r="AX253" s="525"/>
      <c r="AY253" s="525"/>
      <c r="AZ253" s="525"/>
      <c r="BA253" s="525"/>
    </row>
    <row r="254" spans="28:53" s="94" customFormat="1">
      <c r="AB254" s="575"/>
      <c r="AC254" s="569"/>
      <c r="AD254" s="569"/>
      <c r="AE254" s="569"/>
      <c r="AF254" s="569"/>
      <c r="AG254" s="569"/>
      <c r="AH254" s="569"/>
      <c r="AI254" s="569"/>
      <c r="AJ254" s="569"/>
      <c r="AK254" s="569"/>
      <c r="AL254" s="569"/>
      <c r="AM254" s="569"/>
      <c r="AN254" s="569"/>
      <c r="AQ254" s="525"/>
      <c r="AR254" s="525"/>
      <c r="AS254" s="525"/>
      <c r="AT254" s="525"/>
      <c r="AU254" s="525"/>
      <c r="AV254" s="525"/>
      <c r="AW254" s="525"/>
      <c r="AX254" s="525"/>
      <c r="AY254" s="525"/>
      <c r="AZ254" s="525"/>
      <c r="BA254" s="525"/>
    </row>
    <row r="255" spans="28:53" s="94" customFormat="1">
      <c r="AB255" s="575"/>
      <c r="AC255" s="569"/>
      <c r="AD255" s="569"/>
      <c r="AE255" s="569"/>
      <c r="AF255" s="569"/>
      <c r="AG255" s="569"/>
      <c r="AH255" s="569"/>
      <c r="AI255" s="569"/>
      <c r="AJ255" s="569"/>
      <c r="AK255" s="569"/>
      <c r="AL255" s="569"/>
      <c r="AM255" s="569"/>
      <c r="AN255" s="569"/>
      <c r="AQ255" s="525"/>
      <c r="AR255" s="525"/>
      <c r="AS255" s="525"/>
      <c r="AT255" s="525"/>
      <c r="AU255" s="525"/>
      <c r="AV255" s="525"/>
      <c r="AW255" s="525"/>
      <c r="AX255" s="525"/>
      <c r="AY255" s="525"/>
      <c r="AZ255" s="525"/>
      <c r="BA255" s="525"/>
    </row>
    <row r="256" spans="28:53" s="94" customFormat="1">
      <c r="AB256" s="575"/>
      <c r="AC256" s="569"/>
      <c r="AD256" s="569"/>
      <c r="AE256" s="569"/>
      <c r="AF256" s="569"/>
      <c r="AG256" s="569"/>
      <c r="AH256" s="569"/>
      <c r="AI256" s="569"/>
      <c r="AJ256" s="569"/>
      <c r="AK256" s="569"/>
      <c r="AL256" s="569"/>
      <c r="AM256" s="569"/>
      <c r="AN256" s="569"/>
      <c r="AQ256" s="525"/>
      <c r="AR256" s="525"/>
      <c r="AS256" s="525"/>
      <c r="AT256" s="525"/>
      <c r="AU256" s="525"/>
      <c r="AV256" s="525"/>
      <c r="AW256" s="525"/>
      <c r="AX256" s="525"/>
      <c r="AY256" s="525"/>
      <c r="AZ256" s="525"/>
      <c r="BA256" s="525"/>
    </row>
    <row r="257" spans="28:53" s="94" customFormat="1">
      <c r="AB257" s="575"/>
      <c r="AC257" s="569"/>
      <c r="AD257" s="569"/>
      <c r="AE257" s="569"/>
      <c r="AF257" s="569"/>
      <c r="AG257" s="569"/>
      <c r="AH257" s="569"/>
      <c r="AI257" s="569"/>
      <c r="AJ257" s="569"/>
      <c r="AK257" s="569"/>
      <c r="AL257" s="569"/>
      <c r="AM257" s="569"/>
      <c r="AN257" s="569"/>
      <c r="AQ257" s="525"/>
      <c r="AR257" s="525"/>
      <c r="AS257" s="525"/>
      <c r="AT257" s="525"/>
      <c r="AU257" s="525"/>
      <c r="AV257" s="525"/>
      <c r="AW257" s="525"/>
      <c r="AX257" s="525"/>
      <c r="AY257" s="525"/>
      <c r="AZ257" s="525"/>
      <c r="BA257" s="525"/>
    </row>
    <row r="258" spans="28:53" s="94" customFormat="1">
      <c r="AB258" s="575"/>
      <c r="AC258" s="569"/>
      <c r="AD258" s="569"/>
      <c r="AE258" s="569"/>
      <c r="AF258" s="569"/>
      <c r="AG258" s="569"/>
      <c r="AH258" s="569"/>
      <c r="AI258" s="569"/>
      <c r="AJ258" s="569"/>
      <c r="AK258" s="569"/>
      <c r="AL258" s="569"/>
      <c r="AM258" s="569"/>
      <c r="AN258" s="569"/>
      <c r="AQ258" s="525"/>
      <c r="AR258" s="525"/>
      <c r="AS258" s="525"/>
      <c r="AT258" s="525"/>
      <c r="AU258" s="525"/>
      <c r="AV258" s="525"/>
      <c r="AW258" s="525"/>
      <c r="AX258" s="525"/>
      <c r="AY258" s="525"/>
      <c r="AZ258" s="525"/>
      <c r="BA258" s="525"/>
    </row>
    <row r="259" spans="28:53" s="94" customFormat="1">
      <c r="AB259" s="575"/>
      <c r="AC259" s="569"/>
      <c r="AD259" s="569"/>
      <c r="AE259" s="569"/>
      <c r="AF259" s="569"/>
      <c r="AG259" s="569"/>
      <c r="AH259" s="569"/>
      <c r="AI259" s="569"/>
      <c r="AJ259" s="569"/>
      <c r="AK259" s="569"/>
      <c r="AL259" s="569"/>
      <c r="AM259" s="569"/>
      <c r="AN259" s="569"/>
      <c r="AQ259" s="525"/>
      <c r="AR259" s="525"/>
      <c r="AS259" s="525"/>
      <c r="AT259" s="525"/>
      <c r="AU259" s="525"/>
      <c r="AV259" s="525"/>
      <c r="AW259" s="525"/>
      <c r="AX259" s="525"/>
      <c r="AY259" s="525"/>
      <c r="AZ259" s="525"/>
      <c r="BA259" s="525"/>
    </row>
    <row r="260" spans="28:53" s="94" customFormat="1">
      <c r="AB260" s="575"/>
      <c r="AC260" s="569"/>
      <c r="AD260" s="569"/>
      <c r="AE260" s="569"/>
      <c r="AF260" s="569"/>
      <c r="AG260" s="569"/>
      <c r="AH260" s="569"/>
      <c r="AI260" s="569"/>
      <c r="AJ260" s="569"/>
      <c r="AK260" s="569"/>
      <c r="AL260" s="569"/>
      <c r="AM260" s="569"/>
      <c r="AN260" s="569"/>
      <c r="AQ260" s="525"/>
      <c r="AR260" s="525"/>
      <c r="AS260" s="525"/>
      <c r="AT260" s="525"/>
      <c r="AU260" s="525"/>
      <c r="AV260" s="525"/>
      <c r="AW260" s="525"/>
      <c r="AX260" s="525"/>
      <c r="AY260" s="525"/>
      <c r="AZ260" s="525"/>
      <c r="BA260" s="525"/>
    </row>
    <row r="261" spans="28:53" s="94" customFormat="1">
      <c r="AB261" s="575"/>
      <c r="AC261" s="569"/>
      <c r="AD261" s="569"/>
      <c r="AE261" s="569"/>
      <c r="AF261" s="569"/>
      <c r="AG261" s="569"/>
      <c r="AH261" s="569"/>
      <c r="AI261" s="569"/>
      <c r="AJ261" s="569"/>
      <c r="AK261" s="569"/>
      <c r="AL261" s="569"/>
      <c r="AM261" s="569"/>
      <c r="AN261" s="569"/>
      <c r="AQ261" s="525"/>
      <c r="AR261" s="525"/>
      <c r="AS261" s="525"/>
      <c r="AT261" s="525"/>
      <c r="AU261" s="525"/>
      <c r="AV261" s="525"/>
      <c r="AW261" s="525"/>
      <c r="AX261" s="525"/>
      <c r="AY261" s="525"/>
      <c r="AZ261" s="525"/>
      <c r="BA261" s="525"/>
    </row>
    <row r="262" spans="28:53" s="94" customFormat="1">
      <c r="AB262" s="575"/>
      <c r="AC262" s="569"/>
      <c r="AD262" s="569"/>
      <c r="AE262" s="569"/>
      <c r="AF262" s="569"/>
      <c r="AG262" s="569"/>
      <c r="AH262" s="569"/>
      <c r="AI262" s="569"/>
      <c r="AJ262" s="569"/>
      <c r="AK262" s="569"/>
      <c r="AL262" s="569"/>
      <c r="AM262" s="569"/>
      <c r="AN262" s="569"/>
      <c r="AQ262" s="525"/>
      <c r="AR262" s="525"/>
      <c r="AS262" s="525"/>
      <c r="AT262" s="525"/>
      <c r="AU262" s="525"/>
      <c r="AV262" s="525"/>
      <c r="AW262" s="525"/>
      <c r="AX262" s="525"/>
      <c r="AY262" s="525"/>
      <c r="AZ262" s="525"/>
      <c r="BA262" s="525"/>
    </row>
    <row r="263" spans="28:53" s="94" customFormat="1">
      <c r="AB263" s="575"/>
      <c r="AC263" s="569"/>
      <c r="AD263" s="569"/>
      <c r="AE263" s="569"/>
      <c r="AF263" s="569"/>
      <c r="AG263" s="569"/>
      <c r="AH263" s="569"/>
      <c r="AI263" s="569"/>
      <c r="AJ263" s="569"/>
      <c r="AK263" s="569"/>
      <c r="AL263" s="569"/>
      <c r="AM263" s="569"/>
      <c r="AN263" s="569"/>
      <c r="AQ263" s="525"/>
      <c r="AR263" s="525"/>
      <c r="AS263" s="525"/>
      <c r="AT263" s="525"/>
      <c r="AU263" s="525"/>
      <c r="AV263" s="525"/>
      <c r="AW263" s="525"/>
      <c r="AX263" s="525"/>
      <c r="AY263" s="525"/>
      <c r="AZ263" s="525"/>
      <c r="BA263" s="525"/>
    </row>
    <row r="264" spans="28:53" s="94" customFormat="1">
      <c r="AB264" s="575"/>
      <c r="AC264" s="569"/>
      <c r="AD264" s="569"/>
      <c r="AE264" s="569"/>
      <c r="AF264" s="569"/>
      <c r="AG264" s="569"/>
      <c r="AH264" s="569"/>
      <c r="AI264" s="569"/>
      <c r="AJ264" s="569"/>
      <c r="AK264" s="569"/>
      <c r="AL264" s="569"/>
      <c r="AM264" s="569"/>
      <c r="AN264" s="569"/>
      <c r="AQ264" s="525"/>
      <c r="AR264" s="525"/>
      <c r="AS264" s="525"/>
      <c r="AT264" s="525"/>
      <c r="AU264" s="525"/>
      <c r="AV264" s="525"/>
      <c r="AW264" s="525"/>
      <c r="AX264" s="525"/>
      <c r="AY264" s="525"/>
      <c r="AZ264" s="525"/>
      <c r="BA264" s="525"/>
    </row>
    <row r="265" spans="28:53" s="94" customFormat="1">
      <c r="AB265" s="575"/>
      <c r="AC265" s="569"/>
      <c r="AD265" s="569"/>
      <c r="AE265" s="569"/>
      <c r="AF265" s="569"/>
      <c r="AG265" s="569"/>
      <c r="AH265" s="569"/>
      <c r="AI265" s="569"/>
      <c r="AJ265" s="569"/>
      <c r="AK265" s="569"/>
      <c r="AL265" s="569"/>
      <c r="AM265" s="569"/>
      <c r="AN265" s="569"/>
      <c r="AQ265" s="525"/>
      <c r="AR265" s="525"/>
      <c r="AS265" s="525"/>
      <c r="AT265" s="525"/>
      <c r="AU265" s="525"/>
      <c r="AV265" s="525"/>
      <c r="AW265" s="525"/>
      <c r="AX265" s="525"/>
      <c r="AY265" s="525"/>
      <c r="AZ265" s="525"/>
      <c r="BA265" s="525"/>
    </row>
    <row r="266" spans="28:53" s="94" customFormat="1">
      <c r="AB266" s="575"/>
      <c r="AC266" s="569"/>
      <c r="AD266" s="569"/>
      <c r="AE266" s="569"/>
      <c r="AF266" s="569"/>
      <c r="AG266" s="569"/>
      <c r="AH266" s="569"/>
      <c r="AI266" s="569"/>
      <c r="AJ266" s="569"/>
      <c r="AK266" s="569"/>
      <c r="AL266" s="569"/>
      <c r="AM266" s="569"/>
      <c r="AN266" s="569"/>
      <c r="AQ266" s="525"/>
      <c r="AR266" s="525"/>
      <c r="AS266" s="525"/>
      <c r="AT266" s="525"/>
      <c r="AU266" s="525"/>
      <c r="AV266" s="525"/>
      <c r="AW266" s="525"/>
      <c r="AX266" s="525"/>
      <c r="AY266" s="525"/>
      <c r="AZ266" s="525"/>
      <c r="BA266" s="525"/>
    </row>
    <row r="267" spans="28:53" s="94" customFormat="1">
      <c r="AB267" s="575"/>
      <c r="AC267" s="569"/>
      <c r="AD267" s="569"/>
      <c r="AE267" s="569"/>
      <c r="AF267" s="569"/>
      <c r="AG267" s="569"/>
      <c r="AH267" s="569"/>
      <c r="AI267" s="569"/>
      <c r="AJ267" s="569"/>
      <c r="AK267" s="569"/>
      <c r="AL267" s="569"/>
      <c r="AM267" s="569"/>
      <c r="AN267" s="569"/>
      <c r="AQ267" s="525"/>
      <c r="AR267" s="525"/>
      <c r="AS267" s="525"/>
      <c r="AT267" s="525"/>
      <c r="AU267" s="525"/>
      <c r="AV267" s="525"/>
      <c r="AW267" s="525"/>
      <c r="AX267" s="525"/>
      <c r="AY267" s="525"/>
      <c r="AZ267" s="525"/>
      <c r="BA267" s="525"/>
    </row>
    <row r="268" spans="28:53" s="94" customFormat="1">
      <c r="AB268" s="575"/>
      <c r="AC268" s="569"/>
      <c r="AD268" s="569"/>
      <c r="AE268" s="569"/>
      <c r="AF268" s="569"/>
      <c r="AG268" s="569"/>
      <c r="AH268" s="569"/>
      <c r="AI268" s="569"/>
      <c r="AJ268" s="569"/>
      <c r="AK268" s="569"/>
      <c r="AL268" s="569"/>
      <c r="AM268" s="569"/>
      <c r="AN268" s="569"/>
      <c r="AQ268" s="525"/>
      <c r="AR268" s="525"/>
      <c r="AS268" s="525"/>
      <c r="AT268" s="525"/>
      <c r="AU268" s="525"/>
      <c r="AV268" s="525"/>
      <c r="AW268" s="525"/>
      <c r="AX268" s="525"/>
      <c r="AY268" s="525"/>
      <c r="AZ268" s="525"/>
      <c r="BA268" s="525"/>
    </row>
    <row r="269" spans="28:53" s="94" customFormat="1">
      <c r="AB269" s="575"/>
      <c r="AC269" s="569"/>
      <c r="AD269" s="569"/>
      <c r="AE269" s="569"/>
      <c r="AF269" s="569"/>
      <c r="AG269" s="569"/>
      <c r="AH269" s="569"/>
      <c r="AI269" s="569"/>
      <c r="AJ269" s="569"/>
      <c r="AK269" s="569"/>
      <c r="AL269" s="569"/>
      <c r="AM269" s="569"/>
      <c r="AN269" s="569"/>
      <c r="AQ269" s="525"/>
      <c r="AR269" s="525"/>
      <c r="AS269" s="525"/>
      <c r="AT269" s="525"/>
      <c r="AU269" s="525"/>
      <c r="AV269" s="525"/>
      <c r="AW269" s="525"/>
      <c r="AX269" s="525"/>
      <c r="AY269" s="525"/>
      <c r="AZ269" s="525"/>
      <c r="BA269" s="525"/>
    </row>
    <row r="270" spans="28:53" s="94" customFormat="1">
      <c r="AB270" s="575"/>
      <c r="AC270" s="569"/>
      <c r="AD270" s="569"/>
      <c r="AE270" s="569"/>
      <c r="AF270" s="569"/>
      <c r="AG270" s="569"/>
      <c r="AH270" s="569"/>
      <c r="AI270" s="569"/>
      <c r="AJ270" s="569"/>
      <c r="AK270" s="569"/>
      <c r="AL270" s="569"/>
      <c r="AM270" s="569"/>
      <c r="AN270" s="569"/>
      <c r="AQ270" s="525"/>
      <c r="AR270" s="525"/>
      <c r="AS270" s="525"/>
      <c r="AT270" s="525"/>
      <c r="AU270" s="525"/>
      <c r="AV270" s="525"/>
      <c r="AW270" s="525"/>
      <c r="AX270" s="525"/>
      <c r="AY270" s="525"/>
      <c r="AZ270" s="525"/>
      <c r="BA270" s="525"/>
    </row>
    <row r="271" spans="28:53" s="94" customFormat="1">
      <c r="AB271" s="575"/>
      <c r="AC271" s="569"/>
      <c r="AD271" s="569"/>
      <c r="AE271" s="569"/>
      <c r="AF271" s="569"/>
      <c r="AG271" s="569"/>
      <c r="AH271" s="569"/>
      <c r="AI271" s="569"/>
      <c r="AJ271" s="569"/>
      <c r="AK271" s="569"/>
      <c r="AL271" s="569"/>
      <c r="AM271" s="569"/>
      <c r="AN271" s="569"/>
      <c r="AQ271" s="525"/>
      <c r="AR271" s="525"/>
      <c r="AS271" s="525"/>
      <c r="AT271" s="525"/>
      <c r="AU271" s="525"/>
      <c r="AV271" s="525"/>
      <c r="AW271" s="525"/>
      <c r="AX271" s="525"/>
      <c r="AY271" s="525"/>
      <c r="AZ271" s="525"/>
      <c r="BA271" s="525"/>
    </row>
    <row r="272" spans="28:53" s="94" customFormat="1">
      <c r="AB272" s="575"/>
      <c r="AC272" s="569"/>
      <c r="AD272" s="569"/>
      <c r="AE272" s="569"/>
      <c r="AF272" s="569"/>
      <c r="AG272" s="569"/>
      <c r="AH272" s="569"/>
      <c r="AI272" s="569"/>
      <c r="AJ272" s="569"/>
      <c r="AK272" s="569"/>
      <c r="AL272" s="569"/>
      <c r="AM272" s="569"/>
      <c r="AN272" s="569"/>
      <c r="AQ272" s="525"/>
      <c r="AR272" s="525"/>
      <c r="AS272" s="525"/>
      <c r="AT272" s="525"/>
      <c r="AU272" s="525"/>
      <c r="AV272" s="525"/>
      <c r="AW272" s="525"/>
      <c r="AX272" s="525"/>
      <c r="AY272" s="525"/>
      <c r="AZ272" s="525"/>
      <c r="BA272" s="525"/>
    </row>
    <row r="273" spans="28:53" s="94" customFormat="1">
      <c r="AB273" s="575"/>
      <c r="AC273" s="569"/>
      <c r="AD273" s="569"/>
      <c r="AE273" s="569"/>
      <c r="AF273" s="569"/>
      <c r="AG273" s="569"/>
      <c r="AH273" s="569"/>
      <c r="AI273" s="569"/>
      <c r="AJ273" s="569"/>
      <c r="AK273" s="569"/>
      <c r="AL273" s="569"/>
      <c r="AM273" s="569"/>
      <c r="AN273" s="569"/>
      <c r="AQ273" s="525"/>
      <c r="AR273" s="525"/>
      <c r="AS273" s="525"/>
      <c r="AT273" s="525"/>
      <c r="AU273" s="525"/>
      <c r="AV273" s="525"/>
      <c r="AW273" s="525"/>
      <c r="AX273" s="525"/>
      <c r="AY273" s="525"/>
      <c r="AZ273" s="525"/>
      <c r="BA273" s="525"/>
    </row>
    <row r="274" spans="28:53" s="94" customFormat="1">
      <c r="AB274" s="575"/>
      <c r="AC274" s="569"/>
      <c r="AD274" s="569"/>
      <c r="AE274" s="569"/>
      <c r="AF274" s="569"/>
      <c r="AG274" s="569"/>
      <c r="AH274" s="569"/>
      <c r="AI274" s="569"/>
      <c r="AJ274" s="569"/>
      <c r="AK274" s="569"/>
      <c r="AL274" s="569"/>
      <c r="AM274" s="569"/>
      <c r="AN274" s="569"/>
      <c r="AQ274" s="525"/>
      <c r="AR274" s="525"/>
      <c r="AS274" s="525"/>
      <c r="AT274" s="525"/>
      <c r="AU274" s="525"/>
      <c r="AV274" s="525"/>
      <c r="AW274" s="525"/>
      <c r="AX274" s="525"/>
      <c r="AY274" s="525"/>
      <c r="AZ274" s="525"/>
      <c r="BA274" s="525"/>
    </row>
    <row r="275" spans="28:53" s="94" customFormat="1">
      <c r="AB275" s="575"/>
      <c r="AC275" s="569"/>
      <c r="AD275" s="569"/>
      <c r="AE275" s="569"/>
      <c r="AF275" s="569"/>
      <c r="AG275" s="569"/>
      <c r="AH275" s="569"/>
      <c r="AI275" s="569"/>
      <c r="AJ275" s="569"/>
      <c r="AK275" s="569"/>
      <c r="AL275" s="569"/>
      <c r="AM275" s="569"/>
      <c r="AN275" s="569"/>
      <c r="AQ275" s="525"/>
      <c r="AR275" s="525"/>
      <c r="AS275" s="525"/>
      <c r="AT275" s="525"/>
      <c r="AU275" s="525"/>
      <c r="AV275" s="525"/>
      <c r="AW275" s="525"/>
      <c r="AX275" s="525"/>
      <c r="AY275" s="525"/>
      <c r="AZ275" s="525"/>
      <c r="BA275" s="525"/>
    </row>
    <row r="276" spans="28:53" s="94" customFormat="1">
      <c r="AB276" s="575"/>
      <c r="AC276" s="569"/>
      <c r="AD276" s="569"/>
      <c r="AE276" s="569"/>
      <c r="AF276" s="569"/>
      <c r="AG276" s="569"/>
      <c r="AH276" s="569"/>
      <c r="AI276" s="569"/>
      <c r="AJ276" s="569"/>
      <c r="AK276" s="569"/>
      <c r="AL276" s="569"/>
      <c r="AM276" s="569"/>
      <c r="AN276" s="569"/>
      <c r="AQ276" s="525"/>
      <c r="AR276" s="525"/>
      <c r="AS276" s="525"/>
      <c r="AT276" s="525"/>
      <c r="AU276" s="525"/>
      <c r="AV276" s="525"/>
      <c r="AW276" s="525"/>
      <c r="AX276" s="525"/>
      <c r="AY276" s="525"/>
      <c r="AZ276" s="525"/>
      <c r="BA276" s="525"/>
    </row>
    <row r="277" spans="28:53" s="94" customFormat="1">
      <c r="AB277" s="575"/>
      <c r="AC277" s="569"/>
      <c r="AD277" s="569"/>
      <c r="AE277" s="569"/>
      <c r="AF277" s="569"/>
      <c r="AG277" s="569"/>
      <c r="AH277" s="569"/>
      <c r="AI277" s="569"/>
      <c r="AJ277" s="569"/>
      <c r="AK277" s="569"/>
      <c r="AL277" s="569"/>
      <c r="AM277" s="569"/>
      <c r="AN277" s="569"/>
      <c r="AQ277" s="525"/>
      <c r="AR277" s="525"/>
      <c r="AS277" s="525"/>
      <c r="AT277" s="525"/>
      <c r="AU277" s="525"/>
      <c r="AV277" s="525"/>
      <c r="AW277" s="525"/>
      <c r="AX277" s="525"/>
      <c r="AY277" s="525"/>
      <c r="AZ277" s="525"/>
      <c r="BA277" s="525"/>
    </row>
    <row r="278" spans="28:53" s="94" customFormat="1">
      <c r="AB278" s="575"/>
      <c r="AC278" s="569"/>
      <c r="AD278" s="569"/>
      <c r="AE278" s="569"/>
      <c r="AF278" s="569"/>
      <c r="AG278" s="569"/>
      <c r="AH278" s="569"/>
      <c r="AI278" s="569"/>
      <c r="AJ278" s="569"/>
      <c r="AK278" s="569"/>
      <c r="AL278" s="569"/>
      <c r="AM278" s="569"/>
      <c r="AN278" s="569"/>
      <c r="AQ278" s="525"/>
      <c r="AR278" s="525"/>
      <c r="AS278" s="525"/>
      <c r="AT278" s="525"/>
      <c r="AU278" s="525"/>
      <c r="AV278" s="525"/>
      <c r="AW278" s="525"/>
      <c r="AX278" s="525"/>
      <c r="AY278" s="525"/>
      <c r="AZ278" s="525"/>
      <c r="BA278" s="525"/>
    </row>
    <row r="279" spans="28:53" s="94" customFormat="1">
      <c r="AB279" s="575"/>
      <c r="AC279" s="569"/>
      <c r="AD279" s="569"/>
      <c r="AE279" s="569"/>
      <c r="AF279" s="569"/>
      <c r="AG279" s="569"/>
      <c r="AH279" s="569"/>
      <c r="AI279" s="569"/>
      <c r="AJ279" s="569"/>
      <c r="AK279" s="569"/>
      <c r="AL279" s="569"/>
      <c r="AM279" s="569"/>
      <c r="AN279" s="569"/>
      <c r="AQ279" s="525"/>
      <c r="AR279" s="525"/>
      <c r="AS279" s="525"/>
      <c r="AT279" s="525"/>
      <c r="AU279" s="525"/>
      <c r="AV279" s="525"/>
      <c r="AW279" s="525"/>
      <c r="AX279" s="525"/>
      <c r="AY279" s="525"/>
      <c r="AZ279" s="525"/>
      <c r="BA279" s="525"/>
    </row>
    <row r="280" spans="28:53" s="94" customFormat="1">
      <c r="AB280" s="575"/>
      <c r="AC280" s="569"/>
      <c r="AD280" s="569"/>
      <c r="AE280" s="569"/>
      <c r="AF280" s="569"/>
      <c r="AG280" s="569"/>
      <c r="AH280" s="569"/>
      <c r="AI280" s="569"/>
      <c r="AJ280" s="569"/>
      <c r="AK280" s="569"/>
      <c r="AL280" s="569"/>
      <c r="AM280" s="569"/>
      <c r="AN280" s="569"/>
      <c r="AQ280" s="525"/>
      <c r="AR280" s="525"/>
      <c r="AS280" s="525"/>
      <c r="AT280" s="525"/>
      <c r="AU280" s="525"/>
      <c r="AV280" s="525"/>
      <c r="AW280" s="525"/>
      <c r="AX280" s="525"/>
      <c r="AY280" s="525"/>
      <c r="AZ280" s="525"/>
      <c r="BA280" s="525"/>
    </row>
    <row r="281" spans="28:53" s="94" customFormat="1">
      <c r="AB281" s="575"/>
      <c r="AC281" s="569"/>
      <c r="AD281" s="569"/>
      <c r="AE281" s="569"/>
      <c r="AF281" s="569"/>
      <c r="AG281" s="569"/>
      <c r="AH281" s="569"/>
      <c r="AI281" s="569"/>
      <c r="AJ281" s="569"/>
      <c r="AK281" s="569"/>
      <c r="AL281" s="569"/>
      <c r="AM281" s="569"/>
      <c r="AN281" s="569"/>
      <c r="AQ281" s="525"/>
      <c r="AR281" s="525"/>
      <c r="AS281" s="525"/>
      <c r="AT281" s="525"/>
      <c r="AU281" s="525"/>
      <c r="AV281" s="525"/>
      <c r="AW281" s="525"/>
      <c r="AX281" s="525"/>
      <c r="AY281" s="525"/>
      <c r="AZ281" s="525"/>
      <c r="BA281" s="525"/>
    </row>
    <row r="282" spans="28:53" s="94" customFormat="1">
      <c r="AB282" s="575"/>
      <c r="AC282" s="569"/>
      <c r="AD282" s="569"/>
      <c r="AE282" s="569"/>
      <c r="AF282" s="569"/>
      <c r="AG282" s="569"/>
      <c r="AH282" s="569"/>
      <c r="AI282" s="569"/>
      <c r="AJ282" s="569"/>
      <c r="AK282" s="569"/>
      <c r="AL282" s="569"/>
      <c r="AM282" s="569"/>
      <c r="AN282" s="569"/>
      <c r="AQ282" s="525"/>
      <c r="AR282" s="525"/>
      <c r="AS282" s="525"/>
      <c r="AT282" s="525"/>
      <c r="AU282" s="525"/>
      <c r="AV282" s="525"/>
      <c r="AW282" s="525"/>
      <c r="AX282" s="525"/>
      <c r="AY282" s="525"/>
      <c r="AZ282" s="525"/>
      <c r="BA282" s="525"/>
    </row>
    <row r="283" spans="28:53" s="94" customFormat="1">
      <c r="AB283" s="575"/>
      <c r="AC283" s="569"/>
      <c r="AD283" s="569"/>
      <c r="AE283" s="569"/>
      <c r="AF283" s="569"/>
      <c r="AG283" s="569"/>
      <c r="AH283" s="569"/>
      <c r="AI283" s="569"/>
      <c r="AJ283" s="569"/>
      <c r="AK283" s="569"/>
      <c r="AL283" s="569"/>
      <c r="AM283" s="569"/>
      <c r="AN283" s="569"/>
      <c r="AQ283" s="525"/>
      <c r="AR283" s="525"/>
      <c r="AS283" s="525"/>
      <c r="AT283" s="525"/>
      <c r="AU283" s="525"/>
      <c r="AV283" s="525"/>
      <c r="AW283" s="525"/>
      <c r="AX283" s="525"/>
      <c r="AY283" s="525"/>
      <c r="AZ283" s="525"/>
      <c r="BA283" s="525"/>
    </row>
    <row r="284" spans="28:53" s="94" customFormat="1">
      <c r="AB284" s="575"/>
      <c r="AC284" s="569"/>
      <c r="AD284" s="569"/>
      <c r="AE284" s="569"/>
      <c r="AF284" s="569"/>
      <c r="AG284" s="569"/>
      <c r="AH284" s="569"/>
      <c r="AI284" s="569"/>
      <c r="AJ284" s="569"/>
      <c r="AK284" s="569"/>
      <c r="AL284" s="569"/>
      <c r="AM284" s="569"/>
      <c r="AN284" s="569"/>
      <c r="AQ284" s="525"/>
      <c r="AR284" s="525"/>
      <c r="AS284" s="525"/>
      <c r="AT284" s="525"/>
      <c r="AU284" s="525"/>
      <c r="AV284" s="525"/>
      <c r="AW284" s="525"/>
      <c r="AX284" s="525"/>
      <c r="AY284" s="525"/>
      <c r="AZ284" s="525"/>
      <c r="BA284" s="525"/>
    </row>
    <row r="285" spans="28:53" s="94" customFormat="1">
      <c r="AB285" s="575"/>
      <c r="AC285" s="569"/>
      <c r="AD285" s="569"/>
      <c r="AE285" s="569"/>
      <c r="AF285" s="569"/>
      <c r="AG285" s="569"/>
      <c r="AH285" s="569"/>
      <c r="AI285" s="569"/>
      <c r="AJ285" s="569"/>
      <c r="AK285" s="569"/>
      <c r="AL285" s="569"/>
      <c r="AM285" s="569"/>
      <c r="AN285" s="569"/>
      <c r="AQ285" s="525"/>
      <c r="AR285" s="525"/>
      <c r="AS285" s="525"/>
      <c r="AT285" s="525"/>
      <c r="AU285" s="525"/>
      <c r="AV285" s="525"/>
      <c r="AW285" s="525"/>
      <c r="AX285" s="525"/>
      <c r="AY285" s="525"/>
      <c r="AZ285" s="525"/>
      <c r="BA285" s="525"/>
    </row>
    <row r="286" spans="28:53" s="94" customFormat="1">
      <c r="AB286" s="575"/>
      <c r="AC286" s="569"/>
      <c r="AD286" s="569"/>
      <c r="AE286" s="569"/>
      <c r="AF286" s="569"/>
      <c r="AG286" s="569"/>
      <c r="AH286" s="569"/>
      <c r="AI286" s="569"/>
      <c r="AJ286" s="569"/>
      <c r="AK286" s="569"/>
      <c r="AL286" s="569"/>
      <c r="AM286" s="569"/>
      <c r="AN286" s="569"/>
      <c r="AQ286" s="525"/>
      <c r="AR286" s="525"/>
      <c r="AS286" s="525"/>
      <c r="AT286" s="525"/>
      <c r="AU286" s="525"/>
      <c r="AV286" s="525"/>
      <c r="AW286" s="525"/>
      <c r="AX286" s="525"/>
      <c r="AY286" s="525"/>
      <c r="AZ286" s="525"/>
      <c r="BA286" s="525"/>
    </row>
    <row r="287" spans="28:53" s="94" customFormat="1">
      <c r="AB287" s="575"/>
      <c r="AC287" s="569"/>
      <c r="AD287" s="569"/>
      <c r="AE287" s="569"/>
      <c r="AF287" s="569"/>
      <c r="AG287" s="569"/>
      <c r="AH287" s="569"/>
      <c r="AI287" s="569"/>
      <c r="AJ287" s="569"/>
      <c r="AK287" s="569"/>
      <c r="AL287" s="569"/>
      <c r="AM287" s="569"/>
      <c r="AN287" s="569"/>
      <c r="AQ287" s="525"/>
      <c r="AR287" s="525"/>
      <c r="AS287" s="525"/>
      <c r="AT287" s="525"/>
      <c r="AU287" s="525"/>
      <c r="AV287" s="525"/>
      <c r="AW287" s="525"/>
      <c r="AX287" s="525"/>
      <c r="AY287" s="525"/>
      <c r="AZ287" s="525"/>
      <c r="BA287" s="525"/>
    </row>
    <row r="288" spans="28:53" s="94" customFormat="1">
      <c r="AB288" s="575"/>
      <c r="AC288" s="569"/>
      <c r="AD288" s="569"/>
      <c r="AE288" s="569"/>
      <c r="AF288" s="569"/>
      <c r="AG288" s="569"/>
      <c r="AH288" s="569"/>
      <c r="AI288" s="569"/>
      <c r="AJ288" s="569"/>
      <c r="AK288" s="569"/>
      <c r="AL288" s="569"/>
      <c r="AM288" s="569"/>
      <c r="AN288" s="569"/>
      <c r="AQ288" s="525"/>
      <c r="AR288" s="525"/>
      <c r="AS288" s="525"/>
      <c r="AT288" s="525"/>
      <c r="AU288" s="525"/>
      <c r="AV288" s="525"/>
      <c r="AW288" s="525"/>
      <c r="AX288" s="525"/>
      <c r="AY288" s="525"/>
      <c r="AZ288" s="525"/>
      <c r="BA288" s="525"/>
    </row>
    <row r="289" spans="28:53" s="94" customFormat="1">
      <c r="AB289" s="575"/>
      <c r="AC289" s="569"/>
      <c r="AD289" s="569"/>
      <c r="AE289" s="569"/>
      <c r="AF289" s="569"/>
      <c r="AG289" s="569"/>
      <c r="AH289" s="569"/>
      <c r="AI289" s="569"/>
      <c r="AJ289" s="569"/>
      <c r="AK289" s="569"/>
      <c r="AL289" s="569"/>
      <c r="AM289" s="569"/>
      <c r="AN289" s="569"/>
      <c r="AQ289" s="525"/>
      <c r="AR289" s="525"/>
      <c r="AS289" s="525"/>
      <c r="AT289" s="525"/>
      <c r="AU289" s="525"/>
      <c r="AV289" s="525"/>
      <c r="AW289" s="525"/>
      <c r="AX289" s="525"/>
      <c r="AY289" s="525"/>
      <c r="AZ289" s="525"/>
      <c r="BA289" s="525"/>
    </row>
    <row r="290" spans="28:53" s="94" customFormat="1">
      <c r="AB290" s="575"/>
      <c r="AC290" s="569"/>
      <c r="AD290" s="569"/>
      <c r="AE290" s="569"/>
      <c r="AF290" s="569"/>
      <c r="AG290" s="569"/>
      <c r="AH290" s="569"/>
      <c r="AI290" s="569"/>
      <c r="AJ290" s="569"/>
      <c r="AK290" s="569"/>
      <c r="AL290" s="569"/>
      <c r="AM290" s="569"/>
      <c r="AN290" s="569"/>
      <c r="AQ290" s="525"/>
      <c r="AR290" s="525"/>
      <c r="AS290" s="525"/>
      <c r="AT290" s="525"/>
      <c r="AU290" s="525"/>
      <c r="AV290" s="525"/>
      <c r="AW290" s="525"/>
      <c r="AX290" s="525"/>
      <c r="AY290" s="525"/>
      <c r="AZ290" s="525"/>
      <c r="BA290" s="525"/>
    </row>
    <row r="291" spans="28:53" s="94" customFormat="1">
      <c r="AB291" s="575"/>
      <c r="AC291" s="569"/>
      <c r="AD291" s="569"/>
      <c r="AE291" s="569"/>
      <c r="AF291" s="569"/>
      <c r="AG291" s="569"/>
      <c r="AH291" s="569"/>
      <c r="AI291" s="569"/>
      <c r="AJ291" s="569"/>
      <c r="AK291" s="569"/>
      <c r="AL291" s="569"/>
      <c r="AM291" s="569"/>
      <c r="AN291" s="569"/>
      <c r="AQ291" s="525"/>
      <c r="AR291" s="525"/>
      <c r="AS291" s="525"/>
      <c r="AT291" s="525"/>
      <c r="AU291" s="525"/>
      <c r="AV291" s="525"/>
      <c r="AW291" s="525"/>
      <c r="AX291" s="525"/>
      <c r="AY291" s="525"/>
      <c r="AZ291" s="525"/>
      <c r="BA291" s="525"/>
    </row>
    <row r="292" spans="28:53" s="94" customFormat="1">
      <c r="AB292" s="575"/>
      <c r="AC292" s="569"/>
      <c r="AD292" s="569"/>
      <c r="AE292" s="569"/>
      <c r="AF292" s="569"/>
      <c r="AG292" s="569"/>
      <c r="AH292" s="569"/>
      <c r="AI292" s="569"/>
      <c r="AJ292" s="569"/>
      <c r="AK292" s="569"/>
      <c r="AL292" s="569"/>
      <c r="AM292" s="569"/>
      <c r="AN292" s="569"/>
      <c r="AQ292" s="525"/>
      <c r="AR292" s="525"/>
      <c r="AS292" s="525"/>
      <c r="AT292" s="525"/>
      <c r="AU292" s="525"/>
      <c r="AV292" s="525"/>
      <c r="AW292" s="525"/>
      <c r="AX292" s="525"/>
      <c r="AY292" s="525"/>
      <c r="AZ292" s="525"/>
      <c r="BA292" s="525"/>
    </row>
    <row r="293" spans="28:53" s="94" customFormat="1">
      <c r="AB293" s="575"/>
      <c r="AC293" s="569"/>
      <c r="AD293" s="569"/>
      <c r="AE293" s="569"/>
      <c r="AF293" s="569"/>
      <c r="AG293" s="569"/>
      <c r="AH293" s="569"/>
      <c r="AI293" s="569"/>
      <c r="AJ293" s="569"/>
      <c r="AK293" s="569"/>
      <c r="AL293" s="569"/>
      <c r="AM293" s="569"/>
      <c r="AN293" s="569"/>
      <c r="AQ293" s="525"/>
      <c r="AR293" s="525"/>
      <c r="AS293" s="525"/>
      <c r="AT293" s="525"/>
      <c r="AU293" s="525"/>
      <c r="AV293" s="525"/>
      <c r="AW293" s="525"/>
      <c r="AX293" s="525"/>
      <c r="AY293" s="525"/>
      <c r="AZ293" s="525"/>
      <c r="BA293" s="525"/>
    </row>
    <row r="294" spans="28:53" s="94" customFormat="1">
      <c r="AB294" s="575"/>
      <c r="AC294" s="569"/>
      <c r="AD294" s="569"/>
      <c r="AE294" s="569"/>
      <c r="AF294" s="569"/>
      <c r="AG294" s="569"/>
      <c r="AH294" s="569"/>
      <c r="AI294" s="569"/>
      <c r="AJ294" s="569"/>
      <c r="AK294" s="569"/>
      <c r="AL294" s="569"/>
      <c r="AM294" s="569"/>
      <c r="AN294" s="569"/>
      <c r="AQ294" s="525"/>
      <c r="AR294" s="525"/>
      <c r="AS294" s="525"/>
      <c r="AT294" s="525"/>
      <c r="AU294" s="525"/>
      <c r="AV294" s="525"/>
      <c r="AW294" s="525"/>
      <c r="AX294" s="525"/>
      <c r="AY294" s="525"/>
      <c r="AZ294" s="525"/>
      <c r="BA294" s="525"/>
    </row>
    <row r="295" spans="28:53" s="94" customFormat="1">
      <c r="AB295" s="575"/>
      <c r="AC295" s="569"/>
      <c r="AD295" s="569"/>
      <c r="AE295" s="569"/>
      <c r="AF295" s="569"/>
      <c r="AG295" s="569"/>
      <c r="AH295" s="569"/>
      <c r="AI295" s="569"/>
      <c r="AJ295" s="569"/>
      <c r="AK295" s="569"/>
      <c r="AL295" s="569"/>
      <c r="AM295" s="569"/>
      <c r="AN295" s="569"/>
      <c r="AQ295" s="525"/>
      <c r="AR295" s="525"/>
      <c r="AS295" s="525"/>
      <c r="AT295" s="525"/>
      <c r="AU295" s="525"/>
      <c r="AV295" s="525"/>
      <c r="AW295" s="525"/>
      <c r="AX295" s="525"/>
      <c r="AY295" s="525"/>
      <c r="AZ295" s="525"/>
      <c r="BA295" s="525"/>
    </row>
    <row r="296" spans="28:53" s="94" customFormat="1">
      <c r="AB296" s="575"/>
      <c r="AC296" s="569"/>
      <c r="AD296" s="569"/>
      <c r="AE296" s="569"/>
      <c r="AF296" s="569"/>
      <c r="AG296" s="569"/>
      <c r="AH296" s="569"/>
      <c r="AI296" s="569"/>
      <c r="AJ296" s="569"/>
      <c r="AK296" s="569"/>
      <c r="AL296" s="569"/>
      <c r="AM296" s="569"/>
      <c r="AN296" s="569"/>
      <c r="AQ296" s="525"/>
      <c r="AR296" s="525"/>
      <c r="AS296" s="525"/>
      <c r="AT296" s="525"/>
      <c r="AU296" s="525"/>
      <c r="AV296" s="525"/>
      <c r="AW296" s="525"/>
      <c r="AX296" s="525"/>
      <c r="AY296" s="525"/>
      <c r="AZ296" s="525"/>
      <c r="BA296" s="525"/>
    </row>
    <row r="297" spans="28:53" s="94" customFormat="1">
      <c r="AB297" s="575"/>
      <c r="AC297" s="569"/>
      <c r="AD297" s="569"/>
      <c r="AE297" s="569"/>
      <c r="AF297" s="569"/>
      <c r="AG297" s="569"/>
      <c r="AH297" s="569"/>
      <c r="AI297" s="569"/>
      <c r="AJ297" s="569"/>
      <c r="AK297" s="569"/>
      <c r="AL297" s="569"/>
      <c r="AM297" s="569"/>
      <c r="AN297" s="569"/>
      <c r="AQ297" s="525"/>
      <c r="AR297" s="525"/>
      <c r="AS297" s="525"/>
      <c r="AT297" s="525"/>
      <c r="AU297" s="525"/>
      <c r="AV297" s="525"/>
      <c r="AW297" s="525"/>
      <c r="AX297" s="525"/>
      <c r="AY297" s="525"/>
      <c r="AZ297" s="525"/>
      <c r="BA297" s="525"/>
    </row>
    <row r="298" spans="28:53" s="94" customFormat="1">
      <c r="AB298" s="575"/>
      <c r="AC298" s="569"/>
      <c r="AD298" s="569"/>
      <c r="AE298" s="569"/>
      <c r="AF298" s="569"/>
      <c r="AG298" s="569"/>
      <c r="AH298" s="569"/>
      <c r="AI298" s="569"/>
      <c r="AJ298" s="569"/>
      <c r="AK298" s="569"/>
      <c r="AL298" s="569"/>
      <c r="AM298" s="569"/>
      <c r="AN298" s="569"/>
      <c r="AQ298" s="525"/>
      <c r="AR298" s="525"/>
      <c r="AS298" s="525"/>
      <c r="AT298" s="525"/>
      <c r="AU298" s="525"/>
      <c r="AV298" s="525"/>
      <c r="AW298" s="525"/>
      <c r="AX298" s="525"/>
      <c r="AY298" s="525"/>
      <c r="AZ298" s="525"/>
      <c r="BA298" s="525"/>
    </row>
    <row r="299" spans="28:53" s="94" customFormat="1">
      <c r="AB299" s="575"/>
      <c r="AC299" s="569"/>
      <c r="AD299" s="569"/>
      <c r="AE299" s="569"/>
      <c r="AF299" s="569"/>
      <c r="AG299" s="569"/>
      <c r="AH299" s="569"/>
      <c r="AI299" s="569"/>
      <c r="AJ299" s="569"/>
      <c r="AK299" s="569"/>
      <c r="AL299" s="569"/>
      <c r="AM299" s="569"/>
      <c r="AN299" s="569"/>
      <c r="AQ299" s="525"/>
      <c r="AR299" s="525"/>
      <c r="AS299" s="525"/>
      <c r="AT299" s="525"/>
      <c r="AU299" s="525"/>
      <c r="AV299" s="525"/>
      <c r="AW299" s="525"/>
      <c r="AX299" s="525"/>
      <c r="AY299" s="525"/>
      <c r="AZ299" s="525"/>
      <c r="BA299" s="525"/>
    </row>
    <row r="300" spans="28:53" s="94" customFormat="1">
      <c r="AB300" s="575"/>
      <c r="AC300" s="569"/>
      <c r="AD300" s="569"/>
      <c r="AE300" s="569"/>
      <c r="AF300" s="569"/>
      <c r="AG300" s="569"/>
      <c r="AH300" s="569"/>
      <c r="AI300" s="569"/>
      <c r="AJ300" s="569"/>
      <c r="AK300" s="569"/>
      <c r="AL300" s="569"/>
      <c r="AM300" s="569"/>
      <c r="AN300" s="569"/>
      <c r="AQ300" s="525"/>
      <c r="AR300" s="525"/>
      <c r="AS300" s="525"/>
      <c r="AT300" s="525"/>
      <c r="AU300" s="525"/>
      <c r="AV300" s="525"/>
      <c r="AW300" s="525"/>
      <c r="AX300" s="525"/>
      <c r="AY300" s="525"/>
      <c r="AZ300" s="525"/>
      <c r="BA300" s="525"/>
    </row>
    <row r="301" spans="28:53" s="94" customFormat="1">
      <c r="AB301" s="575"/>
      <c r="AC301" s="569"/>
      <c r="AD301" s="569"/>
      <c r="AE301" s="569"/>
      <c r="AF301" s="569"/>
      <c r="AG301" s="569"/>
      <c r="AH301" s="569"/>
      <c r="AI301" s="569"/>
      <c r="AJ301" s="569"/>
      <c r="AK301" s="569"/>
      <c r="AL301" s="569"/>
      <c r="AM301" s="569"/>
      <c r="AN301" s="569"/>
      <c r="AQ301" s="525"/>
      <c r="AR301" s="525"/>
      <c r="AS301" s="525"/>
      <c r="AT301" s="525"/>
      <c r="AU301" s="525"/>
      <c r="AV301" s="525"/>
      <c r="AW301" s="525"/>
      <c r="AX301" s="525"/>
      <c r="AY301" s="525"/>
      <c r="AZ301" s="525"/>
      <c r="BA301" s="525"/>
    </row>
    <row r="302" spans="28:53" s="94" customFormat="1">
      <c r="AB302" s="575"/>
      <c r="AC302" s="569"/>
      <c r="AD302" s="569"/>
      <c r="AE302" s="569"/>
      <c r="AF302" s="569"/>
      <c r="AG302" s="569"/>
      <c r="AH302" s="569"/>
      <c r="AI302" s="569"/>
      <c r="AJ302" s="569"/>
      <c r="AK302" s="569"/>
      <c r="AL302" s="569"/>
      <c r="AM302" s="569"/>
      <c r="AN302" s="569"/>
      <c r="AQ302" s="525"/>
      <c r="AR302" s="525"/>
      <c r="AS302" s="525"/>
      <c r="AT302" s="525"/>
      <c r="AU302" s="525"/>
      <c r="AV302" s="525"/>
      <c r="AW302" s="525"/>
      <c r="AX302" s="525"/>
      <c r="AY302" s="525"/>
      <c r="AZ302" s="525"/>
      <c r="BA302" s="525"/>
    </row>
    <row r="303" spans="28:53" s="94" customFormat="1">
      <c r="AB303" s="575"/>
      <c r="AC303" s="569"/>
      <c r="AD303" s="569"/>
      <c r="AE303" s="569"/>
      <c r="AF303" s="569"/>
      <c r="AG303" s="569"/>
      <c r="AH303" s="569"/>
      <c r="AI303" s="569"/>
      <c r="AJ303" s="569"/>
      <c r="AK303" s="569"/>
      <c r="AL303" s="569"/>
      <c r="AM303" s="569"/>
      <c r="AN303" s="569"/>
      <c r="AQ303" s="525"/>
      <c r="AR303" s="525"/>
      <c r="AS303" s="525"/>
      <c r="AT303" s="525"/>
      <c r="AU303" s="525"/>
      <c r="AV303" s="525"/>
      <c r="AW303" s="525"/>
      <c r="AX303" s="525"/>
      <c r="AY303" s="525"/>
      <c r="AZ303" s="525"/>
      <c r="BA303" s="525"/>
    </row>
    <row r="304" spans="28:53" s="94" customFormat="1">
      <c r="AB304" s="575"/>
      <c r="AC304" s="569"/>
      <c r="AD304" s="569"/>
      <c r="AE304" s="569"/>
      <c r="AF304" s="569"/>
      <c r="AG304" s="569"/>
      <c r="AH304" s="569"/>
      <c r="AI304" s="569"/>
      <c r="AJ304" s="569"/>
      <c r="AK304" s="569"/>
      <c r="AL304" s="569"/>
      <c r="AM304" s="569"/>
      <c r="AN304" s="569"/>
      <c r="AQ304" s="525"/>
      <c r="AR304" s="525"/>
      <c r="AS304" s="525"/>
      <c r="AT304" s="525"/>
      <c r="AU304" s="525"/>
      <c r="AV304" s="525"/>
      <c r="AW304" s="525"/>
      <c r="AX304" s="525"/>
      <c r="AY304" s="525"/>
      <c r="AZ304" s="525"/>
      <c r="BA304" s="525"/>
    </row>
    <row r="305" spans="28:53" s="94" customFormat="1">
      <c r="AB305" s="575"/>
      <c r="AC305" s="569"/>
      <c r="AD305" s="569"/>
      <c r="AE305" s="569"/>
      <c r="AF305" s="569"/>
      <c r="AG305" s="569"/>
      <c r="AH305" s="569"/>
      <c r="AI305" s="569"/>
      <c r="AJ305" s="569"/>
      <c r="AK305" s="569"/>
      <c r="AL305" s="569"/>
      <c r="AM305" s="569"/>
      <c r="AN305" s="569"/>
      <c r="AQ305" s="525"/>
      <c r="AR305" s="525"/>
      <c r="AS305" s="525"/>
      <c r="AT305" s="525"/>
      <c r="AU305" s="525"/>
      <c r="AV305" s="525"/>
      <c r="AW305" s="525"/>
      <c r="AX305" s="525"/>
      <c r="AY305" s="525"/>
      <c r="AZ305" s="525"/>
      <c r="BA305" s="525"/>
    </row>
    <row r="306" spans="28:53" s="94" customFormat="1">
      <c r="AB306" s="575"/>
      <c r="AC306" s="569"/>
      <c r="AD306" s="569"/>
      <c r="AE306" s="569"/>
      <c r="AF306" s="569"/>
      <c r="AG306" s="569"/>
      <c r="AH306" s="569"/>
      <c r="AI306" s="569"/>
      <c r="AJ306" s="569"/>
      <c r="AK306" s="569"/>
      <c r="AL306" s="569"/>
      <c r="AM306" s="569"/>
      <c r="AN306" s="569"/>
      <c r="AQ306" s="525"/>
      <c r="AR306" s="525"/>
      <c r="AS306" s="525"/>
      <c r="AT306" s="525"/>
      <c r="AU306" s="525"/>
      <c r="AV306" s="525"/>
      <c r="AW306" s="525"/>
      <c r="AX306" s="525"/>
      <c r="AY306" s="525"/>
      <c r="AZ306" s="525"/>
      <c r="BA306" s="525"/>
    </row>
    <row r="307" spans="28:53" s="94" customFormat="1">
      <c r="AB307" s="575"/>
      <c r="AC307" s="569"/>
      <c r="AD307" s="569"/>
      <c r="AE307" s="569"/>
      <c r="AF307" s="569"/>
      <c r="AG307" s="569"/>
      <c r="AH307" s="569"/>
      <c r="AI307" s="569"/>
      <c r="AJ307" s="569"/>
      <c r="AK307" s="569"/>
      <c r="AL307" s="569"/>
      <c r="AM307" s="569"/>
      <c r="AN307" s="569"/>
      <c r="AQ307" s="525"/>
      <c r="AR307" s="525"/>
      <c r="AS307" s="525"/>
      <c r="AT307" s="525"/>
      <c r="AU307" s="525"/>
      <c r="AV307" s="525"/>
      <c r="AW307" s="525"/>
      <c r="AX307" s="525"/>
      <c r="AY307" s="525"/>
      <c r="AZ307" s="525"/>
      <c r="BA307" s="525"/>
    </row>
    <row r="308" spans="28:53" s="94" customFormat="1">
      <c r="AB308" s="575"/>
      <c r="AC308" s="569"/>
      <c r="AD308" s="569"/>
      <c r="AE308" s="569"/>
      <c r="AF308" s="569"/>
      <c r="AG308" s="569"/>
      <c r="AH308" s="569"/>
      <c r="AI308" s="569"/>
      <c r="AJ308" s="569"/>
      <c r="AK308" s="569"/>
      <c r="AL308" s="569"/>
      <c r="AM308" s="569"/>
      <c r="AN308" s="569"/>
      <c r="AQ308" s="525"/>
      <c r="AR308" s="525"/>
      <c r="AS308" s="525"/>
      <c r="AT308" s="525"/>
      <c r="AU308" s="525"/>
      <c r="AV308" s="525"/>
      <c r="AW308" s="525"/>
      <c r="AX308" s="525"/>
      <c r="AY308" s="525"/>
      <c r="AZ308" s="525"/>
      <c r="BA308" s="525"/>
    </row>
    <row r="309" spans="28:53" s="94" customFormat="1">
      <c r="AB309" s="575"/>
      <c r="AC309" s="569"/>
      <c r="AD309" s="569"/>
      <c r="AE309" s="569"/>
      <c r="AF309" s="569"/>
      <c r="AG309" s="569"/>
      <c r="AH309" s="569"/>
      <c r="AI309" s="569"/>
      <c r="AJ309" s="569"/>
      <c r="AK309" s="569"/>
      <c r="AL309" s="569"/>
      <c r="AM309" s="569"/>
      <c r="AN309" s="569"/>
      <c r="AQ309" s="525"/>
      <c r="AR309" s="525"/>
      <c r="AS309" s="525"/>
      <c r="AT309" s="525"/>
      <c r="AU309" s="525"/>
      <c r="AV309" s="525"/>
      <c r="AW309" s="525"/>
      <c r="AX309" s="525"/>
      <c r="AY309" s="525"/>
      <c r="AZ309" s="525"/>
      <c r="BA309" s="525"/>
    </row>
    <row r="310" spans="28:53" s="94" customFormat="1">
      <c r="AB310" s="575"/>
      <c r="AC310" s="569"/>
      <c r="AD310" s="569"/>
      <c r="AE310" s="569"/>
      <c r="AF310" s="569"/>
      <c r="AG310" s="569"/>
      <c r="AH310" s="569"/>
      <c r="AI310" s="569"/>
      <c r="AJ310" s="569"/>
      <c r="AK310" s="569"/>
      <c r="AL310" s="569"/>
      <c r="AM310" s="569"/>
      <c r="AN310" s="569"/>
      <c r="AQ310" s="525"/>
      <c r="AR310" s="525"/>
      <c r="AS310" s="525"/>
      <c r="AT310" s="525"/>
      <c r="AU310" s="525"/>
      <c r="AV310" s="525"/>
      <c r="AW310" s="525"/>
      <c r="AX310" s="525"/>
      <c r="AY310" s="525"/>
      <c r="AZ310" s="525"/>
      <c r="BA310" s="525"/>
    </row>
    <row r="311" spans="28:53" s="94" customFormat="1">
      <c r="AB311" s="575"/>
      <c r="AC311" s="569"/>
      <c r="AD311" s="569"/>
      <c r="AE311" s="569"/>
      <c r="AF311" s="569"/>
      <c r="AG311" s="569"/>
      <c r="AH311" s="569"/>
      <c r="AI311" s="569"/>
      <c r="AJ311" s="569"/>
      <c r="AK311" s="569"/>
      <c r="AL311" s="569"/>
      <c r="AM311" s="569"/>
      <c r="AN311" s="569"/>
      <c r="AQ311" s="525"/>
      <c r="AR311" s="525"/>
      <c r="AS311" s="525"/>
      <c r="AT311" s="525"/>
      <c r="AU311" s="525"/>
      <c r="AV311" s="525"/>
      <c r="AW311" s="525"/>
      <c r="AX311" s="525"/>
      <c r="AY311" s="525"/>
      <c r="AZ311" s="525"/>
      <c r="BA311" s="525"/>
    </row>
    <row r="312" spans="28:53" s="94" customFormat="1">
      <c r="AB312" s="575"/>
      <c r="AC312" s="569"/>
      <c r="AD312" s="569"/>
      <c r="AE312" s="569"/>
      <c r="AF312" s="569"/>
      <c r="AG312" s="569"/>
      <c r="AH312" s="569"/>
      <c r="AI312" s="569"/>
      <c r="AJ312" s="569"/>
      <c r="AK312" s="569"/>
      <c r="AL312" s="569"/>
      <c r="AM312" s="569"/>
      <c r="AN312" s="569"/>
      <c r="AQ312" s="525"/>
      <c r="AR312" s="525"/>
      <c r="AS312" s="525"/>
      <c r="AT312" s="525"/>
      <c r="AU312" s="525"/>
      <c r="AV312" s="525"/>
      <c r="AW312" s="525"/>
      <c r="AX312" s="525"/>
      <c r="AY312" s="525"/>
      <c r="AZ312" s="525"/>
      <c r="BA312" s="525"/>
    </row>
    <row r="313" spans="28:53" s="94" customFormat="1">
      <c r="AB313" s="575"/>
      <c r="AC313" s="569"/>
      <c r="AD313" s="569"/>
      <c r="AE313" s="569"/>
      <c r="AF313" s="569"/>
      <c r="AG313" s="569"/>
      <c r="AH313" s="569"/>
      <c r="AI313" s="569"/>
      <c r="AJ313" s="569"/>
      <c r="AK313" s="569"/>
      <c r="AL313" s="569"/>
      <c r="AM313" s="569"/>
      <c r="AN313" s="569"/>
      <c r="AQ313" s="525"/>
      <c r="AR313" s="525"/>
      <c r="AS313" s="525"/>
      <c r="AT313" s="525"/>
      <c r="AU313" s="525"/>
      <c r="AV313" s="525"/>
      <c r="AW313" s="525"/>
      <c r="AX313" s="525"/>
      <c r="AY313" s="525"/>
      <c r="AZ313" s="525"/>
      <c r="BA313" s="525"/>
    </row>
    <row r="314" spans="28:53" s="94" customFormat="1">
      <c r="AB314" s="575"/>
      <c r="AC314" s="569"/>
      <c r="AD314" s="569"/>
      <c r="AE314" s="569"/>
      <c r="AF314" s="569"/>
      <c r="AG314" s="569"/>
      <c r="AH314" s="569"/>
      <c r="AI314" s="569"/>
      <c r="AJ314" s="569"/>
      <c r="AK314" s="569"/>
      <c r="AL314" s="569"/>
      <c r="AM314" s="569"/>
      <c r="AN314" s="569"/>
      <c r="AQ314" s="525"/>
      <c r="AR314" s="525"/>
      <c r="AS314" s="525"/>
      <c r="AT314" s="525"/>
      <c r="AU314" s="525"/>
      <c r="AV314" s="525"/>
      <c r="AW314" s="525"/>
      <c r="AX314" s="525"/>
      <c r="AY314" s="525"/>
      <c r="AZ314" s="525"/>
      <c r="BA314" s="525"/>
    </row>
    <row r="315" spans="28:53" s="94" customFormat="1">
      <c r="AB315" s="575"/>
      <c r="AC315" s="569"/>
      <c r="AD315" s="569"/>
      <c r="AE315" s="569"/>
      <c r="AF315" s="569"/>
      <c r="AG315" s="569"/>
      <c r="AH315" s="569"/>
      <c r="AI315" s="569"/>
      <c r="AJ315" s="569"/>
      <c r="AK315" s="569"/>
      <c r="AL315" s="569"/>
      <c r="AM315" s="569"/>
      <c r="AN315" s="569"/>
      <c r="AQ315" s="525"/>
      <c r="AR315" s="525"/>
      <c r="AS315" s="525"/>
      <c r="AT315" s="525"/>
      <c r="AU315" s="525"/>
      <c r="AV315" s="525"/>
      <c r="AW315" s="525"/>
      <c r="AX315" s="525"/>
      <c r="AY315" s="525"/>
      <c r="AZ315" s="525"/>
      <c r="BA315" s="525"/>
    </row>
    <row r="316" spans="28:53" s="94" customFormat="1">
      <c r="AB316" s="575"/>
      <c r="AC316" s="569"/>
      <c r="AD316" s="569"/>
      <c r="AE316" s="569"/>
      <c r="AF316" s="569"/>
      <c r="AG316" s="569"/>
      <c r="AH316" s="569"/>
      <c r="AI316" s="569"/>
      <c r="AJ316" s="569"/>
      <c r="AK316" s="569"/>
      <c r="AL316" s="569"/>
      <c r="AM316" s="569"/>
      <c r="AN316" s="569"/>
      <c r="AQ316" s="525"/>
      <c r="AR316" s="525"/>
      <c r="AS316" s="525"/>
      <c r="AT316" s="525"/>
      <c r="AU316" s="525"/>
      <c r="AV316" s="525"/>
      <c r="AW316" s="525"/>
      <c r="AX316" s="525"/>
      <c r="AY316" s="525"/>
      <c r="AZ316" s="525"/>
      <c r="BA316" s="525"/>
    </row>
    <row r="317" spans="28:53" s="94" customFormat="1">
      <c r="AB317" s="575"/>
      <c r="AC317" s="569"/>
      <c r="AD317" s="569"/>
      <c r="AE317" s="569"/>
      <c r="AF317" s="569"/>
      <c r="AG317" s="569"/>
      <c r="AH317" s="569"/>
      <c r="AI317" s="569"/>
      <c r="AJ317" s="569"/>
      <c r="AK317" s="569"/>
      <c r="AL317" s="569"/>
      <c r="AM317" s="569"/>
      <c r="AN317" s="569"/>
      <c r="AQ317" s="525"/>
      <c r="AR317" s="525"/>
      <c r="AS317" s="525"/>
      <c r="AT317" s="525"/>
      <c r="AU317" s="525"/>
      <c r="AV317" s="525"/>
      <c r="AW317" s="525"/>
      <c r="AX317" s="525"/>
      <c r="AY317" s="525"/>
      <c r="AZ317" s="525"/>
      <c r="BA317" s="525"/>
    </row>
    <row r="318" spans="28:53" s="94" customFormat="1">
      <c r="AB318" s="575"/>
      <c r="AC318" s="569"/>
      <c r="AD318" s="569"/>
      <c r="AE318" s="569"/>
      <c r="AF318" s="569"/>
      <c r="AG318" s="569"/>
      <c r="AH318" s="569"/>
      <c r="AI318" s="569"/>
      <c r="AJ318" s="569"/>
      <c r="AK318" s="569"/>
      <c r="AL318" s="569"/>
      <c r="AM318" s="569"/>
      <c r="AN318" s="569"/>
      <c r="AQ318" s="525"/>
      <c r="AR318" s="525"/>
      <c r="AS318" s="525"/>
      <c r="AT318" s="525"/>
      <c r="AU318" s="525"/>
      <c r="AV318" s="525"/>
      <c r="AW318" s="525"/>
      <c r="AX318" s="525"/>
      <c r="AY318" s="525"/>
      <c r="AZ318" s="525"/>
      <c r="BA318" s="525"/>
    </row>
    <row r="319" spans="28:53" s="94" customFormat="1">
      <c r="AB319" s="575"/>
      <c r="AC319" s="569"/>
      <c r="AD319" s="569"/>
      <c r="AE319" s="569"/>
      <c r="AF319" s="569"/>
      <c r="AG319" s="569"/>
      <c r="AH319" s="569"/>
      <c r="AI319" s="569"/>
      <c r="AJ319" s="569"/>
      <c r="AK319" s="569"/>
      <c r="AL319" s="569"/>
      <c r="AM319" s="569"/>
      <c r="AN319" s="569"/>
      <c r="AQ319" s="525"/>
      <c r="AR319" s="525"/>
      <c r="AS319" s="525"/>
      <c r="AT319" s="525"/>
      <c r="AU319" s="525"/>
      <c r="AV319" s="525"/>
      <c r="AW319" s="525"/>
      <c r="AX319" s="525"/>
      <c r="AY319" s="525"/>
      <c r="AZ319" s="525"/>
      <c r="BA319" s="525"/>
    </row>
    <row r="320" spans="28:53" s="94" customFormat="1">
      <c r="AB320" s="575"/>
      <c r="AC320" s="569"/>
      <c r="AD320" s="569"/>
      <c r="AE320" s="569"/>
      <c r="AF320" s="569"/>
      <c r="AG320" s="569"/>
      <c r="AH320" s="569"/>
      <c r="AI320" s="569"/>
      <c r="AJ320" s="569"/>
      <c r="AK320" s="569"/>
      <c r="AL320" s="569"/>
      <c r="AM320" s="569"/>
      <c r="AN320" s="569"/>
      <c r="AQ320" s="525"/>
      <c r="AR320" s="525"/>
      <c r="AS320" s="525"/>
      <c r="AT320" s="525"/>
      <c r="AU320" s="525"/>
      <c r="AV320" s="525"/>
      <c r="AW320" s="525"/>
      <c r="AX320" s="525"/>
      <c r="AY320" s="525"/>
      <c r="AZ320" s="525"/>
      <c r="BA320" s="525"/>
    </row>
    <row r="321" spans="28:53" s="94" customFormat="1">
      <c r="AB321" s="575"/>
      <c r="AC321" s="569"/>
      <c r="AD321" s="569"/>
      <c r="AE321" s="569"/>
      <c r="AF321" s="569"/>
      <c r="AG321" s="569"/>
      <c r="AH321" s="569"/>
      <c r="AI321" s="569"/>
      <c r="AJ321" s="569"/>
      <c r="AK321" s="569"/>
      <c r="AL321" s="569"/>
      <c r="AM321" s="569"/>
      <c r="AN321" s="569"/>
      <c r="AQ321" s="525"/>
      <c r="AR321" s="525"/>
      <c r="AS321" s="525"/>
      <c r="AT321" s="525"/>
      <c r="AU321" s="525"/>
      <c r="AV321" s="525"/>
      <c r="AW321" s="525"/>
      <c r="AX321" s="525"/>
      <c r="AY321" s="525"/>
      <c r="AZ321" s="525"/>
      <c r="BA321" s="525"/>
    </row>
    <row r="322" spans="28:53" s="94" customFormat="1">
      <c r="AB322" s="575"/>
      <c r="AC322" s="569"/>
      <c r="AD322" s="569"/>
      <c r="AE322" s="569"/>
      <c r="AF322" s="569"/>
      <c r="AG322" s="569"/>
      <c r="AH322" s="569"/>
      <c r="AI322" s="569"/>
      <c r="AJ322" s="569"/>
      <c r="AK322" s="569"/>
      <c r="AL322" s="569"/>
      <c r="AM322" s="569"/>
      <c r="AN322" s="569"/>
      <c r="AQ322" s="525"/>
      <c r="AR322" s="525"/>
      <c r="AS322" s="525"/>
      <c r="AT322" s="525"/>
      <c r="AU322" s="525"/>
      <c r="AV322" s="525"/>
      <c r="AW322" s="525"/>
      <c r="AX322" s="525"/>
      <c r="AY322" s="525"/>
      <c r="AZ322" s="525"/>
      <c r="BA322" s="525"/>
    </row>
    <row r="323" spans="28:53" s="94" customFormat="1">
      <c r="AB323" s="575"/>
      <c r="AC323" s="569"/>
      <c r="AD323" s="569"/>
      <c r="AE323" s="569"/>
      <c r="AF323" s="569"/>
      <c r="AG323" s="569"/>
      <c r="AH323" s="569"/>
      <c r="AI323" s="569"/>
      <c r="AJ323" s="569"/>
      <c r="AK323" s="569"/>
      <c r="AL323" s="569"/>
      <c r="AM323" s="569"/>
      <c r="AN323" s="569"/>
      <c r="AQ323" s="525"/>
      <c r="AR323" s="525"/>
      <c r="AS323" s="525"/>
      <c r="AT323" s="525"/>
      <c r="AU323" s="525"/>
      <c r="AV323" s="525"/>
      <c r="AW323" s="525"/>
      <c r="AX323" s="525"/>
      <c r="AY323" s="525"/>
      <c r="AZ323" s="525"/>
      <c r="BA323" s="525"/>
    </row>
    <row r="324" spans="28:53" s="94" customFormat="1">
      <c r="AB324" s="575"/>
      <c r="AC324" s="569"/>
      <c r="AD324" s="569"/>
      <c r="AE324" s="569"/>
      <c r="AF324" s="569"/>
      <c r="AG324" s="569"/>
      <c r="AH324" s="569"/>
      <c r="AI324" s="569"/>
      <c r="AJ324" s="569"/>
      <c r="AK324" s="569"/>
      <c r="AL324" s="569"/>
      <c r="AM324" s="569"/>
      <c r="AN324" s="569"/>
      <c r="AQ324" s="525"/>
      <c r="AR324" s="525"/>
      <c r="AS324" s="525"/>
      <c r="AT324" s="525"/>
      <c r="AU324" s="525"/>
      <c r="AV324" s="525"/>
      <c r="AW324" s="525"/>
      <c r="AX324" s="525"/>
      <c r="AY324" s="525"/>
      <c r="AZ324" s="525"/>
      <c r="BA324" s="525"/>
    </row>
    <row r="325" spans="28:53" s="94" customFormat="1">
      <c r="AB325" s="575"/>
      <c r="AC325" s="569"/>
      <c r="AD325" s="569"/>
      <c r="AE325" s="569"/>
      <c r="AF325" s="569"/>
      <c r="AG325" s="569"/>
      <c r="AH325" s="569"/>
      <c r="AI325" s="569"/>
      <c r="AJ325" s="569"/>
      <c r="AK325" s="569"/>
      <c r="AL325" s="569"/>
      <c r="AM325" s="569"/>
      <c r="AN325" s="569"/>
      <c r="AQ325" s="525"/>
      <c r="AR325" s="525"/>
      <c r="AS325" s="525"/>
      <c r="AT325" s="525"/>
      <c r="AU325" s="525"/>
      <c r="AV325" s="525"/>
      <c r="AW325" s="525"/>
      <c r="AX325" s="525"/>
      <c r="AY325" s="525"/>
      <c r="AZ325" s="525"/>
      <c r="BA325" s="525"/>
    </row>
    <row r="326" spans="28:53" s="94" customFormat="1">
      <c r="AB326" s="575"/>
      <c r="AC326" s="569"/>
      <c r="AD326" s="569"/>
      <c r="AE326" s="569"/>
      <c r="AF326" s="569"/>
      <c r="AG326" s="569"/>
      <c r="AH326" s="569"/>
      <c r="AI326" s="569"/>
      <c r="AJ326" s="569"/>
      <c r="AK326" s="569"/>
      <c r="AL326" s="569"/>
      <c r="AM326" s="569"/>
      <c r="AN326" s="569"/>
      <c r="AQ326" s="525"/>
      <c r="AR326" s="525"/>
      <c r="AS326" s="525"/>
      <c r="AT326" s="525"/>
      <c r="AU326" s="525"/>
      <c r="AV326" s="525"/>
      <c r="AW326" s="525"/>
      <c r="AX326" s="525"/>
      <c r="AY326" s="525"/>
      <c r="AZ326" s="525"/>
      <c r="BA326" s="525"/>
    </row>
    <row r="327" spans="28:53" s="94" customFormat="1">
      <c r="AB327" s="575"/>
      <c r="AC327" s="569"/>
      <c r="AD327" s="569"/>
      <c r="AE327" s="569"/>
      <c r="AF327" s="569"/>
      <c r="AG327" s="569"/>
      <c r="AH327" s="569"/>
      <c r="AI327" s="569"/>
      <c r="AJ327" s="569"/>
      <c r="AK327" s="569"/>
      <c r="AL327" s="569"/>
      <c r="AM327" s="569"/>
      <c r="AN327" s="569"/>
      <c r="AQ327" s="525"/>
      <c r="AR327" s="525"/>
      <c r="AS327" s="525"/>
      <c r="AT327" s="525"/>
      <c r="AU327" s="525"/>
      <c r="AV327" s="525"/>
      <c r="AW327" s="525"/>
      <c r="AX327" s="525"/>
      <c r="AY327" s="525"/>
      <c r="AZ327" s="525"/>
      <c r="BA327" s="525"/>
    </row>
    <row r="328" spans="28:53" s="94" customFormat="1">
      <c r="AB328" s="575"/>
      <c r="AC328" s="569"/>
      <c r="AD328" s="569"/>
      <c r="AE328" s="569"/>
      <c r="AF328" s="569"/>
      <c r="AG328" s="569"/>
      <c r="AH328" s="569"/>
      <c r="AI328" s="569"/>
      <c r="AJ328" s="569"/>
      <c r="AK328" s="569"/>
      <c r="AL328" s="569"/>
      <c r="AM328" s="569"/>
      <c r="AN328" s="569"/>
      <c r="AQ328" s="525"/>
      <c r="AR328" s="525"/>
      <c r="AS328" s="525"/>
      <c r="AT328" s="525"/>
      <c r="AU328" s="525"/>
      <c r="AV328" s="525"/>
      <c r="AW328" s="525"/>
      <c r="AX328" s="525"/>
      <c r="AY328" s="525"/>
      <c r="AZ328" s="525"/>
      <c r="BA328" s="525"/>
    </row>
    <row r="329" spans="28:53" s="94" customFormat="1">
      <c r="AB329" s="575"/>
      <c r="AC329" s="569"/>
      <c r="AD329" s="569"/>
      <c r="AE329" s="569"/>
      <c r="AF329" s="569"/>
      <c r="AG329" s="569"/>
      <c r="AH329" s="569"/>
      <c r="AI329" s="569"/>
      <c r="AJ329" s="569"/>
      <c r="AK329" s="569"/>
      <c r="AL329" s="569"/>
      <c r="AM329" s="569"/>
      <c r="AN329" s="569"/>
      <c r="AQ329" s="525"/>
      <c r="AR329" s="525"/>
      <c r="AS329" s="525"/>
      <c r="AT329" s="525"/>
      <c r="AU329" s="525"/>
      <c r="AV329" s="525"/>
      <c r="AW329" s="525"/>
      <c r="AX329" s="525"/>
      <c r="AY329" s="525"/>
      <c r="AZ329" s="525"/>
      <c r="BA329" s="525"/>
    </row>
    <row r="330" spans="28:53" s="94" customFormat="1">
      <c r="AB330" s="575"/>
      <c r="AC330" s="569"/>
      <c r="AD330" s="569"/>
      <c r="AE330" s="569"/>
      <c r="AF330" s="569"/>
      <c r="AG330" s="569"/>
      <c r="AH330" s="569"/>
      <c r="AI330" s="569"/>
      <c r="AJ330" s="569"/>
      <c r="AK330" s="569"/>
      <c r="AL330" s="569"/>
      <c r="AM330" s="569"/>
      <c r="AN330" s="569"/>
      <c r="AQ330" s="525"/>
      <c r="AR330" s="525"/>
      <c r="AS330" s="525"/>
      <c r="AT330" s="525"/>
      <c r="AU330" s="525"/>
      <c r="AV330" s="525"/>
      <c r="AW330" s="525"/>
      <c r="AX330" s="525"/>
      <c r="AY330" s="525"/>
      <c r="AZ330" s="525"/>
      <c r="BA330" s="525"/>
    </row>
    <row r="331" spans="28:53" s="94" customFormat="1">
      <c r="AB331" s="575"/>
      <c r="AC331" s="569"/>
      <c r="AD331" s="569"/>
      <c r="AE331" s="569"/>
      <c r="AF331" s="569"/>
      <c r="AG331" s="569"/>
      <c r="AH331" s="569"/>
      <c r="AI331" s="569"/>
      <c r="AJ331" s="569"/>
      <c r="AK331" s="569"/>
      <c r="AL331" s="569"/>
      <c r="AM331" s="569"/>
      <c r="AN331" s="569"/>
      <c r="AQ331" s="525"/>
      <c r="AR331" s="525"/>
      <c r="AS331" s="525"/>
      <c r="AT331" s="525"/>
      <c r="AU331" s="525"/>
      <c r="AV331" s="525"/>
      <c r="AW331" s="525"/>
      <c r="AX331" s="525"/>
      <c r="AY331" s="525"/>
      <c r="AZ331" s="525"/>
      <c r="BA331" s="525"/>
    </row>
    <row r="332" spans="28:53" s="94" customFormat="1">
      <c r="AB332" s="575"/>
      <c r="AC332" s="569"/>
      <c r="AD332" s="569"/>
      <c r="AE332" s="569"/>
      <c r="AF332" s="569"/>
      <c r="AG332" s="569"/>
      <c r="AH332" s="569"/>
      <c r="AI332" s="569"/>
      <c r="AJ332" s="569"/>
      <c r="AK332" s="569"/>
      <c r="AL332" s="569"/>
      <c r="AM332" s="569"/>
      <c r="AN332" s="569"/>
      <c r="AQ332" s="525"/>
      <c r="AR332" s="525"/>
      <c r="AS332" s="525"/>
      <c r="AT332" s="525"/>
      <c r="AU332" s="525"/>
      <c r="AV332" s="525"/>
      <c r="AW332" s="525"/>
      <c r="AX332" s="525"/>
      <c r="AY332" s="525"/>
      <c r="AZ332" s="525"/>
      <c r="BA332" s="525"/>
    </row>
    <row r="333" spans="28:53" s="94" customFormat="1">
      <c r="AB333" s="575"/>
      <c r="AC333" s="569"/>
      <c r="AD333" s="569"/>
      <c r="AE333" s="569"/>
      <c r="AF333" s="569"/>
      <c r="AG333" s="569"/>
      <c r="AH333" s="569"/>
      <c r="AI333" s="569"/>
      <c r="AJ333" s="569"/>
      <c r="AK333" s="569"/>
      <c r="AL333" s="569"/>
      <c r="AM333" s="569"/>
      <c r="AN333" s="569"/>
      <c r="AQ333" s="525"/>
      <c r="AR333" s="525"/>
      <c r="AS333" s="525"/>
      <c r="AT333" s="525"/>
      <c r="AU333" s="525"/>
      <c r="AV333" s="525"/>
      <c r="AW333" s="525"/>
      <c r="AX333" s="525"/>
      <c r="AY333" s="525"/>
      <c r="AZ333" s="525"/>
      <c r="BA333" s="525"/>
    </row>
    <row r="334" spans="28:53" s="94" customFormat="1">
      <c r="AB334" s="575"/>
      <c r="AC334" s="569"/>
      <c r="AD334" s="569"/>
      <c r="AE334" s="569"/>
      <c r="AF334" s="569"/>
      <c r="AG334" s="569"/>
      <c r="AH334" s="569"/>
      <c r="AI334" s="569"/>
      <c r="AJ334" s="569"/>
      <c r="AK334" s="569"/>
      <c r="AL334" s="569"/>
      <c r="AM334" s="569"/>
      <c r="AN334" s="569"/>
      <c r="AQ334" s="525"/>
      <c r="AR334" s="525"/>
      <c r="AS334" s="525"/>
      <c r="AT334" s="525"/>
      <c r="AU334" s="525"/>
      <c r="AV334" s="525"/>
      <c r="AW334" s="525"/>
      <c r="AX334" s="525"/>
      <c r="AY334" s="525"/>
      <c r="AZ334" s="525"/>
      <c r="BA334" s="525"/>
    </row>
    <row r="335" spans="28:53" s="94" customFormat="1">
      <c r="AB335" s="575"/>
      <c r="AC335" s="569"/>
      <c r="AD335" s="569"/>
      <c r="AE335" s="569"/>
      <c r="AF335" s="569"/>
      <c r="AG335" s="569"/>
      <c r="AH335" s="569"/>
      <c r="AI335" s="569"/>
      <c r="AJ335" s="569"/>
      <c r="AK335" s="569"/>
      <c r="AL335" s="569"/>
      <c r="AM335" s="569"/>
      <c r="AN335" s="569"/>
      <c r="AQ335" s="525"/>
      <c r="AR335" s="525"/>
      <c r="AS335" s="525"/>
      <c r="AT335" s="525"/>
      <c r="AU335" s="525"/>
      <c r="AV335" s="525"/>
      <c r="AW335" s="525"/>
      <c r="AX335" s="525"/>
      <c r="AY335" s="525"/>
      <c r="AZ335" s="525"/>
      <c r="BA335" s="525"/>
    </row>
    <row r="336" spans="28:53" s="94" customFormat="1">
      <c r="AB336" s="575"/>
      <c r="AC336" s="569"/>
      <c r="AD336" s="569"/>
      <c r="AE336" s="569"/>
      <c r="AF336" s="569"/>
      <c r="AG336" s="569"/>
      <c r="AH336" s="569"/>
      <c r="AI336" s="569"/>
      <c r="AJ336" s="569"/>
      <c r="AK336" s="569"/>
      <c r="AL336" s="569"/>
      <c r="AM336" s="569"/>
      <c r="AN336" s="569"/>
      <c r="AQ336" s="525"/>
      <c r="AR336" s="525"/>
      <c r="AS336" s="525"/>
      <c r="AT336" s="525"/>
      <c r="AU336" s="525"/>
      <c r="AV336" s="525"/>
      <c r="AW336" s="525"/>
      <c r="AX336" s="525"/>
      <c r="AY336" s="525"/>
      <c r="AZ336" s="525"/>
      <c r="BA336" s="525"/>
    </row>
    <row r="337" spans="28:53" s="94" customFormat="1">
      <c r="AB337" s="575"/>
      <c r="AC337" s="569"/>
      <c r="AD337" s="569"/>
      <c r="AE337" s="569"/>
      <c r="AF337" s="569"/>
      <c r="AG337" s="569"/>
      <c r="AH337" s="569"/>
      <c r="AI337" s="569"/>
      <c r="AJ337" s="569"/>
      <c r="AK337" s="569"/>
      <c r="AL337" s="569"/>
      <c r="AM337" s="569"/>
      <c r="AN337" s="569"/>
      <c r="AQ337" s="525"/>
      <c r="AR337" s="525"/>
      <c r="AS337" s="525"/>
      <c r="AT337" s="525"/>
      <c r="AU337" s="525"/>
      <c r="AV337" s="525"/>
      <c r="AW337" s="525"/>
      <c r="AX337" s="525"/>
      <c r="AY337" s="525"/>
      <c r="AZ337" s="525"/>
      <c r="BA337" s="525"/>
    </row>
    <row r="338" spans="28:53" s="94" customFormat="1">
      <c r="AB338" s="575"/>
      <c r="AC338" s="569"/>
      <c r="AD338" s="569"/>
      <c r="AE338" s="569"/>
      <c r="AF338" s="569"/>
      <c r="AG338" s="569"/>
      <c r="AH338" s="569"/>
      <c r="AI338" s="569"/>
      <c r="AJ338" s="569"/>
      <c r="AK338" s="569"/>
      <c r="AL338" s="569"/>
      <c r="AM338" s="569"/>
      <c r="AN338" s="569"/>
      <c r="AQ338" s="525"/>
      <c r="AR338" s="525"/>
      <c r="AS338" s="525"/>
      <c r="AT338" s="525"/>
      <c r="AU338" s="525"/>
      <c r="AV338" s="525"/>
      <c r="AW338" s="525"/>
      <c r="AX338" s="525"/>
      <c r="AY338" s="525"/>
      <c r="AZ338" s="525"/>
      <c r="BA338" s="525"/>
    </row>
    <row r="339" spans="28:53" s="94" customFormat="1">
      <c r="AB339" s="575"/>
      <c r="AC339" s="569"/>
      <c r="AD339" s="569"/>
      <c r="AE339" s="569"/>
      <c r="AF339" s="569"/>
      <c r="AG339" s="569"/>
      <c r="AH339" s="569"/>
      <c r="AI339" s="569"/>
      <c r="AJ339" s="569"/>
      <c r="AK339" s="569"/>
      <c r="AL339" s="569"/>
      <c r="AM339" s="569"/>
      <c r="AN339" s="569"/>
      <c r="AQ339" s="525"/>
      <c r="AR339" s="525"/>
      <c r="AS339" s="525"/>
      <c r="AT339" s="525"/>
      <c r="AU339" s="525"/>
      <c r="AV339" s="525"/>
      <c r="AW339" s="525"/>
      <c r="AX339" s="525"/>
      <c r="AY339" s="525"/>
      <c r="AZ339" s="525"/>
      <c r="BA339" s="525"/>
    </row>
    <row r="340" spans="28:53" s="94" customFormat="1">
      <c r="AB340" s="575"/>
      <c r="AC340" s="569"/>
      <c r="AD340" s="569"/>
      <c r="AE340" s="569"/>
      <c r="AF340" s="569"/>
      <c r="AG340" s="569"/>
      <c r="AH340" s="569"/>
      <c r="AI340" s="569"/>
      <c r="AJ340" s="569"/>
      <c r="AK340" s="569"/>
      <c r="AL340" s="569"/>
      <c r="AM340" s="569"/>
      <c r="AN340" s="569"/>
      <c r="AQ340" s="525"/>
      <c r="AR340" s="525"/>
      <c r="AS340" s="525"/>
      <c r="AT340" s="525"/>
      <c r="AU340" s="525"/>
      <c r="AV340" s="525"/>
      <c r="AW340" s="525"/>
      <c r="AX340" s="525"/>
      <c r="AY340" s="525"/>
      <c r="AZ340" s="525"/>
      <c r="BA340" s="525"/>
    </row>
    <row r="341" spans="28:53" s="94" customFormat="1">
      <c r="AB341" s="575"/>
      <c r="AC341" s="569"/>
      <c r="AD341" s="569"/>
      <c r="AE341" s="569"/>
      <c r="AF341" s="569"/>
      <c r="AG341" s="569"/>
      <c r="AH341" s="569"/>
      <c r="AI341" s="569"/>
      <c r="AJ341" s="569"/>
      <c r="AK341" s="569"/>
      <c r="AL341" s="569"/>
      <c r="AM341" s="569"/>
      <c r="AN341" s="569"/>
      <c r="AQ341" s="525"/>
      <c r="AR341" s="525"/>
      <c r="AS341" s="525"/>
      <c r="AT341" s="525"/>
      <c r="AU341" s="525"/>
      <c r="AV341" s="525"/>
      <c r="AW341" s="525"/>
      <c r="AX341" s="525"/>
      <c r="AY341" s="525"/>
      <c r="AZ341" s="525"/>
      <c r="BA341" s="525"/>
    </row>
    <row r="342" spans="28:53" s="94" customFormat="1">
      <c r="AB342" s="575"/>
      <c r="AC342" s="569"/>
      <c r="AD342" s="569"/>
      <c r="AE342" s="569"/>
      <c r="AF342" s="569"/>
      <c r="AG342" s="569"/>
      <c r="AH342" s="569"/>
      <c r="AI342" s="569"/>
      <c r="AJ342" s="569"/>
      <c r="AK342" s="569"/>
      <c r="AL342" s="569"/>
      <c r="AM342" s="569"/>
      <c r="AN342" s="569"/>
      <c r="AQ342" s="525"/>
      <c r="AR342" s="525"/>
      <c r="AS342" s="525"/>
      <c r="AT342" s="525"/>
      <c r="AU342" s="525"/>
      <c r="AV342" s="525"/>
      <c r="AW342" s="525"/>
      <c r="AX342" s="525"/>
      <c r="AY342" s="525"/>
      <c r="AZ342" s="525"/>
      <c r="BA342" s="525"/>
    </row>
    <row r="343" spans="28:53" s="94" customFormat="1">
      <c r="AB343" s="575"/>
      <c r="AC343" s="569"/>
      <c r="AD343" s="569"/>
      <c r="AE343" s="569"/>
      <c r="AF343" s="569"/>
      <c r="AG343" s="569"/>
      <c r="AH343" s="569"/>
      <c r="AI343" s="569"/>
      <c r="AJ343" s="569"/>
      <c r="AK343" s="569"/>
      <c r="AL343" s="569"/>
      <c r="AM343" s="569"/>
      <c r="AN343" s="569"/>
      <c r="AQ343" s="525"/>
      <c r="AR343" s="525"/>
      <c r="AS343" s="525"/>
      <c r="AT343" s="525"/>
      <c r="AU343" s="525"/>
      <c r="AV343" s="525"/>
      <c r="AW343" s="525"/>
      <c r="AX343" s="525"/>
      <c r="AY343" s="525"/>
      <c r="AZ343" s="525"/>
      <c r="BA343" s="525"/>
    </row>
    <row r="344" spans="28:53" s="94" customFormat="1">
      <c r="AB344" s="575"/>
      <c r="AC344" s="569"/>
      <c r="AD344" s="569"/>
      <c r="AE344" s="569"/>
      <c r="AF344" s="569"/>
      <c r="AG344" s="569"/>
      <c r="AH344" s="569"/>
      <c r="AI344" s="569"/>
      <c r="AJ344" s="569"/>
      <c r="AK344" s="569"/>
      <c r="AL344" s="569"/>
      <c r="AM344" s="569"/>
      <c r="AN344" s="569"/>
      <c r="AQ344" s="525"/>
      <c r="AR344" s="525"/>
      <c r="AS344" s="525"/>
      <c r="AT344" s="525"/>
      <c r="AU344" s="525"/>
      <c r="AV344" s="525"/>
      <c r="AW344" s="525"/>
      <c r="AX344" s="525"/>
      <c r="AY344" s="525"/>
      <c r="AZ344" s="525"/>
      <c r="BA344" s="525"/>
    </row>
    <row r="345" spans="28:53" s="94" customFormat="1">
      <c r="AB345" s="575"/>
      <c r="AC345" s="569"/>
      <c r="AD345" s="569"/>
      <c r="AE345" s="569"/>
      <c r="AF345" s="569"/>
      <c r="AG345" s="569"/>
      <c r="AH345" s="569"/>
      <c r="AI345" s="569"/>
      <c r="AJ345" s="569"/>
      <c r="AK345" s="569"/>
      <c r="AL345" s="569"/>
      <c r="AM345" s="569"/>
      <c r="AN345" s="569"/>
      <c r="AQ345" s="525"/>
      <c r="AR345" s="525"/>
      <c r="AS345" s="525"/>
      <c r="AT345" s="525"/>
      <c r="AU345" s="525"/>
      <c r="AV345" s="525"/>
      <c r="AW345" s="525"/>
      <c r="AX345" s="525"/>
      <c r="AY345" s="525"/>
      <c r="AZ345" s="525"/>
      <c r="BA345" s="525"/>
    </row>
    <row r="346" spans="28:53" s="94" customFormat="1">
      <c r="AB346" s="575"/>
      <c r="AC346" s="569"/>
      <c r="AD346" s="569"/>
      <c r="AE346" s="569"/>
      <c r="AF346" s="569"/>
      <c r="AG346" s="569"/>
      <c r="AH346" s="569"/>
      <c r="AI346" s="569"/>
      <c r="AJ346" s="569"/>
      <c r="AK346" s="569"/>
      <c r="AL346" s="569"/>
      <c r="AM346" s="569"/>
      <c r="AN346" s="569"/>
      <c r="AQ346" s="525"/>
      <c r="AR346" s="525"/>
      <c r="AS346" s="525"/>
      <c r="AT346" s="525"/>
      <c r="AU346" s="525"/>
      <c r="AV346" s="525"/>
      <c r="AW346" s="525"/>
      <c r="AX346" s="525"/>
      <c r="AY346" s="525"/>
      <c r="AZ346" s="525"/>
      <c r="BA346" s="525"/>
    </row>
    <row r="347" spans="28:53" s="94" customFormat="1">
      <c r="AB347" s="575"/>
      <c r="AC347" s="569"/>
      <c r="AD347" s="569"/>
      <c r="AE347" s="569"/>
      <c r="AF347" s="569"/>
      <c r="AG347" s="569"/>
      <c r="AH347" s="569"/>
      <c r="AI347" s="569"/>
      <c r="AJ347" s="569"/>
      <c r="AK347" s="569"/>
      <c r="AL347" s="569"/>
      <c r="AM347" s="569"/>
      <c r="AN347" s="569"/>
      <c r="AQ347" s="525"/>
      <c r="AR347" s="525"/>
      <c r="AS347" s="525"/>
      <c r="AT347" s="525"/>
      <c r="AU347" s="525"/>
      <c r="AV347" s="525"/>
      <c r="AW347" s="525"/>
      <c r="AX347" s="525"/>
      <c r="AY347" s="525"/>
      <c r="AZ347" s="525"/>
      <c r="BA347" s="525"/>
    </row>
    <row r="348" spans="28:53" s="94" customFormat="1">
      <c r="AB348" s="575"/>
      <c r="AC348" s="569"/>
      <c r="AD348" s="569"/>
      <c r="AE348" s="569"/>
      <c r="AF348" s="569"/>
      <c r="AG348" s="569"/>
      <c r="AH348" s="569"/>
      <c r="AI348" s="569"/>
      <c r="AJ348" s="569"/>
      <c r="AK348" s="569"/>
      <c r="AL348" s="569"/>
      <c r="AM348" s="569"/>
      <c r="AN348" s="569"/>
      <c r="AQ348" s="525"/>
      <c r="AR348" s="525"/>
      <c r="AS348" s="525"/>
      <c r="AT348" s="525"/>
      <c r="AU348" s="525"/>
      <c r="AV348" s="525"/>
      <c r="AW348" s="525"/>
      <c r="AX348" s="525"/>
      <c r="AY348" s="525"/>
      <c r="AZ348" s="525"/>
      <c r="BA348" s="525"/>
    </row>
    <row r="349" spans="28:53" s="94" customFormat="1">
      <c r="AB349" s="575"/>
      <c r="AC349" s="569"/>
      <c r="AD349" s="569"/>
      <c r="AE349" s="569"/>
      <c r="AF349" s="569"/>
      <c r="AG349" s="569"/>
      <c r="AH349" s="569"/>
      <c r="AI349" s="569"/>
      <c r="AJ349" s="569"/>
      <c r="AK349" s="569"/>
      <c r="AL349" s="569"/>
      <c r="AM349" s="569"/>
      <c r="AN349" s="569"/>
      <c r="AQ349" s="525"/>
      <c r="AR349" s="525"/>
      <c r="AS349" s="525"/>
      <c r="AT349" s="525"/>
      <c r="AU349" s="525"/>
      <c r="AV349" s="525"/>
      <c r="AW349" s="525"/>
      <c r="AX349" s="525"/>
      <c r="AY349" s="525"/>
      <c r="AZ349" s="525"/>
      <c r="BA349" s="525"/>
    </row>
    <row r="350" spans="28:53" s="94" customFormat="1">
      <c r="AB350" s="575"/>
      <c r="AC350" s="569"/>
      <c r="AD350" s="569"/>
      <c r="AE350" s="569"/>
      <c r="AF350" s="569"/>
      <c r="AG350" s="569"/>
      <c r="AH350" s="569"/>
      <c r="AI350" s="569"/>
      <c r="AJ350" s="569"/>
      <c r="AK350" s="569"/>
      <c r="AL350" s="569"/>
      <c r="AM350" s="569"/>
      <c r="AN350" s="569"/>
      <c r="AQ350" s="525"/>
      <c r="AR350" s="525"/>
      <c r="AS350" s="525"/>
      <c r="AT350" s="525"/>
      <c r="AU350" s="525"/>
      <c r="AV350" s="525"/>
      <c r="AW350" s="525"/>
      <c r="AX350" s="525"/>
      <c r="AY350" s="525"/>
      <c r="AZ350" s="525"/>
      <c r="BA350" s="525"/>
    </row>
    <row r="351" spans="28:53" s="94" customFormat="1">
      <c r="AB351" s="575"/>
      <c r="AC351" s="569"/>
      <c r="AD351" s="569"/>
      <c r="AE351" s="569"/>
      <c r="AF351" s="569"/>
      <c r="AG351" s="569"/>
      <c r="AH351" s="569"/>
      <c r="AI351" s="569"/>
      <c r="AJ351" s="569"/>
      <c r="AK351" s="569"/>
      <c r="AL351" s="569"/>
      <c r="AM351" s="569"/>
      <c r="AN351" s="569"/>
      <c r="AQ351" s="525"/>
      <c r="AR351" s="525"/>
      <c r="AS351" s="525"/>
      <c r="AT351" s="525"/>
      <c r="AU351" s="525"/>
      <c r="AV351" s="525"/>
      <c r="AW351" s="525"/>
      <c r="AX351" s="525"/>
      <c r="AY351" s="525"/>
      <c r="AZ351" s="525"/>
      <c r="BA351" s="525"/>
    </row>
    <row r="352" spans="28:53" s="94" customFormat="1">
      <c r="AB352" s="575"/>
      <c r="AC352" s="569"/>
      <c r="AD352" s="569"/>
      <c r="AE352" s="569"/>
      <c r="AF352" s="569"/>
      <c r="AG352" s="569"/>
      <c r="AH352" s="569"/>
      <c r="AI352" s="569"/>
      <c r="AJ352" s="569"/>
      <c r="AK352" s="569"/>
      <c r="AL352" s="569"/>
      <c r="AM352" s="569"/>
      <c r="AN352" s="569"/>
      <c r="AQ352" s="525"/>
      <c r="AR352" s="525"/>
      <c r="AS352" s="525"/>
      <c r="AT352" s="525"/>
      <c r="AU352" s="525"/>
      <c r="AV352" s="525"/>
      <c r="AW352" s="525"/>
      <c r="AX352" s="525"/>
      <c r="AY352" s="525"/>
      <c r="AZ352" s="525"/>
      <c r="BA352" s="525"/>
    </row>
    <row r="353" spans="28:53" s="94" customFormat="1">
      <c r="AB353" s="575"/>
      <c r="AC353" s="569"/>
      <c r="AD353" s="569"/>
      <c r="AE353" s="569"/>
      <c r="AF353" s="569"/>
      <c r="AG353" s="569"/>
      <c r="AH353" s="569"/>
      <c r="AI353" s="569"/>
      <c r="AJ353" s="569"/>
      <c r="AK353" s="569"/>
      <c r="AL353" s="569"/>
      <c r="AM353" s="569"/>
      <c r="AN353" s="569"/>
      <c r="AQ353" s="525"/>
      <c r="AR353" s="525"/>
      <c r="AS353" s="525"/>
      <c r="AT353" s="525"/>
      <c r="AU353" s="525"/>
      <c r="AV353" s="525"/>
      <c r="AW353" s="525"/>
      <c r="AX353" s="525"/>
      <c r="AY353" s="525"/>
      <c r="AZ353" s="525"/>
      <c r="BA353" s="525"/>
    </row>
    <row r="354" spans="28:53" s="94" customFormat="1">
      <c r="AB354" s="575"/>
      <c r="AC354" s="569"/>
      <c r="AD354" s="569"/>
      <c r="AE354" s="569"/>
      <c r="AF354" s="569"/>
      <c r="AG354" s="569"/>
      <c r="AH354" s="569"/>
      <c r="AI354" s="569"/>
      <c r="AJ354" s="569"/>
      <c r="AK354" s="569"/>
      <c r="AL354" s="569"/>
      <c r="AM354" s="569"/>
      <c r="AN354" s="569"/>
      <c r="AQ354" s="525"/>
      <c r="AR354" s="525"/>
      <c r="AS354" s="525"/>
      <c r="AT354" s="525"/>
      <c r="AU354" s="525"/>
      <c r="AV354" s="525"/>
      <c r="AW354" s="525"/>
      <c r="AX354" s="525"/>
      <c r="AY354" s="525"/>
      <c r="AZ354" s="525"/>
      <c r="BA354" s="525"/>
    </row>
    <row r="355" spans="28:53" s="94" customFormat="1">
      <c r="AB355" s="575"/>
      <c r="AC355" s="569"/>
      <c r="AD355" s="569"/>
      <c r="AE355" s="569"/>
      <c r="AF355" s="569"/>
      <c r="AG355" s="569"/>
      <c r="AH355" s="569"/>
      <c r="AI355" s="569"/>
      <c r="AJ355" s="569"/>
      <c r="AK355" s="569"/>
      <c r="AL355" s="569"/>
      <c r="AM355" s="569"/>
      <c r="AN355" s="569"/>
      <c r="AQ355" s="525"/>
      <c r="AR355" s="525"/>
      <c r="AS355" s="525"/>
      <c r="AT355" s="525"/>
      <c r="AU355" s="525"/>
      <c r="AV355" s="525"/>
      <c r="AW355" s="525"/>
      <c r="AX355" s="525"/>
      <c r="AY355" s="525"/>
      <c r="AZ355" s="525"/>
      <c r="BA355" s="525"/>
    </row>
    <row r="356" spans="28:53" s="94" customFormat="1">
      <c r="AB356" s="575"/>
      <c r="AC356" s="569"/>
      <c r="AD356" s="569"/>
      <c r="AE356" s="569"/>
      <c r="AF356" s="569"/>
      <c r="AG356" s="569"/>
      <c r="AH356" s="569"/>
      <c r="AI356" s="569"/>
      <c r="AJ356" s="569"/>
      <c r="AK356" s="569"/>
      <c r="AL356" s="569"/>
      <c r="AM356" s="569"/>
      <c r="AN356" s="569"/>
      <c r="AQ356" s="525"/>
      <c r="AR356" s="525"/>
      <c r="AS356" s="525"/>
      <c r="AT356" s="525"/>
      <c r="AU356" s="525"/>
      <c r="AV356" s="525"/>
      <c r="AW356" s="525"/>
      <c r="AX356" s="525"/>
      <c r="AY356" s="525"/>
      <c r="AZ356" s="525"/>
      <c r="BA356" s="525"/>
    </row>
    <row r="357" spans="28:53" s="94" customFormat="1">
      <c r="AB357" s="575"/>
      <c r="AC357" s="569"/>
      <c r="AD357" s="569"/>
      <c r="AE357" s="569"/>
      <c r="AF357" s="569"/>
      <c r="AG357" s="569"/>
      <c r="AH357" s="569"/>
      <c r="AI357" s="569"/>
      <c r="AJ357" s="569"/>
      <c r="AK357" s="569"/>
      <c r="AL357" s="569"/>
      <c r="AM357" s="569"/>
      <c r="AN357" s="569"/>
      <c r="AQ357" s="525"/>
      <c r="AR357" s="525"/>
      <c r="AS357" s="525"/>
      <c r="AT357" s="525"/>
      <c r="AU357" s="525"/>
      <c r="AV357" s="525"/>
      <c r="AW357" s="525"/>
      <c r="AX357" s="525"/>
      <c r="AY357" s="525"/>
      <c r="AZ357" s="525"/>
      <c r="BA357" s="525"/>
    </row>
    <row r="358" spans="28:53" s="94" customFormat="1">
      <c r="AB358" s="575"/>
      <c r="AC358" s="569"/>
      <c r="AD358" s="569"/>
      <c r="AE358" s="569"/>
      <c r="AF358" s="569"/>
      <c r="AG358" s="569"/>
      <c r="AH358" s="569"/>
      <c r="AI358" s="569"/>
      <c r="AJ358" s="569"/>
      <c r="AK358" s="569"/>
      <c r="AL358" s="569"/>
      <c r="AM358" s="569"/>
      <c r="AN358" s="569"/>
      <c r="AQ358" s="525"/>
      <c r="AR358" s="525"/>
      <c r="AS358" s="525"/>
      <c r="AT358" s="525"/>
      <c r="AU358" s="525"/>
      <c r="AV358" s="525"/>
      <c r="AW358" s="525"/>
      <c r="AX358" s="525"/>
      <c r="AY358" s="525"/>
      <c r="AZ358" s="525"/>
      <c r="BA358" s="525"/>
    </row>
    <row r="359" spans="28:53" s="94" customFormat="1">
      <c r="AB359" s="575"/>
      <c r="AC359" s="569"/>
      <c r="AD359" s="569"/>
      <c r="AE359" s="569"/>
      <c r="AF359" s="569"/>
      <c r="AG359" s="569"/>
      <c r="AH359" s="569"/>
      <c r="AI359" s="569"/>
      <c r="AJ359" s="569"/>
      <c r="AK359" s="569"/>
      <c r="AL359" s="569"/>
      <c r="AM359" s="569"/>
      <c r="AN359" s="569"/>
      <c r="AQ359" s="525"/>
      <c r="AR359" s="525"/>
      <c r="AS359" s="525"/>
      <c r="AT359" s="525"/>
      <c r="AU359" s="525"/>
      <c r="AV359" s="525"/>
      <c r="AW359" s="525"/>
      <c r="AX359" s="525"/>
      <c r="AY359" s="525"/>
      <c r="AZ359" s="525"/>
      <c r="BA359" s="525"/>
    </row>
    <row r="360" spans="28:53" s="94" customFormat="1">
      <c r="AB360" s="575"/>
      <c r="AC360" s="569"/>
      <c r="AD360" s="569"/>
      <c r="AE360" s="569"/>
      <c r="AF360" s="569"/>
      <c r="AG360" s="569"/>
      <c r="AH360" s="569"/>
      <c r="AI360" s="569"/>
      <c r="AJ360" s="569"/>
      <c r="AK360" s="569"/>
      <c r="AL360" s="569"/>
      <c r="AM360" s="569"/>
      <c r="AN360" s="569"/>
      <c r="AQ360" s="525"/>
      <c r="AR360" s="525"/>
      <c r="AS360" s="525"/>
      <c r="AT360" s="525"/>
      <c r="AU360" s="525"/>
      <c r="AV360" s="525"/>
      <c r="AW360" s="525"/>
      <c r="AX360" s="525"/>
      <c r="AY360" s="525"/>
      <c r="AZ360" s="525"/>
      <c r="BA360" s="525"/>
    </row>
    <row r="361" spans="28:53" s="94" customFormat="1">
      <c r="AB361" s="575"/>
      <c r="AC361" s="569"/>
      <c r="AD361" s="569"/>
      <c r="AE361" s="569"/>
      <c r="AF361" s="569"/>
      <c r="AG361" s="569"/>
      <c r="AH361" s="569"/>
      <c r="AI361" s="569"/>
      <c r="AJ361" s="569"/>
      <c r="AK361" s="569"/>
      <c r="AL361" s="569"/>
      <c r="AM361" s="569"/>
      <c r="AN361" s="569"/>
      <c r="AQ361" s="525"/>
      <c r="AR361" s="525"/>
      <c r="AS361" s="525"/>
      <c r="AT361" s="525"/>
      <c r="AU361" s="525"/>
      <c r="AV361" s="525"/>
      <c r="AW361" s="525"/>
      <c r="AX361" s="525"/>
      <c r="AY361" s="525"/>
      <c r="AZ361" s="525"/>
      <c r="BA361" s="525"/>
    </row>
    <row r="362" spans="28:53" s="94" customFormat="1">
      <c r="AB362" s="575"/>
      <c r="AC362" s="569"/>
      <c r="AD362" s="569"/>
      <c r="AE362" s="569"/>
      <c r="AF362" s="569"/>
      <c r="AG362" s="569"/>
      <c r="AH362" s="569"/>
      <c r="AI362" s="569"/>
      <c r="AJ362" s="569"/>
      <c r="AK362" s="569"/>
      <c r="AL362" s="569"/>
      <c r="AM362" s="569"/>
      <c r="AN362" s="569"/>
      <c r="AQ362" s="525"/>
      <c r="AR362" s="525"/>
      <c r="AS362" s="525"/>
      <c r="AT362" s="525"/>
      <c r="AU362" s="525"/>
      <c r="AV362" s="525"/>
      <c r="AW362" s="525"/>
      <c r="AX362" s="525"/>
      <c r="AY362" s="525"/>
      <c r="AZ362" s="525"/>
      <c r="BA362" s="525"/>
    </row>
    <row r="363" spans="28:53" s="94" customFormat="1">
      <c r="AB363" s="575"/>
      <c r="AC363" s="569"/>
      <c r="AD363" s="569"/>
      <c r="AE363" s="569"/>
      <c r="AF363" s="569"/>
      <c r="AG363" s="569"/>
      <c r="AH363" s="569"/>
      <c r="AI363" s="569"/>
      <c r="AJ363" s="569"/>
      <c r="AK363" s="569"/>
      <c r="AL363" s="569"/>
      <c r="AM363" s="569"/>
      <c r="AN363" s="569"/>
      <c r="AQ363" s="525"/>
      <c r="AR363" s="525"/>
      <c r="AS363" s="525"/>
      <c r="AT363" s="525"/>
      <c r="AU363" s="525"/>
      <c r="AV363" s="525"/>
      <c r="AW363" s="525"/>
      <c r="AX363" s="525"/>
      <c r="AY363" s="525"/>
      <c r="AZ363" s="525"/>
      <c r="BA363" s="525"/>
    </row>
    <row r="364" spans="28:53" s="94" customFormat="1">
      <c r="AB364" s="575"/>
      <c r="AC364" s="569"/>
      <c r="AD364" s="569"/>
      <c r="AE364" s="569"/>
      <c r="AF364" s="569"/>
      <c r="AG364" s="569"/>
      <c r="AH364" s="569"/>
      <c r="AI364" s="569"/>
      <c r="AJ364" s="569"/>
      <c r="AK364" s="569"/>
      <c r="AL364" s="569"/>
      <c r="AM364" s="569"/>
      <c r="AN364" s="569"/>
      <c r="AQ364" s="525"/>
      <c r="AR364" s="525"/>
      <c r="AS364" s="525"/>
      <c r="AT364" s="525"/>
      <c r="AU364" s="525"/>
      <c r="AV364" s="525"/>
      <c r="AW364" s="525"/>
      <c r="AX364" s="525"/>
      <c r="AY364" s="525"/>
      <c r="AZ364" s="525"/>
      <c r="BA364" s="525"/>
    </row>
    <row r="365" spans="28:53" s="94" customFormat="1">
      <c r="AB365" s="575"/>
      <c r="AC365" s="569"/>
      <c r="AD365" s="569"/>
      <c r="AE365" s="569"/>
      <c r="AF365" s="569"/>
      <c r="AG365" s="569"/>
      <c r="AH365" s="569"/>
      <c r="AI365" s="569"/>
      <c r="AJ365" s="569"/>
      <c r="AK365" s="569"/>
      <c r="AL365" s="569"/>
      <c r="AM365" s="569"/>
      <c r="AN365" s="569"/>
      <c r="AQ365" s="525"/>
      <c r="AR365" s="525"/>
      <c r="AS365" s="525"/>
      <c r="AT365" s="525"/>
      <c r="AU365" s="525"/>
      <c r="AV365" s="525"/>
      <c r="AW365" s="525"/>
      <c r="AX365" s="525"/>
      <c r="AY365" s="525"/>
      <c r="AZ365" s="525"/>
      <c r="BA365" s="525"/>
    </row>
    <row r="366" spans="28:53" s="94" customFormat="1">
      <c r="AB366" s="575"/>
      <c r="AC366" s="569"/>
      <c r="AD366" s="569"/>
      <c r="AE366" s="569"/>
      <c r="AF366" s="569"/>
      <c r="AG366" s="569"/>
      <c r="AH366" s="569"/>
      <c r="AI366" s="569"/>
      <c r="AJ366" s="569"/>
      <c r="AK366" s="569"/>
      <c r="AL366" s="569"/>
      <c r="AM366" s="569"/>
      <c r="AN366" s="569"/>
      <c r="AQ366" s="525"/>
      <c r="AR366" s="525"/>
      <c r="AS366" s="525"/>
      <c r="AT366" s="525"/>
      <c r="AU366" s="525"/>
      <c r="AV366" s="525"/>
      <c r="AW366" s="525"/>
      <c r="AX366" s="525"/>
      <c r="AY366" s="525"/>
      <c r="AZ366" s="525"/>
      <c r="BA366" s="525"/>
    </row>
    <row r="367" spans="28:53" s="94" customFormat="1">
      <c r="AB367" s="575"/>
      <c r="AC367" s="569"/>
      <c r="AD367" s="569"/>
      <c r="AE367" s="569"/>
      <c r="AF367" s="569"/>
      <c r="AG367" s="569"/>
      <c r="AH367" s="569"/>
      <c r="AI367" s="569"/>
      <c r="AJ367" s="569"/>
      <c r="AK367" s="569"/>
      <c r="AL367" s="569"/>
      <c r="AM367" s="569"/>
      <c r="AN367" s="569"/>
      <c r="AQ367" s="525"/>
      <c r="AR367" s="525"/>
      <c r="AS367" s="525"/>
      <c r="AT367" s="525"/>
      <c r="AU367" s="525"/>
      <c r="AV367" s="525"/>
      <c r="AW367" s="525"/>
      <c r="AX367" s="525"/>
      <c r="AY367" s="525"/>
      <c r="AZ367" s="525"/>
      <c r="BA367" s="525"/>
    </row>
    <row r="368" spans="28:53" s="94" customFormat="1">
      <c r="AB368" s="575"/>
      <c r="AC368" s="569"/>
      <c r="AD368" s="569"/>
      <c r="AE368" s="569"/>
      <c r="AF368" s="569"/>
      <c r="AG368" s="569"/>
      <c r="AH368" s="569"/>
      <c r="AI368" s="569"/>
      <c r="AJ368" s="569"/>
      <c r="AK368" s="569"/>
      <c r="AL368" s="569"/>
      <c r="AM368" s="569"/>
      <c r="AN368" s="569"/>
      <c r="AQ368" s="525"/>
      <c r="AR368" s="525"/>
      <c r="AS368" s="525"/>
      <c r="AT368" s="525"/>
      <c r="AU368" s="525"/>
      <c r="AV368" s="525"/>
      <c r="AW368" s="525"/>
      <c r="AX368" s="525"/>
      <c r="AY368" s="525"/>
      <c r="AZ368" s="525"/>
      <c r="BA368" s="525"/>
    </row>
    <row r="369" spans="28:53" s="94" customFormat="1">
      <c r="AB369" s="575"/>
      <c r="AC369" s="569"/>
      <c r="AD369" s="569"/>
      <c r="AE369" s="569"/>
      <c r="AF369" s="569"/>
      <c r="AG369" s="569"/>
      <c r="AH369" s="569"/>
      <c r="AI369" s="569"/>
      <c r="AJ369" s="569"/>
      <c r="AK369" s="569"/>
      <c r="AL369" s="569"/>
      <c r="AM369" s="569"/>
      <c r="AN369" s="569"/>
      <c r="AQ369" s="525"/>
      <c r="AR369" s="525"/>
      <c r="AS369" s="525"/>
      <c r="AT369" s="525"/>
      <c r="AU369" s="525"/>
      <c r="AV369" s="525"/>
      <c r="AW369" s="525"/>
      <c r="AX369" s="525"/>
      <c r="AY369" s="525"/>
      <c r="AZ369" s="525"/>
      <c r="BA369" s="525"/>
    </row>
    <row r="370" spans="28:53" s="94" customFormat="1">
      <c r="AB370" s="575"/>
      <c r="AC370" s="569"/>
      <c r="AD370" s="569"/>
      <c r="AE370" s="569"/>
      <c r="AF370" s="569"/>
      <c r="AG370" s="569"/>
      <c r="AH370" s="569"/>
      <c r="AI370" s="569"/>
      <c r="AJ370" s="569"/>
      <c r="AK370" s="569"/>
      <c r="AL370" s="569"/>
      <c r="AM370" s="569"/>
      <c r="AN370" s="569"/>
      <c r="AQ370" s="525"/>
      <c r="AR370" s="525"/>
      <c r="AS370" s="525"/>
      <c r="AT370" s="525"/>
      <c r="AU370" s="525"/>
      <c r="AV370" s="525"/>
      <c r="AW370" s="525"/>
      <c r="AX370" s="525"/>
      <c r="AY370" s="525"/>
      <c r="AZ370" s="525"/>
      <c r="BA370" s="525"/>
    </row>
    <row r="371" spans="28:53" s="94" customFormat="1">
      <c r="AB371" s="575"/>
      <c r="AC371" s="569"/>
      <c r="AD371" s="569"/>
      <c r="AE371" s="569"/>
      <c r="AF371" s="569"/>
      <c r="AG371" s="569"/>
      <c r="AH371" s="569"/>
      <c r="AI371" s="569"/>
      <c r="AJ371" s="569"/>
      <c r="AK371" s="569"/>
      <c r="AL371" s="569"/>
      <c r="AM371" s="569"/>
      <c r="AN371" s="569"/>
      <c r="AQ371" s="525"/>
      <c r="AR371" s="525"/>
      <c r="AS371" s="525"/>
      <c r="AT371" s="525"/>
      <c r="AU371" s="525"/>
      <c r="AV371" s="525"/>
      <c r="AW371" s="525"/>
      <c r="AX371" s="525"/>
      <c r="AY371" s="525"/>
      <c r="AZ371" s="525"/>
      <c r="BA371" s="525"/>
    </row>
    <row r="372" spans="28:53" s="94" customFormat="1">
      <c r="AB372" s="575"/>
      <c r="AC372" s="569"/>
      <c r="AD372" s="569"/>
      <c r="AE372" s="569"/>
      <c r="AF372" s="569"/>
      <c r="AG372" s="569"/>
      <c r="AH372" s="569"/>
      <c r="AI372" s="569"/>
      <c r="AJ372" s="569"/>
      <c r="AK372" s="569"/>
      <c r="AL372" s="569"/>
      <c r="AM372" s="569"/>
      <c r="AN372" s="569"/>
      <c r="AQ372" s="525"/>
      <c r="AR372" s="525"/>
      <c r="AS372" s="525"/>
      <c r="AT372" s="525"/>
      <c r="AU372" s="525"/>
      <c r="AV372" s="525"/>
      <c r="AW372" s="525"/>
      <c r="AX372" s="525"/>
      <c r="AY372" s="525"/>
      <c r="AZ372" s="525"/>
      <c r="BA372" s="525"/>
    </row>
    <row r="373" spans="28:53" s="94" customFormat="1">
      <c r="AB373" s="575"/>
      <c r="AC373" s="569"/>
      <c r="AD373" s="569"/>
      <c r="AE373" s="569"/>
      <c r="AF373" s="569"/>
      <c r="AG373" s="569"/>
      <c r="AH373" s="569"/>
      <c r="AI373" s="569"/>
      <c r="AJ373" s="569"/>
      <c r="AK373" s="569"/>
      <c r="AL373" s="569"/>
      <c r="AM373" s="569"/>
      <c r="AN373" s="569"/>
      <c r="AQ373" s="525"/>
      <c r="AR373" s="525"/>
      <c r="AS373" s="525"/>
      <c r="AT373" s="525"/>
      <c r="AU373" s="525"/>
      <c r="AV373" s="525"/>
      <c r="AW373" s="525"/>
      <c r="AX373" s="525"/>
      <c r="AY373" s="525"/>
      <c r="AZ373" s="525"/>
      <c r="BA373" s="525"/>
    </row>
    <row r="374" spans="28:53" s="94" customFormat="1">
      <c r="AB374" s="575"/>
      <c r="AC374" s="569"/>
      <c r="AD374" s="569"/>
      <c r="AE374" s="569"/>
      <c r="AF374" s="569"/>
      <c r="AG374" s="569"/>
      <c r="AH374" s="569"/>
      <c r="AI374" s="569"/>
      <c r="AJ374" s="569"/>
      <c r="AK374" s="569"/>
      <c r="AL374" s="569"/>
      <c r="AM374" s="569"/>
      <c r="AN374" s="569"/>
      <c r="AQ374" s="525"/>
      <c r="AR374" s="525"/>
      <c r="AS374" s="525"/>
      <c r="AT374" s="525"/>
      <c r="AU374" s="525"/>
      <c r="AV374" s="525"/>
      <c r="AW374" s="525"/>
      <c r="AX374" s="525"/>
      <c r="AY374" s="525"/>
      <c r="AZ374" s="525"/>
      <c r="BA374" s="525"/>
    </row>
    <row r="375" spans="28:53" s="94" customFormat="1">
      <c r="AB375" s="575"/>
      <c r="AC375" s="569"/>
      <c r="AD375" s="569"/>
      <c r="AE375" s="569"/>
      <c r="AF375" s="569"/>
      <c r="AG375" s="569"/>
      <c r="AH375" s="569"/>
      <c r="AI375" s="569"/>
      <c r="AJ375" s="569"/>
      <c r="AK375" s="569"/>
      <c r="AL375" s="569"/>
      <c r="AM375" s="569"/>
      <c r="AN375" s="569"/>
      <c r="AQ375" s="525"/>
      <c r="AR375" s="525"/>
      <c r="AS375" s="525"/>
      <c r="AT375" s="525"/>
      <c r="AU375" s="525"/>
      <c r="AV375" s="525"/>
      <c r="AW375" s="525"/>
      <c r="AX375" s="525"/>
      <c r="AY375" s="525"/>
      <c r="AZ375" s="525"/>
      <c r="BA375" s="525"/>
    </row>
    <row r="376" spans="28:53" s="94" customFormat="1">
      <c r="AB376" s="575"/>
      <c r="AC376" s="569"/>
      <c r="AD376" s="569"/>
      <c r="AE376" s="569"/>
      <c r="AF376" s="569"/>
      <c r="AG376" s="569"/>
      <c r="AH376" s="569"/>
      <c r="AI376" s="569"/>
      <c r="AJ376" s="569"/>
      <c r="AK376" s="569"/>
      <c r="AL376" s="569"/>
      <c r="AM376" s="569"/>
      <c r="AN376" s="569"/>
      <c r="AQ376" s="525"/>
      <c r="AR376" s="525"/>
      <c r="AS376" s="525"/>
      <c r="AT376" s="525"/>
      <c r="AU376" s="525"/>
      <c r="AV376" s="525"/>
      <c r="AW376" s="525"/>
      <c r="AX376" s="525"/>
      <c r="AY376" s="525"/>
      <c r="AZ376" s="525"/>
      <c r="BA376" s="525"/>
    </row>
    <row r="377" spans="28:53" s="94" customFormat="1">
      <c r="AB377" s="575"/>
      <c r="AC377" s="569"/>
      <c r="AD377" s="569"/>
      <c r="AE377" s="569"/>
      <c r="AF377" s="569"/>
      <c r="AG377" s="569"/>
      <c r="AH377" s="569"/>
      <c r="AI377" s="569"/>
      <c r="AJ377" s="569"/>
      <c r="AK377" s="569"/>
      <c r="AL377" s="569"/>
      <c r="AM377" s="569"/>
      <c r="AN377" s="569"/>
      <c r="AQ377" s="525"/>
      <c r="AR377" s="525"/>
      <c r="AS377" s="525"/>
      <c r="AT377" s="525"/>
      <c r="AU377" s="525"/>
      <c r="AV377" s="525"/>
      <c r="AW377" s="525"/>
      <c r="AX377" s="525"/>
      <c r="AY377" s="525"/>
      <c r="AZ377" s="525"/>
      <c r="BA377" s="525"/>
    </row>
    <row r="378" spans="28:53" s="94" customFormat="1">
      <c r="AB378" s="575"/>
      <c r="AC378" s="569"/>
      <c r="AD378" s="569"/>
      <c r="AE378" s="569"/>
      <c r="AF378" s="569"/>
      <c r="AG378" s="569"/>
      <c r="AH378" s="569"/>
      <c r="AI378" s="569"/>
      <c r="AJ378" s="569"/>
      <c r="AK378" s="569"/>
      <c r="AL378" s="569"/>
      <c r="AM378" s="569"/>
      <c r="AN378" s="569"/>
      <c r="AQ378" s="525"/>
      <c r="AR378" s="525"/>
      <c r="AS378" s="525"/>
      <c r="AT378" s="525"/>
      <c r="AU378" s="525"/>
      <c r="AV378" s="525"/>
      <c r="AW378" s="525"/>
      <c r="AX378" s="525"/>
      <c r="AY378" s="525"/>
      <c r="AZ378" s="525"/>
      <c r="BA378" s="525"/>
    </row>
    <row r="379" spans="28:53" s="94" customFormat="1">
      <c r="AB379" s="575"/>
      <c r="AC379" s="569"/>
      <c r="AD379" s="569"/>
      <c r="AE379" s="569"/>
      <c r="AF379" s="569"/>
      <c r="AG379" s="569"/>
      <c r="AH379" s="569"/>
      <c r="AI379" s="569"/>
      <c r="AJ379" s="569"/>
      <c r="AK379" s="569"/>
      <c r="AL379" s="569"/>
      <c r="AM379" s="569"/>
      <c r="AN379" s="569"/>
      <c r="AQ379" s="525"/>
      <c r="AR379" s="525"/>
      <c r="AS379" s="525"/>
      <c r="AT379" s="525"/>
      <c r="AU379" s="525"/>
      <c r="AV379" s="525"/>
      <c r="AW379" s="525"/>
      <c r="AX379" s="525"/>
      <c r="AY379" s="525"/>
      <c r="AZ379" s="525"/>
      <c r="BA379" s="525"/>
    </row>
    <row r="380" spans="28:53" s="94" customFormat="1">
      <c r="AB380" s="575"/>
      <c r="AC380" s="569"/>
      <c r="AD380" s="569"/>
      <c r="AE380" s="569"/>
      <c r="AF380" s="569"/>
      <c r="AG380" s="569"/>
      <c r="AH380" s="569"/>
      <c r="AI380" s="569"/>
      <c r="AJ380" s="569"/>
      <c r="AK380" s="569"/>
      <c r="AL380" s="569"/>
      <c r="AM380" s="569"/>
      <c r="AN380" s="569"/>
      <c r="AQ380" s="525"/>
      <c r="AR380" s="525"/>
      <c r="AS380" s="525"/>
      <c r="AT380" s="525"/>
      <c r="AU380" s="525"/>
      <c r="AV380" s="525"/>
      <c r="AW380" s="525"/>
      <c r="AX380" s="525"/>
      <c r="AY380" s="525"/>
      <c r="AZ380" s="525"/>
      <c r="BA380" s="525"/>
    </row>
    <row r="381" spans="28:53" s="94" customFormat="1">
      <c r="AB381" s="575"/>
      <c r="AC381" s="569"/>
      <c r="AD381" s="569"/>
      <c r="AE381" s="569"/>
      <c r="AF381" s="569"/>
      <c r="AG381" s="569"/>
      <c r="AH381" s="569"/>
      <c r="AI381" s="569"/>
      <c r="AJ381" s="569"/>
      <c r="AK381" s="569"/>
      <c r="AL381" s="569"/>
      <c r="AM381" s="569"/>
      <c r="AN381" s="569"/>
      <c r="AQ381" s="525"/>
      <c r="AR381" s="525"/>
      <c r="AS381" s="525"/>
      <c r="AT381" s="525"/>
      <c r="AU381" s="525"/>
      <c r="AV381" s="525"/>
      <c r="AW381" s="525"/>
      <c r="AX381" s="525"/>
      <c r="AY381" s="525"/>
      <c r="AZ381" s="525"/>
      <c r="BA381" s="525"/>
    </row>
    <row r="382" spans="28:53" s="94" customFormat="1">
      <c r="AB382" s="575"/>
      <c r="AC382" s="569"/>
      <c r="AD382" s="569"/>
      <c r="AE382" s="569"/>
      <c r="AF382" s="569"/>
      <c r="AG382" s="569"/>
      <c r="AH382" s="569"/>
      <c r="AI382" s="569"/>
      <c r="AJ382" s="569"/>
      <c r="AK382" s="569"/>
      <c r="AL382" s="569"/>
      <c r="AM382" s="569"/>
      <c r="AN382" s="569"/>
      <c r="AQ382" s="525"/>
      <c r="AR382" s="525"/>
      <c r="AS382" s="525"/>
      <c r="AT382" s="525"/>
      <c r="AU382" s="525"/>
      <c r="AV382" s="525"/>
      <c r="AW382" s="525"/>
      <c r="AX382" s="525"/>
      <c r="AY382" s="525"/>
      <c r="AZ382" s="525"/>
      <c r="BA382" s="525"/>
    </row>
    <row r="383" spans="28:53" s="94" customFormat="1">
      <c r="AB383" s="575"/>
      <c r="AC383" s="569"/>
      <c r="AD383" s="569"/>
      <c r="AE383" s="569"/>
      <c r="AF383" s="569"/>
      <c r="AG383" s="569"/>
      <c r="AH383" s="569"/>
      <c r="AI383" s="569"/>
      <c r="AJ383" s="569"/>
      <c r="AK383" s="569"/>
      <c r="AL383" s="569"/>
      <c r="AM383" s="569"/>
      <c r="AN383" s="569"/>
      <c r="AQ383" s="525"/>
      <c r="AR383" s="525"/>
      <c r="AS383" s="525"/>
      <c r="AT383" s="525"/>
      <c r="AU383" s="525"/>
      <c r="AV383" s="525"/>
      <c r="AW383" s="525"/>
      <c r="AX383" s="525"/>
      <c r="AY383" s="525"/>
      <c r="AZ383" s="525"/>
      <c r="BA383" s="525"/>
    </row>
    <row r="384" spans="28:53" s="94" customFormat="1">
      <c r="AB384" s="575"/>
      <c r="AC384" s="569"/>
      <c r="AD384" s="569"/>
      <c r="AE384" s="569"/>
      <c r="AF384" s="569"/>
      <c r="AG384" s="569"/>
      <c r="AH384" s="569"/>
      <c r="AI384" s="569"/>
      <c r="AJ384" s="569"/>
      <c r="AK384" s="569"/>
      <c r="AL384" s="569"/>
      <c r="AM384" s="569"/>
      <c r="AN384" s="569"/>
      <c r="AQ384" s="525"/>
      <c r="AR384" s="525"/>
      <c r="AS384" s="525"/>
      <c r="AT384" s="525"/>
      <c r="AU384" s="525"/>
      <c r="AV384" s="525"/>
      <c r="AW384" s="525"/>
      <c r="AX384" s="525"/>
      <c r="AY384" s="525"/>
      <c r="AZ384" s="525"/>
      <c r="BA384" s="525"/>
    </row>
    <row r="385" spans="28:53" s="94" customFormat="1">
      <c r="AB385" s="575"/>
      <c r="AC385" s="569"/>
      <c r="AD385" s="569"/>
      <c r="AE385" s="569"/>
      <c r="AF385" s="569"/>
      <c r="AG385" s="569"/>
      <c r="AH385" s="569"/>
      <c r="AI385" s="569"/>
      <c r="AJ385" s="569"/>
      <c r="AK385" s="569"/>
      <c r="AL385" s="569"/>
      <c r="AM385" s="569"/>
      <c r="AN385" s="569"/>
      <c r="AQ385" s="525"/>
      <c r="AR385" s="525"/>
      <c r="AS385" s="525"/>
      <c r="AT385" s="525"/>
      <c r="AU385" s="525"/>
      <c r="AV385" s="525"/>
      <c r="AW385" s="525"/>
      <c r="AX385" s="525"/>
      <c r="AY385" s="525"/>
      <c r="AZ385" s="525"/>
      <c r="BA385" s="525"/>
    </row>
    <row r="386" spans="28:53" s="94" customFormat="1">
      <c r="AB386" s="575"/>
      <c r="AC386" s="569"/>
      <c r="AD386" s="569"/>
      <c r="AE386" s="569"/>
      <c r="AF386" s="569"/>
      <c r="AG386" s="569"/>
      <c r="AH386" s="569"/>
      <c r="AI386" s="569"/>
      <c r="AJ386" s="569"/>
      <c r="AK386" s="569"/>
      <c r="AL386" s="569"/>
      <c r="AM386" s="569"/>
      <c r="AN386" s="569"/>
      <c r="AQ386" s="525"/>
      <c r="AR386" s="525"/>
      <c r="AS386" s="525"/>
      <c r="AT386" s="525"/>
      <c r="AU386" s="525"/>
      <c r="AV386" s="525"/>
      <c r="AW386" s="525"/>
      <c r="AX386" s="525"/>
      <c r="AY386" s="525"/>
      <c r="AZ386" s="525"/>
      <c r="BA386" s="525"/>
    </row>
    <row r="387" spans="28:53" s="94" customFormat="1">
      <c r="AB387" s="575"/>
      <c r="AC387" s="569"/>
      <c r="AD387" s="569"/>
      <c r="AE387" s="569"/>
      <c r="AF387" s="569"/>
      <c r="AG387" s="569"/>
      <c r="AH387" s="569"/>
      <c r="AI387" s="569"/>
      <c r="AJ387" s="569"/>
      <c r="AK387" s="569"/>
      <c r="AL387" s="569"/>
      <c r="AM387" s="569"/>
      <c r="AN387" s="569"/>
      <c r="AQ387" s="525"/>
      <c r="AR387" s="525"/>
      <c r="AS387" s="525"/>
      <c r="AT387" s="525"/>
      <c r="AU387" s="525"/>
      <c r="AV387" s="525"/>
      <c r="AW387" s="525"/>
      <c r="AX387" s="525"/>
      <c r="AY387" s="525"/>
      <c r="AZ387" s="525"/>
      <c r="BA387" s="525"/>
    </row>
    <row r="388" spans="28:53" s="94" customFormat="1">
      <c r="AB388" s="575"/>
      <c r="AC388" s="569"/>
      <c r="AD388" s="569"/>
      <c r="AE388" s="569"/>
      <c r="AF388" s="569"/>
      <c r="AG388" s="569"/>
      <c r="AH388" s="569"/>
      <c r="AI388" s="569"/>
      <c r="AJ388" s="569"/>
      <c r="AK388" s="569"/>
      <c r="AL388" s="569"/>
      <c r="AM388" s="569"/>
      <c r="AN388" s="569"/>
      <c r="AQ388" s="525"/>
      <c r="AR388" s="525"/>
      <c r="AS388" s="525"/>
      <c r="AT388" s="525"/>
      <c r="AU388" s="525"/>
      <c r="AV388" s="525"/>
      <c r="AW388" s="525"/>
      <c r="AX388" s="525"/>
      <c r="AY388" s="525"/>
      <c r="AZ388" s="525"/>
      <c r="BA388" s="525"/>
    </row>
    <row r="389" spans="28:53" s="94" customFormat="1">
      <c r="AB389" s="575"/>
      <c r="AC389" s="569"/>
      <c r="AD389" s="569"/>
      <c r="AE389" s="569"/>
      <c r="AF389" s="569"/>
      <c r="AG389" s="569"/>
      <c r="AH389" s="569"/>
      <c r="AI389" s="569"/>
      <c r="AJ389" s="569"/>
      <c r="AK389" s="569"/>
      <c r="AL389" s="569"/>
      <c r="AM389" s="569"/>
      <c r="AN389" s="569"/>
      <c r="AQ389" s="525"/>
      <c r="AR389" s="525"/>
      <c r="AS389" s="525"/>
      <c r="AT389" s="525"/>
      <c r="AU389" s="525"/>
      <c r="AV389" s="525"/>
      <c r="AW389" s="525"/>
      <c r="AX389" s="525"/>
      <c r="AY389" s="525"/>
      <c r="AZ389" s="525"/>
      <c r="BA389" s="525"/>
    </row>
    <row r="390" spans="28:53" s="94" customFormat="1">
      <c r="AB390" s="575"/>
      <c r="AC390" s="569"/>
      <c r="AD390" s="569"/>
      <c r="AE390" s="569"/>
      <c r="AF390" s="569"/>
      <c r="AG390" s="569"/>
      <c r="AH390" s="569"/>
      <c r="AI390" s="569"/>
      <c r="AJ390" s="569"/>
      <c r="AK390" s="569"/>
      <c r="AL390" s="569"/>
      <c r="AM390" s="569"/>
      <c r="AN390" s="569"/>
      <c r="AQ390" s="525"/>
      <c r="AR390" s="525"/>
      <c r="AS390" s="525"/>
      <c r="AT390" s="525"/>
      <c r="AU390" s="525"/>
      <c r="AV390" s="525"/>
      <c r="AW390" s="525"/>
      <c r="AX390" s="525"/>
      <c r="AY390" s="525"/>
      <c r="AZ390" s="525"/>
      <c r="BA390" s="525"/>
    </row>
    <row r="391" spans="28:53" s="94" customFormat="1">
      <c r="AB391" s="575"/>
      <c r="AC391" s="569"/>
      <c r="AD391" s="569"/>
      <c r="AE391" s="569"/>
      <c r="AF391" s="569"/>
      <c r="AG391" s="569"/>
      <c r="AH391" s="569"/>
      <c r="AI391" s="569"/>
      <c r="AJ391" s="569"/>
      <c r="AK391" s="569"/>
      <c r="AL391" s="569"/>
      <c r="AM391" s="569"/>
      <c r="AN391" s="569"/>
      <c r="AQ391" s="525"/>
      <c r="AR391" s="525"/>
      <c r="AS391" s="525"/>
      <c r="AT391" s="525"/>
      <c r="AU391" s="525"/>
      <c r="AV391" s="525"/>
      <c r="AW391" s="525"/>
      <c r="AX391" s="525"/>
      <c r="AY391" s="525"/>
      <c r="AZ391" s="525"/>
      <c r="BA391" s="525"/>
    </row>
    <row r="392" spans="28:53" s="94" customFormat="1">
      <c r="AB392" s="575"/>
      <c r="AC392" s="569"/>
      <c r="AD392" s="569"/>
      <c r="AE392" s="569"/>
      <c r="AF392" s="569"/>
      <c r="AG392" s="569"/>
      <c r="AH392" s="569"/>
      <c r="AI392" s="569"/>
      <c r="AJ392" s="569"/>
      <c r="AK392" s="569"/>
      <c r="AL392" s="569"/>
      <c r="AM392" s="569"/>
      <c r="AN392" s="569"/>
      <c r="AQ392" s="525"/>
      <c r="AR392" s="525"/>
      <c r="AS392" s="525"/>
      <c r="AT392" s="525"/>
      <c r="AU392" s="525"/>
      <c r="AV392" s="525"/>
      <c r="AW392" s="525"/>
      <c r="AX392" s="525"/>
      <c r="AY392" s="525"/>
      <c r="AZ392" s="525"/>
      <c r="BA392" s="525"/>
    </row>
    <row r="393" spans="28:53" s="94" customFormat="1">
      <c r="AB393" s="575"/>
      <c r="AC393" s="569"/>
      <c r="AD393" s="569"/>
      <c r="AE393" s="569"/>
      <c r="AF393" s="569"/>
      <c r="AG393" s="569"/>
      <c r="AH393" s="569"/>
      <c r="AI393" s="569"/>
      <c r="AJ393" s="569"/>
      <c r="AK393" s="569"/>
      <c r="AL393" s="569"/>
      <c r="AM393" s="569"/>
      <c r="AN393" s="569"/>
      <c r="AQ393" s="525"/>
      <c r="AR393" s="525"/>
      <c r="AS393" s="525"/>
      <c r="AT393" s="525"/>
      <c r="AU393" s="525"/>
      <c r="AV393" s="525"/>
      <c r="AW393" s="525"/>
      <c r="AX393" s="525"/>
      <c r="AY393" s="525"/>
      <c r="AZ393" s="525"/>
      <c r="BA393" s="525"/>
    </row>
    <row r="394" spans="28:53" s="94" customFormat="1">
      <c r="AB394" s="575"/>
      <c r="AC394" s="569"/>
      <c r="AD394" s="569"/>
      <c r="AE394" s="569"/>
      <c r="AF394" s="569"/>
      <c r="AG394" s="569"/>
      <c r="AH394" s="569"/>
      <c r="AI394" s="569"/>
      <c r="AJ394" s="569"/>
      <c r="AK394" s="569"/>
      <c r="AL394" s="569"/>
      <c r="AM394" s="569"/>
      <c r="AN394" s="569"/>
      <c r="AQ394" s="525"/>
      <c r="AR394" s="525"/>
      <c r="AS394" s="525"/>
      <c r="AT394" s="525"/>
      <c r="AU394" s="525"/>
      <c r="AV394" s="525"/>
      <c r="AW394" s="525"/>
      <c r="AX394" s="525"/>
      <c r="AY394" s="525"/>
      <c r="AZ394" s="525"/>
      <c r="BA394" s="525"/>
    </row>
    <row r="395" spans="28:53" s="94" customFormat="1">
      <c r="AB395" s="575"/>
      <c r="AC395" s="569"/>
      <c r="AD395" s="569"/>
      <c r="AE395" s="569"/>
      <c r="AF395" s="569"/>
      <c r="AG395" s="569"/>
      <c r="AH395" s="569"/>
      <c r="AI395" s="569"/>
      <c r="AJ395" s="569"/>
      <c r="AK395" s="569"/>
      <c r="AL395" s="569"/>
      <c r="AM395" s="569"/>
      <c r="AN395" s="569"/>
      <c r="AQ395" s="525"/>
      <c r="AR395" s="525"/>
      <c r="AS395" s="525"/>
      <c r="AT395" s="525"/>
      <c r="AU395" s="525"/>
      <c r="AV395" s="525"/>
      <c r="AW395" s="525"/>
      <c r="AX395" s="525"/>
      <c r="AY395" s="525"/>
      <c r="AZ395" s="525"/>
      <c r="BA395" s="525"/>
    </row>
    <row r="396" spans="28:53" s="94" customFormat="1">
      <c r="AB396" s="575"/>
      <c r="AC396" s="569"/>
      <c r="AD396" s="569"/>
      <c r="AE396" s="569"/>
      <c r="AF396" s="569"/>
      <c r="AG396" s="569"/>
      <c r="AH396" s="569"/>
      <c r="AI396" s="569"/>
      <c r="AJ396" s="569"/>
      <c r="AK396" s="569"/>
      <c r="AL396" s="569"/>
      <c r="AM396" s="569"/>
      <c r="AN396" s="569"/>
      <c r="AQ396" s="525"/>
      <c r="AR396" s="525"/>
      <c r="AS396" s="525"/>
      <c r="AT396" s="525"/>
      <c r="AU396" s="525"/>
      <c r="AV396" s="525"/>
      <c r="AW396" s="525"/>
      <c r="AX396" s="525"/>
      <c r="AY396" s="525"/>
      <c r="AZ396" s="525"/>
      <c r="BA396" s="525"/>
    </row>
    <row r="397" spans="28:53" s="94" customFormat="1">
      <c r="AB397" s="575"/>
      <c r="AC397" s="569"/>
      <c r="AD397" s="569"/>
      <c r="AE397" s="569"/>
      <c r="AF397" s="569"/>
      <c r="AG397" s="569"/>
      <c r="AH397" s="569"/>
      <c r="AI397" s="569"/>
      <c r="AJ397" s="569"/>
      <c r="AK397" s="569"/>
      <c r="AL397" s="569"/>
      <c r="AM397" s="569"/>
      <c r="AN397" s="569"/>
      <c r="AQ397" s="525"/>
      <c r="AR397" s="525"/>
      <c r="AS397" s="525"/>
      <c r="AT397" s="525"/>
      <c r="AU397" s="525"/>
      <c r="AV397" s="525"/>
      <c r="AW397" s="525"/>
      <c r="AX397" s="525"/>
      <c r="AY397" s="525"/>
      <c r="AZ397" s="525"/>
      <c r="BA397" s="525"/>
    </row>
    <row r="398" spans="28:53" s="94" customFormat="1">
      <c r="AB398" s="575"/>
      <c r="AC398" s="569"/>
      <c r="AD398" s="569"/>
      <c r="AE398" s="569"/>
      <c r="AF398" s="569"/>
      <c r="AG398" s="569"/>
      <c r="AH398" s="569"/>
      <c r="AI398" s="569"/>
      <c r="AJ398" s="569"/>
      <c r="AK398" s="569"/>
      <c r="AL398" s="569"/>
      <c r="AM398" s="569"/>
      <c r="AN398" s="569"/>
      <c r="AQ398" s="525"/>
      <c r="AR398" s="525"/>
      <c r="AS398" s="525"/>
      <c r="AT398" s="525"/>
      <c r="AU398" s="525"/>
      <c r="AV398" s="525"/>
      <c r="AW398" s="525"/>
      <c r="AX398" s="525"/>
      <c r="AY398" s="525"/>
      <c r="AZ398" s="525"/>
      <c r="BA398" s="525"/>
    </row>
    <row r="399" spans="28:53" s="94" customFormat="1">
      <c r="AB399" s="575"/>
      <c r="AC399" s="569"/>
      <c r="AD399" s="569"/>
      <c r="AE399" s="569"/>
      <c r="AF399" s="569"/>
      <c r="AG399" s="569"/>
      <c r="AH399" s="569"/>
      <c r="AI399" s="569"/>
      <c r="AJ399" s="569"/>
      <c r="AK399" s="569"/>
      <c r="AL399" s="569"/>
      <c r="AM399" s="569"/>
      <c r="AN399" s="569"/>
      <c r="AQ399" s="525"/>
      <c r="AR399" s="525"/>
      <c r="AS399" s="525"/>
      <c r="AT399" s="525"/>
      <c r="AU399" s="525"/>
      <c r="AV399" s="525"/>
      <c r="AW399" s="525"/>
      <c r="AX399" s="525"/>
      <c r="AY399" s="525"/>
      <c r="AZ399" s="525"/>
      <c r="BA399" s="525"/>
    </row>
    <row r="400" spans="28:53" s="94" customFormat="1">
      <c r="AB400" s="575"/>
      <c r="AC400" s="569"/>
      <c r="AD400" s="569"/>
      <c r="AE400" s="569"/>
      <c r="AF400" s="569"/>
      <c r="AG400" s="569"/>
      <c r="AH400" s="569"/>
      <c r="AI400" s="569"/>
      <c r="AJ400" s="569"/>
      <c r="AK400" s="569"/>
      <c r="AL400" s="569"/>
      <c r="AM400" s="569"/>
      <c r="AN400" s="569"/>
      <c r="AQ400" s="525"/>
      <c r="AR400" s="525"/>
      <c r="AS400" s="525"/>
      <c r="AT400" s="525"/>
      <c r="AU400" s="525"/>
      <c r="AV400" s="525"/>
      <c r="AW400" s="525"/>
      <c r="AX400" s="525"/>
      <c r="AY400" s="525"/>
      <c r="AZ400" s="525"/>
      <c r="BA400" s="525"/>
    </row>
    <row r="401" spans="28:53" s="94" customFormat="1">
      <c r="AB401" s="575"/>
      <c r="AC401" s="569"/>
      <c r="AD401" s="569"/>
      <c r="AE401" s="569"/>
      <c r="AF401" s="569"/>
      <c r="AG401" s="569"/>
      <c r="AH401" s="569"/>
      <c r="AI401" s="569"/>
      <c r="AJ401" s="569"/>
      <c r="AK401" s="569"/>
      <c r="AL401" s="569"/>
      <c r="AM401" s="569"/>
      <c r="AN401" s="569"/>
      <c r="AQ401" s="525"/>
      <c r="AR401" s="525"/>
      <c r="AS401" s="525"/>
      <c r="AT401" s="525"/>
      <c r="AU401" s="525"/>
      <c r="AV401" s="525"/>
      <c r="AW401" s="525"/>
      <c r="AX401" s="525"/>
      <c r="AY401" s="525"/>
      <c r="AZ401" s="525"/>
      <c r="BA401" s="525"/>
    </row>
    <row r="402" spans="28:53" s="94" customFormat="1">
      <c r="AB402" s="575"/>
      <c r="AC402" s="569"/>
      <c r="AD402" s="569"/>
      <c r="AE402" s="569"/>
      <c r="AF402" s="569"/>
      <c r="AG402" s="569"/>
      <c r="AH402" s="569"/>
      <c r="AI402" s="569"/>
      <c r="AJ402" s="569"/>
      <c r="AK402" s="569"/>
      <c r="AL402" s="569"/>
      <c r="AM402" s="569"/>
      <c r="AN402" s="569"/>
      <c r="AQ402" s="525"/>
      <c r="AR402" s="525"/>
      <c r="AS402" s="525"/>
      <c r="AT402" s="525"/>
      <c r="AU402" s="525"/>
      <c r="AV402" s="525"/>
      <c r="AW402" s="525"/>
      <c r="AX402" s="525"/>
      <c r="AY402" s="525"/>
      <c r="AZ402" s="525"/>
      <c r="BA402" s="525"/>
    </row>
    <row r="403" spans="28:53" s="94" customFormat="1">
      <c r="AB403" s="575"/>
      <c r="AC403" s="569"/>
      <c r="AD403" s="569"/>
      <c r="AE403" s="569"/>
      <c r="AF403" s="569"/>
      <c r="AG403" s="569"/>
      <c r="AH403" s="569"/>
      <c r="AI403" s="569"/>
      <c r="AJ403" s="569"/>
      <c r="AK403" s="569"/>
      <c r="AL403" s="569"/>
      <c r="AM403" s="569"/>
      <c r="AN403" s="569"/>
      <c r="AQ403" s="525"/>
      <c r="AR403" s="525"/>
      <c r="AS403" s="525"/>
      <c r="AT403" s="525"/>
      <c r="AU403" s="525"/>
      <c r="AV403" s="525"/>
      <c r="AW403" s="525"/>
      <c r="AX403" s="525"/>
      <c r="AY403" s="525"/>
      <c r="AZ403" s="525"/>
      <c r="BA403" s="525"/>
    </row>
    <row r="404" spans="28:53" s="94" customFormat="1">
      <c r="AB404" s="575"/>
      <c r="AC404" s="569"/>
      <c r="AD404" s="569"/>
      <c r="AE404" s="569"/>
      <c r="AF404" s="569"/>
      <c r="AG404" s="569"/>
      <c r="AH404" s="569"/>
      <c r="AI404" s="569"/>
      <c r="AJ404" s="569"/>
      <c r="AK404" s="569"/>
      <c r="AL404" s="569"/>
      <c r="AM404" s="569"/>
      <c r="AN404" s="569"/>
      <c r="AQ404" s="525"/>
      <c r="AR404" s="525"/>
      <c r="AS404" s="525"/>
      <c r="AT404" s="525"/>
      <c r="AU404" s="525"/>
      <c r="AV404" s="525"/>
      <c r="AW404" s="525"/>
      <c r="AX404" s="525"/>
      <c r="AY404" s="525"/>
      <c r="AZ404" s="525"/>
      <c r="BA404" s="525"/>
    </row>
    <row r="405" spans="28:53" s="94" customFormat="1">
      <c r="AB405" s="575"/>
      <c r="AC405" s="569"/>
      <c r="AD405" s="569"/>
      <c r="AE405" s="569"/>
      <c r="AF405" s="569"/>
      <c r="AG405" s="569"/>
      <c r="AH405" s="569"/>
      <c r="AI405" s="569"/>
      <c r="AJ405" s="569"/>
      <c r="AK405" s="569"/>
      <c r="AL405" s="569"/>
      <c r="AM405" s="569"/>
      <c r="AN405" s="569"/>
      <c r="AQ405" s="525"/>
      <c r="AR405" s="525"/>
      <c r="AS405" s="525"/>
      <c r="AT405" s="525"/>
      <c r="AU405" s="525"/>
      <c r="AV405" s="525"/>
      <c r="AW405" s="525"/>
      <c r="AX405" s="525"/>
      <c r="AY405" s="525"/>
      <c r="AZ405" s="525"/>
      <c r="BA405" s="525"/>
    </row>
    <row r="406" spans="28:53" s="94" customFormat="1">
      <c r="AB406" s="575"/>
      <c r="AC406" s="569"/>
      <c r="AD406" s="569"/>
      <c r="AE406" s="569"/>
      <c r="AF406" s="569"/>
      <c r="AG406" s="569"/>
      <c r="AH406" s="569"/>
      <c r="AI406" s="569"/>
      <c r="AJ406" s="569"/>
      <c r="AK406" s="569"/>
      <c r="AL406" s="569"/>
      <c r="AM406" s="569"/>
      <c r="AN406" s="569"/>
      <c r="AQ406" s="525"/>
      <c r="AR406" s="525"/>
      <c r="AS406" s="525"/>
      <c r="AT406" s="525"/>
      <c r="AU406" s="525"/>
      <c r="AV406" s="525"/>
      <c r="AW406" s="525"/>
      <c r="AX406" s="525"/>
      <c r="AY406" s="525"/>
      <c r="AZ406" s="525"/>
      <c r="BA406" s="525"/>
    </row>
    <row r="407" spans="28:53" s="94" customFormat="1">
      <c r="AB407" s="575"/>
      <c r="AC407" s="569"/>
      <c r="AD407" s="569"/>
      <c r="AE407" s="569"/>
      <c r="AF407" s="569"/>
      <c r="AG407" s="569"/>
      <c r="AH407" s="569"/>
      <c r="AI407" s="569"/>
      <c r="AJ407" s="569"/>
      <c r="AK407" s="569"/>
      <c r="AL407" s="569"/>
      <c r="AM407" s="569"/>
      <c r="AN407" s="569"/>
      <c r="AQ407" s="525"/>
      <c r="AR407" s="525"/>
      <c r="AS407" s="525"/>
      <c r="AT407" s="525"/>
      <c r="AU407" s="525"/>
      <c r="AV407" s="525"/>
      <c r="AW407" s="525"/>
      <c r="AX407" s="525"/>
      <c r="AY407" s="525"/>
      <c r="AZ407" s="525"/>
      <c r="BA407" s="525"/>
    </row>
    <row r="408" spans="28:53" s="94" customFormat="1">
      <c r="AB408" s="575"/>
      <c r="AC408" s="569"/>
      <c r="AD408" s="569"/>
      <c r="AE408" s="569"/>
      <c r="AF408" s="569"/>
      <c r="AG408" s="569"/>
      <c r="AH408" s="569"/>
      <c r="AI408" s="569"/>
      <c r="AJ408" s="569"/>
      <c r="AK408" s="569"/>
      <c r="AL408" s="569"/>
      <c r="AM408" s="569"/>
      <c r="AN408" s="569"/>
      <c r="AQ408" s="525"/>
      <c r="AR408" s="525"/>
      <c r="AS408" s="525"/>
      <c r="AT408" s="525"/>
      <c r="AU408" s="525"/>
      <c r="AV408" s="525"/>
      <c r="AW408" s="525"/>
      <c r="AX408" s="525"/>
      <c r="AY408" s="525"/>
      <c r="AZ408" s="525"/>
      <c r="BA408" s="525"/>
    </row>
    <row r="409" spans="28:53" s="94" customFormat="1">
      <c r="AB409" s="575"/>
      <c r="AC409" s="569"/>
      <c r="AD409" s="569"/>
      <c r="AE409" s="569"/>
      <c r="AF409" s="569"/>
      <c r="AG409" s="569"/>
      <c r="AH409" s="569"/>
      <c r="AI409" s="569"/>
      <c r="AJ409" s="569"/>
      <c r="AK409" s="569"/>
      <c r="AL409" s="569"/>
      <c r="AM409" s="569"/>
      <c r="AN409" s="569"/>
      <c r="AQ409" s="525"/>
      <c r="AR409" s="525"/>
      <c r="AS409" s="525"/>
      <c r="AT409" s="525"/>
      <c r="AU409" s="525"/>
      <c r="AV409" s="525"/>
      <c r="AW409" s="525"/>
      <c r="AX409" s="525"/>
      <c r="AY409" s="525"/>
      <c r="AZ409" s="525"/>
      <c r="BA409" s="525"/>
    </row>
    <row r="410" spans="28:53" s="94" customFormat="1">
      <c r="AB410" s="575"/>
      <c r="AC410" s="569"/>
      <c r="AD410" s="569"/>
      <c r="AE410" s="569"/>
      <c r="AF410" s="569"/>
      <c r="AG410" s="569"/>
      <c r="AH410" s="569"/>
      <c r="AI410" s="569"/>
      <c r="AJ410" s="569"/>
      <c r="AK410" s="569"/>
      <c r="AL410" s="569"/>
      <c r="AM410" s="569"/>
      <c r="AN410" s="569"/>
      <c r="AQ410" s="525"/>
      <c r="AR410" s="525"/>
      <c r="AS410" s="525"/>
      <c r="AT410" s="525"/>
      <c r="AU410" s="525"/>
      <c r="AV410" s="525"/>
      <c r="AW410" s="525"/>
      <c r="AX410" s="525"/>
      <c r="AY410" s="525"/>
      <c r="AZ410" s="525"/>
      <c r="BA410" s="525"/>
    </row>
    <row r="411" spans="28:53" s="94" customFormat="1">
      <c r="AB411" s="575"/>
      <c r="AC411" s="569"/>
      <c r="AD411" s="569"/>
      <c r="AE411" s="569"/>
      <c r="AF411" s="569"/>
      <c r="AG411" s="569"/>
      <c r="AH411" s="569"/>
      <c r="AI411" s="569"/>
      <c r="AJ411" s="569"/>
      <c r="AK411" s="569"/>
      <c r="AL411" s="569"/>
      <c r="AM411" s="569"/>
      <c r="AN411" s="569"/>
      <c r="AQ411" s="525"/>
      <c r="AR411" s="525"/>
      <c r="AS411" s="525"/>
      <c r="AT411" s="525"/>
      <c r="AU411" s="525"/>
      <c r="AV411" s="525"/>
      <c r="AW411" s="525"/>
      <c r="AX411" s="525"/>
      <c r="AY411" s="525"/>
      <c r="AZ411" s="525"/>
      <c r="BA411" s="525"/>
    </row>
    <row r="412" spans="28:53" s="94" customFormat="1">
      <c r="AB412" s="575"/>
      <c r="AC412" s="569"/>
      <c r="AD412" s="569"/>
      <c r="AE412" s="569"/>
      <c r="AF412" s="569"/>
      <c r="AG412" s="569"/>
      <c r="AH412" s="569"/>
      <c r="AI412" s="569"/>
      <c r="AJ412" s="569"/>
      <c r="AK412" s="569"/>
      <c r="AL412" s="569"/>
      <c r="AM412" s="569"/>
      <c r="AN412" s="569"/>
      <c r="AQ412" s="525"/>
      <c r="AR412" s="525"/>
      <c r="AS412" s="525"/>
      <c r="AT412" s="525"/>
      <c r="AU412" s="525"/>
      <c r="AV412" s="525"/>
      <c r="AW412" s="525"/>
      <c r="AX412" s="525"/>
      <c r="AY412" s="525"/>
      <c r="AZ412" s="525"/>
      <c r="BA412" s="525"/>
    </row>
    <row r="413" spans="28:53" s="94" customFormat="1">
      <c r="AB413" s="575"/>
      <c r="AC413" s="569"/>
      <c r="AD413" s="569"/>
      <c r="AE413" s="569"/>
      <c r="AF413" s="569"/>
      <c r="AG413" s="569"/>
      <c r="AH413" s="569"/>
      <c r="AI413" s="569"/>
      <c r="AJ413" s="569"/>
      <c r="AK413" s="569"/>
      <c r="AL413" s="569"/>
      <c r="AM413" s="569"/>
      <c r="AN413" s="569"/>
      <c r="AQ413" s="525"/>
      <c r="AR413" s="525"/>
      <c r="AS413" s="525"/>
      <c r="AT413" s="525"/>
      <c r="AU413" s="525"/>
      <c r="AV413" s="525"/>
      <c r="AW413" s="525"/>
      <c r="AX413" s="525"/>
      <c r="AY413" s="525"/>
      <c r="AZ413" s="525"/>
      <c r="BA413" s="525"/>
    </row>
    <row r="414" spans="28:53" s="94" customFormat="1">
      <c r="AB414" s="575"/>
      <c r="AC414" s="569"/>
      <c r="AD414" s="569"/>
      <c r="AE414" s="569"/>
      <c r="AF414" s="569"/>
      <c r="AG414" s="569"/>
      <c r="AH414" s="569"/>
      <c r="AI414" s="569"/>
      <c r="AJ414" s="569"/>
      <c r="AK414" s="569"/>
      <c r="AL414" s="569"/>
      <c r="AM414" s="569"/>
      <c r="AN414" s="569"/>
      <c r="AQ414" s="525"/>
      <c r="AR414" s="525"/>
      <c r="AS414" s="525"/>
      <c r="AT414" s="525"/>
      <c r="AU414" s="525"/>
      <c r="AV414" s="525"/>
      <c r="AW414" s="525"/>
      <c r="AX414" s="525"/>
      <c r="AY414" s="525"/>
      <c r="AZ414" s="525"/>
      <c r="BA414" s="525"/>
    </row>
    <row r="415" spans="28:53" s="94" customFormat="1">
      <c r="AB415" s="575"/>
      <c r="AC415" s="569"/>
      <c r="AD415" s="569"/>
      <c r="AE415" s="569"/>
      <c r="AF415" s="569"/>
      <c r="AG415" s="569"/>
      <c r="AH415" s="569"/>
      <c r="AI415" s="569"/>
      <c r="AJ415" s="569"/>
      <c r="AK415" s="569"/>
      <c r="AL415" s="569"/>
      <c r="AM415" s="569"/>
      <c r="AN415" s="569"/>
      <c r="AQ415" s="525"/>
      <c r="AR415" s="525"/>
      <c r="AS415" s="525"/>
      <c r="AT415" s="525"/>
      <c r="AU415" s="525"/>
      <c r="AV415" s="525"/>
      <c r="AW415" s="525"/>
      <c r="AX415" s="525"/>
      <c r="AY415" s="525"/>
      <c r="AZ415" s="525"/>
      <c r="BA415" s="525"/>
    </row>
    <row r="416" spans="28:53" s="94" customFormat="1">
      <c r="AB416" s="575"/>
      <c r="AC416" s="569"/>
      <c r="AD416" s="569"/>
      <c r="AE416" s="569"/>
      <c r="AF416" s="569"/>
      <c r="AG416" s="569"/>
      <c r="AH416" s="569"/>
      <c r="AI416" s="569"/>
      <c r="AJ416" s="569"/>
      <c r="AK416" s="569"/>
      <c r="AL416" s="569"/>
      <c r="AM416" s="569"/>
      <c r="AN416" s="569"/>
      <c r="AQ416" s="525"/>
      <c r="AR416" s="525"/>
      <c r="AS416" s="525"/>
      <c r="AT416" s="525"/>
      <c r="AU416" s="525"/>
      <c r="AV416" s="525"/>
      <c r="AW416" s="525"/>
      <c r="AX416" s="525"/>
      <c r="AY416" s="525"/>
      <c r="AZ416" s="525"/>
      <c r="BA416" s="525"/>
    </row>
    <row r="417" spans="28:53" s="94" customFormat="1">
      <c r="AB417" s="575"/>
      <c r="AC417" s="569"/>
      <c r="AD417" s="569"/>
      <c r="AE417" s="569"/>
      <c r="AF417" s="569"/>
      <c r="AG417" s="569"/>
      <c r="AH417" s="569"/>
      <c r="AI417" s="569"/>
      <c r="AJ417" s="569"/>
      <c r="AK417" s="569"/>
      <c r="AL417" s="569"/>
      <c r="AM417" s="569"/>
      <c r="AN417" s="569"/>
      <c r="AQ417" s="525"/>
      <c r="AR417" s="525"/>
      <c r="AS417" s="525"/>
      <c r="AT417" s="525"/>
      <c r="AU417" s="525"/>
      <c r="AV417" s="525"/>
      <c r="AW417" s="525"/>
      <c r="AX417" s="525"/>
      <c r="AY417" s="525"/>
      <c r="AZ417" s="525"/>
      <c r="BA417" s="525"/>
    </row>
    <row r="418" spans="28:53" s="94" customFormat="1">
      <c r="AB418" s="575"/>
      <c r="AC418" s="569"/>
      <c r="AD418" s="569"/>
      <c r="AE418" s="569"/>
      <c r="AF418" s="569"/>
      <c r="AG418" s="569"/>
      <c r="AH418" s="569"/>
      <c r="AI418" s="569"/>
      <c r="AJ418" s="569"/>
      <c r="AK418" s="569"/>
      <c r="AL418" s="569"/>
      <c r="AM418" s="569"/>
      <c r="AN418" s="569"/>
      <c r="AQ418" s="525"/>
      <c r="AR418" s="525"/>
      <c r="AS418" s="525"/>
      <c r="AT418" s="525"/>
      <c r="AU418" s="525"/>
      <c r="AV418" s="525"/>
      <c r="AW418" s="525"/>
      <c r="AX418" s="525"/>
      <c r="AY418" s="525"/>
      <c r="AZ418" s="525"/>
      <c r="BA418" s="525"/>
    </row>
    <row r="419" spans="28:53" s="94" customFormat="1">
      <c r="AB419" s="575"/>
      <c r="AC419" s="569"/>
      <c r="AD419" s="569"/>
      <c r="AE419" s="569"/>
      <c r="AF419" s="569"/>
      <c r="AG419" s="569"/>
      <c r="AH419" s="569"/>
      <c r="AI419" s="569"/>
      <c r="AJ419" s="569"/>
      <c r="AK419" s="569"/>
      <c r="AL419" s="569"/>
      <c r="AM419" s="569"/>
      <c r="AN419" s="569"/>
      <c r="AQ419" s="525"/>
      <c r="AR419" s="525"/>
      <c r="AS419" s="525"/>
      <c r="AT419" s="525"/>
      <c r="AU419" s="525"/>
      <c r="AV419" s="525"/>
      <c r="AW419" s="525"/>
      <c r="AX419" s="525"/>
      <c r="AY419" s="525"/>
      <c r="AZ419" s="525"/>
      <c r="BA419" s="525"/>
    </row>
    <row r="420" spans="28:53" s="94" customFormat="1">
      <c r="AB420" s="575"/>
      <c r="AC420" s="569"/>
      <c r="AD420" s="569"/>
      <c r="AE420" s="569"/>
      <c r="AF420" s="569"/>
      <c r="AG420" s="569"/>
      <c r="AH420" s="569"/>
      <c r="AI420" s="569"/>
      <c r="AJ420" s="569"/>
      <c r="AK420" s="569"/>
      <c r="AL420" s="569"/>
      <c r="AM420" s="569"/>
      <c r="AN420" s="569"/>
      <c r="AQ420" s="525"/>
      <c r="AR420" s="525"/>
      <c r="AS420" s="525"/>
      <c r="AT420" s="525"/>
      <c r="AU420" s="525"/>
      <c r="AV420" s="525"/>
      <c r="AW420" s="525"/>
      <c r="AX420" s="525"/>
      <c r="AY420" s="525"/>
      <c r="AZ420" s="525"/>
      <c r="BA420" s="525"/>
    </row>
    <row r="421" spans="28:53" s="94" customFormat="1">
      <c r="AB421" s="575"/>
      <c r="AC421" s="569"/>
      <c r="AD421" s="569"/>
      <c r="AE421" s="569"/>
      <c r="AF421" s="569"/>
      <c r="AG421" s="569"/>
      <c r="AH421" s="569"/>
      <c r="AI421" s="569"/>
      <c r="AJ421" s="569"/>
      <c r="AK421" s="569"/>
      <c r="AL421" s="569"/>
      <c r="AM421" s="569"/>
      <c r="AN421" s="569"/>
      <c r="AQ421" s="525"/>
      <c r="AR421" s="525"/>
      <c r="AS421" s="525"/>
      <c r="AT421" s="525"/>
      <c r="AU421" s="525"/>
      <c r="AV421" s="525"/>
      <c r="AW421" s="525"/>
      <c r="AX421" s="525"/>
      <c r="AY421" s="525"/>
      <c r="AZ421" s="525"/>
      <c r="BA421" s="525"/>
    </row>
    <row r="422" spans="28:53" s="94" customFormat="1">
      <c r="AB422" s="575"/>
      <c r="AC422" s="569"/>
      <c r="AD422" s="569"/>
      <c r="AE422" s="569"/>
      <c r="AF422" s="569"/>
      <c r="AG422" s="569"/>
      <c r="AH422" s="569"/>
      <c r="AI422" s="569"/>
      <c r="AJ422" s="569"/>
      <c r="AK422" s="569"/>
      <c r="AL422" s="569"/>
      <c r="AM422" s="569"/>
      <c r="AN422" s="569"/>
      <c r="AQ422" s="525"/>
      <c r="AR422" s="525"/>
      <c r="AS422" s="525"/>
      <c r="AT422" s="525"/>
      <c r="AU422" s="525"/>
      <c r="AV422" s="525"/>
      <c r="AW422" s="525"/>
      <c r="AX422" s="525"/>
      <c r="AY422" s="525"/>
      <c r="AZ422" s="525"/>
      <c r="BA422" s="525"/>
    </row>
    <row r="423" spans="28:53" s="94" customFormat="1">
      <c r="AB423" s="575"/>
      <c r="AC423" s="569"/>
      <c r="AD423" s="569"/>
      <c r="AE423" s="569"/>
      <c r="AF423" s="569"/>
      <c r="AG423" s="569"/>
      <c r="AH423" s="569"/>
      <c r="AI423" s="569"/>
      <c r="AJ423" s="569"/>
      <c r="AK423" s="569"/>
      <c r="AL423" s="569"/>
      <c r="AM423" s="569"/>
      <c r="AN423" s="569"/>
      <c r="AQ423" s="525"/>
      <c r="AR423" s="525"/>
      <c r="AS423" s="525"/>
      <c r="AT423" s="525"/>
      <c r="AU423" s="525"/>
      <c r="AV423" s="525"/>
      <c r="AW423" s="525"/>
      <c r="AX423" s="525"/>
      <c r="AY423" s="525"/>
      <c r="AZ423" s="525"/>
      <c r="BA423" s="525"/>
    </row>
    <row r="424" spans="28:53" s="94" customFormat="1">
      <c r="AB424" s="575"/>
      <c r="AC424" s="569"/>
      <c r="AD424" s="569"/>
      <c r="AE424" s="569"/>
      <c r="AF424" s="569"/>
      <c r="AG424" s="569"/>
      <c r="AH424" s="569"/>
      <c r="AI424" s="569"/>
      <c r="AJ424" s="569"/>
      <c r="AK424" s="569"/>
      <c r="AL424" s="569"/>
      <c r="AM424" s="569"/>
      <c r="AN424" s="569"/>
      <c r="AQ424" s="525"/>
      <c r="AR424" s="525"/>
      <c r="AS424" s="525"/>
      <c r="AT424" s="525"/>
      <c r="AU424" s="525"/>
      <c r="AV424" s="525"/>
      <c r="AW424" s="525"/>
      <c r="AX424" s="525"/>
      <c r="AY424" s="525"/>
      <c r="AZ424" s="525"/>
      <c r="BA424" s="525"/>
    </row>
    <row r="425" spans="28:53" s="94" customFormat="1">
      <c r="AB425" s="575"/>
      <c r="AC425" s="569"/>
      <c r="AD425" s="569"/>
      <c r="AE425" s="569"/>
      <c r="AF425" s="569"/>
      <c r="AG425" s="569"/>
      <c r="AH425" s="569"/>
      <c r="AI425" s="569"/>
      <c r="AJ425" s="569"/>
      <c r="AK425" s="569"/>
      <c r="AL425" s="569"/>
      <c r="AM425" s="569"/>
      <c r="AN425" s="569"/>
      <c r="AQ425" s="525"/>
      <c r="AR425" s="525"/>
      <c r="AS425" s="525"/>
      <c r="AT425" s="525"/>
      <c r="AU425" s="525"/>
      <c r="AV425" s="525"/>
      <c r="AW425" s="525"/>
      <c r="AX425" s="525"/>
      <c r="AY425" s="525"/>
      <c r="AZ425" s="525"/>
      <c r="BA425" s="525"/>
    </row>
    <row r="426" spans="28:53" s="94" customFormat="1">
      <c r="AB426" s="575"/>
      <c r="AC426" s="569"/>
      <c r="AD426" s="569"/>
      <c r="AE426" s="569"/>
      <c r="AF426" s="569"/>
      <c r="AG426" s="569"/>
      <c r="AH426" s="569"/>
      <c r="AI426" s="569"/>
      <c r="AJ426" s="569"/>
      <c r="AK426" s="569"/>
      <c r="AL426" s="569"/>
      <c r="AM426" s="569"/>
      <c r="AN426" s="569"/>
      <c r="AQ426" s="525"/>
      <c r="AR426" s="525"/>
      <c r="AS426" s="525"/>
      <c r="AT426" s="525"/>
      <c r="AU426" s="525"/>
      <c r="AV426" s="525"/>
      <c r="AW426" s="525"/>
      <c r="AX426" s="525"/>
      <c r="AY426" s="525"/>
      <c r="AZ426" s="525"/>
      <c r="BA426" s="525"/>
    </row>
    <row r="427" spans="28:53" s="94" customFormat="1">
      <c r="AB427" s="575"/>
      <c r="AC427" s="569"/>
      <c r="AD427" s="569"/>
      <c r="AE427" s="569"/>
      <c r="AF427" s="569"/>
      <c r="AG427" s="569"/>
      <c r="AH427" s="569"/>
      <c r="AI427" s="569"/>
      <c r="AJ427" s="569"/>
      <c r="AK427" s="569"/>
      <c r="AL427" s="569"/>
      <c r="AM427" s="569"/>
      <c r="AN427" s="569"/>
      <c r="AQ427" s="525"/>
      <c r="AR427" s="525"/>
      <c r="AS427" s="525"/>
      <c r="AT427" s="525"/>
      <c r="AU427" s="525"/>
      <c r="AV427" s="525"/>
      <c r="AW427" s="525"/>
      <c r="AX427" s="525"/>
      <c r="AY427" s="525"/>
      <c r="AZ427" s="525"/>
      <c r="BA427" s="525"/>
    </row>
    <row r="428" spans="28:53" s="94" customFormat="1">
      <c r="AB428" s="575"/>
      <c r="AC428" s="569"/>
      <c r="AD428" s="569"/>
      <c r="AE428" s="569"/>
      <c r="AF428" s="569"/>
      <c r="AG428" s="569"/>
      <c r="AH428" s="569"/>
      <c r="AI428" s="569"/>
      <c r="AJ428" s="569"/>
      <c r="AK428" s="569"/>
      <c r="AL428" s="569"/>
      <c r="AM428" s="569"/>
      <c r="AN428" s="569"/>
      <c r="AQ428" s="525"/>
      <c r="AR428" s="525"/>
      <c r="AS428" s="525"/>
      <c r="AT428" s="525"/>
      <c r="AU428" s="525"/>
      <c r="AV428" s="525"/>
      <c r="AW428" s="525"/>
      <c r="AX428" s="525"/>
      <c r="AY428" s="525"/>
      <c r="AZ428" s="525"/>
      <c r="BA428" s="525"/>
    </row>
    <row r="429" spans="28:53" s="94" customFormat="1">
      <c r="AB429" s="575"/>
      <c r="AC429" s="569"/>
      <c r="AD429" s="569"/>
      <c r="AE429" s="569"/>
      <c r="AF429" s="569"/>
      <c r="AG429" s="569"/>
      <c r="AH429" s="569"/>
      <c r="AI429" s="569"/>
      <c r="AJ429" s="569"/>
      <c r="AK429" s="569"/>
      <c r="AL429" s="569"/>
      <c r="AM429" s="569"/>
      <c r="AN429" s="569"/>
      <c r="AQ429" s="525"/>
      <c r="AR429" s="525"/>
      <c r="AS429" s="525"/>
      <c r="AT429" s="525"/>
      <c r="AU429" s="525"/>
      <c r="AV429" s="525"/>
      <c r="AW429" s="525"/>
      <c r="AX429" s="525"/>
      <c r="AY429" s="525"/>
      <c r="AZ429" s="525"/>
      <c r="BA429" s="525"/>
    </row>
    <row r="430" spans="28:53" s="94" customFormat="1">
      <c r="AB430" s="575"/>
      <c r="AC430" s="569"/>
      <c r="AD430" s="569"/>
      <c r="AE430" s="569"/>
      <c r="AF430" s="569"/>
      <c r="AG430" s="569"/>
      <c r="AH430" s="569"/>
      <c r="AI430" s="569"/>
      <c r="AJ430" s="569"/>
      <c r="AK430" s="569"/>
      <c r="AL430" s="569"/>
      <c r="AM430" s="569"/>
      <c r="AN430" s="569"/>
      <c r="AQ430" s="525"/>
      <c r="AR430" s="525"/>
      <c r="AS430" s="525"/>
      <c r="AT430" s="525"/>
      <c r="AU430" s="525"/>
      <c r="AV430" s="525"/>
      <c r="AW430" s="525"/>
      <c r="AX430" s="525"/>
      <c r="AY430" s="525"/>
      <c r="AZ430" s="525"/>
      <c r="BA430" s="525"/>
    </row>
    <row r="431" spans="28:53" s="94" customFormat="1">
      <c r="AB431" s="575"/>
      <c r="AC431" s="569"/>
      <c r="AD431" s="569"/>
      <c r="AE431" s="569"/>
      <c r="AF431" s="569"/>
      <c r="AG431" s="569"/>
      <c r="AH431" s="569"/>
      <c r="AI431" s="569"/>
      <c r="AJ431" s="569"/>
      <c r="AK431" s="569"/>
      <c r="AL431" s="569"/>
      <c r="AM431" s="569"/>
      <c r="AN431" s="569"/>
      <c r="AQ431" s="525"/>
      <c r="AR431" s="525"/>
      <c r="AS431" s="525"/>
      <c r="AT431" s="525"/>
      <c r="AU431" s="525"/>
      <c r="AV431" s="525"/>
      <c r="AW431" s="525"/>
      <c r="AX431" s="525"/>
      <c r="AY431" s="525"/>
      <c r="AZ431" s="525"/>
      <c r="BA431" s="525"/>
    </row>
    <row r="432" spans="28:53" s="94" customFormat="1">
      <c r="AB432" s="575"/>
      <c r="AC432" s="569"/>
      <c r="AD432" s="569"/>
      <c r="AE432" s="569"/>
      <c r="AF432" s="569"/>
      <c r="AG432" s="569"/>
      <c r="AH432" s="569"/>
      <c r="AI432" s="569"/>
      <c r="AJ432" s="569"/>
      <c r="AK432" s="569"/>
      <c r="AL432" s="569"/>
      <c r="AM432" s="569"/>
      <c r="AN432" s="569"/>
      <c r="AQ432" s="525"/>
      <c r="AR432" s="525"/>
      <c r="AS432" s="525"/>
      <c r="AT432" s="525"/>
      <c r="AU432" s="525"/>
      <c r="AV432" s="525"/>
      <c r="AW432" s="525"/>
      <c r="AX432" s="525"/>
      <c r="AY432" s="525"/>
      <c r="AZ432" s="525"/>
      <c r="BA432" s="525"/>
    </row>
    <row r="433" spans="28:53" s="94" customFormat="1">
      <c r="AB433" s="575"/>
      <c r="AC433" s="569"/>
      <c r="AD433" s="569"/>
      <c r="AE433" s="569"/>
      <c r="AF433" s="569"/>
      <c r="AG433" s="569"/>
      <c r="AH433" s="569"/>
      <c r="AI433" s="569"/>
      <c r="AJ433" s="569"/>
      <c r="AK433" s="569"/>
      <c r="AL433" s="569"/>
      <c r="AM433" s="569"/>
      <c r="AN433" s="569"/>
      <c r="AQ433" s="525"/>
      <c r="AR433" s="525"/>
      <c r="AS433" s="525"/>
      <c r="AT433" s="525"/>
      <c r="AU433" s="525"/>
      <c r="AV433" s="525"/>
      <c r="AW433" s="525"/>
      <c r="AX433" s="525"/>
      <c r="AY433" s="525"/>
      <c r="AZ433" s="525"/>
      <c r="BA433" s="525"/>
    </row>
    <row r="434" spans="28:53" s="94" customFormat="1">
      <c r="AB434" s="575"/>
      <c r="AC434" s="569"/>
      <c r="AD434" s="569"/>
      <c r="AE434" s="569"/>
      <c r="AF434" s="569"/>
      <c r="AG434" s="569"/>
      <c r="AH434" s="569"/>
      <c r="AI434" s="569"/>
      <c r="AJ434" s="569"/>
      <c r="AK434" s="569"/>
      <c r="AL434" s="569"/>
      <c r="AM434" s="569"/>
      <c r="AN434" s="569"/>
      <c r="AQ434" s="525"/>
      <c r="AR434" s="525"/>
      <c r="AS434" s="525"/>
      <c r="AT434" s="525"/>
      <c r="AU434" s="525"/>
      <c r="AV434" s="525"/>
      <c r="AW434" s="525"/>
      <c r="AX434" s="525"/>
      <c r="AY434" s="525"/>
      <c r="AZ434" s="525"/>
      <c r="BA434" s="525"/>
    </row>
    <row r="435" spans="28:53" s="94" customFormat="1">
      <c r="AB435" s="575"/>
      <c r="AC435" s="569"/>
      <c r="AD435" s="569"/>
      <c r="AE435" s="569"/>
      <c r="AF435" s="569"/>
      <c r="AG435" s="569"/>
      <c r="AH435" s="569"/>
      <c r="AI435" s="569"/>
      <c r="AJ435" s="569"/>
      <c r="AK435" s="569"/>
      <c r="AL435" s="569"/>
      <c r="AM435" s="569"/>
      <c r="AN435" s="569"/>
      <c r="AQ435" s="525"/>
      <c r="AR435" s="525"/>
      <c r="AS435" s="525"/>
      <c r="AT435" s="525"/>
      <c r="AU435" s="525"/>
      <c r="AV435" s="525"/>
      <c r="AW435" s="525"/>
      <c r="AX435" s="525"/>
      <c r="AY435" s="525"/>
      <c r="AZ435" s="525"/>
      <c r="BA435" s="525"/>
    </row>
    <row r="436" spans="28:53" s="94" customFormat="1">
      <c r="AB436" s="575"/>
      <c r="AC436" s="569"/>
      <c r="AD436" s="569"/>
      <c r="AE436" s="569"/>
      <c r="AF436" s="569"/>
      <c r="AG436" s="569"/>
      <c r="AH436" s="569"/>
      <c r="AI436" s="569"/>
      <c r="AJ436" s="569"/>
      <c r="AK436" s="569"/>
      <c r="AL436" s="569"/>
      <c r="AM436" s="569"/>
      <c r="AN436" s="569"/>
      <c r="AQ436" s="525"/>
      <c r="AR436" s="525"/>
      <c r="AS436" s="525"/>
      <c r="AT436" s="525"/>
      <c r="AU436" s="525"/>
      <c r="AV436" s="525"/>
      <c r="AW436" s="525"/>
      <c r="AX436" s="525"/>
      <c r="AY436" s="525"/>
      <c r="AZ436" s="525"/>
      <c r="BA436" s="525"/>
    </row>
    <row r="437" spans="28:53" s="94" customFormat="1">
      <c r="AB437" s="575"/>
      <c r="AC437" s="569"/>
      <c r="AD437" s="569"/>
      <c r="AE437" s="569"/>
      <c r="AF437" s="569"/>
      <c r="AG437" s="569"/>
      <c r="AH437" s="569"/>
      <c r="AI437" s="569"/>
      <c r="AJ437" s="569"/>
      <c r="AK437" s="569"/>
      <c r="AL437" s="569"/>
      <c r="AM437" s="569"/>
      <c r="AN437" s="569"/>
      <c r="AQ437" s="525"/>
      <c r="AR437" s="525"/>
      <c r="AS437" s="525"/>
      <c r="AT437" s="525"/>
      <c r="AU437" s="525"/>
      <c r="AV437" s="525"/>
      <c r="AW437" s="525"/>
      <c r="AX437" s="525"/>
      <c r="AY437" s="525"/>
      <c r="AZ437" s="525"/>
      <c r="BA437" s="525"/>
    </row>
    <row r="438" spans="28:53" s="94" customFormat="1">
      <c r="AB438" s="575"/>
      <c r="AC438" s="569"/>
      <c r="AD438" s="569"/>
      <c r="AE438" s="569"/>
      <c r="AF438" s="569"/>
      <c r="AG438" s="569"/>
      <c r="AH438" s="569"/>
      <c r="AI438" s="569"/>
      <c r="AJ438" s="569"/>
      <c r="AK438" s="569"/>
      <c r="AL438" s="569"/>
      <c r="AM438" s="569"/>
      <c r="AN438" s="569"/>
      <c r="AQ438" s="525"/>
      <c r="AR438" s="525"/>
      <c r="AS438" s="525"/>
      <c r="AT438" s="525"/>
      <c r="AU438" s="525"/>
      <c r="AV438" s="525"/>
      <c r="AW438" s="525"/>
      <c r="AX438" s="525"/>
      <c r="AY438" s="525"/>
      <c r="AZ438" s="525"/>
      <c r="BA438" s="525"/>
    </row>
    <row r="439" spans="28:53" s="94" customFormat="1">
      <c r="AB439" s="575"/>
      <c r="AC439" s="569"/>
      <c r="AD439" s="569"/>
      <c r="AE439" s="569"/>
      <c r="AF439" s="569"/>
      <c r="AG439" s="569"/>
      <c r="AH439" s="569"/>
      <c r="AI439" s="569"/>
      <c r="AJ439" s="569"/>
      <c r="AK439" s="569"/>
      <c r="AL439" s="569"/>
      <c r="AM439" s="569"/>
      <c r="AN439" s="569"/>
      <c r="AQ439" s="525"/>
      <c r="AR439" s="525"/>
      <c r="AS439" s="525"/>
      <c r="AT439" s="525"/>
      <c r="AU439" s="525"/>
      <c r="AV439" s="525"/>
      <c r="AW439" s="525"/>
      <c r="AX439" s="525"/>
      <c r="AY439" s="525"/>
      <c r="AZ439" s="525"/>
      <c r="BA439" s="525"/>
    </row>
    <row r="440" spans="28:53" s="94" customFormat="1">
      <c r="AB440" s="575"/>
      <c r="AC440" s="569"/>
      <c r="AD440" s="569"/>
      <c r="AE440" s="569"/>
      <c r="AF440" s="569"/>
      <c r="AG440" s="569"/>
      <c r="AH440" s="569"/>
      <c r="AI440" s="569"/>
      <c r="AJ440" s="569"/>
      <c r="AK440" s="569"/>
      <c r="AL440" s="569"/>
      <c r="AM440" s="569"/>
      <c r="AN440" s="569"/>
      <c r="AQ440" s="525"/>
      <c r="AR440" s="525"/>
      <c r="AS440" s="525"/>
      <c r="AT440" s="525"/>
      <c r="AU440" s="525"/>
      <c r="AV440" s="525"/>
      <c r="AW440" s="525"/>
      <c r="AX440" s="525"/>
      <c r="AY440" s="525"/>
      <c r="AZ440" s="525"/>
      <c r="BA440" s="525"/>
    </row>
    <row r="441" spans="28:53" s="94" customFormat="1">
      <c r="AB441" s="575"/>
      <c r="AC441" s="569"/>
      <c r="AD441" s="569"/>
      <c r="AE441" s="569"/>
      <c r="AF441" s="569"/>
      <c r="AG441" s="569"/>
      <c r="AH441" s="569"/>
      <c r="AI441" s="569"/>
      <c r="AJ441" s="569"/>
      <c r="AK441" s="569"/>
      <c r="AL441" s="569"/>
      <c r="AM441" s="569"/>
      <c r="AN441" s="569"/>
      <c r="AQ441" s="525"/>
      <c r="AR441" s="525"/>
      <c r="AS441" s="525"/>
      <c r="AT441" s="525"/>
      <c r="AU441" s="525"/>
      <c r="AV441" s="525"/>
      <c r="AW441" s="525"/>
      <c r="AX441" s="525"/>
      <c r="AY441" s="525"/>
      <c r="AZ441" s="525"/>
      <c r="BA441" s="525"/>
    </row>
    <row r="442" spans="28:53" s="94" customFormat="1">
      <c r="AB442" s="575"/>
      <c r="AC442" s="569"/>
      <c r="AD442" s="569"/>
      <c r="AE442" s="569"/>
      <c r="AF442" s="569"/>
      <c r="AG442" s="569"/>
      <c r="AH442" s="569"/>
      <c r="AI442" s="569"/>
      <c r="AJ442" s="569"/>
      <c r="AK442" s="569"/>
      <c r="AL442" s="569"/>
      <c r="AM442" s="569"/>
      <c r="AN442" s="569"/>
      <c r="AQ442" s="525"/>
      <c r="AR442" s="525"/>
      <c r="AS442" s="525"/>
      <c r="AT442" s="525"/>
      <c r="AU442" s="525"/>
      <c r="AV442" s="525"/>
      <c r="AW442" s="525"/>
      <c r="AX442" s="525"/>
      <c r="AY442" s="525"/>
      <c r="AZ442" s="525"/>
      <c r="BA442" s="525"/>
    </row>
    <row r="443" spans="28:53" s="94" customFormat="1">
      <c r="AB443" s="575"/>
      <c r="AC443" s="569"/>
      <c r="AD443" s="569"/>
      <c r="AE443" s="569"/>
      <c r="AF443" s="569"/>
      <c r="AG443" s="569"/>
      <c r="AH443" s="569"/>
      <c r="AI443" s="569"/>
      <c r="AJ443" s="569"/>
      <c r="AK443" s="569"/>
      <c r="AL443" s="569"/>
      <c r="AM443" s="569"/>
      <c r="AN443" s="569"/>
      <c r="AQ443" s="525"/>
      <c r="AR443" s="525"/>
      <c r="AS443" s="525"/>
      <c r="AT443" s="525"/>
      <c r="AU443" s="525"/>
      <c r="AV443" s="525"/>
      <c r="AW443" s="525"/>
      <c r="AX443" s="525"/>
      <c r="AY443" s="525"/>
      <c r="AZ443" s="525"/>
      <c r="BA443" s="525"/>
    </row>
    <row r="444" spans="28:53" s="94" customFormat="1">
      <c r="AB444" s="575"/>
      <c r="AC444" s="569"/>
      <c r="AD444" s="569"/>
      <c r="AE444" s="569"/>
      <c r="AF444" s="569"/>
      <c r="AG444" s="569"/>
      <c r="AH444" s="569"/>
      <c r="AI444" s="569"/>
      <c r="AJ444" s="569"/>
      <c r="AK444" s="569"/>
      <c r="AL444" s="569"/>
      <c r="AM444" s="569"/>
      <c r="AN444" s="569"/>
      <c r="AQ444" s="525"/>
      <c r="AR444" s="525"/>
      <c r="AS444" s="525"/>
      <c r="AT444" s="525"/>
      <c r="AU444" s="525"/>
      <c r="AV444" s="525"/>
      <c r="AW444" s="525"/>
      <c r="AX444" s="525"/>
      <c r="AY444" s="525"/>
      <c r="AZ444" s="525"/>
      <c r="BA444" s="525"/>
    </row>
    <row r="445" spans="28:53" s="94" customFormat="1">
      <c r="AB445" s="575"/>
      <c r="AC445" s="569"/>
      <c r="AD445" s="569"/>
      <c r="AE445" s="569"/>
      <c r="AF445" s="569"/>
      <c r="AG445" s="569"/>
      <c r="AH445" s="569"/>
      <c r="AI445" s="569"/>
      <c r="AJ445" s="569"/>
      <c r="AK445" s="569"/>
      <c r="AL445" s="569"/>
      <c r="AM445" s="569"/>
      <c r="AN445" s="569"/>
      <c r="AQ445" s="525"/>
      <c r="AR445" s="525"/>
      <c r="AS445" s="525"/>
      <c r="AT445" s="525"/>
      <c r="AU445" s="525"/>
      <c r="AV445" s="525"/>
      <c r="AW445" s="525"/>
      <c r="AX445" s="525"/>
      <c r="AY445" s="525"/>
      <c r="AZ445" s="525"/>
      <c r="BA445" s="525"/>
    </row>
    <row r="446" spans="28:53" s="94" customFormat="1">
      <c r="AB446" s="575"/>
      <c r="AC446" s="569"/>
      <c r="AD446" s="569"/>
      <c r="AE446" s="569"/>
      <c r="AF446" s="569"/>
      <c r="AG446" s="569"/>
      <c r="AH446" s="569"/>
      <c r="AI446" s="569"/>
      <c r="AJ446" s="569"/>
      <c r="AK446" s="569"/>
      <c r="AL446" s="569"/>
      <c r="AM446" s="569"/>
      <c r="AN446" s="569"/>
      <c r="AQ446" s="525"/>
      <c r="AR446" s="525"/>
      <c r="AS446" s="525"/>
      <c r="AT446" s="525"/>
      <c r="AU446" s="525"/>
      <c r="AV446" s="525"/>
      <c r="AW446" s="525"/>
      <c r="AX446" s="525"/>
      <c r="AY446" s="525"/>
      <c r="AZ446" s="525"/>
      <c r="BA446" s="525"/>
    </row>
    <row r="447" spans="28:53" s="94" customFormat="1">
      <c r="AB447" s="575"/>
      <c r="AC447" s="569"/>
      <c r="AD447" s="569"/>
      <c r="AE447" s="569"/>
      <c r="AF447" s="569"/>
      <c r="AG447" s="569"/>
      <c r="AH447" s="569"/>
      <c r="AI447" s="569"/>
      <c r="AJ447" s="569"/>
      <c r="AK447" s="569"/>
      <c r="AL447" s="569"/>
      <c r="AM447" s="569"/>
      <c r="AN447" s="569"/>
      <c r="AQ447" s="525"/>
      <c r="AR447" s="525"/>
      <c r="AS447" s="525"/>
      <c r="AT447" s="525"/>
      <c r="AU447" s="525"/>
      <c r="AV447" s="525"/>
      <c r="AW447" s="525"/>
      <c r="AX447" s="525"/>
      <c r="AY447" s="525"/>
      <c r="AZ447" s="525"/>
      <c r="BA447" s="525"/>
    </row>
    <row r="448" spans="28:53" s="94" customFormat="1">
      <c r="AB448" s="575"/>
      <c r="AC448" s="569"/>
      <c r="AD448" s="569"/>
      <c r="AE448" s="569"/>
      <c r="AF448" s="569"/>
      <c r="AG448" s="569"/>
      <c r="AH448" s="569"/>
      <c r="AI448" s="569"/>
      <c r="AJ448" s="569"/>
      <c r="AK448" s="569"/>
      <c r="AL448" s="569"/>
      <c r="AM448" s="569"/>
      <c r="AN448" s="569"/>
      <c r="AQ448" s="525"/>
      <c r="AR448" s="525"/>
      <c r="AS448" s="525"/>
      <c r="AT448" s="525"/>
      <c r="AU448" s="525"/>
      <c r="AV448" s="525"/>
      <c r="AW448" s="525"/>
      <c r="AX448" s="525"/>
      <c r="AY448" s="525"/>
      <c r="AZ448" s="525"/>
      <c r="BA448" s="525"/>
    </row>
    <row r="449" spans="28:53" s="94" customFormat="1">
      <c r="AB449" s="575"/>
      <c r="AC449" s="569"/>
      <c r="AD449" s="569"/>
      <c r="AE449" s="569"/>
      <c r="AF449" s="569"/>
      <c r="AG449" s="569"/>
      <c r="AH449" s="569"/>
      <c r="AI449" s="569"/>
      <c r="AJ449" s="569"/>
      <c r="AK449" s="569"/>
      <c r="AL449" s="569"/>
      <c r="AM449" s="569"/>
      <c r="AN449" s="569"/>
      <c r="AQ449" s="525"/>
      <c r="AR449" s="525"/>
      <c r="AS449" s="525"/>
      <c r="AT449" s="525"/>
      <c r="AU449" s="525"/>
      <c r="AV449" s="525"/>
      <c r="AW449" s="525"/>
      <c r="AX449" s="525"/>
      <c r="AY449" s="525"/>
      <c r="AZ449" s="525"/>
      <c r="BA449" s="525"/>
    </row>
    <row r="450" spans="28:53" s="94" customFormat="1">
      <c r="AB450" s="575"/>
      <c r="AC450" s="569"/>
      <c r="AD450" s="569"/>
      <c r="AE450" s="569"/>
      <c r="AF450" s="569"/>
      <c r="AG450" s="569"/>
      <c r="AH450" s="569"/>
      <c r="AI450" s="569"/>
      <c r="AJ450" s="569"/>
      <c r="AK450" s="569"/>
      <c r="AL450" s="569"/>
      <c r="AM450" s="569"/>
      <c r="AN450" s="569"/>
      <c r="AQ450" s="525"/>
      <c r="AR450" s="525"/>
      <c r="AS450" s="525"/>
      <c r="AT450" s="525"/>
      <c r="AU450" s="525"/>
      <c r="AV450" s="525"/>
      <c r="AW450" s="525"/>
      <c r="AX450" s="525"/>
      <c r="AY450" s="525"/>
      <c r="AZ450" s="525"/>
      <c r="BA450" s="525"/>
    </row>
    <row r="451" spans="28:53" s="94" customFormat="1">
      <c r="AB451" s="575"/>
      <c r="AC451" s="569"/>
      <c r="AD451" s="569"/>
      <c r="AE451" s="569"/>
      <c r="AF451" s="569"/>
      <c r="AG451" s="569"/>
      <c r="AH451" s="569"/>
      <c r="AI451" s="569"/>
      <c r="AJ451" s="569"/>
      <c r="AK451" s="569"/>
      <c r="AL451" s="569"/>
      <c r="AM451" s="569"/>
      <c r="AN451" s="569"/>
      <c r="AQ451" s="525"/>
      <c r="AR451" s="525"/>
      <c r="AS451" s="525"/>
      <c r="AT451" s="525"/>
      <c r="AU451" s="525"/>
      <c r="AV451" s="525"/>
      <c r="AW451" s="525"/>
      <c r="AX451" s="525"/>
      <c r="AY451" s="525"/>
      <c r="AZ451" s="525"/>
      <c r="BA451" s="525"/>
    </row>
    <row r="452" spans="28:53" s="94" customFormat="1">
      <c r="AB452" s="575"/>
      <c r="AC452" s="569"/>
      <c r="AD452" s="569"/>
      <c r="AE452" s="569"/>
      <c r="AF452" s="569"/>
      <c r="AG452" s="569"/>
      <c r="AH452" s="569"/>
      <c r="AI452" s="569"/>
      <c r="AJ452" s="569"/>
      <c r="AK452" s="569"/>
      <c r="AL452" s="569"/>
      <c r="AM452" s="569"/>
      <c r="AN452" s="569"/>
      <c r="AQ452" s="525"/>
      <c r="AR452" s="525"/>
      <c r="AS452" s="525"/>
      <c r="AT452" s="525"/>
      <c r="AU452" s="525"/>
      <c r="AV452" s="525"/>
      <c r="AW452" s="525"/>
      <c r="AX452" s="525"/>
      <c r="AY452" s="525"/>
      <c r="AZ452" s="525"/>
      <c r="BA452" s="525"/>
    </row>
    <row r="453" spans="28:53" s="94" customFormat="1">
      <c r="AB453" s="575"/>
      <c r="AC453" s="569"/>
      <c r="AD453" s="569"/>
      <c r="AE453" s="569"/>
      <c r="AF453" s="569"/>
      <c r="AG453" s="569"/>
      <c r="AH453" s="569"/>
      <c r="AI453" s="569"/>
      <c r="AJ453" s="569"/>
      <c r="AK453" s="569"/>
      <c r="AL453" s="569"/>
      <c r="AM453" s="569"/>
      <c r="AN453" s="569"/>
      <c r="AQ453" s="525"/>
      <c r="AR453" s="525"/>
      <c r="AS453" s="525"/>
      <c r="AT453" s="525"/>
      <c r="AU453" s="525"/>
      <c r="AV453" s="525"/>
      <c r="AW453" s="525"/>
      <c r="AX453" s="525"/>
      <c r="AY453" s="525"/>
      <c r="AZ453" s="525"/>
      <c r="BA453" s="525"/>
    </row>
    <row r="454" spans="28:53" s="94" customFormat="1">
      <c r="AB454" s="575"/>
      <c r="AC454" s="569"/>
      <c r="AD454" s="569"/>
      <c r="AE454" s="569"/>
      <c r="AF454" s="569"/>
      <c r="AG454" s="569"/>
      <c r="AH454" s="569"/>
      <c r="AI454" s="569"/>
      <c r="AJ454" s="569"/>
      <c r="AK454" s="569"/>
      <c r="AL454" s="569"/>
      <c r="AM454" s="569"/>
      <c r="AN454" s="569"/>
      <c r="AQ454" s="525"/>
      <c r="AR454" s="525"/>
      <c r="AS454" s="525"/>
      <c r="AT454" s="525"/>
      <c r="AU454" s="525"/>
      <c r="AV454" s="525"/>
      <c r="AW454" s="525"/>
      <c r="AX454" s="525"/>
      <c r="AY454" s="525"/>
      <c r="AZ454" s="525"/>
      <c r="BA454" s="525"/>
    </row>
    <row r="455" spans="28:53" s="94" customFormat="1">
      <c r="AB455" s="575"/>
      <c r="AC455" s="569"/>
      <c r="AD455" s="569"/>
      <c r="AE455" s="569"/>
      <c r="AF455" s="569"/>
      <c r="AG455" s="569"/>
      <c r="AH455" s="569"/>
      <c r="AI455" s="569"/>
      <c r="AJ455" s="569"/>
      <c r="AK455" s="569"/>
      <c r="AL455" s="569"/>
      <c r="AM455" s="569"/>
      <c r="AN455" s="569"/>
      <c r="AQ455" s="525"/>
      <c r="AR455" s="525"/>
      <c r="AS455" s="525"/>
      <c r="AT455" s="525"/>
      <c r="AU455" s="525"/>
      <c r="AV455" s="525"/>
      <c r="AW455" s="525"/>
      <c r="AX455" s="525"/>
      <c r="AY455" s="525"/>
      <c r="AZ455" s="525"/>
      <c r="BA455" s="525"/>
    </row>
    <row r="456" spans="28:53" s="94" customFormat="1">
      <c r="AB456" s="575"/>
      <c r="AC456" s="569"/>
      <c r="AD456" s="569"/>
      <c r="AE456" s="569"/>
      <c r="AF456" s="569"/>
      <c r="AG456" s="569"/>
      <c r="AH456" s="569"/>
      <c r="AI456" s="569"/>
      <c r="AJ456" s="569"/>
      <c r="AK456" s="569"/>
      <c r="AL456" s="569"/>
      <c r="AM456" s="569"/>
      <c r="AN456" s="569"/>
      <c r="AQ456" s="525"/>
      <c r="AR456" s="525"/>
      <c r="AS456" s="525"/>
      <c r="AT456" s="525"/>
      <c r="AU456" s="525"/>
      <c r="AV456" s="525"/>
      <c r="AW456" s="525"/>
      <c r="AX456" s="525"/>
      <c r="AY456" s="525"/>
      <c r="AZ456" s="525"/>
      <c r="BA456" s="525"/>
    </row>
    <row r="457" spans="28:53" s="94" customFormat="1">
      <c r="AB457" s="575"/>
      <c r="AC457" s="569"/>
      <c r="AD457" s="569"/>
      <c r="AE457" s="569"/>
      <c r="AF457" s="569"/>
      <c r="AG457" s="569"/>
      <c r="AH457" s="569"/>
      <c r="AI457" s="569"/>
      <c r="AJ457" s="569"/>
      <c r="AK457" s="569"/>
      <c r="AL457" s="569"/>
      <c r="AM457" s="569"/>
      <c r="AN457" s="569"/>
      <c r="AQ457" s="525"/>
      <c r="AR457" s="525"/>
      <c r="AS457" s="525"/>
      <c r="AT457" s="525"/>
      <c r="AU457" s="525"/>
      <c r="AV457" s="525"/>
      <c r="AW457" s="525"/>
      <c r="AX457" s="525"/>
      <c r="AY457" s="525"/>
      <c r="AZ457" s="525"/>
      <c r="BA457" s="525"/>
    </row>
    <row r="458" spans="28:53" s="94" customFormat="1">
      <c r="AB458" s="575"/>
      <c r="AC458" s="569"/>
      <c r="AD458" s="569"/>
      <c r="AE458" s="569"/>
      <c r="AF458" s="569"/>
      <c r="AG458" s="569"/>
      <c r="AH458" s="569"/>
      <c r="AI458" s="569"/>
      <c r="AJ458" s="569"/>
      <c r="AK458" s="569"/>
      <c r="AL458" s="569"/>
      <c r="AM458" s="569"/>
      <c r="AN458" s="569"/>
      <c r="AQ458" s="525"/>
      <c r="AR458" s="525"/>
      <c r="AS458" s="525"/>
      <c r="AT458" s="525"/>
      <c r="AU458" s="525"/>
      <c r="AV458" s="525"/>
      <c r="AW458" s="525"/>
      <c r="AX458" s="525"/>
      <c r="AY458" s="525"/>
      <c r="AZ458" s="525"/>
      <c r="BA458" s="525"/>
    </row>
    <row r="459" spans="28:53" s="94" customFormat="1">
      <c r="AB459" s="575"/>
      <c r="AC459" s="569"/>
      <c r="AD459" s="569"/>
      <c r="AE459" s="569"/>
      <c r="AF459" s="569"/>
      <c r="AG459" s="569"/>
      <c r="AH459" s="569"/>
      <c r="AI459" s="569"/>
      <c r="AJ459" s="569"/>
      <c r="AK459" s="569"/>
      <c r="AL459" s="569"/>
      <c r="AM459" s="569"/>
      <c r="AN459" s="569"/>
      <c r="AQ459" s="525"/>
      <c r="AR459" s="525"/>
      <c r="AS459" s="525"/>
      <c r="AT459" s="525"/>
      <c r="AU459" s="525"/>
      <c r="AV459" s="525"/>
      <c r="AW459" s="525"/>
      <c r="AX459" s="525"/>
      <c r="AY459" s="525"/>
      <c r="AZ459" s="525"/>
      <c r="BA459" s="525"/>
    </row>
    <row r="460" spans="28:53" s="94" customFormat="1">
      <c r="AB460" s="575"/>
      <c r="AC460" s="569"/>
      <c r="AD460" s="569"/>
      <c r="AE460" s="569"/>
      <c r="AF460" s="569"/>
      <c r="AG460" s="569"/>
      <c r="AH460" s="569"/>
      <c r="AI460" s="569"/>
      <c r="AJ460" s="569"/>
      <c r="AK460" s="569"/>
      <c r="AL460" s="569"/>
      <c r="AM460" s="569"/>
      <c r="AN460" s="569"/>
      <c r="AQ460" s="525"/>
      <c r="AR460" s="525"/>
      <c r="AS460" s="525"/>
      <c r="AT460" s="525"/>
      <c r="AU460" s="525"/>
      <c r="AV460" s="525"/>
      <c r="AW460" s="525"/>
      <c r="AX460" s="525"/>
      <c r="AY460" s="525"/>
      <c r="AZ460" s="525"/>
      <c r="BA460" s="525"/>
    </row>
    <row r="461" spans="28:53" s="94" customFormat="1">
      <c r="AB461" s="575"/>
      <c r="AC461" s="569"/>
      <c r="AD461" s="569"/>
      <c r="AE461" s="569"/>
      <c r="AF461" s="569"/>
      <c r="AG461" s="569"/>
      <c r="AH461" s="569"/>
      <c r="AI461" s="569"/>
      <c r="AJ461" s="569"/>
      <c r="AK461" s="569"/>
      <c r="AL461" s="569"/>
      <c r="AM461" s="569"/>
      <c r="AN461" s="569"/>
      <c r="AQ461" s="525"/>
      <c r="AR461" s="525"/>
      <c r="AS461" s="525"/>
      <c r="AT461" s="525"/>
      <c r="AU461" s="525"/>
      <c r="AV461" s="525"/>
      <c r="AW461" s="525"/>
      <c r="AX461" s="525"/>
      <c r="AY461" s="525"/>
      <c r="AZ461" s="525"/>
      <c r="BA461" s="525"/>
    </row>
    <row r="462" spans="28:53" s="94" customFormat="1">
      <c r="AB462" s="575"/>
      <c r="AC462" s="569"/>
      <c r="AD462" s="569"/>
      <c r="AE462" s="569"/>
      <c r="AF462" s="569"/>
      <c r="AG462" s="569"/>
      <c r="AH462" s="569"/>
      <c r="AI462" s="569"/>
      <c r="AJ462" s="569"/>
      <c r="AK462" s="569"/>
      <c r="AL462" s="569"/>
      <c r="AM462" s="569"/>
      <c r="AN462" s="569"/>
      <c r="AQ462" s="525"/>
      <c r="AR462" s="525"/>
      <c r="AS462" s="525"/>
      <c r="AT462" s="525"/>
      <c r="AU462" s="525"/>
      <c r="AV462" s="525"/>
      <c r="AW462" s="525"/>
      <c r="AX462" s="525"/>
      <c r="AY462" s="525"/>
      <c r="AZ462" s="525"/>
      <c r="BA462" s="525"/>
    </row>
    <row r="463" spans="28:53" s="94" customFormat="1">
      <c r="AB463" s="575"/>
      <c r="AC463" s="569"/>
      <c r="AD463" s="569"/>
      <c r="AE463" s="569"/>
      <c r="AF463" s="569"/>
      <c r="AG463" s="569"/>
      <c r="AH463" s="569"/>
      <c r="AI463" s="569"/>
      <c r="AJ463" s="569"/>
      <c r="AK463" s="569"/>
      <c r="AL463" s="569"/>
      <c r="AM463" s="569"/>
      <c r="AN463" s="569"/>
      <c r="AQ463" s="525"/>
      <c r="AR463" s="525"/>
      <c r="AS463" s="525"/>
      <c r="AT463" s="525"/>
      <c r="AU463" s="525"/>
      <c r="AV463" s="525"/>
      <c r="AW463" s="525"/>
      <c r="AX463" s="525"/>
      <c r="AY463" s="525"/>
      <c r="AZ463" s="525"/>
      <c r="BA463" s="525"/>
    </row>
    <row r="464" spans="28:53" s="94" customFormat="1">
      <c r="AB464" s="575"/>
      <c r="AC464" s="569"/>
      <c r="AD464" s="569"/>
      <c r="AE464" s="569"/>
      <c r="AF464" s="569"/>
      <c r="AG464" s="569"/>
      <c r="AH464" s="569"/>
      <c r="AI464" s="569"/>
      <c r="AJ464" s="569"/>
      <c r="AK464" s="569"/>
      <c r="AL464" s="569"/>
      <c r="AM464" s="569"/>
      <c r="AN464" s="569"/>
      <c r="AQ464" s="525"/>
      <c r="AR464" s="525"/>
      <c r="AS464" s="525"/>
      <c r="AT464" s="525"/>
      <c r="AU464" s="525"/>
      <c r="AV464" s="525"/>
      <c r="AW464" s="525"/>
      <c r="AX464" s="525"/>
      <c r="AY464" s="525"/>
      <c r="AZ464" s="525"/>
      <c r="BA464" s="525"/>
    </row>
    <row r="465" spans="28:53" s="94" customFormat="1">
      <c r="AB465" s="575"/>
      <c r="AC465" s="569"/>
      <c r="AD465" s="569"/>
      <c r="AE465" s="569"/>
      <c r="AF465" s="569"/>
      <c r="AG465" s="569"/>
      <c r="AH465" s="569"/>
      <c r="AI465" s="569"/>
      <c r="AJ465" s="569"/>
      <c r="AK465" s="569"/>
      <c r="AL465" s="569"/>
      <c r="AM465" s="569"/>
      <c r="AN465" s="569"/>
      <c r="AQ465" s="525"/>
      <c r="AR465" s="525"/>
      <c r="AS465" s="525"/>
      <c r="AT465" s="525"/>
      <c r="AU465" s="525"/>
      <c r="AV465" s="525"/>
      <c r="AW465" s="525"/>
      <c r="AX465" s="525"/>
      <c r="AY465" s="525"/>
      <c r="AZ465" s="525"/>
      <c r="BA465" s="525"/>
    </row>
    <row r="466" spans="28:53" s="94" customFormat="1">
      <c r="AB466" s="575"/>
      <c r="AC466" s="569"/>
      <c r="AD466" s="569"/>
      <c r="AE466" s="569"/>
      <c r="AF466" s="569"/>
      <c r="AG466" s="569"/>
      <c r="AH466" s="569"/>
      <c r="AI466" s="569"/>
      <c r="AJ466" s="569"/>
      <c r="AK466" s="569"/>
      <c r="AL466" s="569"/>
      <c r="AM466" s="569"/>
      <c r="AN466" s="569"/>
      <c r="AQ466" s="525"/>
      <c r="AR466" s="525"/>
      <c r="AS466" s="525"/>
      <c r="AT466" s="525"/>
      <c r="AU466" s="525"/>
      <c r="AV466" s="525"/>
      <c r="AW466" s="525"/>
      <c r="AX466" s="525"/>
      <c r="AY466" s="525"/>
      <c r="AZ466" s="525"/>
      <c r="BA466" s="525"/>
    </row>
    <row r="467" spans="28:53" s="94" customFormat="1">
      <c r="AB467" s="575"/>
      <c r="AC467" s="569"/>
      <c r="AD467" s="569"/>
      <c r="AE467" s="569"/>
      <c r="AF467" s="569"/>
      <c r="AG467" s="569"/>
      <c r="AH467" s="569"/>
      <c r="AI467" s="569"/>
      <c r="AJ467" s="569"/>
      <c r="AK467" s="569"/>
      <c r="AL467" s="569"/>
      <c r="AM467" s="569"/>
      <c r="AN467" s="569"/>
      <c r="AQ467" s="525"/>
      <c r="AR467" s="525"/>
      <c r="AS467" s="525"/>
      <c r="AT467" s="525"/>
      <c r="AU467" s="525"/>
      <c r="AV467" s="525"/>
      <c r="AW467" s="525"/>
      <c r="AX467" s="525"/>
      <c r="AY467" s="525"/>
      <c r="AZ467" s="525"/>
      <c r="BA467" s="525"/>
    </row>
    <row r="468" spans="28:53" s="94" customFormat="1">
      <c r="AB468" s="575"/>
      <c r="AC468" s="569"/>
      <c r="AD468" s="569"/>
      <c r="AE468" s="569"/>
      <c r="AF468" s="569"/>
      <c r="AG468" s="569"/>
      <c r="AH468" s="569"/>
      <c r="AI468" s="569"/>
      <c r="AJ468" s="569"/>
      <c r="AK468" s="569"/>
      <c r="AL468" s="569"/>
      <c r="AM468" s="569"/>
      <c r="AN468" s="569"/>
      <c r="AQ468" s="525"/>
      <c r="AR468" s="525"/>
      <c r="AS468" s="525"/>
      <c r="AT468" s="525"/>
      <c r="AU468" s="525"/>
      <c r="AV468" s="525"/>
      <c r="AW468" s="525"/>
      <c r="AX468" s="525"/>
      <c r="AY468" s="525"/>
      <c r="AZ468" s="525"/>
      <c r="BA468" s="525"/>
    </row>
    <row r="469" spans="28:53" s="94" customFormat="1">
      <c r="AB469" s="575"/>
      <c r="AC469" s="569"/>
      <c r="AD469" s="569"/>
      <c r="AE469" s="569"/>
      <c r="AF469" s="569"/>
      <c r="AG469" s="569"/>
      <c r="AH469" s="569"/>
      <c r="AI469" s="569"/>
      <c r="AJ469" s="569"/>
      <c r="AK469" s="569"/>
      <c r="AL469" s="569"/>
      <c r="AM469" s="569"/>
      <c r="AN469" s="569"/>
      <c r="AQ469" s="525"/>
      <c r="AR469" s="525"/>
      <c r="AS469" s="525"/>
      <c r="AT469" s="525"/>
      <c r="AU469" s="525"/>
      <c r="AV469" s="525"/>
      <c r="AW469" s="525"/>
      <c r="AX469" s="525"/>
      <c r="AY469" s="525"/>
      <c r="AZ469" s="525"/>
      <c r="BA469" s="525"/>
    </row>
    <row r="470" spans="28:53" s="94" customFormat="1">
      <c r="AB470" s="575"/>
      <c r="AC470" s="569"/>
      <c r="AD470" s="569"/>
      <c r="AE470" s="569"/>
      <c r="AF470" s="569"/>
      <c r="AG470" s="569"/>
      <c r="AH470" s="569"/>
      <c r="AI470" s="569"/>
      <c r="AJ470" s="569"/>
      <c r="AK470" s="569"/>
      <c r="AL470" s="569"/>
      <c r="AM470" s="569"/>
      <c r="AN470" s="569"/>
      <c r="AQ470" s="525"/>
      <c r="AR470" s="525"/>
      <c r="AS470" s="525"/>
      <c r="AT470" s="525"/>
      <c r="AU470" s="525"/>
      <c r="AV470" s="525"/>
      <c r="AW470" s="525"/>
      <c r="AX470" s="525"/>
      <c r="AY470" s="525"/>
      <c r="AZ470" s="525"/>
      <c r="BA470" s="525"/>
    </row>
    <row r="471" spans="28:53" s="94" customFormat="1">
      <c r="AB471" s="575"/>
      <c r="AC471" s="569"/>
      <c r="AD471" s="569"/>
      <c r="AE471" s="569"/>
      <c r="AF471" s="569"/>
      <c r="AG471" s="569"/>
      <c r="AH471" s="569"/>
      <c r="AI471" s="569"/>
      <c r="AJ471" s="569"/>
      <c r="AK471" s="569"/>
      <c r="AL471" s="569"/>
      <c r="AM471" s="569"/>
      <c r="AN471" s="569"/>
      <c r="AQ471" s="525"/>
      <c r="AR471" s="525"/>
      <c r="AS471" s="525"/>
      <c r="AT471" s="525"/>
      <c r="AU471" s="525"/>
      <c r="AV471" s="525"/>
      <c r="AW471" s="525"/>
      <c r="AX471" s="525"/>
      <c r="AY471" s="525"/>
      <c r="AZ471" s="525"/>
      <c r="BA471" s="525"/>
    </row>
    <row r="472" spans="28:53" s="94" customFormat="1">
      <c r="AB472" s="575"/>
      <c r="AC472" s="569"/>
      <c r="AD472" s="569"/>
      <c r="AE472" s="569"/>
      <c r="AF472" s="569"/>
      <c r="AG472" s="569"/>
      <c r="AH472" s="569"/>
      <c r="AI472" s="569"/>
      <c r="AJ472" s="569"/>
      <c r="AK472" s="569"/>
      <c r="AL472" s="569"/>
      <c r="AM472" s="569"/>
      <c r="AN472" s="569"/>
      <c r="AQ472" s="525"/>
      <c r="AR472" s="525"/>
      <c r="AS472" s="525"/>
      <c r="AT472" s="525"/>
      <c r="AU472" s="525"/>
      <c r="AV472" s="525"/>
      <c r="AW472" s="525"/>
      <c r="AX472" s="525"/>
      <c r="AY472" s="525"/>
      <c r="AZ472" s="525"/>
      <c r="BA472" s="525"/>
    </row>
    <row r="473" spans="28:53" s="94" customFormat="1">
      <c r="AB473" s="575"/>
      <c r="AC473" s="569"/>
      <c r="AD473" s="569"/>
      <c r="AE473" s="569"/>
      <c r="AF473" s="569"/>
      <c r="AG473" s="569"/>
      <c r="AH473" s="569"/>
      <c r="AI473" s="569"/>
      <c r="AJ473" s="569"/>
      <c r="AK473" s="569"/>
      <c r="AL473" s="569"/>
      <c r="AM473" s="569"/>
      <c r="AN473" s="569"/>
      <c r="AQ473" s="525"/>
      <c r="AR473" s="525"/>
      <c r="AS473" s="525"/>
      <c r="AT473" s="525"/>
      <c r="AU473" s="525"/>
      <c r="AV473" s="525"/>
      <c r="AW473" s="525"/>
      <c r="AX473" s="525"/>
      <c r="AY473" s="525"/>
      <c r="AZ473" s="525"/>
      <c r="BA473" s="525"/>
    </row>
    <row r="474" spans="28:53" s="94" customFormat="1">
      <c r="AB474" s="575"/>
      <c r="AC474" s="569"/>
      <c r="AD474" s="569"/>
      <c r="AE474" s="569"/>
      <c r="AF474" s="569"/>
      <c r="AG474" s="569"/>
      <c r="AH474" s="569"/>
      <c r="AI474" s="569"/>
      <c r="AJ474" s="569"/>
      <c r="AK474" s="569"/>
      <c r="AL474" s="569"/>
      <c r="AM474" s="569"/>
      <c r="AN474" s="569"/>
      <c r="AQ474" s="525"/>
      <c r="AR474" s="525"/>
      <c r="AS474" s="525"/>
      <c r="AT474" s="525"/>
      <c r="AU474" s="525"/>
      <c r="AV474" s="525"/>
      <c r="AW474" s="525"/>
      <c r="AX474" s="525"/>
      <c r="AY474" s="525"/>
      <c r="AZ474" s="525"/>
      <c r="BA474" s="525"/>
    </row>
    <row r="475" spans="28:53" s="94" customFormat="1">
      <c r="AB475" s="575"/>
      <c r="AC475" s="569"/>
      <c r="AD475" s="569"/>
      <c r="AE475" s="569"/>
      <c r="AF475" s="569"/>
      <c r="AG475" s="569"/>
      <c r="AH475" s="569"/>
      <c r="AI475" s="569"/>
      <c r="AJ475" s="569"/>
      <c r="AK475" s="569"/>
      <c r="AL475" s="569"/>
      <c r="AM475" s="569"/>
      <c r="AN475" s="569"/>
      <c r="AQ475" s="525"/>
      <c r="AR475" s="525"/>
      <c r="AS475" s="525"/>
      <c r="AT475" s="525"/>
      <c r="AU475" s="525"/>
      <c r="AV475" s="525"/>
      <c r="AW475" s="525"/>
      <c r="AX475" s="525"/>
      <c r="AY475" s="525"/>
      <c r="AZ475" s="525"/>
      <c r="BA475" s="525"/>
    </row>
    <row r="476" spans="28:53" s="94" customFormat="1">
      <c r="AB476" s="575"/>
      <c r="AC476" s="569"/>
      <c r="AD476" s="569"/>
      <c r="AE476" s="569"/>
      <c r="AF476" s="569"/>
      <c r="AG476" s="569"/>
      <c r="AH476" s="569"/>
      <c r="AI476" s="569"/>
      <c r="AJ476" s="569"/>
      <c r="AK476" s="569"/>
      <c r="AL476" s="569"/>
      <c r="AM476" s="569"/>
      <c r="AN476" s="569"/>
      <c r="AQ476" s="525"/>
      <c r="AR476" s="525"/>
      <c r="AS476" s="525"/>
      <c r="AT476" s="525"/>
      <c r="AU476" s="525"/>
      <c r="AV476" s="525"/>
      <c r="AW476" s="525"/>
      <c r="AX476" s="525"/>
      <c r="AY476" s="525"/>
      <c r="AZ476" s="525"/>
      <c r="BA476" s="525"/>
    </row>
    <row r="477" spans="28:53" s="94" customFormat="1">
      <c r="AB477" s="575"/>
      <c r="AC477" s="569"/>
      <c r="AD477" s="569"/>
      <c r="AE477" s="569"/>
      <c r="AF477" s="569"/>
      <c r="AG477" s="569"/>
      <c r="AH477" s="569"/>
      <c r="AI477" s="569"/>
      <c r="AJ477" s="569"/>
      <c r="AK477" s="569"/>
      <c r="AL477" s="569"/>
      <c r="AM477" s="569"/>
      <c r="AN477" s="569"/>
      <c r="AQ477" s="525"/>
      <c r="AR477" s="525"/>
      <c r="AS477" s="525"/>
      <c r="AT477" s="525"/>
      <c r="AU477" s="525"/>
      <c r="AV477" s="525"/>
      <c r="AW477" s="525"/>
      <c r="AX477" s="525"/>
      <c r="AY477" s="525"/>
      <c r="AZ477" s="525"/>
      <c r="BA477" s="525"/>
    </row>
    <row r="478" spans="28:53" s="94" customFormat="1">
      <c r="AB478" s="575"/>
      <c r="AC478" s="569"/>
      <c r="AD478" s="569"/>
      <c r="AE478" s="569"/>
      <c r="AF478" s="569"/>
      <c r="AG478" s="569"/>
      <c r="AH478" s="569"/>
      <c r="AI478" s="569"/>
      <c r="AJ478" s="569"/>
      <c r="AK478" s="569"/>
      <c r="AL478" s="569"/>
      <c r="AM478" s="569"/>
      <c r="AN478" s="569"/>
      <c r="AQ478" s="525"/>
      <c r="AR478" s="525"/>
      <c r="AS478" s="525"/>
      <c r="AT478" s="525"/>
      <c r="AU478" s="525"/>
      <c r="AV478" s="525"/>
      <c r="AW478" s="525"/>
      <c r="AX478" s="525"/>
      <c r="AY478" s="525"/>
      <c r="AZ478" s="525"/>
      <c r="BA478" s="525"/>
    </row>
    <row r="479" spans="28:53" s="94" customFormat="1">
      <c r="AB479" s="575"/>
      <c r="AC479" s="569"/>
      <c r="AD479" s="569"/>
      <c r="AE479" s="569"/>
      <c r="AF479" s="569"/>
      <c r="AG479" s="569"/>
      <c r="AH479" s="569"/>
      <c r="AI479" s="569"/>
      <c r="AJ479" s="569"/>
      <c r="AK479" s="569"/>
      <c r="AL479" s="569"/>
      <c r="AM479" s="569"/>
      <c r="AN479" s="569"/>
      <c r="AQ479" s="525"/>
      <c r="AR479" s="525"/>
      <c r="AS479" s="525"/>
      <c r="AT479" s="525"/>
      <c r="AU479" s="525"/>
      <c r="AV479" s="525"/>
      <c r="AW479" s="525"/>
      <c r="AX479" s="525"/>
      <c r="AY479" s="525"/>
      <c r="AZ479" s="525"/>
      <c r="BA479" s="525"/>
    </row>
    <row r="480" spans="28:53" s="94" customFormat="1">
      <c r="AB480" s="575"/>
      <c r="AC480" s="569"/>
      <c r="AD480" s="569"/>
      <c r="AE480" s="569"/>
      <c r="AF480" s="569"/>
      <c r="AG480" s="569"/>
      <c r="AH480" s="569"/>
      <c r="AI480" s="569"/>
      <c r="AJ480" s="569"/>
      <c r="AK480" s="569"/>
      <c r="AL480" s="569"/>
      <c r="AM480" s="569"/>
      <c r="AN480" s="569"/>
      <c r="AQ480" s="525"/>
      <c r="AR480" s="525"/>
      <c r="AS480" s="525"/>
      <c r="AT480" s="525"/>
      <c r="AU480" s="525"/>
      <c r="AV480" s="525"/>
      <c r="AW480" s="525"/>
      <c r="AX480" s="525"/>
      <c r="AY480" s="525"/>
      <c r="AZ480" s="525"/>
      <c r="BA480" s="525"/>
    </row>
    <row r="481" spans="28:53" s="94" customFormat="1">
      <c r="AB481" s="575"/>
      <c r="AC481" s="569"/>
      <c r="AD481" s="569"/>
      <c r="AE481" s="569"/>
      <c r="AF481" s="569"/>
      <c r="AG481" s="569"/>
      <c r="AH481" s="569"/>
      <c r="AI481" s="569"/>
      <c r="AJ481" s="569"/>
      <c r="AK481" s="569"/>
      <c r="AL481" s="569"/>
      <c r="AM481" s="569"/>
      <c r="AN481" s="569"/>
      <c r="AQ481" s="525"/>
      <c r="AR481" s="525"/>
      <c r="AS481" s="525"/>
      <c r="AT481" s="525"/>
      <c r="AU481" s="525"/>
      <c r="AV481" s="525"/>
      <c r="AW481" s="525"/>
      <c r="AX481" s="525"/>
      <c r="AY481" s="525"/>
      <c r="AZ481" s="525"/>
      <c r="BA481" s="525"/>
    </row>
    <row r="482" spans="28:53" s="94" customFormat="1">
      <c r="AB482" s="575"/>
      <c r="AC482" s="569"/>
      <c r="AD482" s="569"/>
      <c r="AE482" s="569"/>
      <c r="AF482" s="569"/>
      <c r="AG482" s="569"/>
      <c r="AH482" s="569"/>
      <c r="AI482" s="569"/>
      <c r="AJ482" s="569"/>
      <c r="AK482" s="569"/>
      <c r="AL482" s="569"/>
      <c r="AM482" s="569"/>
      <c r="AN482" s="569"/>
      <c r="AQ482" s="525"/>
      <c r="AR482" s="525"/>
      <c r="AS482" s="525"/>
      <c r="AT482" s="525"/>
      <c r="AU482" s="525"/>
      <c r="AV482" s="525"/>
      <c r="AW482" s="525"/>
      <c r="AX482" s="525"/>
      <c r="AY482" s="525"/>
      <c r="AZ482" s="525"/>
      <c r="BA482" s="525"/>
    </row>
    <row r="483" spans="28:53" s="94" customFormat="1">
      <c r="AB483" s="575"/>
      <c r="AC483" s="569"/>
      <c r="AD483" s="569"/>
      <c r="AE483" s="569"/>
      <c r="AF483" s="569"/>
      <c r="AG483" s="569"/>
      <c r="AH483" s="569"/>
      <c r="AI483" s="569"/>
      <c r="AJ483" s="569"/>
      <c r="AK483" s="569"/>
      <c r="AL483" s="569"/>
      <c r="AM483" s="569"/>
      <c r="AN483" s="569"/>
      <c r="AQ483" s="525"/>
      <c r="AR483" s="525"/>
      <c r="AS483" s="525"/>
      <c r="AT483" s="525"/>
      <c r="AU483" s="525"/>
      <c r="AV483" s="525"/>
      <c r="AW483" s="525"/>
      <c r="AX483" s="525"/>
      <c r="AY483" s="525"/>
      <c r="AZ483" s="525"/>
      <c r="BA483" s="525"/>
    </row>
    <row r="484" spans="28:53" s="94" customFormat="1">
      <c r="AB484" s="575"/>
      <c r="AC484" s="569"/>
      <c r="AD484" s="569"/>
      <c r="AE484" s="569"/>
      <c r="AF484" s="569"/>
      <c r="AG484" s="569"/>
      <c r="AH484" s="569"/>
      <c r="AI484" s="569"/>
      <c r="AJ484" s="569"/>
      <c r="AK484" s="569"/>
      <c r="AL484" s="569"/>
      <c r="AM484" s="569"/>
      <c r="AN484" s="569"/>
      <c r="AQ484" s="525"/>
      <c r="AR484" s="525"/>
      <c r="AS484" s="525"/>
      <c r="AT484" s="525"/>
      <c r="AU484" s="525"/>
      <c r="AV484" s="525"/>
      <c r="AW484" s="525"/>
      <c r="AX484" s="525"/>
      <c r="AY484" s="525"/>
      <c r="AZ484" s="525"/>
      <c r="BA484" s="525"/>
    </row>
    <row r="485" spans="28:53" s="94" customFormat="1">
      <c r="AB485" s="575"/>
      <c r="AC485" s="569"/>
      <c r="AD485" s="569"/>
      <c r="AE485" s="569"/>
      <c r="AF485" s="569"/>
      <c r="AG485" s="569"/>
      <c r="AH485" s="569"/>
      <c r="AI485" s="569"/>
      <c r="AJ485" s="569"/>
      <c r="AK485" s="569"/>
      <c r="AL485" s="569"/>
      <c r="AM485" s="569"/>
      <c r="AN485" s="569"/>
      <c r="AQ485" s="525"/>
      <c r="AR485" s="525"/>
      <c r="AS485" s="525"/>
      <c r="AT485" s="525"/>
      <c r="AU485" s="525"/>
      <c r="AV485" s="525"/>
      <c r="AW485" s="525"/>
      <c r="AX485" s="525"/>
      <c r="AY485" s="525"/>
      <c r="AZ485" s="525"/>
      <c r="BA485" s="525"/>
    </row>
    <row r="486" spans="28:53" s="94" customFormat="1">
      <c r="AB486" s="575"/>
      <c r="AC486" s="569"/>
      <c r="AD486" s="569"/>
      <c r="AE486" s="569"/>
      <c r="AF486" s="569"/>
      <c r="AG486" s="569"/>
      <c r="AH486" s="569"/>
      <c r="AI486" s="569"/>
      <c r="AJ486" s="569"/>
      <c r="AK486" s="569"/>
      <c r="AL486" s="569"/>
      <c r="AM486" s="569"/>
      <c r="AN486" s="569"/>
      <c r="AQ486" s="525"/>
      <c r="AR486" s="525"/>
      <c r="AS486" s="525"/>
      <c r="AT486" s="525"/>
      <c r="AU486" s="525"/>
      <c r="AV486" s="525"/>
      <c r="AW486" s="525"/>
      <c r="AX486" s="525"/>
      <c r="AY486" s="525"/>
      <c r="AZ486" s="525"/>
      <c r="BA486" s="525"/>
    </row>
    <row r="487" spans="28:53" s="94" customFormat="1">
      <c r="AB487" s="575"/>
      <c r="AC487" s="569"/>
      <c r="AD487" s="569"/>
      <c r="AE487" s="569"/>
      <c r="AF487" s="569"/>
      <c r="AG487" s="569"/>
      <c r="AH487" s="569"/>
      <c r="AI487" s="569"/>
      <c r="AJ487" s="569"/>
      <c r="AK487" s="569"/>
      <c r="AL487" s="569"/>
      <c r="AM487" s="569"/>
      <c r="AN487" s="569"/>
      <c r="AQ487" s="525"/>
      <c r="AR487" s="525"/>
      <c r="AS487" s="525"/>
      <c r="AT487" s="525"/>
      <c r="AU487" s="525"/>
      <c r="AV487" s="525"/>
      <c r="AW487" s="525"/>
      <c r="AX487" s="525"/>
      <c r="AY487" s="525"/>
      <c r="AZ487" s="525"/>
      <c r="BA487" s="525"/>
    </row>
    <row r="488" spans="28:53" s="94" customFormat="1">
      <c r="AB488" s="575"/>
      <c r="AC488" s="569"/>
      <c r="AD488" s="569"/>
      <c r="AE488" s="569"/>
      <c r="AF488" s="569"/>
      <c r="AG488" s="569"/>
      <c r="AH488" s="569"/>
      <c r="AI488" s="569"/>
      <c r="AJ488" s="569"/>
      <c r="AK488" s="569"/>
      <c r="AL488" s="569"/>
      <c r="AM488" s="569"/>
      <c r="AN488" s="569"/>
      <c r="AQ488" s="525"/>
      <c r="AR488" s="525"/>
      <c r="AS488" s="525"/>
      <c r="AT488" s="525"/>
      <c r="AU488" s="525"/>
      <c r="AV488" s="525"/>
      <c r="AW488" s="525"/>
      <c r="AX488" s="525"/>
      <c r="AY488" s="525"/>
      <c r="AZ488" s="525"/>
      <c r="BA488" s="525"/>
    </row>
    <row r="489" spans="28:53" s="94" customFormat="1">
      <c r="AB489" s="575"/>
      <c r="AC489" s="569"/>
      <c r="AD489" s="569"/>
      <c r="AE489" s="569"/>
      <c r="AF489" s="569"/>
      <c r="AG489" s="569"/>
      <c r="AH489" s="569"/>
      <c r="AI489" s="569"/>
      <c r="AJ489" s="569"/>
      <c r="AK489" s="569"/>
      <c r="AL489" s="569"/>
      <c r="AM489" s="569"/>
      <c r="AN489" s="569"/>
      <c r="AQ489" s="525"/>
      <c r="AR489" s="525"/>
      <c r="AS489" s="525"/>
      <c r="AT489" s="525"/>
      <c r="AU489" s="525"/>
      <c r="AV489" s="525"/>
      <c r="AW489" s="525"/>
      <c r="AX489" s="525"/>
      <c r="AY489" s="525"/>
      <c r="AZ489" s="525"/>
      <c r="BA489" s="525"/>
    </row>
    <row r="490" spans="28:53" s="94" customFormat="1">
      <c r="AB490" s="575"/>
      <c r="AC490" s="569"/>
      <c r="AD490" s="569"/>
      <c r="AE490" s="569"/>
      <c r="AF490" s="569"/>
      <c r="AG490" s="569"/>
      <c r="AH490" s="569"/>
      <c r="AI490" s="569"/>
      <c r="AJ490" s="569"/>
      <c r="AK490" s="569"/>
      <c r="AL490" s="569"/>
      <c r="AM490" s="569"/>
      <c r="AN490" s="569"/>
      <c r="AQ490" s="525"/>
      <c r="AR490" s="525"/>
      <c r="AS490" s="525"/>
      <c r="AT490" s="525"/>
      <c r="AU490" s="525"/>
      <c r="AV490" s="525"/>
      <c r="AW490" s="525"/>
      <c r="AX490" s="525"/>
      <c r="AY490" s="525"/>
      <c r="AZ490" s="525"/>
      <c r="BA490" s="525"/>
    </row>
    <row r="491" spans="28:53" s="94" customFormat="1">
      <c r="AB491" s="575"/>
      <c r="AC491" s="569"/>
      <c r="AD491" s="569"/>
      <c r="AE491" s="569"/>
      <c r="AF491" s="569"/>
      <c r="AG491" s="569"/>
      <c r="AH491" s="569"/>
      <c r="AI491" s="569"/>
      <c r="AJ491" s="569"/>
      <c r="AK491" s="569"/>
      <c r="AL491" s="569"/>
      <c r="AM491" s="569"/>
      <c r="AN491" s="569"/>
      <c r="AQ491" s="525"/>
      <c r="AR491" s="525"/>
      <c r="AS491" s="525"/>
      <c r="AT491" s="525"/>
      <c r="AU491" s="525"/>
      <c r="AV491" s="525"/>
      <c r="AW491" s="525"/>
      <c r="AX491" s="525"/>
      <c r="AY491" s="525"/>
      <c r="AZ491" s="525"/>
      <c r="BA491" s="525"/>
    </row>
    <row r="492" spans="28:53" s="94" customFormat="1">
      <c r="AB492" s="575"/>
      <c r="AC492" s="569"/>
      <c r="AD492" s="569"/>
      <c r="AE492" s="569"/>
      <c r="AF492" s="569"/>
      <c r="AG492" s="569"/>
      <c r="AH492" s="569"/>
      <c r="AI492" s="569"/>
      <c r="AJ492" s="569"/>
      <c r="AK492" s="569"/>
      <c r="AL492" s="569"/>
      <c r="AM492" s="569"/>
      <c r="AN492" s="569"/>
      <c r="AQ492" s="525"/>
      <c r="AR492" s="525"/>
      <c r="AS492" s="525"/>
      <c r="AT492" s="525"/>
      <c r="AU492" s="525"/>
      <c r="AV492" s="525"/>
      <c r="AW492" s="525"/>
      <c r="AX492" s="525"/>
      <c r="AY492" s="525"/>
      <c r="AZ492" s="525"/>
      <c r="BA492" s="525"/>
    </row>
    <row r="493" spans="28:53" s="94" customFormat="1">
      <c r="AB493" s="575"/>
      <c r="AC493" s="569"/>
      <c r="AD493" s="569"/>
      <c r="AE493" s="569"/>
      <c r="AF493" s="569"/>
      <c r="AG493" s="569"/>
      <c r="AH493" s="569"/>
      <c r="AI493" s="569"/>
      <c r="AJ493" s="569"/>
      <c r="AK493" s="569"/>
      <c r="AL493" s="569"/>
      <c r="AM493" s="569"/>
      <c r="AN493" s="569"/>
      <c r="AQ493" s="525"/>
      <c r="AR493" s="525"/>
      <c r="AS493" s="525"/>
      <c r="AT493" s="525"/>
      <c r="AU493" s="525"/>
      <c r="AV493" s="525"/>
      <c r="AW493" s="525"/>
      <c r="AX493" s="525"/>
      <c r="AY493" s="525"/>
      <c r="AZ493" s="525"/>
      <c r="BA493" s="525"/>
    </row>
    <row r="494" spans="28:53" s="94" customFormat="1">
      <c r="AB494" s="575"/>
      <c r="AC494" s="569"/>
      <c r="AD494" s="569"/>
      <c r="AE494" s="569"/>
      <c r="AF494" s="569"/>
      <c r="AG494" s="569"/>
      <c r="AH494" s="569"/>
      <c r="AI494" s="569"/>
      <c r="AJ494" s="569"/>
      <c r="AK494" s="569"/>
      <c r="AL494" s="569"/>
      <c r="AM494" s="569"/>
      <c r="AN494" s="569"/>
      <c r="AQ494" s="525"/>
      <c r="AR494" s="525"/>
      <c r="AS494" s="525"/>
      <c r="AT494" s="525"/>
      <c r="AU494" s="525"/>
      <c r="AV494" s="525"/>
      <c r="AW494" s="525"/>
      <c r="AX494" s="525"/>
      <c r="AY494" s="525"/>
      <c r="AZ494" s="525"/>
      <c r="BA494" s="525"/>
    </row>
    <row r="495" spans="28:53" s="94" customFormat="1">
      <c r="AB495" s="575"/>
      <c r="AC495" s="569"/>
      <c r="AD495" s="569"/>
      <c r="AE495" s="569"/>
      <c r="AF495" s="569"/>
      <c r="AG495" s="569"/>
      <c r="AH495" s="569"/>
      <c r="AI495" s="569"/>
      <c r="AJ495" s="569"/>
      <c r="AK495" s="569"/>
      <c r="AL495" s="569"/>
      <c r="AM495" s="569"/>
      <c r="AN495" s="569"/>
      <c r="AQ495" s="525"/>
      <c r="AR495" s="525"/>
      <c r="AS495" s="525"/>
      <c r="AT495" s="525"/>
      <c r="AU495" s="525"/>
      <c r="AV495" s="525"/>
      <c r="AW495" s="525"/>
      <c r="AX495" s="525"/>
      <c r="AY495" s="525"/>
      <c r="AZ495" s="525"/>
      <c r="BA495" s="525"/>
    </row>
    <row r="496" spans="28:53" s="94" customFormat="1">
      <c r="AB496" s="575"/>
      <c r="AC496" s="569"/>
      <c r="AD496" s="569"/>
      <c r="AE496" s="569"/>
      <c r="AF496" s="569"/>
      <c r="AG496" s="569"/>
      <c r="AH496" s="569"/>
      <c r="AI496" s="569"/>
      <c r="AJ496" s="569"/>
      <c r="AK496" s="569"/>
      <c r="AL496" s="569"/>
      <c r="AM496" s="569"/>
      <c r="AN496" s="569"/>
      <c r="AQ496" s="525"/>
      <c r="AR496" s="525"/>
      <c r="AS496" s="525"/>
      <c r="AT496" s="525"/>
      <c r="AU496" s="525"/>
      <c r="AV496" s="525"/>
      <c r="AW496" s="525"/>
      <c r="AX496" s="525"/>
      <c r="AY496" s="525"/>
      <c r="AZ496" s="525"/>
      <c r="BA496" s="525"/>
    </row>
    <row r="497" spans="28:53" s="94" customFormat="1">
      <c r="AB497" s="575"/>
      <c r="AC497" s="569"/>
      <c r="AD497" s="569"/>
      <c r="AE497" s="569"/>
      <c r="AF497" s="569"/>
      <c r="AG497" s="569"/>
      <c r="AH497" s="569"/>
      <c r="AI497" s="569"/>
      <c r="AJ497" s="569"/>
      <c r="AK497" s="569"/>
      <c r="AL497" s="569"/>
      <c r="AM497" s="569"/>
      <c r="AN497" s="569"/>
      <c r="AQ497" s="525"/>
      <c r="AR497" s="525"/>
      <c r="AS497" s="525"/>
      <c r="AT497" s="525"/>
      <c r="AU497" s="525"/>
      <c r="AV497" s="525"/>
      <c r="AW497" s="525"/>
      <c r="AX497" s="525"/>
      <c r="AY497" s="525"/>
      <c r="AZ497" s="525"/>
      <c r="BA497" s="525"/>
    </row>
    <row r="498" spans="28:53" s="94" customFormat="1">
      <c r="AB498" s="575"/>
      <c r="AC498" s="569"/>
      <c r="AD498" s="569"/>
      <c r="AE498" s="569"/>
      <c r="AF498" s="569"/>
      <c r="AG498" s="569"/>
      <c r="AH498" s="569"/>
      <c r="AI498" s="569"/>
      <c r="AJ498" s="569"/>
      <c r="AK498" s="569"/>
      <c r="AL498" s="569"/>
      <c r="AM498" s="569"/>
      <c r="AN498" s="569"/>
      <c r="AQ498" s="525"/>
      <c r="AR498" s="525"/>
      <c r="AS498" s="525"/>
      <c r="AT498" s="525"/>
      <c r="AU498" s="525"/>
      <c r="AV498" s="525"/>
      <c r="AW498" s="525"/>
      <c r="AX498" s="525"/>
      <c r="AY498" s="525"/>
      <c r="AZ498" s="525"/>
      <c r="BA498" s="525"/>
    </row>
    <row r="499" spans="28:53" s="94" customFormat="1">
      <c r="AB499" s="575"/>
      <c r="AC499" s="569"/>
      <c r="AD499" s="569"/>
      <c r="AE499" s="569"/>
      <c r="AF499" s="569"/>
      <c r="AG499" s="569"/>
      <c r="AH499" s="569"/>
      <c r="AI499" s="569"/>
      <c r="AJ499" s="569"/>
      <c r="AK499" s="569"/>
      <c r="AL499" s="569"/>
      <c r="AM499" s="569"/>
      <c r="AN499" s="569"/>
      <c r="AQ499" s="525"/>
      <c r="AR499" s="525"/>
      <c r="AS499" s="525"/>
      <c r="AT499" s="525"/>
      <c r="AU499" s="525"/>
      <c r="AV499" s="525"/>
      <c r="AW499" s="525"/>
      <c r="AX499" s="525"/>
      <c r="AY499" s="525"/>
      <c r="AZ499" s="525"/>
      <c r="BA499" s="525"/>
    </row>
    <row r="500" spans="28:53" s="94" customFormat="1">
      <c r="AB500" s="575"/>
      <c r="AC500" s="569"/>
      <c r="AD500" s="569"/>
      <c r="AE500" s="569"/>
      <c r="AF500" s="569"/>
      <c r="AG500" s="569"/>
      <c r="AH500" s="569"/>
      <c r="AI500" s="569"/>
      <c r="AJ500" s="569"/>
      <c r="AK500" s="569"/>
      <c r="AL500" s="569"/>
      <c r="AM500" s="569"/>
      <c r="AN500" s="569"/>
      <c r="AQ500" s="525"/>
      <c r="AR500" s="525"/>
      <c r="AS500" s="525"/>
      <c r="AT500" s="525"/>
      <c r="AU500" s="525"/>
      <c r="AV500" s="525"/>
      <c r="AW500" s="525"/>
      <c r="AX500" s="525"/>
      <c r="AY500" s="525"/>
      <c r="AZ500" s="525"/>
      <c r="BA500" s="525"/>
    </row>
    <row r="501" spans="28:53" s="94" customFormat="1">
      <c r="AB501" s="575"/>
      <c r="AC501" s="569"/>
      <c r="AD501" s="569"/>
      <c r="AE501" s="569"/>
      <c r="AF501" s="569"/>
      <c r="AG501" s="569"/>
      <c r="AH501" s="569"/>
      <c r="AI501" s="569"/>
      <c r="AJ501" s="569"/>
      <c r="AK501" s="569"/>
      <c r="AL501" s="569"/>
      <c r="AM501" s="569"/>
      <c r="AN501" s="569"/>
      <c r="AQ501" s="525"/>
      <c r="AR501" s="525"/>
      <c r="AS501" s="525"/>
      <c r="AT501" s="525"/>
      <c r="AU501" s="525"/>
      <c r="AV501" s="525"/>
      <c r="AW501" s="525"/>
      <c r="AX501" s="525"/>
      <c r="AY501" s="525"/>
      <c r="AZ501" s="525"/>
      <c r="BA501" s="525"/>
    </row>
    <row r="502" spans="28:53" s="94" customFormat="1">
      <c r="AB502" s="575"/>
      <c r="AC502" s="569"/>
      <c r="AD502" s="569"/>
      <c r="AE502" s="569"/>
      <c r="AF502" s="569"/>
      <c r="AG502" s="569"/>
      <c r="AH502" s="569"/>
      <c r="AI502" s="569"/>
      <c r="AJ502" s="569"/>
      <c r="AK502" s="569"/>
      <c r="AL502" s="569"/>
      <c r="AM502" s="569"/>
      <c r="AN502" s="569"/>
      <c r="AQ502" s="525"/>
      <c r="AR502" s="525"/>
      <c r="AS502" s="525"/>
      <c r="AT502" s="525"/>
      <c r="AU502" s="525"/>
      <c r="AV502" s="525"/>
      <c r="AW502" s="525"/>
      <c r="AX502" s="525"/>
      <c r="AY502" s="525"/>
      <c r="AZ502" s="525"/>
      <c r="BA502" s="525"/>
    </row>
    <row r="503" spans="28:53" s="94" customFormat="1">
      <c r="AB503" s="575"/>
      <c r="AC503" s="569"/>
      <c r="AD503" s="569"/>
      <c r="AE503" s="569"/>
      <c r="AF503" s="569"/>
      <c r="AG503" s="569"/>
      <c r="AH503" s="569"/>
      <c r="AI503" s="569"/>
      <c r="AJ503" s="569"/>
      <c r="AK503" s="569"/>
      <c r="AL503" s="569"/>
      <c r="AM503" s="569"/>
      <c r="AN503" s="569"/>
      <c r="AQ503" s="525"/>
      <c r="AR503" s="525"/>
      <c r="AS503" s="525"/>
      <c r="AT503" s="525"/>
      <c r="AU503" s="525"/>
      <c r="AV503" s="525"/>
      <c r="AW503" s="525"/>
      <c r="AX503" s="525"/>
      <c r="AY503" s="525"/>
      <c r="AZ503" s="525"/>
      <c r="BA503" s="525"/>
    </row>
    <row r="504" spans="28:53" s="94" customFormat="1">
      <c r="AB504" s="575"/>
      <c r="AC504" s="569"/>
      <c r="AD504" s="569"/>
      <c r="AE504" s="569"/>
      <c r="AF504" s="569"/>
      <c r="AG504" s="569"/>
      <c r="AH504" s="569"/>
      <c r="AI504" s="569"/>
      <c r="AJ504" s="569"/>
      <c r="AK504" s="569"/>
      <c r="AL504" s="569"/>
      <c r="AM504" s="569"/>
      <c r="AN504" s="569"/>
      <c r="AQ504" s="525"/>
      <c r="AR504" s="525"/>
      <c r="AS504" s="525"/>
      <c r="AT504" s="525"/>
      <c r="AU504" s="525"/>
      <c r="AV504" s="525"/>
      <c r="AW504" s="525"/>
      <c r="AX504" s="525"/>
      <c r="AY504" s="525"/>
      <c r="AZ504" s="525"/>
      <c r="BA504" s="525"/>
    </row>
    <row r="505" spans="28:53" s="94" customFormat="1">
      <c r="AB505" s="575"/>
      <c r="AC505" s="569"/>
      <c r="AD505" s="569"/>
      <c r="AE505" s="569"/>
      <c r="AF505" s="569"/>
      <c r="AG505" s="569"/>
      <c r="AH505" s="569"/>
      <c r="AI505" s="569"/>
      <c r="AJ505" s="569"/>
      <c r="AK505" s="569"/>
      <c r="AL505" s="569"/>
      <c r="AM505" s="569"/>
      <c r="AN505" s="569"/>
      <c r="AQ505" s="525"/>
      <c r="AR505" s="525"/>
      <c r="AS505" s="525"/>
      <c r="AT505" s="525"/>
      <c r="AU505" s="525"/>
      <c r="AV505" s="525"/>
      <c r="AW505" s="525"/>
      <c r="AX505" s="525"/>
      <c r="AY505" s="525"/>
      <c r="AZ505" s="525"/>
      <c r="BA505" s="525"/>
    </row>
    <row r="506" spans="28:53" s="94" customFormat="1">
      <c r="AB506" s="575"/>
      <c r="AC506" s="569"/>
      <c r="AD506" s="569"/>
      <c r="AE506" s="569"/>
      <c r="AF506" s="569"/>
      <c r="AG506" s="569"/>
      <c r="AH506" s="569"/>
      <c r="AI506" s="569"/>
      <c r="AJ506" s="569"/>
      <c r="AK506" s="569"/>
      <c r="AL506" s="569"/>
      <c r="AM506" s="569"/>
      <c r="AN506" s="569"/>
      <c r="AQ506" s="525"/>
      <c r="AR506" s="525"/>
      <c r="AS506" s="525"/>
      <c r="AT506" s="525"/>
      <c r="AU506" s="525"/>
      <c r="AV506" s="525"/>
      <c r="AW506" s="525"/>
      <c r="AX506" s="525"/>
      <c r="AY506" s="525"/>
      <c r="AZ506" s="525"/>
      <c r="BA506" s="525"/>
    </row>
    <row r="507" spans="28:53" s="94" customFormat="1">
      <c r="AB507" s="575"/>
      <c r="AC507" s="569"/>
      <c r="AD507" s="569"/>
      <c r="AE507" s="569"/>
      <c r="AF507" s="569"/>
      <c r="AG507" s="569"/>
      <c r="AH507" s="569"/>
      <c r="AI507" s="569"/>
      <c r="AJ507" s="569"/>
      <c r="AK507" s="569"/>
      <c r="AL507" s="569"/>
      <c r="AM507" s="569"/>
      <c r="AN507" s="569"/>
      <c r="AQ507" s="525"/>
      <c r="AR507" s="525"/>
      <c r="AS507" s="525"/>
      <c r="AT507" s="525"/>
      <c r="AU507" s="525"/>
      <c r="AV507" s="525"/>
      <c r="AW507" s="525"/>
      <c r="AX507" s="525"/>
      <c r="AY507" s="525"/>
      <c r="AZ507" s="525"/>
      <c r="BA507" s="525"/>
    </row>
    <row r="508" spans="28:53" s="94" customFormat="1">
      <c r="AB508" s="575"/>
      <c r="AC508" s="569"/>
      <c r="AD508" s="569"/>
      <c r="AE508" s="569"/>
      <c r="AF508" s="569"/>
      <c r="AG508" s="569"/>
      <c r="AH508" s="569"/>
      <c r="AI508" s="569"/>
      <c r="AJ508" s="569"/>
      <c r="AK508" s="569"/>
      <c r="AL508" s="569"/>
      <c r="AM508" s="569"/>
      <c r="AN508" s="569"/>
      <c r="AQ508" s="525"/>
      <c r="AR508" s="525"/>
      <c r="AS508" s="525"/>
      <c r="AT508" s="525"/>
      <c r="AU508" s="525"/>
      <c r="AV508" s="525"/>
      <c r="AW508" s="525"/>
      <c r="AX508" s="525"/>
      <c r="AY508" s="525"/>
      <c r="AZ508" s="525"/>
      <c r="BA508" s="525"/>
    </row>
    <row r="509" spans="28:53" s="94" customFormat="1">
      <c r="AB509" s="575"/>
      <c r="AC509" s="569"/>
      <c r="AD509" s="569"/>
      <c r="AE509" s="569"/>
      <c r="AF509" s="569"/>
      <c r="AG509" s="569"/>
      <c r="AH509" s="569"/>
      <c r="AI509" s="569"/>
      <c r="AJ509" s="569"/>
      <c r="AK509" s="569"/>
      <c r="AL509" s="569"/>
      <c r="AM509" s="569"/>
      <c r="AN509" s="569"/>
      <c r="AQ509" s="525"/>
      <c r="AR509" s="525"/>
      <c r="AS509" s="525"/>
      <c r="AT509" s="525"/>
      <c r="AU509" s="525"/>
      <c r="AV509" s="525"/>
      <c r="AW509" s="525"/>
      <c r="AX509" s="525"/>
      <c r="AY509" s="525"/>
      <c r="AZ509" s="525"/>
      <c r="BA509" s="525"/>
    </row>
    <row r="510" spans="28:53" s="94" customFormat="1">
      <c r="AB510" s="575"/>
      <c r="AC510" s="569"/>
      <c r="AD510" s="569"/>
      <c r="AE510" s="569"/>
      <c r="AF510" s="569"/>
      <c r="AG510" s="569"/>
      <c r="AH510" s="569"/>
      <c r="AI510" s="569"/>
      <c r="AJ510" s="569"/>
      <c r="AK510" s="569"/>
      <c r="AL510" s="569"/>
      <c r="AM510" s="569"/>
      <c r="AN510" s="569"/>
      <c r="AQ510" s="525"/>
      <c r="AR510" s="525"/>
      <c r="AS510" s="525"/>
      <c r="AT510" s="525"/>
      <c r="AU510" s="525"/>
      <c r="AV510" s="525"/>
      <c r="AW510" s="525"/>
      <c r="AX510" s="525"/>
      <c r="AY510" s="525"/>
      <c r="AZ510" s="525"/>
      <c r="BA510" s="525"/>
    </row>
    <row r="511" spans="28:53" s="94" customFormat="1">
      <c r="AB511" s="575"/>
      <c r="AC511" s="569"/>
      <c r="AD511" s="569"/>
      <c r="AE511" s="569"/>
      <c r="AF511" s="569"/>
      <c r="AG511" s="569"/>
      <c r="AH511" s="569"/>
      <c r="AI511" s="569"/>
      <c r="AJ511" s="569"/>
      <c r="AK511" s="569"/>
      <c r="AL511" s="569"/>
      <c r="AM511" s="569"/>
      <c r="AN511" s="569"/>
      <c r="AQ511" s="525"/>
      <c r="AR511" s="525"/>
      <c r="AS511" s="525"/>
      <c r="AT511" s="525"/>
      <c r="AU511" s="525"/>
      <c r="AV511" s="525"/>
      <c r="AW511" s="525"/>
      <c r="AX511" s="525"/>
      <c r="AY511" s="525"/>
      <c r="AZ511" s="525"/>
      <c r="BA511" s="525"/>
    </row>
    <row r="512" spans="28:53" s="94" customFormat="1">
      <c r="AB512" s="575"/>
      <c r="AC512" s="569"/>
      <c r="AD512" s="569"/>
      <c r="AE512" s="569"/>
      <c r="AF512" s="569"/>
      <c r="AG512" s="569"/>
      <c r="AH512" s="569"/>
      <c r="AI512" s="569"/>
      <c r="AJ512" s="569"/>
      <c r="AK512" s="569"/>
      <c r="AL512" s="569"/>
      <c r="AM512" s="569"/>
      <c r="AN512" s="569"/>
      <c r="AQ512" s="525"/>
      <c r="AR512" s="525"/>
      <c r="AS512" s="525"/>
      <c r="AT512" s="525"/>
      <c r="AU512" s="525"/>
      <c r="AV512" s="525"/>
      <c r="AW512" s="525"/>
      <c r="AX512" s="525"/>
      <c r="AY512" s="525"/>
      <c r="AZ512" s="525"/>
      <c r="BA512" s="525"/>
    </row>
    <row r="513" spans="28:53" s="94" customFormat="1">
      <c r="AB513" s="575"/>
      <c r="AC513" s="569"/>
      <c r="AD513" s="569"/>
      <c r="AE513" s="569"/>
      <c r="AF513" s="569"/>
      <c r="AG513" s="569"/>
      <c r="AH513" s="569"/>
      <c r="AI513" s="569"/>
      <c r="AJ513" s="569"/>
      <c r="AK513" s="569"/>
      <c r="AL513" s="569"/>
      <c r="AM513" s="569"/>
      <c r="AN513" s="569"/>
      <c r="AQ513" s="525"/>
      <c r="AR513" s="525"/>
      <c r="AS513" s="525"/>
      <c r="AT513" s="525"/>
      <c r="AU513" s="525"/>
      <c r="AV513" s="525"/>
      <c r="AW513" s="525"/>
      <c r="AX513" s="525"/>
      <c r="AY513" s="525"/>
      <c r="AZ513" s="525"/>
      <c r="BA513" s="525"/>
    </row>
    <row r="514" spans="28:53" s="94" customFormat="1">
      <c r="AB514" s="575"/>
      <c r="AC514" s="569"/>
      <c r="AD514" s="569"/>
      <c r="AE514" s="569"/>
      <c r="AF514" s="569"/>
      <c r="AG514" s="569"/>
      <c r="AH514" s="569"/>
      <c r="AI514" s="569"/>
      <c r="AJ514" s="569"/>
      <c r="AK514" s="569"/>
      <c r="AL514" s="569"/>
      <c r="AM514" s="569"/>
      <c r="AN514" s="569"/>
      <c r="AQ514" s="525"/>
      <c r="AR514" s="525"/>
      <c r="AS514" s="525"/>
      <c r="AT514" s="525"/>
      <c r="AU514" s="525"/>
      <c r="AV514" s="525"/>
      <c r="AW514" s="525"/>
      <c r="AX514" s="525"/>
      <c r="AY514" s="525"/>
      <c r="AZ514" s="525"/>
      <c r="BA514" s="525"/>
    </row>
    <row r="515" spans="28:53" s="94" customFormat="1">
      <c r="AB515" s="575"/>
      <c r="AC515" s="569"/>
      <c r="AD515" s="569"/>
      <c r="AE515" s="569"/>
      <c r="AF515" s="569"/>
      <c r="AG515" s="569"/>
      <c r="AH515" s="569"/>
      <c r="AI515" s="569"/>
      <c r="AJ515" s="569"/>
      <c r="AK515" s="569"/>
      <c r="AL515" s="569"/>
      <c r="AM515" s="569"/>
      <c r="AN515" s="569"/>
      <c r="AQ515" s="525"/>
      <c r="AR515" s="525"/>
      <c r="AS515" s="525"/>
      <c r="AT515" s="525"/>
      <c r="AU515" s="525"/>
      <c r="AV515" s="525"/>
      <c r="AW515" s="525"/>
      <c r="AX515" s="525"/>
      <c r="AY515" s="525"/>
      <c r="AZ515" s="525"/>
      <c r="BA515" s="525"/>
    </row>
    <row r="516" spans="28:53" s="94" customFormat="1">
      <c r="AB516" s="575"/>
      <c r="AC516" s="569"/>
      <c r="AD516" s="569"/>
      <c r="AE516" s="569"/>
      <c r="AF516" s="569"/>
      <c r="AG516" s="569"/>
      <c r="AH516" s="569"/>
      <c r="AI516" s="569"/>
      <c r="AJ516" s="569"/>
      <c r="AK516" s="569"/>
      <c r="AL516" s="569"/>
      <c r="AM516" s="569"/>
      <c r="AN516" s="569"/>
      <c r="AQ516" s="525"/>
      <c r="AR516" s="525"/>
      <c r="AS516" s="525"/>
      <c r="AT516" s="525"/>
      <c r="AU516" s="525"/>
      <c r="AV516" s="525"/>
      <c r="AW516" s="525"/>
      <c r="AX516" s="525"/>
      <c r="AY516" s="525"/>
      <c r="AZ516" s="525"/>
      <c r="BA516" s="525"/>
    </row>
    <row r="517" spans="28:53" s="94" customFormat="1">
      <c r="AB517" s="575"/>
      <c r="AC517" s="569"/>
      <c r="AD517" s="569"/>
      <c r="AE517" s="569"/>
      <c r="AF517" s="569"/>
      <c r="AG517" s="569"/>
      <c r="AH517" s="569"/>
      <c r="AI517" s="569"/>
      <c r="AJ517" s="569"/>
      <c r="AK517" s="569"/>
      <c r="AL517" s="569"/>
      <c r="AM517" s="569"/>
      <c r="AN517" s="569"/>
      <c r="AQ517" s="525"/>
      <c r="AR517" s="525"/>
      <c r="AS517" s="525"/>
      <c r="AT517" s="525"/>
      <c r="AU517" s="525"/>
      <c r="AV517" s="525"/>
      <c r="AW517" s="525"/>
      <c r="AX517" s="525"/>
      <c r="AY517" s="525"/>
      <c r="AZ517" s="525"/>
      <c r="BA517" s="525"/>
    </row>
    <row r="518" spans="28:53" s="94" customFormat="1">
      <c r="AB518" s="575"/>
      <c r="AC518" s="569"/>
      <c r="AD518" s="569"/>
      <c r="AE518" s="569"/>
      <c r="AF518" s="569"/>
      <c r="AG518" s="569"/>
      <c r="AH518" s="569"/>
      <c r="AI518" s="569"/>
      <c r="AJ518" s="569"/>
      <c r="AK518" s="569"/>
      <c r="AL518" s="569"/>
      <c r="AM518" s="569"/>
      <c r="AN518" s="569"/>
      <c r="AQ518" s="525"/>
      <c r="AR518" s="525"/>
      <c r="AS518" s="525"/>
      <c r="AT518" s="525"/>
      <c r="AU518" s="525"/>
      <c r="AV518" s="525"/>
      <c r="AW518" s="525"/>
      <c r="AX518" s="525"/>
      <c r="AY518" s="525"/>
      <c r="AZ518" s="525"/>
      <c r="BA518" s="525"/>
    </row>
    <row r="519" spans="28:53" s="94" customFormat="1">
      <c r="AB519" s="575"/>
      <c r="AC519" s="569"/>
      <c r="AD519" s="569"/>
      <c r="AE519" s="569"/>
      <c r="AF519" s="569"/>
      <c r="AG519" s="569"/>
      <c r="AH519" s="569"/>
      <c r="AI519" s="569"/>
      <c r="AJ519" s="569"/>
      <c r="AK519" s="569"/>
      <c r="AL519" s="569"/>
      <c r="AM519" s="569"/>
      <c r="AN519" s="569"/>
      <c r="AQ519" s="525"/>
      <c r="AR519" s="525"/>
      <c r="AS519" s="525"/>
      <c r="AT519" s="525"/>
      <c r="AU519" s="525"/>
      <c r="AV519" s="525"/>
      <c r="AW519" s="525"/>
      <c r="AX519" s="525"/>
      <c r="AY519" s="525"/>
      <c r="AZ519" s="525"/>
      <c r="BA519" s="525"/>
    </row>
    <row r="520" spans="28:53" s="94" customFormat="1">
      <c r="AB520" s="575"/>
      <c r="AC520" s="569"/>
      <c r="AD520" s="569"/>
      <c r="AE520" s="569"/>
      <c r="AF520" s="569"/>
      <c r="AG520" s="569"/>
      <c r="AH520" s="569"/>
      <c r="AI520" s="569"/>
      <c r="AJ520" s="569"/>
      <c r="AK520" s="569"/>
      <c r="AL520" s="569"/>
      <c r="AM520" s="569"/>
      <c r="AN520" s="569"/>
      <c r="AQ520" s="525"/>
      <c r="AR520" s="525"/>
      <c r="AS520" s="525"/>
      <c r="AT520" s="525"/>
      <c r="AU520" s="525"/>
      <c r="AV520" s="525"/>
      <c r="AW520" s="525"/>
      <c r="AX520" s="525"/>
      <c r="AY520" s="525"/>
      <c r="AZ520" s="525"/>
      <c r="BA520" s="525"/>
    </row>
    <row r="521" spans="28:53" s="94" customFormat="1">
      <c r="AB521" s="575"/>
      <c r="AC521" s="569"/>
      <c r="AD521" s="569"/>
      <c r="AE521" s="569"/>
      <c r="AF521" s="569"/>
      <c r="AG521" s="569"/>
      <c r="AH521" s="569"/>
      <c r="AI521" s="569"/>
      <c r="AJ521" s="569"/>
      <c r="AK521" s="569"/>
      <c r="AL521" s="569"/>
      <c r="AM521" s="569"/>
      <c r="AN521" s="569"/>
      <c r="AQ521" s="525"/>
      <c r="AR521" s="525"/>
      <c r="AS521" s="525"/>
      <c r="AT521" s="525"/>
      <c r="AU521" s="525"/>
      <c r="AV521" s="525"/>
      <c r="AW521" s="525"/>
      <c r="AX521" s="525"/>
      <c r="AY521" s="525"/>
      <c r="AZ521" s="525"/>
      <c r="BA521" s="525"/>
    </row>
    <row r="522" spans="28:53" s="94" customFormat="1">
      <c r="AB522" s="575"/>
      <c r="AC522" s="569"/>
      <c r="AD522" s="569"/>
      <c r="AE522" s="569"/>
      <c r="AF522" s="569"/>
      <c r="AG522" s="569"/>
      <c r="AH522" s="569"/>
      <c r="AI522" s="569"/>
      <c r="AJ522" s="569"/>
      <c r="AK522" s="569"/>
      <c r="AL522" s="569"/>
      <c r="AM522" s="569"/>
      <c r="AN522" s="569"/>
      <c r="AQ522" s="525"/>
      <c r="AR522" s="525"/>
      <c r="AS522" s="525"/>
      <c r="AT522" s="525"/>
      <c r="AU522" s="525"/>
      <c r="AV522" s="525"/>
      <c r="AW522" s="525"/>
      <c r="AX522" s="525"/>
      <c r="AY522" s="525"/>
      <c r="AZ522" s="525"/>
      <c r="BA522" s="525"/>
    </row>
    <row r="523" spans="28:53" s="94" customFormat="1">
      <c r="AB523" s="575"/>
      <c r="AC523" s="569"/>
      <c r="AD523" s="569"/>
      <c r="AE523" s="569"/>
      <c r="AF523" s="569"/>
      <c r="AG523" s="569"/>
      <c r="AH523" s="569"/>
      <c r="AI523" s="569"/>
      <c r="AJ523" s="569"/>
      <c r="AK523" s="569"/>
      <c r="AL523" s="569"/>
      <c r="AM523" s="569"/>
      <c r="AN523" s="569"/>
      <c r="AQ523" s="525"/>
      <c r="AR523" s="525"/>
      <c r="AS523" s="525"/>
      <c r="AT523" s="525"/>
      <c r="AU523" s="525"/>
      <c r="AV523" s="525"/>
      <c r="AW523" s="525"/>
      <c r="AX523" s="525"/>
      <c r="AY523" s="525"/>
      <c r="AZ523" s="525"/>
      <c r="BA523" s="525"/>
    </row>
    <row r="524" spans="28:53" s="94" customFormat="1">
      <c r="AB524" s="575"/>
      <c r="AC524" s="569"/>
      <c r="AD524" s="569"/>
      <c r="AE524" s="569"/>
      <c r="AF524" s="569"/>
      <c r="AG524" s="569"/>
      <c r="AH524" s="569"/>
      <c r="AI524" s="569"/>
      <c r="AJ524" s="569"/>
      <c r="AK524" s="569"/>
      <c r="AL524" s="569"/>
      <c r="AM524" s="569"/>
      <c r="AN524" s="569"/>
      <c r="AQ524" s="525"/>
      <c r="AR524" s="525"/>
      <c r="AS524" s="525"/>
      <c r="AT524" s="525"/>
      <c r="AU524" s="525"/>
      <c r="AV524" s="525"/>
      <c r="AW524" s="525"/>
      <c r="AX524" s="525"/>
      <c r="AY524" s="525"/>
      <c r="AZ524" s="525"/>
      <c r="BA524" s="525"/>
    </row>
    <row r="525" spans="28:53" s="94" customFormat="1">
      <c r="AB525" s="575"/>
      <c r="AC525" s="569"/>
      <c r="AD525" s="569"/>
      <c r="AE525" s="569"/>
      <c r="AF525" s="569"/>
      <c r="AG525" s="569"/>
      <c r="AH525" s="569"/>
      <c r="AI525" s="569"/>
      <c r="AJ525" s="569"/>
      <c r="AK525" s="569"/>
      <c r="AL525" s="569"/>
      <c r="AM525" s="569"/>
      <c r="AN525" s="569"/>
      <c r="AQ525" s="525"/>
      <c r="AR525" s="525"/>
      <c r="AS525" s="525"/>
      <c r="AT525" s="525"/>
      <c r="AU525" s="525"/>
      <c r="AV525" s="525"/>
      <c r="AW525" s="525"/>
      <c r="AX525" s="525"/>
      <c r="AY525" s="525"/>
      <c r="AZ525" s="525"/>
      <c r="BA525" s="525"/>
    </row>
    <row r="526" spans="28:53" s="94" customFormat="1">
      <c r="AB526" s="575"/>
      <c r="AC526" s="569"/>
      <c r="AD526" s="569"/>
      <c r="AE526" s="569"/>
      <c r="AF526" s="569"/>
      <c r="AG526" s="569"/>
      <c r="AH526" s="569"/>
      <c r="AI526" s="569"/>
      <c r="AJ526" s="569"/>
      <c r="AK526" s="569"/>
      <c r="AL526" s="569"/>
      <c r="AM526" s="569"/>
      <c r="AN526" s="569"/>
      <c r="AQ526" s="525"/>
      <c r="AR526" s="525"/>
      <c r="AS526" s="525"/>
      <c r="AT526" s="525"/>
      <c r="AU526" s="525"/>
      <c r="AV526" s="525"/>
      <c r="AW526" s="525"/>
      <c r="AX526" s="525"/>
      <c r="AY526" s="525"/>
      <c r="AZ526" s="525"/>
      <c r="BA526" s="525"/>
    </row>
    <row r="527" spans="28:53" s="94" customFormat="1">
      <c r="AB527" s="575"/>
      <c r="AC527" s="569"/>
      <c r="AD527" s="569"/>
      <c r="AE527" s="569"/>
      <c r="AF527" s="569"/>
      <c r="AG527" s="569"/>
      <c r="AH527" s="569"/>
      <c r="AI527" s="569"/>
      <c r="AJ527" s="569"/>
      <c r="AK527" s="569"/>
      <c r="AL527" s="569"/>
      <c r="AM527" s="569"/>
      <c r="AN527" s="569"/>
      <c r="AQ527" s="525"/>
      <c r="AR527" s="525"/>
      <c r="AS527" s="525"/>
      <c r="AT527" s="525"/>
      <c r="AU527" s="525"/>
      <c r="AV527" s="525"/>
      <c r="AW527" s="525"/>
      <c r="AX527" s="525"/>
      <c r="AY527" s="525"/>
      <c r="AZ527" s="525"/>
      <c r="BA527" s="525"/>
    </row>
    <row r="528" spans="28:53" s="94" customFormat="1">
      <c r="AB528" s="575"/>
      <c r="AC528" s="569"/>
      <c r="AD528" s="569"/>
      <c r="AE528" s="569"/>
      <c r="AF528" s="569"/>
      <c r="AG528" s="569"/>
      <c r="AH528" s="569"/>
      <c r="AI528" s="569"/>
      <c r="AJ528" s="569"/>
      <c r="AK528" s="569"/>
      <c r="AL528" s="569"/>
      <c r="AM528" s="569"/>
      <c r="AN528" s="569"/>
      <c r="AQ528" s="525"/>
      <c r="AR528" s="525"/>
      <c r="AS528" s="525"/>
      <c r="AT528" s="525"/>
      <c r="AU528" s="525"/>
      <c r="AV528" s="525"/>
      <c r="AW528" s="525"/>
      <c r="AX528" s="525"/>
      <c r="AY528" s="525"/>
      <c r="AZ528" s="525"/>
      <c r="BA528" s="525"/>
    </row>
    <row r="529" spans="28:53" s="94" customFormat="1">
      <c r="AB529" s="575"/>
      <c r="AC529" s="569"/>
      <c r="AD529" s="569"/>
      <c r="AE529" s="569"/>
      <c r="AF529" s="569"/>
      <c r="AG529" s="569"/>
      <c r="AH529" s="569"/>
      <c r="AI529" s="569"/>
      <c r="AJ529" s="569"/>
      <c r="AK529" s="569"/>
      <c r="AL529" s="569"/>
      <c r="AM529" s="569"/>
      <c r="AN529" s="569"/>
      <c r="AQ529" s="525"/>
      <c r="AR529" s="525"/>
      <c r="AS529" s="525"/>
      <c r="AT529" s="525"/>
      <c r="AU529" s="525"/>
      <c r="AV529" s="525"/>
      <c r="AW529" s="525"/>
      <c r="AX529" s="525"/>
      <c r="AY529" s="525"/>
      <c r="AZ529" s="525"/>
      <c r="BA529" s="525"/>
    </row>
    <row r="530" spans="28:53" s="94" customFormat="1">
      <c r="AB530" s="575"/>
      <c r="AC530" s="569"/>
      <c r="AD530" s="569"/>
      <c r="AE530" s="569"/>
      <c r="AF530" s="569"/>
      <c r="AG530" s="569"/>
      <c r="AH530" s="569"/>
      <c r="AI530" s="569"/>
      <c r="AJ530" s="569"/>
      <c r="AK530" s="569"/>
      <c r="AL530" s="569"/>
      <c r="AM530" s="569"/>
      <c r="AN530" s="569"/>
      <c r="AQ530" s="525"/>
      <c r="AR530" s="525"/>
      <c r="AS530" s="525"/>
      <c r="AT530" s="525"/>
      <c r="AU530" s="525"/>
      <c r="AV530" s="525"/>
      <c r="AW530" s="525"/>
      <c r="AX530" s="525"/>
      <c r="AY530" s="525"/>
      <c r="AZ530" s="525"/>
      <c r="BA530" s="525"/>
    </row>
    <row r="531" spans="28:53" s="94" customFormat="1">
      <c r="AB531" s="575"/>
      <c r="AC531" s="569"/>
      <c r="AD531" s="569"/>
      <c r="AE531" s="569"/>
      <c r="AF531" s="569"/>
      <c r="AG531" s="569"/>
      <c r="AH531" s="569"/>
      <c r="AI531" s="569"/>
      <c r="AJ531" s="569"/>
      <c r="AK531" s="569"/>
      <c r="AL531" s="569"/>
      <c r="AM531" s="569"/>
      <c r="AN531" s="569"/>
      <c r="AQ531" s="525"/>
      <c r="AR531" s="525"/>
      <c r="AS531" s="525"/>
      <c r="AT531" s="525"/>
      <c r="AU531" s="525"/>
      <c r="AV531" s="525"/>
      <c r="AW531" s="525"/>
      <c r="AX531" s="525"/>
      <c r="AY531" s="525"/>
      <c r="AZ531" s="525"/>
      <c r="BA531" s="525"/>
    </row>
    <row r="532" spans="28:53" s="94" customFormat="1">
      <c r="AB532" s="575"/>
      <c r="AC532" s="569"/>
      <c r="AD532" s="569"/>
      <c r="AE532" s="569"/>
      <c r="AF532" s="569"/>
      <c r="AG532" s="569"/>
      <c r="AH532" s="569"/>
      <c r="AI532" s="569"/>
      <c r="AJ532" s="569"/>
      <c r="AK532" s="569"/>
      <c r="AL532" s="569"/>
      <c r="AM532" s="569"/>
      <c r="AN532" s="569"/>
      <c r="AQ532" s="525"/>
      <c r="AR532" s="525"/>
      <c r="AS532" s="525"/>
      <c r="AT532" s="525"/>
      <c r="AU532" s="525"/>
      <c r="AV532" s="525"/>
      <c r="AW532" s="525"/>
      <c r="AX532" s="525"/>
      <c r="AY532" s="525"/>
      <c r="AZ532" s="525"/>
      <c r="BA532" s="525"/>
    </row>
    <row r="533" spans="28:53" s="94" customFormat="1">
      <c r="AB533" s="575"/>
      <c r="AC533" s="569"/>
      <c r="AD533" s="569"/>
      <c r="AE533" s="569"/>
      <c r="AF533" s="569"/>
      <c r="AG533" s="569"/>
      <c r="AH533" s="569"/>
      <c r="AI533" s="569"/>
      <c r="AJ533" s="569"/>
      <c r="AK533" s="569"/>
      <c r="AL533" s="569"/>
      <c r="AM533" s="569"/>
      <c r="AN533" s="569"/>
      <c r="AQ533" s="525"/>
      <c r="AR533" s="525"/>
      <c r="AS533" s="525"/>
      <c r="AT533" s="525"/>
      <c r="AU533" s="525"/>
      <c r="AV533" s="525"/>
      <c r="AW533" s="525"/>
      <c r="AX533" s="525"/>
      <c r="AY533" s="525"/>
      <c r="AZ533" s="525"/>
      <c r="BA533" s="525"/>
    </row>
    <row r="534" spans="28:53" s="94" customFormat="1">
      <c r="AB534" s="575"/>
      <c r="AC534" s="569"/>
      <c r="AD534" s="569"/>
      <c r="AE534" s="569"/>
      <c r="AF534" s="569"/>
      <c r="AG534" s="569"/>
      <c r="AH534" s="569"/>
      <c r="AI534" s="569"/>
      <c r="AJ534" s="569"/>
      <c r="AK534" s="569"/>
      <c r="AL534" s="569"/>
      <c r="AM534" s="569"/>
      <c r="AN534" s="569"/>
      <c r="AQ534" s="525"/>
      <c r="AR534" s="525"/>
      <c r="AS534" s="525"/>
      <c r="AT534" s="525"/>
      <c r="AU534" s="525"/>
      <c r="AV534" s="525"/>
      <c r="AW534" s="525"/>
      <c r="AX534" s="525"/>
      <c r="AY534" s="525"/>
      <c r="AZ534" s="525"/>
      <c r="BA534" s="525"/>
    </row>
    <row r="535" spans="28:53" s="94" customFormat="1">
      <c r="AB535" s="575"/>
      <c r="AC535" s="569"/>
      <c r="AD535" s="569"/>
      <c r="AE535" s="569"/>
      <c r="AF535" s="569"/>
      <c r="AG535" s="569"/>
      <c r="AH535" s="569"/>
      <c r="AI535" s="569"/>
      <c r="AJ535" s="569"/>
      <c r="AK535" s="569"/>
      <c r="AL535" s="569"/>
      <c r="AM535" s="569"/>
      <c r="AN535" s="569"/>
      <c r="AQ535" s="525"/>
      <c r="AR535" s="525"/>
      <c r="AS535" s="525"/>
      <c r="AT535" s="525"/>
      <c r="AU535" s="525"/>
      <c r="AV535" s="525"/>
      <c r="AW535" s="525"/>
      <c r="AX535" s="525"/>
      <c r="AY535" s="525"/>
      <c r="AZ535" s="525"/>
      <c r="BA535" s="525"/>
    </row>
    <row r="536" spans="28:53" s="94" customFormat="1">
      <c r="AB536" s="575"/>
      <c r="AC536" s="569"/>
      <c r="AD536" s="569"/>
      <c r="AE536" s="569"/>
      <c r="AF536" s="569"/>
      <c r="AG536" s="569"/>
      <c r="AH536" s="569"/>
      <c r="AI536" s="569"/>
      <c r="AJ536" s="569"/>
      <c r="AK536" s="569"/>
      <c r="AL536" s="569"/>
      <c r="AM536" s="569"/>
      <c r="AN536" s="569"/>
      <c r="AQ536" s="525"/>
      <c r="AR536" s="525"/>
      <c r="AS536" s="525"/>
      <c r="AT536" s="525"/>
      <c r="AU536" s="525"/>
      <c r="AV536" s="525"/>
      <c r="AW536" s="525"/>
      <c r="AX536" s="525"/>
      <c r="AY536" s="525"/>
      <c r="AZ536" s="525"/>
      <c r="BA536" s="525"/>
    </row>
    <row r="537" spans="28:53" s="94" customFormat="1">
      <c r="AB537" s="575"/>
      <c r="AC537" s="569"/>
      <c r="AD537" s="569"/>
      <c r="AE537" s="569"/>
      <c r="AF537" s="569"/>
      <c r="AG537" s="569"/>
      <c r="AH537" s="569"/>
      <c r="AI537" s="569"/>
      <c r="AJ537" s="569"/>
      <c r="AK537" s="569"/>
      <c r="AL537" s="569"/>
      <c r="AM537" s="569"/>
      <c r="AN537" s="569"/>
      <c r="AQ537" s="525"/>
      <c r="AR537" s="525"/>
      <c r="AS537" s="525"/>
      <c r="AT537" s="525"/>
      <c r="AU537" s="525"/>
      <c r="AV537" s="525"/>
      <c r="AW537" s="525"/>
      <c r="AX537" s="525"/>
      <c r="AY537" s="525"/>
      <c r="AZ537" s="525"/>
      <c r="BA537" s="525"/>
    </row>
    <row r="538" spans="28:53" s="94" customFormat="1">
      <c r="AB538" s="575"/>
      <c r="AC538" s="569"/>
      <c r="AD538" s="569"/>
      <c r="AE538" s="569"/>
      <c r="AF538" s="569"/>
      <c r="AG538" s="569"/>
      <c r="AH538" s="569"/>
      <c r="AI538" s="569"/>
      <c r="AJ538" s="569"/>
      <c r="AK538" s="569"/>
      <c r="AL538" s="569"/>
      <c r="AM538" s="569"/>
      <c r="AN538" s="569"/>
      <c r="AQ538" s="525"/>
      <c r="AR538" s="525"/>
      <c r="AS538" s="525"/>
      <c r="AT538" s="525"/>
      <c r="AU538" s="525"/>
      <c r="AV538" s="525"/>
      <c r="AW538" s="525"/>
      <c r="AX538" s="525"/>
      <c r="AY538" s="525"/>
      <c r="AZ538" s="525"/>
      <c r="BA538" s="525"/>
    </row>
    <row r="539" spans="28:53" s="94" customFormat="1">
      <c r="AB539" s="575"/>
      <c r="AC539" s="569"/>
      <c r="AD539" s="569"/>
      <c r="AE539" s="569"/>
      <c r="AF539" s="569"/>
      <c r="AG539" s="569"/>
      <c r="AH539" s="569"/>
      <c r="AI539" s="569"/>
      <c r="AJ539" s="569"/>
      <c r="AK539" s="569"/>
      <c r="AL539" s="569"/>
      <c r="AM539" s="569"/>
      <c r="AN539" s="569"/>
      <c r="AQ539" s="525"/>
      <c r="AR539" s="525"/>
      <c r="AS539" s="525"/>
      <c r="AT539" s="525"/>
      <c r="AU539" s="525"/>
      <c r="AV539" s="525"/>
      <c r="AW539" s="525"/>
      <c r="AX539" s="525"/>
      <c r="AY539" s="525"/>
      <c r="AZ539" s="525"/>
      <c r="BA539" s="525"/>
    </row>
    <row r="540" spans="28:53" s="94" customFormat="1">
      <c r="AB540" s="575"/>
      <c r="AC540" s="569"/>
      <c r="AD540" s="569"/>
      <c r="AE540" s="569"/>
      <c r="AF540" s="569"/>
      <c r="AG540" s="569"/>
      <c r="AH540" s="569"/>
      <c r="AI540" s="569"/>
      <c r="AJ540" s="569"/>
      <c r="AK540" s="569"/>
      <c r="AL540" s="569"/>
      <c r="AM540" s="569"/>
      <c r="AN540" s="569"/>
      <c r="AQ540" s="525"/>
      <c r="AR540" s="525"/>
      <c r="AS540" s="525"/>
      <c r="AT540" s="525"/>
      <c r="AU540" s="525"/>
      <c r="AV540" s="525"/>
      <c r="AW540" s="525"/>
      <c r="AX540" s="525"/>
      <c r="AY540" s="525"/>
      <c r="AZ540" s="525"/>
      <c r="BA540" s="525"/>
    </row>
    <row r="541" spans="28:53" s="94" customFormat="1">
      <c r="AB541" s="575"/>
      <c r="AC541" s="569"/>
      <c r="AD541" s="569"/>
      <c r="AE541" s="569"/>
      <c r="AF541" s="569"/>
      <c r="AG541" s="569"/>
      <c r="AH541" s="569"/>
      <c r="AI541" s="569"/>
      <c r="AJ541" s="569"/>
      <c r="AK541" s="569"/>
      <c r="AL541" s="569"/>
      <c r="AM541" s="569"/>
      <c r="AN541" s="569"/>
      <c r="AQ541" s="525"/>
      <c r="AR541" s="525"/>
      <c r="AS541" s="525"/>
      <c r="AT541" s="525"/>
      <c r="AU541" s="525"/>
      <c r="AV541" s="525"/>
      <c r="AW541" s="525"/>
      <c r="AX541" s="525"/>
      <c r="AY541" s="525"/>
      <c r="AZ541" s="525"/>
      <c r="BA541" s="525"/>
    </row>
    <row r="542" spans="28:53" s="94" customFormat="1">
      <c r="AB542" s="575"/>
      <c r="AC542" s="569"/>
      <c r="AD542" s="569"/>
      <c r="AE542" s="569"/>
      <c r="AF542" s="569"/>
      <c r="AG542" s="569"/>
      <c r="AH542" s="569"/>
      <c r="AI542" s="569"/>
      <c r="AJ542" s="569"/>
      <c r="AK542" s="569"/>
      <c r="AL542" s="569"/>
      <c r="AM542" s="569"/>
      <c r="AN542" s="569"/>
      <c r="AQ542" s="525"/>
      <c r="AR542" s="525"/>
      <c r="AS542" s="525"/>
      <c r="AT542" s="525"/>
      <c r="AU542" s="525"/>
      <c r="AV542" s="525"/>
      <c r="AW542" s="525"/>
      <c r="AX542" s="525"/>
      <c r="AY542" s="525"/>
      <c r="AZ542" s="525"/>
      <c r="BA542" s="525"/>
    </row>
    <row r="543" spans="28:53" s="94" customFormat="1">
      <c r="AB543" s="575"/>
      <c r="AC543" s="569"/>
      <c r="AD543" s="569"/>
      <c r="AE543" s="569"/>
      <c r="AF543" s="569"/>
      <c r="AG543" s="569"/>
      <c r="AH543" s="569"/>
      <c r="AI543" s="569"/>
      <c r="AJ543" s="569"/>
      <c r="AK543" s="569"/>
      <c r="AL543" s="569"/>
      <c r="AM543" s="569"/>
      <c r="AN543" s="569"/>
      <c r="AQ543" s="525"/>
      <c r="AR543" s="525"/>
      <c r="AS543" s="525"/>
      <c r="AT543" s="525"/>
      <c r="AU543" s="525"/>
      <c r="AV543" s="525"/>
      <c r="AW543" s="525"/>
      <c r="AX543" s="525"/>
      <c r="AY543" s="525"/>
      <c r="AZ543" s="525"/>
      <c r="BA543" s="525"/>
    </row>
    <row r="544" spans="28:53" s="94" customFormat="1">
      <c r="AB544" s="575"/>
      <c r="AC544" s="569"/>
      <c r="AD544" s="569"/>
      <c r="AE544" s="569"/>
      <c r="AF544" s="569"/>
      <c r="AG544" s="569"/>
      <c r="AH544" s="569"/>
      <c r="AI544" s="569"/>
      <c r="AJ544" s="569"/>
      <c r="AK544" s="569"/>
      <c r="AL544" s="569"/>
      <c r="AM544" s="569"/>
      <c r="AN544" s="569"/>
      <c r="AQ544" s="525"/>
      <c r="AR544" s="525"/>
      <c r="AS544" s="525"/>
      <c r="AT544" s="525"/>
      <c r="AU544" s="525"/>
      <c r="AV544" s="525"/>
      <c r="AW544" s="525"/>
      <c r="AX544" s="525"/>
      <c r="AY544" s="525"/>
      <c r="AZ544" s="525"/>
      <c r="BA544" s="525"/>
    </row>
    <row r="545" spans="28:53" s="94" customFormat="1">
      <c r="AB545" s="575"/>
      <c r="AC545" s="569"/>
      <c r="AD545" s="569"/>
      <c r="AE545" s="569"/>
      <c r="AF545" s="569"/>
      <c r="AG545" s="569"/>
      <c r="AH545" s="569"/>
      <c r="AI545" s="569"/>
      <c r="AJ545" s="569"/>
      <c r="AK545" s="569"/>
      <c r="AL545" s="569"/>
      <c r="AM545" s="569"/>
      <c r="AN545" s="569"/>
      <c r="AQ545" s="525"/>
      <c r="AR545" s="525"/>
      <c r="AS545" s="525"/>
      <c r="AT545" s="525"/>
      <c r="AU545" s="525"/>
      <c r="AV545" s="525"/>
      <c r="AW545" s="525"/>
      <c r="AX545" s="525"/>
      <c r="AY545" s="525"/>
      <c r="AZ545" s="525"/>
      <c r="BA545" s="525"/>
    </row>
    <row r="546" spans="28:53" s="94" customFormat="1">
      <c r="AB546" s="575"/>
      <c r="AC546" s="569"/>
      <c r="AD546" s="569"/>
      <c r="AE546" s="569"/>
      <c r="AF546" s="569"/>
      <c r="AG546" s="569"/>
      <c r="AH546" s="569"/>
      <c r="AI546" s="569"/>
      <c r="AJ546" s="569"/>
      <c r="AK546" s="569"/>
      <c r="AL546" s="569"/>
      <c r="AM546" s="569"/>
      <c r="AN546" s="569"/>
      <c r="AQ546" s="525"/>
      <c r="AR546" s="525"/>
      <c r="AS546" s="525"/>
      <c r="AT546" s="525"/>
      <c r="AU546" s="525"/>
      <c r="AV546" s="525"/>
      <c r="AW546" s="525"/>
      <c r="AX546" s="525"/>
      <c r="AY546" s="525"/>
      <c r="AZ546" s="525"/>
      <c r="BA546" s="525"/>
    </row>
    <row r="547" spans="28:53" s="94" customFormat="1">
      <c r="AB547" s="575"/>
      <c r="AC547" s="569"/>
      <c r="AD547" s="569"/>
      <c r="AE547" s="569"/>
      <c r="AF547" s="569"/>
      <c r="AG547" s="569"/>
      <c r="AH547" s="569"/>
      <c r="AI547" s="569"/>
      <c r="AJ547" s="569"/>
      <c r="AK547" s="569"/>
      <c r="AL547" s="569"/>
      <c r="AM547" s="569"/>
      <c r="AN547" s="569"/>
      <c r="AQ547" s="525"/>
      <c r="AR547" s="525"/>
      <c r="AS547" s="525"/>
      <c r="AT547" s="525"/>
      <c r="AU547" s="525"/>
      <c r="AV547" s="525"/>
      <c r="AW547" s="525"/>
      <c r="AX547" s="525"/>
      <c r="AY547" s="525"/>
      <c r="AZ547" s="525"/>
      <c r="BA547" s="525"/>
    </row>
    <row r="548" spans="28:53" s="94" customFormat="1">
      <c r="AB548" s="575"/>
      <c r="AC548" s="569"/>
      <c r="AD548" s="569"/>
      <c r="AE548" s="569"/>
      <c r="AF548" s="569"/>
      <c r="AG548" s="569"/>
      <c r="AH548" s="569"/>
      <c r="AI548" s="569"/>
      <c r="AJ548" s="569"/>
      <c r="AK548" s="569"/>
      <c r="AL548" s="569"/>
      <c r="AM548" s="569"/>
      <c r="AN548" s="569"/>
      <c r="AQ548" s="525"/>
      <c r="AR548" s="525"/>
      <c r="AS548" s="525"/>
      <c r="AT548" s="525"/>
      <c r="AU548" s="525"/>
      <c r="AV548" s="525"/>
      <c r="AW548" s="525"/>
      <c r="AX548" s="525"/>
      <c r="AY548" s="525"/>
      <c r="AZ548" s="525"/>
      <c r="BA548" s="525"/>
    </row>
    <row r="549" spans="28:53" s="94" customFormat="1">
      <c r="AB549" s="575"/>
      <c r="AC549" s="569"/>
      <c r="AD549" s="569"/>
      <c r="AE549" s="569"/>
      <c r="AF549" s="569"/>
      <c r="AG549" s="569"/>
      <c r="AH549" s="569"/>
      <c r="AI549" s="569"/>
      <c r="AJ549" s="569"/>
      <c r="AK549" s="569"/>
      <c r="AL549" s="569"/>
      <c r="AM549" s="569"/>
      <c r="AN549" s="569"/>
      <c r="AQ549" s="525"/>
      <c r="AR549" s="525"/>
      <c r="AS549" s="525"/>
      <c r="AT549" s="525"/>
      <c r="AU549" s="525"/>
      <c r="AV549" s="525"/>
      <c r="AW549" s="525"/>
      <c r="AX549" s="525"/>
      <c r="AY549" s="525"/>
      <c r="AZ549" s="525"/>
      <c r="BA549" s="525"/>
    </row>
    <row r="550" spans="28:53" s="94" customFormat="1">
      <c r="AB550" s="575"/>
      <c r="AC550" s="569"/>
      <c r="AD550" s="569"/>
      <c r="AE550" s="569"/>
      <c r="AF550" s="569"/>
      <c r="AG550" s="569"/>
      <c r="AH550" s="569"/>
      <c r="AI550" s="569"/>
      <c r="AJ550" s="569"/>
      <c r="AK550" s="569"/>
      <c r="AL550" s="569"/>
      <c r="AM550" s="569"/>
      <c r="AN550" s="569"/>
      <c r="AQ550" s="525"/>
      <c r="AR550" s="525"/>
      <c r="AS550" s="525"/>
      <c r="AT550" s="525"/>
      <c r="AU550" s="525"/>
      <c r="AV550" s="525"/>
      <c r="AW550" s="525"/>
      <c r="AX550" s="525"/>
      <c r="AY550" s="525"/>
      <c r="AZ550" s="525"/>
      <c r="BA550" s="525"/>
    </row>
    <row r="551" spans="28:53" s="94" customFormat="1">
      <c r="AB551" s="575"/>
      <c r="AC551" s="569"/>
      <c r="AD551" s="569"/>
      <c r="AE551" s="569"/>
      <c r="AF551" s="569"/>
      <c r="AG551" s="569"/>
      <c r="AH551" s="569"/>
      <c r="AI551" s="569"/>
      <c r="AJ551" s="569"/>
      <c r="AK551" s="569"/>
      <c r="AL551" s="569"/>
      <c r="AM551" s="569"/>
      <c r="AN551" s="569"/>
      <c r="AQ551" s="525"/>
      <c r="AR551" s="525"/>
      <c r="AS551" s="525"/>
      <c r="AT551" s="525"/>
      <c r="AU551" s="525"/>
      <c r="AV551" s="525"/>
      <c r="AW551" s="525"/>
      <c r="AX551" s="525"/>
      <c r="AY551" s="525"/>
      <c r="AZ551" s="525"/>
      <c r="BA551" s="525"/>
    </row>
    <row r="552" spans="28:53" s="94" customFormat="1">
      <c r="AB552" s="575"/>
      <c r="AC552" s="569"/>
      <c r="AD552" s="569"/>
      <c r="AE552" s="569"/>
      <c r="AF552" s="569"/>
      <c r="AG552" s="569"/>
      <c r="AH552" s="569"/>
      <c r="AI552" s="569"/>
      <c r="AJ552" s="569"/>
      <c r="AK552" s="569"/>
      <c r="AL552" s="569"/>
      <c r="AM552" s="569"/>
      <c r="AN552" s="569"/>
      <c r="AQ552" s="525"/>
      <c r="AR552" s="525"/>
      <c r="AS552" s="525"/>
      <c r="AT552" s="525"/>
      <c r="AU552" s="525"/>
      <c r="AV552" s="525"/>
      <c r="AW552" s="525"/>
      <c r="AX552" s="525"/>
      <c r="AY552" s="525"/>
      <c r="AZ552" s="525"/>
      <c r="BA552" s="525"/>
    </row>
    <row r="553" spans="28:53" s="94" customFormat="1">
      <c r="AB553" s="575"/>
      <c r="AC553" s="569"/>
      <c r="AD553" s="569"/>
      <c r="AE553" s="569"/>
      <c r="AF553" s="569"/>
      <c r="AG553" s="569"/>
      <c r="AH553" s="569"/>
      <c r="AI553" s="569"/>
      <c r="AJ553" s="569"/>
      <c r="AK553" s="569"/>
      <c r="AL553" s="569"/>
      <c r="AM553" s="569"/>
      <c r="AN553" s="569"/>
      <c r="AQ553" s="525"/>
      <c r="AR553" s="525"/>
      <c r="AS553" s="525"/>
      <c r="AT553" s="525"/>
      <c r="AU553" s="525"/>
      <c r="AV553" s="525"/>
      <c r="AW553" s="525"/>
      <c r="AX553" s="525"/>
      <c r="AY553" s="525"/>
      <c r="AZ553" s="525"/>
      <c r="BA553" s="525"/>
    </row>
    <row r="554" spans="28:53" s="94" customFormat="1">
      <c r="AB554" s="575"/>
      <c r="AC554" s="569"/>
      <c r="AD554" s="569"/>
      <c r="AE554" s="569"/>
      <c r="AF554" s="569"/>
      <c r="AG554" s="569"/>
      <c r="AH554" s="569"/>
      <c r="AI554" s="569"/>
      <c r="AJ554" s="569"/>
      <c r="AK554" s="569"/>
      <c r="AL554" s="569"/>
      <c r="AM554" s="569"/>
      <c r="AN554" s="569"/>
      <c r="AQ554" s="525"/>
      <c r="AR554" s="525"/>
      <c r="AS554" s="525"/>
      <c r="AT554" s="525"/>
      <c r="AU554" s="525"/>
      <c r="AV554" s="525"/>
      <c r="AW554" s="525"/>
      <c r="AX554" s="525"/>
      <c r="AY554" s="525"/>
      <c r="AZ554" s="525"/>
      <c r="BA554" s="525"/>
    </row>
    <row r="555" spans="28:53" s="94" customFormat="1">
      <c r="AB555" s="575"/>
      <c r="AC555" s="569"/>
      <c r="AD555" s="569"/>
      <c r="AE555" s="569"/>
      <c r="AF555" s="569"/>
      <c r="AG555" s="569"/>
      <c r="AH555" s="569"/>
      <c r="AI555" s="569"/>
      <c r="AJ555" s="569"/>
      <c r="AK555" s="569"/>
      <c r="AL555" s="569"/>
      <c r="AM555" s="569"/>
      <c r="AN555" s="569"/>
      <c r="AQ555" s="525"/>
      <c r="AR555" s="525"/>
      <c r="AS555" s="525"/>
      <c r="AT555" s="525"/>
      <c r="AU555" s="525"/>
      <c r="AV555" s="525"/>
      <c r="AW555" s="525"/>
      <c r="AX555" s="525"/>
      <c r="AY555" s="525"/>
      <c r="AZ555" s="525"/>
      <c r="BA555" s="525"/>
    </row>
    <row r="556" spans="28:53" s="94" customFormat="1">
      <c r="AB556" s="575"/>
      <c r="AC556" s="569"/>
      <c r="AD556" s="569"/>
      <c r="AE556" s="569"/>
      <c r="AF556" s="569"/>
      <c r="AG556" s="569"/>
      <c r="AH556" s="569"/>
      <c r="AI556" s="569"/>
      <c r="AJ556" s="569"/>
      <c r="AK556" s="569"/>
      <c r="AL556" s="569"/>
      <c r="AM556" s="569"/>
      <c r="AN556" s="569"/>
      <c r="AQ556" s="525"/>
      <c r="AR556" s="525"/>
      <c r="AS556" s="525"/>
      <c r="AT556" s="525"/>
      <c r="AU556" s="525"/>
      <c r="AV556" s="525"/>
      <c r="AW556" s="525"/>
      <c r="AX556" s="525"/>
      <c r="AY556" s="525"/>
      <c r="AZ556" s="525"/>
      <c r="BA556" s="525"/>
    </row>
    <row r="557" spans="28:53" s="94" customFormat="1">
      <c r="AB557" s="575"/>
      <c r="AC557" s="569"/>
      <c r="AD557" s="569"/>
      <c r="AE557" s="569"/>
      <c r="AF557" s="569"/>
      <c r="AG557" s="569"/>
      <c r="AH557" s="569"/>
      <c r="AI557" s="569"/>
      <c r="AJ557" s="569"/>
      <c r="AK557" s="569"/>
      <c r="AL557" s="569"/>
      <c r="AM557" s="569"/>
      <c r="AN557" s="569"/>
      <c r="AQ557" s="525"/>
      <c r="AR557" s="525"/>
      <c r="AS557" s="525"/>
      <c r="AT557" s="525"/>
      <c r="AU557" s="525"/>
      <c r="AV557" s="525"/>
      <c r="AW557" s="525"/>
      <c r="AX557" s="525"/>
      <c r="AY557" s="525"/>
      <c r="AZ557" s="525"/>
      <c r="BA557" s="525"/>
    </row>
    <row r="558" spans="28:53" s="94" customFormat="1">
      <c r="AB558" s="575"/>
      <c r="AC558" s="569"/>
      <c r="AD558" s="569"/>
      <c r="AE558" s="569"/>
      <c r="AF558" s="569"/>
      <c r="AG558" s="569"/>
      <c r="AH558" s="569"/>
      <c r="AI558" s="569"/>
      <c r="AJ558" s="569"/>
      <c r="AK558" s="569"/>
      <c r="AL558" s="569"/>
      <c r="AM558" s="569"/>
      <c r="AN558" s="569"/>
      <c r="AQ558" s="525"/>
      <c r="AR558" s="525"/>
      <c r="AS558" s="525"/>
      <c r="AT558" s="525"/>
      <c r="AU558" s="525"/>
      <c r="AV558" s="525"/>
      <c r="AW558" s="525"/>
      <c r="AX558" s="525"/>
      <c r="AY558" s="525"/>
      <c r="AZ558" s="525"/>
      <c r="BA558" s="525"/>
    </row>
    <row r="559" spans="28:53" s="94" customFormat="1">
      <c r="AB559" s="575"/>
      <c r="AC559" s="569"/>
      <c r="AD559" s="569"/>
      <c r="AE559" s="569"/>
      <c r="AF559" s="569"/>
      <c r="AG559" s="569"/>
      <c r="AH559" s="569"/>
      <c r="AI559" s="569"/>
      <c r="AJ559" s="569"/>
      <c r="AK559" s="569"/>
      <c r="AL559" s="569"/>
      <c r="AM559" s="569"/>
      <c r="AN559" s="569"/>
      <c r="AQ559" s="525"/>
      <c r="AR559" s="525"/>
      <c r="AS559" s="525"/>
      <c r="AT559" s="525"/>
      <c r="AU559" s="525"/>
      <c r="AV559" s="525"/>
      <c r="AW559" s="525"/>
      <c r="AX559" s="525"/>
      <c r="AY559" s="525"/>
      <c r="AZ559" s="525"/>
      <c r="BA559" s="525"/>
    </row>
    <row r="560" spans="28:53" s="94" customFormat="1">
      <c r="AB560" s="575"/>
      <c r="AC560" s="569"/>
      <c r="AD560" s="569"/>
      <c r="AE560" s="569"/>
      <c r="AF560" s="569"/>
      <c r="AG560" s="569"/>
      <c r="AH560" s="569"/>
      <c r="AI560" s="569"/>
      <c r="AJ560" s="569"/>
      <c r="AK560" s="569"/>
      <c r="AL560" s="569"/>
      <c r="AM560" s="569"/>
      <c r="AN560" s="569"/>
      <c r="AQ560" s="525"/>
      <c r="AR560" s="525"/>
      <c r="AS560" s="525"/>
      <c r="AT560" s="525"/>
      <c r="AU560" s="525"/>
      <c r="AV560" s="525"/>
      <c r="AW560" s="525"/>
      <c r="AX560" s="525"/>
      <c r="AY560" s="525"/>
      <c r="AZ560" s="525"/>
      <c r="BA560" s="525"/>
    </row>
    <row r="561" spans="28:53" s="94" customFormat="1">
      <c r="AB561" s="575"/>
      <c r="AC561" s="569"/>
      <c r="AD561" s="569"/>
      <c r="AE561" s="569"/>
      <c r="AF561" s="569"/>
      <c r="AG561" s="569"/>
      <c r="AH561" s="569"/>
      <c r="AI561" s="569"/>
      <c r="AJ561" s="569"/>
      <c r="AK561" s="569"/>
      <c r="AL561" s="569"/>
      <c r="AM561" s="569"/>
      <c r="AN561" s="569"/>
      <c r="AQ561" s="525"/>
      <c r="AR561" s="525"/>
      <c r="AS561" s="525"/>
      <c r="AT561" s="525"/>
      <c r="AU561" s="525"/>
      <c r="AV561" s="525"/>
      <c r="AW561" s="525"/>
      <c r="AX561" s="525"/>
      <c r="AY561" s="525"/>
      <c r="AZ561" s="525"/>
      <c r="BA561" s="525"/>
    </row>
    <row r="562" spans="28:53" s="94" customFormat="1">
      <c r="AB562" s="575"/>
      <c r="AC562" s="569"/>
      <c r="AD562" s="569"/>
      <c r="AE562" s="569"/>
      <c r="AF562" s="569"/>
      <c r="AG562" s="569"/>
      <c r="AH562" s="569"/>
      <c r="AI562" s="569"/>
      <c r="AJ562" s="569"/>
      <c r="AK562" s="569"/>
      <c r="AL562" s="569"/>
      <c r="AM562" s="569"/>
      <c r="AN562" s="569"/>
      <c r="AQ562" s="525"/>
      <c r="AR562" s="525"/>
      <c r="AS562" s="525"/>
      <c r="AT562" s="525"/>
      <c r="AU562" s="525"/>
      <c r="AV562" s="525"/>
      <c r="AW562" s="525"/>
      <c r="AX562" s="525"/>
      <c r="AY562" s="525"/>
      <c r="AZ562" s="525"/>
      <c r="BA562" s="525"/>
    </row>
    <row r="563" spans="28:53" s="94" customFormat="1">
      <c r="AB563" s="575"/>
      <c r="AC563" s="569"/>
      <c r="AD563" s="569"/>
      <c r="AE563" s="569"/>
      <c r="AF563" s="569"/>
      <c r="AG563" s="569"/>
      <c r="AH563" s="569"/>
      <c r="AI563" s="569"/>
      <c r="AJ563" s="569"/>
      <c r="AK563" s="569"/>
      <c r="AL563" s="569"/>
      <c r="AM563" s="569"/>
      <c r="AN563" s="569"/>
      <c r="AQ563" s="525"/>
      <c r="AR563" s="525"/>
      <c r="AS563" s="525"/>
      <c r="AT563" s="525"/>
      <c r="AU563" s="525"/>
      <c r="AV563" s="525"/>
      <c r="AW563" s="525"/>
      <c r="AX563" s="525"/>
      <c r="AY563" s="525"/>
      <c r="AZ563" s="525"/>
      <c r="BA563" s="525"/>
    </row>
    <row r="564" spans="28:53" s="94" customFormat="1">
      <c r="AB564" s="575"/>
      <c r="AC564" s="569"/>
      <c r="AD564" s="569"/>
      <c r="AE564" s="569"/>
      <c r="AF564" s="569"/>
      <c r="AG564" s="569"/>
      <c r="AH564" s="569"/>
      <c r="AI564" s="569"/>
      <c r="AJ564" s="569"/>
      <c r="AK564" s="569"/>
      <c r="AL564" s="569"/>
      <c r="AM564" s="569"/>
      <c r="AN564" s="569"/>
      <c r="AQ564" s="525"/>
      <c r="AR564" s="525"/>
      <c r="AS564" s="525"/>
      <c r="AT564" s="525"/>
      <c r="AU564" s="525"/>
      <c r="AV564" s="525"/>
      <c r="AW564" s="525"/>
      <c r="AX564" s="525"/>
      <c r="AY564" s="525"/>
      <c r="AZ564" s="525"/>
      <c r="BA564" s="525"/>
    </row>
    <row r="565" spans="28:53" s="94" customFormat="1">
      <c r="AB565" s="575"/>
      <c r="AC565" s="569"/>
      <c r="AD565" s="569"/>
      <c r="AE565" s="569"/>
      <c r="AF565" s="569"/>
      <c r="AG565" s="569"/>
      <c r="AH565" s="569"/>
      <c r="AI565" s="569"/>
      <c r="AJ565" s="569"/>
      <c r="AK565" s="569"/>
      <c r="AL565" s="569"/>
      <c r="AM565" s="569"/>
      <c r="AN565" s="569"/>
      <c r="AQ565" s="525"/>
      <c r="AR565" s="525"/>
      <c r="AS565" s="525"/>
      <c r="AT565" s="525"/>
      <c r="AU565" s="525"/>
      <c r="AV565" s="525"/>
      <c r="AW565" s="525"/>
      <c r="AX565" s="525"/>
      <c r="AY565" s="525"/>
      <c r="AZ565" s="525"/>
      <c r="BA565" s="525"/>
    </row>
    <row r="566" spans="28:53" s="94" customFormat="1">
      <c r="AB566" s="575"/>
      <c r="AC566" s="569"/>
      <c r="AD566" s="569"/>
      <c r="AE566" s="569"/>
      <c r="AF566" s="569"/>
      <c r="AG566" s="569"/>
      <c r="AH566" s="569"/>
      <c r="AI566" s="569"/>
      <c r="AJ566" s="569"/>
      <c r="AK566" s="569"/>
      <c r="AL566" s="569"/>
      <c r="AM566" s="569"/>
      <c r="AN566" s="569"/>
      <c r="AQ566" s="525"/>
      <c r="AR566" s="525"/>
      <c r="AS566" s="525"/>
      <c r="AT566" s="525"/>
      <c r="AU566" s="525"/>
      <c r="AV566" s="525"/>
      <c r="AW566" s="525"/>
      <c r="AX566" s="525"/>
      <c r="AY566" s="525"/>
      <c r="AZ566" s="525"/>
      <c r="BA566" s="525"/>
    </row>
    <row r="567" spans="28:53" s="94" customFormat="1">
      <c r="AB567" s="575"/>
      <c r="AC567" s="569"/>
      <c r="AD567" s="569"/>
      <c r="AE567" s="569"/>
      <c r="AF567" s="569"/>
      <c r="AG567" s="569"/>
      <c r="AH567" s="569"/>
      <c r="AI567" s="569"/>
      <c r="AJ567" s="569"/>
      <c r="AK567" s="569"/>
      <c r="AL567" s="569"/>
      <c r="AM567" s="569"/>
      <c r="AN567" s="569"/>
      <c r="AQ567" s="525"/>
      <c r="AR567" s="525"/>
      <c r="AS567" s="525"/>
      <c r="AT567" s="525"/>
      <c r="AU567" s="525"/>
      <c r="AV567" s="525"/>
      <c r="AW567" s="525"/>
      <c r="AX567" s="525"/>
      <c r="AY567" s="525"/>
      <c r="AZ567" s="525"/>
      <c r="BA567" s="525"/>
    </row>
    <row r="568" spans="28:53" s="94" customFormat="1">
      <c r="AB568" s="575"/>
      <c r="AC568" s="569"/>
      <c r="AD568" s="569"/>
      <c r="AE568" s="569"/>
      <c r="AF568" s="569"/>
      <c r="AG568" s="569"/>
      <c r="AH568" s="569"/>
      <c r="AI568" s="569"/>
      <c r="AJ568" s="569"/>
      <c r="AK568" s="569"/>
      <c r="AL568" s="569"/>
      <c r="AM568" s="569"/>
      <c r="AN568" s="569"/>
      <c r="AQ568" s="525"/>
      <c r="AR568" s="525"/>
      <c r="AS568" s="525"/>
      <c r="AT568" s="525"/>
      <c r="AU568" s="525"/>
      <c r="AV568" s="525"/>
      <c r="AW568" s="525"/>
      <c r="AX568" s="525"/>
      <c r="AY568" s="525"/>
      <c r="AZ568" s="525"/>
      <c r="BA568" s="525"/>
    </row>
    <row r="569" spans="28:53" s="94" customFormat="1">
      <c r="AB569" s="575"/>
      <c r="AC569" s="569"/>
      <c r="AD569" s="569"/>
      <c r="AE569" s="569"/>
      <c r="AF569" s="569"/>
      <c r="AG569" s="569"/>
      <c r="AH569" s="569"/>
      <c r="AI569" s="569"/>
      <c r="AJ569" s="569"/>
      <c r="AK569" s="569"/>
      <c r="AL569" s="569"/>
      <c r="AM569" s="569"/>
      <c r="AN569" s="569"/>
      <c r="AQ569" s="525"/>
      <c r="AR569" s="525"/>
      <c r="AS569" s="525"/>
      <c r="AT569" s="525"/>
      <c r="AU569" s="525"/>
      <c r="AV569" s="525"/>
      <c r="AW569" s="525"/>
      <c r="AX569" s="525"/>
      <c r="AY569" s="525"/>
      <c r="AZ569" s="525"/>
      <c r="BA569" s="525"/>
    </row>
    <row r="570" spans="28:53" s="94" customFormat="1">
      <c r="AB570" s="575"/>
      <c r="AC570" s="569"/>
      <c r="AD570" s="569"/>
      <c r="AE570" s="569"/>
      <c r="AF570" s="569"/>
      <c r="AG570" s="569"/>
      <c r="AH570" s="569"/>
      <c r="AI570" s="569"/>
      <c r="AJ570" s="569"/>
      <c r="AK570" s="569"/>
      <c r="AL570" s="569"/>
      <c r="AM570" s="569"/>
      <c r="AN570" s="569"/>
      <c r="AQ570" s="525"/>
      <c r="AR570" s="525"/>
      <c r="AS570" s="525"/>
      <c r="AT570" s="525"/>
      <c r="AU570" s="525"/>
      <c r="AV570" s="525"/>
      <c r="AW570" s="525"/>
      <c r="AX570" s="525"/>
      <c r="AY570" s="525"/>
      <c r="AZ570" s="525"/>
      <c r="BA570" s="525"/>
    </row>
    <row r="571" spans="28:53" s="94" customFormat="1">
      <c r="AB571" s="575"/>
      <c r="AC571" s="569"/>
      <c r="AD571" s="569"/>
      <c r="AE571" s="569"/>
      <c r="AF571" s="569"/>
      <c r="AG571" s="569"/>
      <c r="AH571" s="569"/>
      <c r="AI571" s="569"/>
      <c r="AJ571" s="569"/>
      <c r="AK571" s="569"/>
      <c r="AL571" s="569"/>
      <c r="AM571" s="569"/>
      <c r="AN571" s="569"/>
      <c r="AQ571" s="525"/>
      <c r="AR571" s="525"/>
      <c r="AS571" s="525"/>
      <c r="AT571" s="525"/>
      <c r="AU571" s="525"/>
      <c r="AV571" s="525"/>
      <c r="AW571" s="525"/>
      <c r="AX571" s="525"/>
      <c r="AY571" s="525"/>
      <c r="AZ571" s="525"/>
      <c r="BA571" s="525"/>
    </row>
    <row r="572" spans="28:53" s="94" customFormat="1">
      <c r="AB572" s="575"/>
      <c r="AC572" s="569"/>
      <c r="AD572" s="569"/>
      <c r="AE572" s="569"/>
      <c r="AF572" s="569"/>
      <c r="AG572" s="569"/>
      <c r="AH572" s="569"/>
      <c r="AI572" s="569"/>
      <c r="AJ572" s="569"/>
      <c r="AK572" s="569"/>
      <c r="AL572" s="569"/>
      <c r="AM572" s="569"/>
      <c r="AN572" s="569"/>
      <c r="AQ572" s="525"/>
      <c r="AR572" s="525"/>
      <c r="AS572" s="525"/>
      <c r="AT572" s="525"/>
      <c r="AU572" s="525"/>
      <c r="AV572" s="525"/>
      <c r="AW572" s="525"/>
      <c r="AX572" s="525"/>
      <c r="AY572" s="525"/>
      <c r="AZ572" s="525"/>
      <c r="BA572" s="525"/>
    </row>
    <row r="573" spans="28:53" s="94" customFormat="1">
      <c r="AB573" s="575"/>
      <c r="AC573" s="569"/>
      <c r="AD573" s="569"/>
      <c r="AE573" s="569"/>
      <c r="AF573" s="569"/>
      <c r="AG573" s="569"/>
      <c r="AH573" s="569"/>
      <c r="AI573" s="569"/>
      <c r="AJ573" s="569"/>
      <c r="AK573" s="569"/>
      <c r="AL573" s="569"/>
      <c r="AM573" s="569"/>
      <c r="AN573" s="569"/>
      <c r="AQ573" s="525"/>
      <c r="AR573" s="525"/>
      <c r="AS573" s="525"/>
      <c r="AT573" s="525"/>
      <c r="AU573" s="525"/>
      <c r="AV573" s="525"/>
      <c r="AW573" s="525"/>
      <c r="AX573" s="525"/>
      <c r="AY573" s="525"/>
      <c r="AZ573" s="525"/>
      <c r="BA573" s="525"/>
    </row>
    <row r="574" spans="28:53" s="94" customFormat="1">
      <c r="AB574" s="575"/>
      <c r="AC574" s="569"/>
      <c r="AD574" s="569"/>
      <c r="AE574" s="569"/>
      <c r="AF574" s="569"/>
      <c r="AG574" s="569"/>
      <c r="AH574" s="569"/>
      <c r="AI574" s="569"/>
      <c r="AJ574" s="569"/>
      <c r="AK574" s="569"/>
      <c r="AL574" s="569"/>
      <c r="AM574" s="569"/>
      <c r="AN574" s="569"/>
      <c r="AQ574" s="525"/>
      <c r="AR574" s="525"/>
      <c r="AS574" s="525"/>
      <c r="AT574" s="525"/>
      <c r="AU574" s="525"/>
      <c r="AV574" s="525"/>
      <c r="AW574" s="525"/>
      <c r="AX574" s="525"/>
      <c r="AY574" s="525"/>
      <c r="AZ574" s="525"/>
      <c r="BA574" s="525"/>
    </row>
    <row r="575" spans="28:53" s="94" customFormat="1">
      <c r="AB575" s="575"/>
      <c r="AC575" s="569"/>
      <c r="AD575" s="569"/>
      <c r="AE575" s="569"/>
      <c r="AF575" s="569"/>
      <c r="AG575" s="569"/>
      <c r="AH575" s="569"/>
      <c r="AI575" s="569"/>
      <c r="AJ575" s="569"/>
      <c r="AK575" s="569"/>
      <c r="AL575" s="569"/>
      <c r="AM575" s="569"/>
      <c r="AN575" s="569"/>
      <c r="AQ575" s="525"/>
      <c r="AR575" s="525"/>
      <c r="AS575" s="525"/>
      <c r="AT575" s="525"/>
      <c r="AU575" s="525"/>
      <c r="AV575" s="525"/>
      <c r="AW575" s="525"/>
      <c r="AX575" s="525"/>
      <c r="AY575" s="525"/>
      <c r="AZ575" s="525"/>
      <c r="BA575" s="525"/>
    </row>
    <row r="576" spans="28:53" s="94" customFormat="1">
      <c r="AB576" s="575"/>
      <c r="AC576" s="569"/>
      <c r="AD576" s="569"/>
      <c r="AE576" s="569"/>
      <c r="AF576" s="569"/>
      <c r="AG576" s="569"/>
      <c r="AH576" s="569"/>
      <c r="AI576" s="569"/>
      <c r="AJ576" s="569"/>
      <c r="AK576" s="569"/>
      <c r="AL576" s="569"/>
      <c r="AM576" s="569"/>
      <c r="AN576" s="569"/>
      <c r="AQ576" s="525"/>
      <c r="AR576" s="525"/>
      <c r="AS576" s="525"/>
      <c r="AT576" s="525"/>
      <c r="AU576" s="525"/>
      <c r="AV576" s="525"/>
      <c r="AW576" s="525"/>
      <c r="AX576" s="525"/>
      <c r="AY576" s="525"/>
      <c r="AZ576" s="525"/>
      <c r="BA576" s="525"/>
    </row>
    <row r="577" spans="28:53" s="94" customFormat="1">
      <c r="AB577" s="575"/>
      <c r="AC577" s="569"/>
      <c r="AD577" s="569"/>
      <c r="AE577" s="569"/>
      <c r="AF577" s="569"/>
      <c r="AG577" s="569"/>
      <c r="AH577" s="569"/>
      <c r="AI577" s="569"/>
      <c r="AJ577" s="569"/>
      <c r="AK577" s="569"/>
      <c r="AL577" s="569"/>
      <c r="AM577" s="569"/>
      <c r="AN577" s="569"/>
      <c r="AQ577" s="525"/>
      <c r="AR577" s="525"/>
      <c r="AS577" s="525"/>
      <c r="AT577" s="525"/>
      <c r="AU577" s="525"/>
      <c r="AV577" s="525"/>
      <c r="AW577" s="525"/>
      <c r="AX577" s="525"/>
      <c r="AY577" s="525"/>
      <c r="AZ577" s="525"/>
      <c r="BA577" s="525"/>
    </row>
    <row r="578" spans="28:53" s="94" customFormat="1">
      <c r="AB578" s="575"/>
      <c r="AC578" s="569"/>
      <c r="AD578" s="569"/>
      <c r="AE578" s="569"/>
      <c r="AF578" s="569"/>
      <c r="AG578" s="569"/>
      <c r="AH578" s="569"/>
      <c r="AI578" s="569"/>
      <c r="AJ578" s="569"/>
      <c r="AK578" s="569"/>
      <c r="AL578" s="569"/>
      <c r="AM578" s="569"/>
      <c r="AN578" s="569"/>
      <c r="AQ578" s="525"/>
      <c r="AR578" s="525"/>
      <c r="AS578" s="525"/>
      <c r="AT578" s="525"/>
      <c r="AU578" s="525"/>
      <c r="AV578" s="525"/>
      <c r="AW578" s="525"/>
      <c r="AX578" s="525"/>
      <c r="AY578" s="525"/>
      <c r="AZ578" s="525"/>
      <c r="BA578" s="525"/>
    </row>
    <row r="579" spans="28:53" s="94" customFormat="1">
      <c r="AB579" s="575"/>
      <c r="AC579" s="569"/>
      <c r="AD579" s="569"/>
      <c r="AE579" s="569"/>
      <c r="AF579" s="569"/>
      <c r="AG579" s="569"/>
      <c r="AH579" s="569"/>
      <c r="AI579" s="569"/>
      <c r="AJ579" s="569"/>
      <c r="AK579" s="569"/>
      <c r="AL579" s="569"/>
      <c r="AM579" s="569"/>
      <c r="AN579" s="569"/>
      <c r="AQ579" s="525"/>
      <c r="AR579" s="525"/>
      <c r="AS579" s="525"/>
      <c r="AT579" s="525"/>
      <c r="AU579" s="525"/>
      <c r="AV579" s="525"/>
      <c r="AW579" s="525"/>
      <c r="AX579" s="525"/>
      <c r="AY579" s="525"/>
      <c r="AZ579" s="525"/>
      <c r="BA579" s="525"/>
    </row>
    <row r="580" spans="28:53" s="94" customFormat="1">
      <c r="AB580" s="575"/>
      <c r="AC580" s="569"/>
      <c r="AD580" s="569"/>
      <c r="AE580" s="569"/>
      <c r="AF580" s="569"/>
      <c r="AG580" s="569"/>
      <c r="AH580" s="569"/>
      <c r="AI580" s="569"/>
      <c r="AJ580" s="569"/>
      <c r="AK580" s="569"/>
      <c r="AL580" s="569"/>
      <c r="AM580" s="569"/>
      <c r="AN580" s="569"/>
      <c r="AQ580" s="525"/>
      <c r="AR580" s="525"/>
      <c r="AS580" s="525"/>
      <c r="AT580" s="525"/>
      <c r="AU580" s="525"/>
      <c r="AV580" s="525"/>
      <c r="AW580" s="525"/>
      <c r="AX580" s="525"/>
      <c r="AY580" s="525"/>
      <c r="AZ580" s="525"/>
      <c r="BA580" s="525"/>
    </row>
    <row r="581" spans="28:53" s="94" customFormat="1">
      <c r="AB581" s="575"/>
      <c r="AC581" s="569"/>
      <c r="AD581" s="569"/>
      <c r="AE581" s="569"/>
      <c r="AF581" s="569"/>
      <c r="AG581" s="569"/>
      <c r="AH581" s="569"/>
      <c r="AI581" s="569"/>
      <c r="AJ581" s="569"/>
      <c r="AK581" s="569"/>
      <c r="AL581" s="569"/>
      <c r="AM581" s="569"/>
      <c r="AN581" s="569"/>
      <c r="AQ581" s="525"/>
      <c r="AR581" s="525"/>
      <c r="AS581" s="525"/>
      <c r="AT581" s="525"/>
      <c r="AU581" s="525"/>
      <c r="AV581" s="525"/>
      <c r="AW581" s="525"/>
      <c r="AX581" s="525"/>
      <c r="AY581" s="525"/>
      <c r="AZ581" s="525"/>
      <c r="BA581" s="525"/>
    </row>
    <row r="582" spans="28:53" s="94" customFormat="1">
      <c r="AB582" s="575"/>
      <c r="AC582" s="569"/>
      <c r="AD582" s="569"/>
      <c r="AE582" s="569"/>
      <c r="AF582" s="569"/>
      <c r="AG582" s="569"/>
      <c r="AH582" s="569"/>
      <c r="AI582" s="569"/>
      <c r="AJ582" s="569"/>
      <c r="AK582" s="569"/>
      <c r="AL582" s="569"/>
      <c r="AM582" s="569"/>
      <c r="AN582" s="569"/>
      <c r="AQ582" s="525"/>
      <c r="AR582" s="525"/>
      <c r="AS582" s="525"/>
      <c r="AT582" s="525"/>
      <c r="AU582" s="525"/>
      <c r="AV582" s="525"/>
      <c r="AW582" s="525"/>
      <c r="AX582" s="525"/>
      <c r="AY582" s="525"/>
      <c r="AZ582" s="525"/>
      <c r="BA582" s="525"/>
    </row>
    <row r="583" spans="28:53" s="94" customFormat="1">
      <c r="AB583" s="575"/>
      <c r="AC583" s="569"/>
      <c r="AD583" s="569"/>
      <c r="AE583" s="569"/>
      <c r="AF583" s="569"/>
      <c r="AG583" s="569"/>
      <c r="AH583" s="569"/>
      <c r="AI583" s="569"/>
      <c r="AJ583" s="569"/>
      <c r="AK583" s="569"/>
      <c r="AL583" s="569"/>
      <c r="AM583" s="569"/>
      <c r="AN583" s="569"/>
      <c r="AQ583" s="525"/>
      <c r="AR583" s="525"/>
      <c r="AS583" s="525"/>
      <c r="AT583" s="525"/>
      <c r="AU583" s="525"/>
      <c r="AV583" s="525"/>
      <c r="AW583" s="525"/>
      <c r="AX583" s="525"/>
      <c r="AY583" s="525"/>
      <c r="AZ583" s="525"/>
      <c r="BA583" s="525"/>
    </row>
    <row r="584" spans="28:53" s="94" customFormat="1">
      <c r="AB584" s="575"/>
      <c r="AC584" s="569"/>
      <c r="AD584" s="569"/>
      <c r="AE584" s="569"/>
      <c r="AF584" s="569"/>
      <c r="AG584" s="569"/>
      <c r="AH584" s="569"/>
      <c r="AI584" s="569"/>
      <c r="AJ584" s="569"/>
      <c r="AK584" s="569"/>
      <c r="AL584" s="569"/>
      <c r="AM584" s="569"/>
      <c r="AN584" s="569"/>
      <c r="AQ584" s="525"/>
      <c r="AR584" s="525"/>
      <c r="AS584" s="525"/>
      <c r="AT584" s="525"/>
      <c r="AU584" s="525"/>
      <c r="AV584" s="525"/>
      <c r="AW584" s="525"/>
      <c r="AX584" s="525"/>
      <c r="AY584" s="525"/>
      <c r="AZ584" s="525"/>
      <c r="BA584" s="525"/>
    </row>
    <row r="585" spans="28:53" s="94" customFormat="1">
      <c r="AB585" s="575"/>
      <c r="AC585" s="569"/>
      <c r="AD585" s="569"/>
      <c r="AE585" s="569"/>
      <c r="AF585" s="569"/>
      <c r="AG585" s="569"/>
      <c r="AH585" s="569"/>
      <c r="AI585" s="569"/>
      <c r="AJ585" s="569"/>
      <c r="AK585" s="569"/>
      <c r="AL585" s="569"/>
      <c r="AM585" s="569"/>
      <c r="AN585" s="569"/>
      <c r="AQ585" s="525"/>
      <c r="AR585" s="525"/>
      <c r="AS585" s="525"/>
      <c r="AT585" s="525"/>
      <c r="AU585" s="525"/>
      <c r="AV585" s="525"/>
      <c r="AW585" s="525"/>
      <c r="AX585" s="525"/>
      <c r="AY585" s="525"/>
      <c r="AZ585" s="525"/>
      <c r="BA585" s="525"/>
    </row>
    <row r="586" spans="28:53" s="94" customFormat="1">
      <c r="AB586" s="575"/>
      <c r="AC586" s="569"/>
      <c r="AD586" s="569"/>
      <c r="AE586" s="569"/>
      <c r="AF586" s="569"/>
      <c r="AG586" s="569"/>
      <c r="AH586" s="569"/>
      <c r="AI586" s="569"/>
      <c r="AJ586" s="569"/>
      <c r="AK586" s="569"/>
      <c r="AL586" s="569"/>
      <c r="AM586" s="569"/>
      <c r="AN586" s="569"/>
      <c r="AQ586" s="525"/>
      <c r="AR586" s="525"/>
      <c r="AS586" s="525"/>
      <c r="AT586" s="525"/>
      <c r="AU586" s="525"/>
      <c r="AV586" s="525"/>
      <c r="AW586" s="525"/>
      <c r="AX586" s="525"/>
      <c r="AY586" s="525"/>
      <c r="AZ586" s="525"/>
      <c r="BA586" s="525"/>
    </row>
    <row r="587" spans="28:53" s="94" customFormat="1">
      <c r="AB587" s="575"/>
      <c r="AC587" s="569"/>
      <c r="AD587" s="569"/>
      <c r="AE587" s="569"/>
      <c r="AF587" s="569"/>
      <c r="AG587" s="569"/>
      <c r="AH587" s="569"/>
      <c r="AI587" s="569"/>
      <c r="AJ587" s="569"/>
      <c r="AK587" s="569"/>
      <c r="AL587" s="569"/>
      <c r="AM587" s="569"/>
      <c r="AN587" s="569"/>
      <c r="AQ587" s="525"/>
      <c r="AR587" s="525"/>
      <c r="AS587" s="525"/>
      <c r="AT587" s="525"/>
      <c r="AU587" s="525"/>
      <c r="AV587" s="525"/>
      <c r="AW587" s="525"/>
      <c r="AX587" s="525"/>
      <c r="AY587" s="525"/>
      <c r="AZ587" s="525"/>
      <c r="BA587" s="525"/>
    </row>
    <row r="588" spans="28:53" s="94" customFormat="1">
      <c r="AB588" s="575"/>
      <c r="AC588" s="569"/>
      <c r="AD588" s="569"/>
      <c r="AE588" s="569"/>
      <c r="AF588" s="569"/>
      <c r="AG588" s="569"/>
      <c r="AH588" s="569"/>
      <c r="AI588" s="569"/>
      <c r="AJ588" s="569"/>
      <c r="AK588" s="569"/>
      <c r="AL588" s="569"/>
      <c r="AM588" s="569"/>
      <c r="AN588" s="569"/>
      <c r="AQ588" s="525"/>
      <c r="AR588" s="525"/>
      <c r="AS588" s="525"/>
      <c r="AT588" s="525"/>
      <c r="AU588" s="525"/>
      <c r="AV588" s="525"/>
      <c r="AW588" s="525"/>
      <c r="AX588" s="525"/>
      <c r="AY588" s="525"/>
      <c r="AZ588" s="525"/>
      <c r="BA588" s="525"/>
    </row>
    <row r="589" spans="28:53" s="94" customFormat="1">
      <c r="AB589" s="575"/>
      <c r="AC589" s="569"/>
      <c r="AD589" s="569"/>
      <c r="AE589" s="569"/>
      <c r="AF589" s="569"/>
      <c r="AG589" s="569"/>
      <c r="AH589" s="569"/>
      <c r="AI589" s="569"/>
      <c r="AJ589" s="569"/>
      <c r="AK589" s="569"/>
      <c r="AL589" s="569"/>
      <c r="AM589" s="569"/>
      <c r="AN589" s="569"/>
      <c r="AQ589" s="525"/>
      <c r="AR589" s="525"/>
      <c r="AS589" s="525"/>
      <c r="AT589" s="525"/>
      <c r="AU589" s="525"/>
      <c r="AV589" s="525"/>
      <c r="AW589" s="525"/>
      <c r="AX589" s="525"/>
      <c r="AY589" s="525"/>
      <c r="AZ589" s="525"/>
      <c r="BA589" s="525"/>
    </row>
    <row r="590" spans="28:53" s="94" customFormat="1">
      <c r="AB590" s="575"/>
      <c r="AC590" s="569"/>
      <c r="AD590" s="569"/>
      <c r="AE590" s="569"/>
      <c r="AF590" s="569"/>
      <c r="AG590" s="569"/>
      <c r="AH590" s="569"/>
      <c r="AI590" s="569"/>
      <c r="AJ590" s="569"/>
      <c r="AK590" s="569"/>
      <c r="AL590" s="569"/>
      <c r="AM590" s="569"/>
      <c r="AN590" s="569"/>
      <c r="AQ590" s="525"/>
      <c r="AR590" s="525"/>
      <c r="AS590" s="525"/>
      <c r="AT590" s="525"/>
      <c r="AU590" s="525"/>
      <c r="AV590" s="525"/>
      <c r="AW590" s="525"/>
      <c r="AX590" s="525"/>
      <c r="AY590" s="525"/>
      <c r="AZ590" s="525"/>
      <c r="BA590" s="525"/>
    </row>
    <row r="591" spans="28:53" s="94" customFormat="1">
      <c r="AB591" s="575"/>
      <c r="AC591" s="569"/>
      <c r="AD591" s="569"/>
      <c r="AE591" s="569"/>
      <c r="AF591" s="569"/>
      <c r="AG591" s="569"/>
      <c r="AH591" s="569"/>
      <c r="AI591" s="569"/>
      <c r="AJ591" s="569"/>
      <c r="AK591" s="569"/>
      <c r="AL591" s="569"/>
      <c r="AM591" s="569"/>
      <c r="AN591" s="569"/>
      <c r="AQ591" s="525"/>
      <c r="AR591" s="525"/>
      <c r="AS591" s="525"/>
      <c r="AT591" s="525"/>
      <c r="AU591" s="525"/>
      <c r="AV591" s="525"/>
      <c r="AW591" s="525"/>
      <c r="AX591" s="525"/>
      <c r="AY591" s="525"/>
      <c r="AZ591" s="525"/>
      <c r="BA591" s="525"/>
    </row>
    <row r="592" spans="28:53" s="94" customFormat="1">
      <c r="AB592" s="575"/>
      <c r="AC592" s="569"/>
      <c r="AD592" s="569"/>
      <c r="AE592" s="569"/>
      <c r="AF592" s="569"/>
      <c r="AG592" s="569"/>
      <c r="AH592" s="569"/>
      <c r="AI592" s="569"/>
      <c r="AJ592" s="569"/>
      <c r="AK592" s="569"/>
      <c r="AL592" s="569"/>
      <c r="AM592" s="569"/>
      <c r="AN592" s="569"/>
      <c r="AQ592" s="525"/>
      <c r="AR592" s="525"/>
      <c r="AS592" s="525"/>
      <c r="AT592" s="525"/>
      <c r="AU592" s="525"/>
      <c r="AV592" s="525"/>
      <c r="AW592" s="525"/>
      <c r="AX592" s="525"/>
      <c r="AY592" s="525"/>
      <c r="AZ592" s="525"/>
      <c r="BA592" s="525"/>
    </row>
    <row r="593" spans="28:53" s="94" customFormat="1">
      <c r="AB593" s="575"/>
      <c r="AC593" s="569"/>
      <c r="AD593" s="569"/>
      <c r="AE593" s="569"/>
      <c r="AF593" s="569"/>
      <c r="AG593" s="569"/>
      <c r="AH593" s="569"/>
      <c r="AI593" s="569"/>
      <c r="AJ593" s="569"/>
      <c r="AK593" s="569"/>
      <c r="AL593" s="569"/>
      <c r="AM593" s="569"/>
      <c r="AN593" s="569"/>
      <c r="AQ593" s="525"/>
      <c r="AR593" s="525"/>
      <c r="AS593" s="525"/>
      <c r="AT593" s="525"/>
      <c r="AU593" s="525"/>
      <c r="AV593" s="525"/>
      <c r="AW593" s="525"/>
      <c r="AX593" s="525"/>
      <c r="AY593" s="525"/>
      <c r="AZ593" s="525"/>
      <c r="BA593" s="525"/>
    </row>
    <row r="594" spans="28:53" s="94" customFormat="1">
      <c r="AB594" s="575"/>
      <c r="AC594" s="569"/>
      <c r="AD594" s="569"/>
      <c r="AE594" s="569"/>
      <c r="AF594" s="569"/>
      <c r="AG594" s="569"/>
      <c r="AH594" s="569"/>
      <c r="AI594" s="569"/>
      <c r="AJ594" s="569"/>
      <c r="AK594" s="569"/>
      <c r="AL594" s="569"/>
      <c r="AM594" s="569"/>
      <c r="AN594" s="569"/>
      <c r="AQ594" s="525"/>
      <c r="AR594" s="525"/>
      <c r="AS594" s="525"/>
      <c r="AT594" s="525"/>
      <c r="AU594" s="525"/>
      <c r="AV594" s="525"/>
      <c r="AW594" s="525"/>
      <c r="AX594" s="525"/>
      <c r="AY594" s="525"/>
      <c r="AZ594" s="525"/>
      <c r="BA594" s="525"/>
    </row>
    <row r="595" spans="28:53" s="94" customFormat="1">
      <c r="AB595" s="575"/>
      <c r="AC595" s="569"/>
      <c r="AD595" s="569"/>
      <c r="AE595" s="569"/>
      <c r="AF595" s="569"/>
      <c r="AG595" s="569"/>
      <c r="AH595" s="569"/>
      <c r="AI595" s="569"/>
      <c r="AJ595" s="569"/>
      <c r="AK595" s="569"/>
      <c r="AL595" s="569"/>
      <c r="AM595" s="569"/>
      <c r="AN595" s="569"/>
      <c r="AQ595" s="525"/>
      <c r="AR595" s="525"/>
      <c r="AS595" s="525"/>
      <c r="AT595" s="525"/>
      <c r="AU595" s="525"/>
      <c r="AV595" s="525"/>
      <c r="AW595" s="525"/>
      <c r="AX595" s="525"/>
      <c r="AY595" s="525"/>
      <c r="AZ595" s="525"/>
      <c r="BA595" s="525"/>
    </row>
    <row r="596" spans="28:53" s="94" customFormat="1">
      <c r="AB596" s="575"/>
      <c r="AC596" s="569"/>
      <c r="AD596" s="569"/>
      <c r="AE596" s="569"/>
      <c r="AF596" s="569"/>
      <c r="AG596" s="569"/>
      <c r="AH596" s="569"/>
      <c r="AI596" s="569"/>
      <c r="AJ596" s="569"/>
      <c r="AK596" s="569"/>
      <c r="AL596" s="569"/>
      <c r="AM596" s="569"/>
      <c r="AN596" s="569"/>
      <c r="AQ596" s="525"/>
      <c r="AR596" s="525"/>
      <c r="AS596" s="525"/>
      <c r="AT596" s="525"/>
      <c r="AU596" s="525"/>
      <c r="AV596" s="525"/>
      <c r="AW596" s="525"/>
      <c r="AX596" s="525"/>
      <c r="AY596" s="525"/>
      <c r="AZ596" s="525"/>
      <c r="BA596" s="525"/>
    </row>
    <row r="597" spans="28:53" s="94" customFormat="1">
      <c r="AB597" s="575"/>
      <c r="AC597" s="569"/>
      <c r="AD597" s="569"/>
      <c r="AE597" s="569"/>
      <c r="AF597" s="569"/>
      <c r="AG597" s="569"/>
      <c r="AH597" s="569"/>
      <c r="AI597" s="569"/>
      <c r="AJ597" s="569"/>
      <c r="AK597" s="569"/>
      <c r="AL597" s="569"/>
      <c r="AM597" s="569"/>
      <c r="AN597" s="569"/>
      <c r="AQ597" s="525"/>
      <c r="AR597" s="525"/>
      <c r="AS597" s="525"/>
      <c r="AT597" s="525"/>
      <c r="AU597" s="525"/>
      <c r="AV597" s="525"/>
      <c r="AW597" s="525"/>
      <c r="AX597" s="525"/>
      <c r="AY597" s="525"/>
      <c r="AZ597" s="525"/>
      <c r="BA597" s="525"/>
    </row>
    <row r="598" spans="28:53" s="94" customFormat="1">
      <c r="AB598" s="575"/>
      <c r="AC598" s="569"/>
      <c r="AD598" s="569"/>
      <c r="AE598" s="569"/>
      <c r="AF598" s="569"/>
      <c r="AG598" s="569"/>
      <c r="AH598" s="569"/>
      <c r="AI598" s="569"/>
      <c r="AJ598" s="569"/>
      <c r="AK598" s="569"/>
      <c r="AL598" s="569"/>
      <c r="AM598" s="569"/>
      <c r="AN598" s="569"/>
      <c r="AQ598" s="525"/>
      <c r="AR598" s="525"/>
      <c r="AS598" s="525"/>
      <c r="AT598" s="525"/>
      <c r="AU598" s="525"/>
      <c r="AV598" s="525"/>
      <c r="AW598" s="525"/>
      <c r="AX598" s="525"/>
      <c r="AY598" s="525"/>
      <c r="AZ598" s="525"/>
      <c r="BA598" s="525"/>
    </row>
    <row r="599" spans="28:53" s="94" customFormat="1">
      <c r="AB599" s="575"/>
      <c r="AC599" s="569"/>
      <c r="AD599" s="569"/>
      <c r="AE599" s="569"/>
      <c r="AF599" s="569"/>
      <c r="AG599" s="569"/>
      <c r="AH599" s="569"/>
      <c r="AI599" s="569"/>
      <c r="AJ599" s="569"/>
      <c r="AK599" s="569"/>
      <c r="AL599" s="569"/>
      <c r="AM599" s="569"/>
      <c r="AN599" s="569"/>
      <c r="AQ599" s="525"/>
      <c r="AR599" s="525"/>
      <c r="AS599" s="525"/>
      <c r="AT599" s="525"/>
      <c r="AU599" s="525"/>
      <c r="AV599" s="525"/>
      <c r="AW599" s="525"/>
      <c r="AX599" s="525"/>
      <c r="AY599" s="525"/>
      <c r="AZ599" s="525"/>
      <c r="BA599" s="525"/>
    </row>
    <row r="600" spans="28:53" s="94" customFormat="1">
      <c r="AB600" s="575"/>
      <c r="AC600" s="569"/>
      <c r="AD600" s="569"/>
      <c r="AE600" s="569"/>
      <c r="AF600" s="569"/>
      <c r="AG600" s="569"/>
      <c r="AH600" s="569"/>
      <c r="AI600" s="569"/>
      <c r="AJ600" s="569"/>
      <c r="AK600" s="569"/>
      <c r="AL600" s="569"/>
      <c r="AM600" s="569"/>
      <c r="AN600" s="569"/>
      <c r="AQ600" s="525"/>
      <c r="AR600" s="525"/>
      <c r="AS600" s="525"/>
      <c r="AT600" s="525"/>
      <c r="AU600" s="525"/>
      <c r="AV600" s="525"/>
      <c r="AW600" s="525"/>
      <c r="AX600" s="525"/>
      <c r="AY600" s="525"/>
      <c r="AZ600" s="525"/>
      <c r="BA600" s="525"/>
    </row>
    <row r="601" spans="28:53" s="94" customFormat="1">
      <c r="AB601" s="575"/>
      <c r="AC601" s="569"/>
      <c r="AD601" s="569"/>
      <c r="AE601" s="569"/>
      <c r="AF601" s="569"/>
      <c r="AG601" s="569"/>
      <c r="AH601" s="569"/>
      <c r="AI601" s="569"/>
      <c r="AJ601" s="569"/>
      <c r="AK601" s="569"/>
      <c r="AL601" s="569"/>
      <c r="AM601" s="569"/>
      <c r="AN601" s="569"/>
      <c r="AQ601" s="525"/>
      <c r="AR601" s="525"/>
      <c r="AS601" s="525"/>
      <c r="AT601" s="525"/>
      <c r="AU601" s="525"/>
      <c r="AV601" s="525"/>
      <c r="AW601" s="525"/>
      <c r="AX601" s="525"/>
      <c r="AY601" s="525"/>
      <c r="AZ601" s="525"/>
      <c r="BA601" s="525"/>
    </row>
    <row r="602" spans="28:53" s="94" customFormat="1">
      <c r="AB602" s="575"/>
      <c r="AC602" s="569"/>
      <c r="AD602" s="569"/>
      <c r="AE602" s="569"/>
      <c r="AF602" s="569"/>
      <c r="AG602" s="569"/>
      <c r="AH602" s="569"/>
      <c r="AI602" s="569"/>
      <c r="AJ602" s="569"/>
      <c r="AK602" s="569"/>
      <c r="AL602" s="569"/>
      <c r="AM602" s="569"/>
      <c r="AN602" s="569"/>
      <c r="AQ602" s="525"/>
      <c r="AR602" s="525"/>
      <c r="AS602" s="525"/>
      <c r="AT602" s="525"/>
      <c r="AU602" s="525"/>
      <c r="AV602" s="525"/>
      <c r="AW602" s="525"/>
      <c r="AX602" s="525"/>
      <c r="AY602" s="525"/>
      <c r="AZ602" s="525"/>
      <c r="BA602" s="525"/>
    </row>
    <row r="603" spans="28:53" s="94" customFormat="1">
      <c r="AB603" s="575"/>
      <c r="AC603" s="569"/>
      <c r="AD603" s="569"/>
      <c r="AE603" s="569"/>
      <c r="AF603" s="569"/>
      <c r="AG603" s="569"/>
      <c r="AH603" s="569"/>
      <c r="AI603" s="569"/>
      <c r="AJ603" s="569"/>
      <c r="AK603" s="569"/>
      <c r="AL603" s="569"/>
      <c r="AM603" s="569"/>
      <c r="AN603" s="569"/>
      <c r="AQ603" s="525"/>
      <c r="AR603" s="525"/>
      <c r="AS603" s="525"/>
      <c r="AT603" s="525"/>
      <c r="AU603" s="525"/>
      <c r="AV603" s="525"/>
      <c r="AW603" s="525"/>
      <c r="AX603" s="525"/>
      <c r="AY603" s="525"/>
      <c r="AZ603" s="525"/>
      <c r="BA603" s="525"/>
    </row>
    <row r="604" spans="28:53" s="94" customFormat="1">
      <c r="AB604" s="575"/>
      <c r="AC604" s="569"/>
      <c r="AD604" s="569"/>
      <c r="AE604" s="569"/>
      <c r="AF604" s="569"/>
      <c r="AG604" s="569"/>
      <c r="AH604" s="569"/>
      <c r="AI604" s="569"/>
      <c r="AJ604" s="569"/>
      <c r="AK604" s="569"/>
      <c r="AL604" s="569"/>
      <c r="AM604" s="569"/>
      <c r="AN604" s="569"/>
      <c r="AQ604" s="525"/>
      <c r="AR604" s="525"/>
      <c r="AS604" s="525"/>
      <c r="AT604" s="525"/>
      <c r="AU604" s="525"/>
      <c r="AV604" s="525"/>
      <c r="AW604" s="525"/>
      <c r="AX604" s="525"/>
      <c r="AY604" s="525"/>
      <c r="AZ604" s="525"/>
      <c r="BA604" s="525"/>
    </row>
    <row r="605" spans="28:53" s="94" customFormat="1">
      <c r="AB605" s="575"/>
      <c r="AC605" s="569"/>
      <c r="AD605" s="569"/>
      <c r="AE605" s="569"/>
      <c r="AF605" s="569"/>
      <c r="AG605" s="569"/>
      <c r="AH605" s="569"/>
      <c r="AI605" s="569"/>
      <c r="AJ605" s="569"/>
      <c r="AK605" s="569"/>
      <c r="AL605" s="569"/>
      <c r="AM605" s="569"/>
      <c r="AN605" s="569"/>
      <c r="AQ605" s="525"/>
      <c r="AR605" s="525"/>
      <c r="AS605" s="525"/>
      <c r="AT605" s="525"/>
      <c r="AU605" s="525"/>
      <c r="AV605" s="525"/>
      <c r="AW605" s="525"/>
      <c r="AX605" s="525"/>
      <c r="AY605" s="525"/>
      <c r="AZ605" s="525"/>
      <c r="BA605" s="525"/>
    </row>
    <row r="606" spans="28:53" s="94" customFormat="1">
      <c r="AB606" s="575"/>
      <c r="AC606" s="569"/>
      <c r="AD606" s="569"/>
      <c r="AE606" s="569"/>
      <c r="AF606" s="569"/>
      <c r="AG606" s="569"/>
      <c r="AH606" s="569"/>
      <c r="AI606" s="569"/>
      <c r="AJ606" s="569"/>
      <c r="AK606" s="569"/>
      <c r="AL606" s="569"/>
      <c r="AM606" s="569"/>
      <c r="AN606" s="569"/>
      <c r="AQ606" s="525"/>
      <c r="AR606" s="525"/>
      <c r="AS606" s="525"/>
      <c r="AT606" s="525"/>
      <c r="AU606" s="525"/>
      <c r="AV606" s="525"/>
      <c r="AW606" s="525"/>
      <c r="AX606" s="525"/>
      <c r="AY606" s="525"/>
      <c r="AZ606" s="525"/>
      <c r="BA606" s="525"/>
    </row>
    <row r="607" spans="28:53" s="94" customFormat="1">
      <c r="AB607" s="575"/>
      <c r="AC607" s="569"/>
      <c r="AD607" s="569"/>
      <c r="AE607" s="569"/>
      <c r="AF607" s="569"/>
      <c r="AG607" s="569"/>
      <c r="AH607" s="569"/>
      <c r="AI607" s="569"/>
      <c r="AJ607" s="569"/>
      <c r="AK607" s="569"/>
      <c r="AL607" s="569"/>
      <c r="AM607" s="569"/>
      <c r="AN607" s="569"/>
      <c r="AQ607" s="525"/>
      <c r="AR607" s="525"/>
      <c r="AS607" s="525"/>
      <c r="AT607" s="525"/>
      <c r="AU607" s="525"/>
      <c r="AV607" s="525"/>
      <c r="AW607" s="525"/>
      <c r="AX607" s="525"/>
      <c r="AY607" s="525"/>
      <c r="AZ607" s="525"/>
      <c r="BA607" s="525"/>
    </row>
    <row r="608" spans="28:53" s="94" customFormat="1">
      <c r="AB608" s="575"/>
      <c r="AC608" s="569"/>
      <c r="AD608" s="569"/>
      <c r="AE608" s="569"/>
      <c r="AF608" s="569"/>
      <c r="AG608" s="569"/>
      <c r="AH608" s="569"/>
      <c r="AI608" s="569"/>
      <c r="AJ608" s="569"/>
      <c r="AK608" s="569"/>
      <c r="AL608" s="569"/>
      <c r="AM608" s="569"/>
      <c r="AN608" s="569"/>
      <c r="AQ608" s="525"/>
      <c r="AR608" s="525"/>
      <c r="AS608" s="525"/>
      <c r="AT608" s="525"/>
      <c r="AU608" s="525"/>
      <c r="AV608" s="525"/>
      <c r="AW608" s="525"/>
      <c r="AX608" s="525"/>
      <c r="AY608" s="525"/>
      <c r="AZ608" s="525"/>
      <c r="BA608" s="525"/>
    </row>
    <row r="609" spans="28:53" s="94" customFormat="1">
      <c r="AB609" s="575"/>
      <c r="AC609" s="569"/>
      <c r="AD609" s="569"/>
      <c r="AE609" s="569"/>
      <c r="AF609" s="569"/>
      <c r="AG609" s="569"/>
      <c r="AH609" s="569"/>
      <c r="AI609" s="569"/>
      <c r="AJ609" s="569"/>
      <c r="AK609" s="569"/>
      <c r="AL609" s="569"/>
      <c r="AM609" s="569"/>
      <c r="AN609" s="569"/>
      <c r="AQ609" s="525"/>
      <c r="AR609" s="525"/>
      <c r="AS609" s="525"/>
      <c r="AT609" s="525"/>
      <c r="AU609" s="525"/>
      <c r="AV609" s="525"/>
      <c r="AW609" s="525"/>
      <c r="AX609" s="525"/>
      <c r="AY609" s="525"/>
      <c r="AZ609" s="525"/>
      <c r="BA609" s="525"/>
    </row>
    <row r="610" spans="28:53" s="94" customFormat="1">
      <c r="AB610" s="575"/>
      <c r="AC610" s="569"/>
      <c r="AD610" s="569"/>
      <c r="AE610" s="569"/>
      <c r="AF610" s="569"/>
      <c r="AG610" s="569"/>
      <c r="AH610" s="569"/>
      <c r="AI610" s="569"/>
      <c r="AJ610" s="569"/>
      <c r="AK610" s="569"/>
      <c r="AL610" s="569"/>
      <c r="AM610" s="569"/>
      <c r="AN610" s="569"/>
      <c r="AQ610" s="525"/>
      <c r="AR610" s="525"/>
      <c r="AS610" s="525"/>
      <c r="AT610" s="525"/>
      <c r="AU610" s="525"/>
      <c r="AV610" s="525"/>
      <c r="AW610" s="525"/>
      <c r="AX610" s="525"/>
      <c r="AY610" s="525"/>
      <c r="AZ610" s="525"/>
      <c r="BA610" s="525"/>
    </row>
    <row r="611" spans="28:53" s="94" customFormat="1">
      <c r="AB611" s="575"/>
      <c r="AC611" s="569"/>
      <c r="AD611" s="569"/>
      <c r="AE611" s="569"/>
      <c r="AF611" s="569"/>
      <c r="AG611" s="569"/>
      <c r="AH611" s="569"/>
      <c r="AI611" s="569"/>
      <c r="AJ611" s="569"/>
      <c r="AK611" s="569"/>
      <c r="AL611" s="569"/>
      <c r="AM611" s="569"/>
      <c r="AN611" s="569"/>
      <c r="AQ611" s="525"/>
      <c r="AR611" s="525"/>
      <c r="AS611" s="525"/>
      <c r="AT611" s="525"/>
      <c r="AU611" s="525"/>
      <c r="AV611" s="525"/>
      <c r="AW611" s="525"/>
      <c r="AX611" s="525"/>
      <c r="AY611" s="525"/>
      <c r="AZ611" s="525"/>
      <c r="BA611" s="525"/>
    </row>
    <row r="612" spans="28:53" s="94" customFormat="1">
      <c r="AB612" s="575"/>
      <c r="AC612" s="569"/>
      <c r="AD612" s="569"/>
      <c r="AE612" s="569"/>
      <c r="AF612" s="569"/>
      <c r="AG612" s="569"/>
      <c r="AH612" s="569"/>
      <c r="AI612" s="569"/>
      <c r="AJ612" s="569"/>
      <c r="AK612" s="569"/>
      <c r="AL612" s="569"/>
      <c r="AM612" s="569"/>
      <c r="AN612" s="569"/>
      <c r="AQ612" s="525"/>
      <c r="AR612" s="525"/>
      <c r="AS612" s="525"/>
      <c r="AT612" s="525"/>
      <c r="AU612" s="525"/>
      <c r="AV612" s="525"/>
      <c r="AW612" s="525"/>
      <c r="AX612" s="525"/>
      <c r="AY612" s="525"/>
      <c r="AZ612" s="525"/>
      <c r="BA612" s="525"/>
    </row>
    <row r="613" spans="28:53" s="94" customFormat="1">
      <c r="AB613" s="575"/>
      <c r="AC613" s="569"/>
      <c r="AD613" s="569"/>
      <c r="AE613" s="569"/>
      <c r="AF613" s="569"/>
      <c r="AG613" s="569"/>
      <c r="AH613" s="569"/>
      <c r="AI613" s="569"/>
      <c r="AJ613" s="569"/>
      <c r="AK613" s="569"/>
      <c r="AL613" s="569"/>
      <c r="AM613" s="569"/>
      <c r="AN613" s="569"/>
      <c r="AQ613" s="525"/>
      <c r="AR613" s="525"/>
      <c r="AS613" s="525"/>
      <c r="AT613" s="525"/>
      <c r="AU613" s="525"/>
      <c r="AV613" s="525"/>
      <c r="AW613" s="525"/>
      <c r="AX613" s="525"/>
      <c r="AY613" s="525"/>
      <c r="AZ613" s="525"/>
      <c r="BA613" s="525"/>
    </row>
    <row r="614" spans="28:53" s="94" customFormat="1">
      <c r="AB614" s="575"/>
      <c r="AC614" s="569"/>
      <c r="AD614" s="569"/>
      <c r="AE614" s="569"/>
      <c r="AF614" s="569"/>
      <c r="AG614" s="569"/>
      <c r="AH614" s="569"/>
      <c r="AI614" s="569"/>
      <c r="AJ614" s="569"/>
      <c r="AK614" s="569"/>
      <c r="AL614" s="569"/>
      <c r="AM614" s="569"/>
      <c r="AN614" s="569"/>
      <c r="AQ614" s="525"/>
      <c r="AR614" s="525"/>
      <c r="AS614" s="525"/>
      <c r="AT614" s="525"/>
      <c r="AU614" s="525"/>
      <c r="AV614" s="525"/>
      <c r="AW614" s="525"/>
      <c r="AX614" s="525"/>
      <c r="AY614" s="525"/>
      <c r="AZ614" s="525"/>
      <c r="BA614" s="525"/>
    </row>
    <row r="615" spans="28:53" s="94" customFormat="1">
      <c r="AB615" s="575"/>
      <c r="AC615" s="569"/>
      <c r="AD615" s="569"/>
      <c r="AE615" s="569"/>
      <c r="AF615" s="569"/>
      <c r="AG615" s="569"/>
      <c r="AH615" s="569"/>
      <c r="AI615" s="569"/>
      <c r="AJ615" s="569"/>
      <c r="AK615" s="569"/>
      <c r="AL615" s="569"/>
      <c r="AM615" s="569"/>
      <c r="AN615" s="569"/>
      <c r="AQ615" s="525"/>
      <c r="AR615" s="525"/>
      <c r="AS615" s="525"/>
      <c r="AT615" s="525"/>
      <c r="AU615" s="525"/>
      <c r="AV615" s="525"/>
      <c r="AW615" s="525"/>
      <c r="AX615" s="525"/>
      <c r="AY615" s="525"/>
      <c r="AZ615" s="525"/>
      <c r="BA615" s="525"/>
    </row>
    <row r="616" spans="28:53" s="94" customFormat="1">
      <c r="AB616" s="575"/>
      <c r="AC616" s="569"/>
      <c r="AD616" s="569"/>
      <c r="AE616" s="569"/>
      <c r="AF616" s="569"/>
      <c r="AG616" s="569"/>
      <c r="AH616" s="569"/>
      <c r="AI616" s="569"/>
      <c r="AJ616" s="569"/>
      <c r="AK616" s="569"/>
      <c r="AL616" s="569"/>
      <c r="AM616" s="569"/>
      <c r="AN616" s="569"/>
      <c r="AQ616" s="525"/>
      <c r="AR616" s="525"/>
      <c r="AS616" s="525"/>
      <c r="AT616" s="525"/>
      <c r="AU616" s="525"/>
      <c r="AV616" s="525"/>
      <c r="AW616" s="525"/>
      <c r="AX616" s="525"/>
      <c r="AY616" s="525"/>
      <c r="AZ616" s="525"/>
      <c r="BA616" s="525"/>
    </row>
    <row r="617" spans="28:53" s="94" customFormat="1">
      <c r="AB617" s="575"/>
      <c r="AC617" s="569"/>
      <c r="AD617" s="569"/>
      <c r="AE617" s="569"/>
      <c r="AF617" s="569"/>
      <c r="AG617" s="569"/>
      <c r="AH617" s="569"/>
      <c r="AI617" s="569"/>
      <c r="AJ617" s="569"/>
      <c r="AK617" s="569"/>
      <c r="AL617" s="569"/>
      <c r="AM617" s="569"/>
      <c r="AN617" s="569"/>
      <c r="AQ617" s="525"/>
      <c r="AR617" s="525"/>
      <c r="AS617" s="525"/>
      <c r="AT617" s="525"/>
      <c r="AU617" s="525"/>
      <c r="AV617" s="525"/>
      <c r="AW617" s="525"/>
      <c r="AX617" s="525"/>
      <c r="AY617" s="525"/>
      <c r="AZ617" s="525"/>
      <c r="BA617" s="525"/>
    </row>
    <row r="618" spans="28:53" s="94" customFormat="1">
      <c r="AB618" s="575"/>
      <c r="AC618" s="569"/>
      <c r="AD618" s="569"/>
      <c r="AE618" s="569"/>
      <c r="AF618" s="569"/>
      <c r="AG618" s="569"/>
      <c r="AH618" s="569"/>
      <c r="AI618" s="569"/>
      <c r="AJ618" s="569"/>
      <c r="AK618" s="569"/>
      <c r="AL618" s="569"/>
      <c r="AM618" s="569"/>
      <c r="AN618" s="569"/>
      <c r="AQ618" s="525"/>
      <c r="AR618" s="525"/>
      <c r="AS618" s="525"/>
      <c r="AT618" s="525"/>
      <c r="AU618" s="525"/>
      <c r="AV618" s="525"/>
      <c r="AW618" s="525"/>
      <c r="AX618" s="525"/>
      <c r="AY618" s="525"/>
      <c r="AZ618" s="525"/>
      <c r="BA618" s="525"/>
    </row>
    <row r="619" spans="28:53" s="94" customFormat="1">
      <c r="AB619" s="575"/>
      <c r="AC619" s="569"/>
      <c r="AD619" s="569"/>
      <c r="AE619" s="569"/>
      <c r="AF619" s="569"/>
      <c r="AG619" s="569"/>
      <c r="AH619" s="569"/>
      <c r="AI619" s="569"/>
      <c r="AJ619" s="569"/>
      <c r="AK619" s="569"/>
      <c r="AL619" s="569"/>
      <c r="AM619" s="569"/>
      <c r="AN619" s="569"/>
      <c r="AQ619" s="525"/>
      <c r="AR619" s="525"/>
      <c r="AS619" s="525"/>
      <c r="AT619" s="525"/>
      <c r="AU619" s="525"/>
      <c r="AV619" s="525"/>
      <c r="AW619" s="525"/>
      <c r="AX619" s="525"/>
      <c r="AY619" s="525"/>
      <c r="AZ619" s="525"/>
      <c r="BA619" s="525"/>
    </row>
    <row r="620" spans="28:53" s="94" customFormat="1">
      <c r="AB620" s="575"/>
      <c r="AC620" s="569"/>
      <c r="AD620" s="569"/>
      <c r="AE620" s="569"/>
      <c r="AF620" s="569"/>
      <c r="AG620" s="569"/>
      <c r="AH620" s="569"/>
      <c r="AI620" s="569"/>
      <c r="AJ620" s="569"/>
      <c r="AK620" s="569"/>
      <c r="AL620" s="569"/>
      <c r="AM620" s="569"/>
      <c r="AN620" s="569"/>
      <c r="AQ620" s="525"/>
      <c r="AR620" s="525"/>
      <c r="AS620" s="525"/>
      <c r="AT620" s="525"/>
      <c r="AU620" s="525"/>
      <c r="AV620" s="525"/>
      <c r="AW620" s="525"/>
      <c r="AX620" s="525"/>
      <c r="AY620" s="525"/>
      <c r="AZ620" s="525"/>
      <c r="BA620" s="525"/>
    </row>
    <row r="621" spans="28:53" s="94" customFormat="1">
      <c r="AB621" s="575"/>
      <c r="AC621" s="569"/>
      <c r="AD621" s="569"/>
      <c r="AE621" s="569"/>
      <c r="AF621" s="569"/>
      <c r="AG621" s="569"/>
      <c r="AH621" s="569"/>
      <c r="AI621" s="569"/>
      <c r="AJ621" s="569"/>
      <c r="AK621" s="569"/>
      <c r="AL621" s="569"/>
      <c r="AM621" s="569"/>
      <c r="AN621" s="569"/>
      <c r="AQ621" s="525"/>
      <c r="AR621" s="525"/>
      <c r="AS621" s="525"/>
      <c r="AT621" s="525"/>
      <c r="AU621" s="525"/>
      <c r="AV621" s="525"/>
      <c r="AW621" s="525"/>
      <c r="AX621" s="525"/>
      <c r="AY621" s="525"/>
      <c r="AZ621" s="525"/>
      <c r="BA621" s="525"/>
    </row>
    <row r="622" spans="28:53" s="94" customFormat="1">
      <c r="AB622" s="575"/>
      <c r="AC622" s="569"/>
      <c r="AD622" s="569"/>
      <c r="AE622" s="569"/>
      <c r="AF622" s="569"/>
      <c r="AG622" s="569"/>
      <c r="AH622" s="569"/>
      <c r="AI622" s="569"/>
      <c r="AJ622" s="569"/>
      <c r="AK622" s="569"/>
      <c r="AL622" s="569"/>
      <c r="AM622" s="569"/>
      <c r="AN622" s="569"/>
      <c r="AQ622" s="525"/>
      <c r="AR622" s="525"/>
      <c r="AS622" s="525"/>
      <c r="AT622" s="525"/>
      <c r="AU622" s="525"/>
      <c r="AV622" s="525"/>
      <c r="AW622" s="525"/>
      <c r="AX622" s="525"/>
      <c r="AY622" s="525"/>
      <c r="AZ622" s="525"/>
      <c r="BA622" s="525"/>
    </row>
    <row r="623" spans="28:53" s="94" customFormat="1">
      <c r="AB623" s="575"/>
      <c r="AC623" s="569"/>
      <c r="AD623" s="569"/>
      <c r="AE623" s="569"/>
      <c r="AF623" s="569"/>
      <c r="AG623" s="569"/>
      <c r="AH623" s="569"/>
      <c r="AI623" s="569"/>
      <c r="AJ623" s="569"/>
      <c r="AK623" s="569"/>
      <c r="AL623" s="569"/>
      <c r="AM623" s="569"/>
      <c r="AN623" s="569"/>
      <c r="AQ623" s="525"/>
      <c r="AR623" s="525"/>
      <c r="AS623" s="525"/>
      <c r="AT623" s="525"/>
      <c r="AU623" s="525"/>
      <c r="AV623" s="525"/>
      <c r="AW623" s="525"/>
      <c r="AX623" s="525"/>
      <c r="AY623" s="525"/>
      <c r="AZ623" s="525"/>
      <c r="BA623" s="525"/>
    </row>
    <row r="624" spans="28:53" s="94" customFormat="1">
      <c r="AB624" s="575"/>
      <c r="AC624" s="569"/>
      <c r="AD624" s="569"/>
      <c r="AE624" s="569"/>
      <c r="AF624" s="569"/>
      <c r="AG624" s="569"/>
      <c r="AH624" s="569"/>
      <c r="AI624" s="569"/>
      <c r="AJ624" s="569"/>
      <c r="AK624" s="569"/>
      <c r="AL624" s="569"/>
      <c r="AM624" s="569"/>
      <c r="AN624" s="569"/>
      <c r="AQ624" s="525"/>
      <c r="AR624" s="525"/>
      <c r="AS624" s="525"/>
      <c r="AT624" s="525"/>
      <c r="AU624" s="525"/>
      <c r="AV624" s="525"/>
      <c r="AW624" s="525"/>
      <c r="AX624" s="525"/>
      <c r="AY624" s="525"/>
      <c r="AZ624" s="525"/>
      <c r="BA624" s="525"/>
    </row>
    <row r="625" spans="28:53" s="94" customFormat="1">
      <c r="AB625" s="575"/>
      <c r="AC625" s="569"/>
      <c r="AD625" s="569"/>
      <c r="AE625" s="569"/>
      <c r="AF625" s="569"/>
      <c r="AG625" s="569"/>
      <c r="AH625" s="569"/>
      <c r="AI625" s="569"/>
      <c r="AJ625" s="569"/>
      <c r="AK625" s="569"/>
      <c r="AL625" s="569"/>
      <c r="AM625" s="569"/>
      <c r="AN625" s="569"/>
      <c r="AQ625" s="525"/>
      <c r="AR625" s="525"/>
      <c r="AS625" s="525"/>
      <c r="AT625" s="525"/>
      <c r="AU625" s="525"/>
      <c r="AV625" s="525"/>
      <c r="AW625" s="525"/>
      <c r="AX625" s="525"/>
      <c r="AY625" s="525"/>
      <c r="AZ625" s="525"/>
      <c r="BA625" s="525"/>
    </row>
    <row r="626" spans="28:53" s="94" customFormat="1">
      <c r="AB626" s="575"/>
      <c r="AC626" s="569"/>
      <c r="AD626" s="569"/>
      <c r="AE626" s="569"/>
      <c r="AF626" s="569"/>
      <c r="AG626" s="569"/>
      <c r="AH626" s="569"/>
      <c r="AI626" s="569"/>
      <c r="AJ626" s="569"/>
      <c r="AK626" s="569"/>
      <c r="AL626" s="569"/>
      <c r="AM626" s="569"/>
      <c r="AN626" s="569"/>
      <c r="AQ626" s="525"/>
      <c r="AR626" s="525"/>
      <c r="AS626" s="525"/>
      <c r="AT626" s="525"/>
      <c r="AU626" s="525"/>
      <c r="AV626" s="525"/>
      <c r="AW626" s="525"/>
      <c r="AX626" s="525"/>
      <c r="AY626" s="525"/>
      <c r="AZ626" s="525"/>
      <c r="BA626" s="525"/>
    </row>
    <row r="627" spans="28:53" s="94" customFormat="1">
      <c r="AB627" s="575"/>
      <c r="AC627" s="569"/>
      <c r="AD627" s="569"/>
      <c r="AE627" s="569"/>
      <c r="AF627" s="569"/>
      <c r="AG627" s="569"/>
      <c r="AH627" s="569"/>
      <c r="AI627" s="569"/>
      <c r="AJ627" s="569"/>
      <c r="AK627" s="569"/>
      <c r="AL627" s="569"/>
      <c r="AM627" s="569"/>
      <c r="AN627" s="569"/>
      <c r="AQ627" s="525"/>
      <c r="AR627" s="525"/>
      <c r="AS627" s="525"/>
      <c r="AT627" s="525"/>
      <c r="AU627" s="525"/>
      <c r="AV627" s="525"/>
      <c r="AW627" s="525"/>
      <c r="AX627" s="525"/>
      <c r="AY627" s="525"/>
      <c r="AZ627" s="525"/>
      <c r="BA627" s="525"/>
    </row>
    <row r="628" spans="28:53" s="94" customFormat="1">
      <c r="AB628" s="575"/>
      <c r="AC628" s="569"/>
      <c r="AD628" s="569"/>
      <c r="AE628" s="569"/>
      <c r="AF628" s="569"/>
      <c r="AG628" s="569"/>
      <c r="AH628" s="569"/>
      <c r="AI628" s="569"/>
      <c r="AJ628" s="569"/>
      <c r="AK628" s="569"/>
      <c r="AL628" s="569"/>
      <c r="AM628" s="569"/>
      <c r="AN628" s="569"/>
      <c r="AQ628" s="525"/>
      <c r="AR628" s="525"/>
      <c r="AS628" s="525"/>
      <c r="AT628" s="525"/>
      <c r="AU628" s="525"/>
      <c r="AV628" s="525"/>
      <c r="AW628" s="525"/>
      <c r="AX628" s="525"/>
      <c r="AY628" s="525"/>
      <c r="AZ628" s="525"/>
      <c r="BA628" s="525"/>
    </row>
    <row r="629" spans="28:53" s="94" customFormat="1">
      <c r="AB629" s="575"/>
      <c r="AC629" s="569"/>
      <c r="AD629" s="569"/>
      <c r="AE629" s="569"/>
      <c r="AF629" s="569"/>
      <c r="AG629" s="569"/>
      <c r="AH629" s="569"/>
      <c r="AI629" s="569"/>
      <c r="AJ629" s="569"/>
      <c r="AK629" s="569"/>
      <c r="AL629" s="569"/>
      <c r="AM629" s="569"/>
      <c r="AN629" s="569"/>
      <c r="AQ629" s="525"/>
      <c r="AR629" s="525"/>
      <c r="AS629" s="525"/>
      <c r="AT629" s="525"/>
      <c r="AU629" s="525"/>
      <c r="AV629" s="525"/>
      <c r="AW629" s="525"/>
      <c r="AX629" s="525"/>
      <c r="AY629" s="525"/>
      <c r="AZ629" s="525"/>
      <c r="BA629" s="525"/>
    </row>
    <row r="630" spans="28:53" s="94" customFormat="1">
      <c r="AB630" s="575"/>
      <c r="AC630" s="569"/>
      <c r="AD630" s="569"/>
      <c r="AE630" s="569"/>
      <c r="AF630" s="569"/>
      <c r="AG630" s="569"/>
      <c r="AH630" s="569"/>
      <c r="AI630" s="569"/>
      <c r="AJ630" s="569"/>
      <c r="AK630" s="569"/>
      <c r="AL630" s="569"/>
      <c r="AM630" s="569"/>
      <c r="AN630" s="569"/>
      <c r="AQ630" s="525"/>
      <c r="AR630" s="525"/>
      <c r="AS630" s="525"/>
      <c r="AT630" s="525"/>
      <c r="AU630" s="525"/>
      <c r="AV630" s="525"/>
      <c r="AW630" s="525"/>
      <c r="AX630" s="525"/>
      <c r="AY630" s="525"/>
      <c r="AZ630" s="525"/>
      <c r="BA630" s="525"/>
    </row>
    <row r="631" spans="28:53" s="94" customFormat="1">
      <c r="AB631" s="575"/>
      <c r="AC631" s="569"/>
      <c r="AD631" s="569"/>
      <c r="AE631" s="569"/>
      <c r="AF631" s="569"/>
      <c r="AG631" s="569"/>
      <c r="AH631" s="569"/>
      <c r="AI631" s="569"/>
      <c r="AJ631" s="569"/>
      <c r="AK631" s="569"/>
      <c r="AL631" s="569"/>
      <c r="AM631" s="569"/>
      <c r="AN631" s="569"/>
      <c r="AQ631" s="525"/>
      <c r="AR631" s="525"/>
      <c r="AS631" s="525"/>
      <c r="AT631" s="525"/>
      <c r="AU631" s="525"/>
      <c r="AV631" s="525"/>
      <c r="AW631" s="525"/>
      <c r="AX631" s="525"/>
      <c r="AY631" s="525"/>
      <c r="AZ631" s="525"/>
      <c r="BA631" s="525"/>
    </row>
    <row r="632" spans="28:53" s="94" customFormat="1">
      <c r="AB632" s="575"/>
      <c r="AC632" s="569"/>
      <c r="AD632" s="569"/>
      <c r="AE632" s="569"/>
      <c r="AF632" s="569"/>
      <c r="AG632" s="569"/>
      <c r="AH632" s="569"/>
      <c r="AI632" s="569"/>
      <c r="AJ632" s="569"/>
      <c r="AK632" s="569"/>
      <c r="AL632" s="569"/>
      <c r="AM632" s="569"/>
      <c r="AN632" s="569"/>
      <c r="AQ632" s="525"/>
      <c r="AR632" s="525"/>
      <c r="AS632" s="525"/>
      <c r="AT632" s="525"/>
      <c r="AU632" s="525"/>
      <c r="AV632" s="525"/>
      <c r="AW632" s="525"/>
      <c r="AX632" s="525"/>
      <c r="AY632" s="525"/>
      <c r="AZ632" s="525"/>
      <c r="BA632" s="525"/>
    </row>
    <row r="633" spans="28:53" s="94" customFormat="1">
      <c r="AB633" s="575"/>
      <c r="AC633" s="569"/>
      <c r="AD633" s="569"/>
      <c r="AE633" s="569"/>
      <c r="AF633" s="569"/>
      <c r="AG633" s="569"/>
      <c r="AH633" s="569"/>
      <c r="AI633" s="569"/>
      <c r="AJ633" s="569"/>
      <c r="AK633" s="569"/>
      <c r="AL633" s="569"/>
      <c r="AM633" s="569"/>
      <c r="AN633" s="569"/>
      <c r="AQ633" s="525"/>
      <c r="AR633" s="525"/>
      <c r="AS633" s="525"/>
      <c r="AT633" s="525"/>
      <c r="AU633" s="525"/>
      <c r="AV633" s="525"/>
      <c r="AW633" s="525"/>
      <c r="AX633" s="525"/>
      <c r="AY633" s="525"/>
      <c r="AZ633" s="525"/>
      <c r="BA633" s="525"/>
    </row>
    <row r="634" spans="28:53" s="94" customFormat="1">
      <c r="AB634" s="575"/>
      <c r="AC634" s="569"/>
      <c r="AD634" s="569"/>
      <c r="AE634" s="569"/>
      <c r="AF634" s="569"/>
      <c r="AG634" s="569"/>
      <c r="AH634" s="569"/>
      <c r="AI634" s="569"/>
      <c r="AJ634" s="569"/>
      <c r="AK634" s="569"/>
      <c r="AL634" s="569"/>
      <c r="AM634" s="569"/>
      <c r="AN634" s="569"/>
      <c r="AQ634" s="525"/>
      <c r="AR634" s="525"/>
      <c r="AS634" s="525"/>
      <c r="AT634" s="525"/>
      <c r="AU634" s="525"/>
      <c r="AV634" s="525"/>
      <c r="AW634" s="525"/>
      <c r="AX634" s="525"/>
      <c r="AY634" s="525"/>
      <c r="AZ634" s="525"/>
      <c r="BA634" s="525"/>
    </row>
    <row r="635" spans="28:53" s="94" customFormat="1">
      <c r="AB635" s="575"/>
      <c r="AC635" s="569"/>
      <c r="AD635" s="569"/>
      <c r="AE635" s="569"/>
      <c r="AF635" s="569"/>
      <c r="AG635" s="569"/>
      <c r="AH635" s="569"/>
      <c r="AI635" s="569"/>
      <c r="AJ635" s="569"/>
      <c r="AK635" s="569"/>
      <c r="AL635" s="569"/>
      <c r="AM635" s="569"/>
      <c r="AN635" s="569"/>
      <c r="AQ635" s="525"/>
      <c r="AR635" s="525"/>
      <c r="AS635" s="525"/>
      <c r="AT635" s="525"/>
      <c r="AU635" s="525"/>
      <c r="AV635" s="525"/>
      <c r="AW635" s="525"/>
      <c r="AX635" s="525"/>
      <c r="AY635" s="525"/>
      <c r="AZ635" s="525"/>
      <c r="BA635" s="525"/>
    </row>
    <row r="636" spans="28:53" s="94" customFormat="1">
      <c r="AB636" s="575"/>
      <c r="AC636" s="569"/>
      <c r="AD636" s="569"/>
      <c r="AE636" s="569"/>
      <c r="AF636" s="569"/>
      <c r="AG636" s="569"/>
      <c r="AH636" s="569"/>
      <c r="AI636" s="569"/>
      <c r="AJ636" s="569"/>
      <c r="AK636" s="569"/>
      <c r="AL636" s="569"/>
      <c r="AM636" s="569"/>
      <c r="AN636" s="569"/>
      <c r="AQ636" s="525"/>
      <c r="AR636" s="525"/>
      <c r="AS636" s="525"/>
      <c r="AT636" s="525"/>
      <c r="AU636" s="525"/>
      <c r="AV636" s="525"/>
      <c r="AW636" s="525"/>
      <c r="AX636" s="525"/>
      <c r="AY636" s="525"/>
      <c r="AZ636" s="525"/>
      <c r="BA636" s="525"/>
    </row>
    <row r="637" spans="28:53" s="94" customFormat="1">
      <c r="AB637" s="575"/>
      <c r="AC637" s="569"/>
      <c r="AD637" s="569"/>
      <c r="AE637" s="569"/>
      <c r="AF637" s="569"/>
      <c r="AG637" s="569"/>
      <c r="AH637" s="569"/>
      <c r="AI637" s="569"/>
      <c r="AJ637" s="569"/>
      <c r="AK637" s="569"/>
      <c r="AL637" s="569"/>
      <c r="AM637" s="569"/>
      <c r="AN637" s="569"/>
      <c r="AQ637" s="525"/>
      <c r="AR637" s="525"/>
      <c r="AS637" s="525"/>
      <c r="AT637" s="525"/>
      <c r="AU637" s="525"/>
      <c r="AV637" s="525"/>
      <c r="AW637" s="525"/>
      <c r="AX637" s="525"/>
      <c r="AY637" s="525"/>
      <c r="AZ637" s="525"/>
      <c r="BA637" s="525"/>
    </row>
    <row r="638" spans="28:53" s="94" customFormat="1">
      <c r="AB638" s="575"/>
      <c r="AC638" s="569"/>
      <c r="AD638" s="569"/>
      <c r="AE638" s="569"/>
      <c r="AF638" s="569"/>
      <c r="AG638" s="569"/>
      <c r="AH638" s="569"/>
      <c r="AI638" s="569"/>
      <c r="AJ638" s="569"/>
      <c r="AK638" s="569"/>
      <c r="AL638" s="569"/>
      <c r="AM638" s="569"/>
      <c r="AN638" s="569"/>
      <c r="AQ638" s="525"/>
      <c r="AR638" s="525"/>
      <c r="AS638" s="525"/>
      <c r="AT638" s="525"/>
      <c r="AU638" s="525"/>
      <c r="AV638" s="525"/>
      <c r="AW638" s="525"/>
      <c r="AX638" s="525"/>
      <c r="AY638" s="525"/>
      <c r="AZ638" s="525"/>
      <c r="BA638" s="525"/>
    </row>
    <row r="639" spans="28:53" s="94" customFormat="1">
      <c r="AB639" s="575"/>
      <c r="AC639" s="569"/>
      <c r="AD639" s="569"/>
      <c r="AE639" s="569"/>
      <c r="AF639" s="569"/>
      <c r="AG639" s="569"/>
      <c r="AH639" s="569"/>
      <c r="AI639" s="569"/>
      <c r="AJ639" s="569"/>
      <c r="AK639" s="569"/>
      <c r="AL639" s="569"/>
      <c r="AM639" s="569"/>
      <c r="AN639" s="569"/>
      <c r="AQ639" s="525"/>
      <c r="AR639" s="525"/>
      <c r="AS639" s="525"/>
      <c r="AT639" s="525"/>
      <c r="AU639" s="525"/>
      <c r="AV639" s="525"/>
      <c r="AW639" s="525"/>
      <c r="AX639" s="525"/>
      <c r="AY639" s="525"/>
      <c r="AZ639" s="525"/>
      <c r="BA639" s="525"/>
    </row>
    <row r="640" spans="28:53" s="94" customFormat="1">
      <c r="AB640" s="575"/>
      <c r="AC640" s="569"/>
      <c r="AD640" s="569"/>
      <c r="AE640" s="569"/>
      <c r="AF640" s="569"/>
      <c r="AG640" s="569"/>
      <c r="AH640" s="569"/>
      <c r="AI640" s="569"/>
      <c r="AJ640" s="569"/>
      <c r="AK640" s="569"/>
      <c r="AL640" s="569"/>
      <c r="AM640" s="569"/>
      <c r="AN640" s="569"/>
      <c r="AQ640" s="525"/>
      <c r="AR640" s="525"/>
      <c r="AS640" s="525"/>
      <c r="AT640" s="525"/>
      <c r="AU640" s="525"/>
      <c r="AV640" s="525"/>
      <c r="AW640" s="525"/>
      <c r="AX640" s="525"/>
      <c r="AY640" s="525"/>
      <c r="AZ640" s="525"/>
      <c r="BA640" s="525"/>
    </row>
    <row r="641" spans="28:53" s="94" customFormat="1">
      <c r="AB641" s="575"/>
      <c r="AC641" s="569"/>
      <c r="AD641" s="569"/>
      <c r="AE641" s="569"/>
      <c r="AF641" s="569"/>
      <c r="AG641" s="569"/>
      <c r="AH641" s="569"/>
      <c r="AI641" s="569"/>
      <c r="AJ641" s="569"/>
      <c r="AK641" s="569"/>
      <c r="AL641" s="569"/>
      <c r="AM641" s="569"/>
      <c r="AN641" s="569"/>
      <c r="AQ641" s="525"/>
      <c r="AR641" s="525"/>
      <c r="AS641" s="525"/>
      <c r="AT641" s="525"/>
      <c r="AU641" s="525"/>
      <c r="AV641" s="525"/>
      <c r="AW641" s="525"/>
      <c r="AX641" s="525"/>
      <c r="AY641" s="525"/>
      <c r="AZ641" s="525"/>
      <c r="BA641" s="525"/>
    </row>
    <row r="642" spans="28:53" s="94" customFormat="1">
      <c r="AB642" s="575"/>
      <c r="AC642" s="569"/>
      <c r="AD642" s="569"/>
      <c r="AE642" s="569"/>
      <c r="AF642" s="569"/>
      <c r="AG642" s="569"/>
      <c r="AH642" s="569"/>
      <c r="AI642" s="569"/>
      <c r="AJ642" s="569"/>
      <c r="AK642" s="569"/>
      <c r="AL642" s="569"/>
      <c r="AM642" s="569"/>
      <c r="AN642" s="569"/>
      <c r="AQ642" s="525"/>
      <c r="AR642" s="525"/>
      <c r="AS642" s="525"/>
      <c r="AT642" s="525"/>
      <c r="AU642" s="525"/>
      <c r="AV642" s="525"/>
      <c r="AW642" s="525"/>
      <c r="AX642" s="525"/>
      <c r="AY642" s="525"/>
      <c r="AZ642" s="525"/>
      <c r="BA642" s="525"/>
    </row>
    <row r="643" spans="28:53" s="94" customFormat="1">
      <c r="AB643" s="575"/>
      <c r="AC643" s="569"/>
      <c r="AD643" s="569"/>
      <c r="AE643" s="569"/>
      <c r="AF643" s="569"/>
      <c r="AG643" s="569"/>
      <c r="AH643" s="569"/>
      <c r="AI643" s="569"/>
      <c r="AJ643" s="569"/>
      <c r="AK643" s="569"/>
      <c r="AL643" s="569"/>
      <c r="AM643" s="569"/>
      <c r="AN643" s="569"/>
      <c r="AQ643" s="525"/>
      <c r="AR643" s="525"/>
      <c r="AS643" s="525"/>
      <c r="AT643" s="525"/>
      <c r="AU643" s="525"/>
      <c r="AV643" s="525"/>
      <c r="AW643" s="525"/>
      <c r="AX643" s="525"/>
      <c r="AY643" s="525"/>
      <c r="AZ643" s="525"/>
      <c r="BA643" s="525"/>
    </row>
    <row r="644" spans="28:53" s="94" customFormat="1">
      <c r="AB644" s="575"/>
      <c r="AC644" s="569"/>
      <c r="AD644" s="569"/>
      <c r="AE644" s="569"/>
      <c r="AF644" s="569"/>
      <c r="AG644" s="569"/>
      <c r="AH644" s="569"/>
      <c r="AI644" s="569"/>
      <c r="AJ644" s="569"/>
      <c r="AK644" s="569"/>
      <c r="AL644" s="569"/>
      <c r="AM644" s="569"/>
      <c r="AN644" s="569"/>
      <c r="AQ644" s="525"/>
      <c r="AR644" s="525"/>
      <c r="AS644" s="525"/>
      <c r="AT644" s="525"/>
      <c r="AU644" s="525"/>
      <c r="AV644" s="525"/>
      <c r="AW644" s="525"/>
      <c r="AX644" s="525"/>
      <c r="AY644" s="525"/>
      <c r="AZ644" s="525"/>
      <c r="BA644" s="525"/>
    </row>
    <row r="645" spans="28:53" s="94" customFormat="1">
      <c r="AB645" s="575"/>
      <c r="AC645" s="569"/>
      <c r="AD645" s="569"/>
      <c r="AE645" s="569"/>
      <c r="AF645" s="569"/>
      <c r="AG645" s="569"/>
      <c r="AH645" s="569"/>
      <c r="AI645" s="569"/>
      <c r="AJ645" s="569"/>
      <c r="AK645" s="569"/>
      <c r="AL645" s="569"/>
      <c r="AM645" s="569"/>
      <c r="AN645" s="569"/>
      <c r="AQ645" s="525"/>
      <c r="AR645" s="525"/>
      <c r="AS645" s="525"/>
      <c r="AT645" s="525"/>
      <c r="AU645" s="525"/>
      <c r="AV645" s="525"/>
      <c r="AW645" s="525"/>
      <c r="AX645" s="525"/>
      <c r="AY645" s="525"/>
      <c r="AZ645" s="525"/>
      <c r="BA645" s="525"/>
    </row>
    <row r="646" spans="28:53" s="94" customFormat="1">
      <c r="AB646" s="575"/>
      <c r="AC646" s="569"/>
      <c r="AD646" s="569"/>
      <c r="AE646" s="569"/>
      <c r="AF646" s="569"/>
      <c r="AG646" s="569"/>
      <c r="AH646" s="569"/>
      <c r="AI646" s="569"/>
      <c r="AJ646" s="569"/>
      <c r="AK646" s="569"/>
      <c r="AL646" s="569"/>
      <c r="AM646" s="569"/>
      <c r="AN646" s="569"/>
      <c r="AQ646" s="525"/>
      <c r="AR646" s="525"/>
      <c r="AS646" s="525"/>
      <c r="AT646" s="525"/>
      <c r="AU646" s="525"/>
      <c r="AV646" s="525"/>
      <c r="AW646" s="525"/>
      <c r="AX646" s="525"/>
      <c r="AY646" s="525"/>
      <c r="AZ646" s="525"/>
      <c r="BA646" s="525"/>
    </row>
    <row r="647" spans="28:53" s="94" customFormat="1">
      <c r="AB647" s="575"/>
      <c r="AC647" s="569"/>
      <c r="AD647" s="569"/>
      <c r="AE647" s="569"/>
      <c r="AF647" s="569"/>
      <c r="AG647" s="569"/>
      <c r="AH647" s="569"/>
      <c r="AI647" s="569"/>
      <c r="AJ647" s="569"/>
      <c r="AK647" s="569"/>
      <c r="AL647" s="569"/>
      <c r="AM647" s="569"/>
      <c r="AN647" s="569"/>
      <c r="AQ647" s="525"/>
      <c r="AR647" s="525"/>
      <c r="AS647" s="525"/>
      <c r="AT647" s="525"/>
      <c r="AU647" s="525"/>
      <c r="AV647" s="525"/>
      <c r="AW647" s="525"/>
      <c r="AX647" s="525"/>
      <c r="AY647" s="525"/>
      <c r="AZ647" s="525"/>
      <c r="BA647" s="525"/>
    </row>
    <row r="648" spans="28:53" s="94" customFormat="1">
      <c r="AB648" s="575"/>
      <c r="AC648" s="569"/>
      <c r="AD648" s="569"/>
      <c r="AE648" s="569"/>
      <c r="AF648" s="569"/>
      <c r="AG648" s="569"/>
      <c r="AH648" s="569"/>
      <c r="AI648" s="569"/>
      <c r="AJ648" s="569"/>
      <c r="AK648" s="569"/>
      <c r="AL648" s="569"/>
      <c r="AM648" s="569"/>
      <c r="AN648" s="569"/>
      <c r="AQ648" s="525"/>
      <c r="AR648" s="525"/>
      <c r="AS648" s="525"/>
      <c r="AT648" s="525"/>
      <c r="AU648" s="525"/>
      <c r="AV648" s="525"/>
      <c r="AW648" s="525"/>
      <c r="AX648" s="525"/>
      <c r="AY648" s="525"/>
      <c r="AZ648" s="525"/>
      <c r="BA648" s="525"/>
    </row>
    <row r="649" spans="28:53" s="94" customFormat="1">
      <c r="AB649" s="575"/>
      <c r="AC649" s="569"/>
      <c r="AD649" s="569"/>
      <c r="AE649" s="569"/>
      <c r="AF649" s="569"/>
      <c r="AG649" s="569"/>
      <c r="AH649" s="569"/>
      <c r="AI649" s="569"/>
      <c r="AJ649" s="569"/>
      <c r="AK649" s="569"/>
      <c r="AL649" s="569"/>
      <c r="AM649" s="569"/>
      <c r="AN649" s="569"/>
      <c r="AQ649" s="525"/>
      <c r="AR649" s="525"/>
      <c r="AS649" s="525"/>
      <c r="AT649" s="525"/>
      <c r="AU649" s="525"/>
      <c r="AV649" s="525"/>
      <c r="AW649" s="525"/>
      <c r="AX649" s="525"/>
      <c r="AY649" s="525"/>
      <c r="AZ649" s="525"/>
      <c r="BA649" s="525"/>
    </row>
    <row r="650" spans="28:53" s="94" customFormat="1">
      <c r="AB650" s="575"/>
      <c r="AC650" s="569"/>
      <c r="AD650" s="569"/>
      <c r="AE650" s="569"/>
      <c r="AF650" s="569"/>
      <c r="AG650" s="569"/>
      <c r="AH650" s="569"/>
      <c r="AI650" s="569"/>
      <c r="AJ650" s="569"/>
      <c r="AK650" s="569"/>
      <c r="AL650" s="569"/>
      <c r="AM650" s="569"/>
      <c r="AN650" s="569"/>
      <c r="AQ650" s="525"/>
      <c r="AR650" s="525"/>
      <c r="AS650" s="525"/>
      <c r="AT650" s="525"/>
      <c r="AU650" s="525"/>
      <c r="AV650" s="525"/>
      <c r="AW650" s="525"/>
      <c r="AX650" s="525"/>
      <c r="AY650" s="525"/>
      <c r="AZ650" s="525"/>
      <c r="BA650" s="525"/>
    </row>
    <row r="651" spans="28:53" s="94" customFormat="1">
      <c r="AB651" s="575"/>
      <c r="AC651" s="569"/>
      <c r="AD651" s="569"/>
      <c r="AE651" s="569"/>
      <c r="AF651" s="569"/>
      <c r="AG651" s="569"/>
      <c r="AH651" s="569"/>
      <c r="AI651" s="569"/>
      <c r="AJ651" s="569"/>
      <c r="AK651" s="569"/>
      <c r="AL651" s="569"/>
      <c r="AM651" s="569"/>
      <c r="AN651" s="569"/>
      <c r="AQ651" s="525"/>
      <c r="AR651" s="525"/>
      <c r="AS651" s="525"/>
      <c r="AT651" s="525"/>
      <c r="AU651" s="525"/>
      <c r="AV651" s="525"/>
      <c r="AW651" s="525"/>
      <c r="AX651" s="525"/>
      <c r="AY651" s="525"/>
      <c r="AZ651" s="525"/>
      <c r="BA651" s="525"/>
    </row>
    <row r="652" spans="28:53" s="94" customFormat="1">
      <c r="AB652" s="575"/>
      <c r="AC652" s="569"/>
      <c r="AD652" s="569"/>
      <c r="AE652" s="569"/>
      <c r="AF652" s="569"/>
      <c r="AG652" s="569"/>
      <c r="AH652" s="569"/>
      <c r="AI652" s="569"/>
      <c r="AJ652" s="569"/>
      <c r="AK652" s="569"/>
      <c r="AL652" s="569"/>
      <c r="AM652" s="569"/>
      <c r="AN652" s="569"/>
      <c r="AQ652" s="525"/>
      <c r="AR652" s="525"/>
      <c r="AS652" s="525"/>
      <c r="AT652" s="525"/>
      <c r="AU652" s="525"/>
      <c r="AV652" s="525"/>
      <c r="AW652" s="525"/>
      <c r="AX652" s="525"/>
      <c r="AY652" s="525"/>
      <c r="AZ652" s="525"/>
      <c r="BA652" s="525"/>
    </row>
    <row r="653" spans="28:53" s="94" customFormat="1">
      <c r="AB653" s="575"/>
      <c r="AC653" s="569"/>
      <c r="AD653" s="569"/>
      <c r="AE653" s="569"/>
      <c r="AF653" s="569"/>
      <c r="AG653" s="569"/>
      <c r="AH653" s="569"/>
      <c r="AI653" s="569"/>
      <c r="AJ653" s="569"/>
      <c r="AK653" s="569"/>
      <c r="AL653" s="569"/>
      <c r="AM653" s="569"/>
      <c r="AN653" s="569"/>
      <c r="AQ653" s="525"/>
      <c r="AR653" s="525"/>
      <c r="AS653" s="525"/>
      <c r="AT653" s="525"/>
      <c r="AU653" s="525"/>
      <c r="AV653" s="525"/>
      <c r="AW653" s="525"/>
      <c r="AX653" s="525"/>
      <c r="AY653" s="525"/>
      <c r="AZ653" s="525"/>
      <c r="BA653" s="525"/>
    </row>
    <row r="654" spans="28:53" s="94" customFormat="1">
      <c r="AB654" s="575"/>
      <c r="AC654" s="569"/>
      <c r="AD654" s="569"/>
      <c r="AE654" s="569"/>
      <c r="AF654" s="569"/>
      <c r="AG654" s="569"/>
      <c r="AH654" s="569"/>
      <c r="AI654" s="569"/>
      <c r="AJ654" s="569"/>
      <c r="AK654" s="569"/>
      <c r="AL654" s="569"/>
      <c r="AM654" s="569"/>
      <c r="AN654" s="569"/>
      <c r="AQ654" s="525"/>
      <c r="AR654" s="525"/>
      <c r="AS654" s="525"/>
      <c r="AT654" s="525"/>
      <c r="AU654" s="525"/>
      <c r="AV654" s="525"/>
      <c r="AW654" s="525"/>
      <c r="AX654" s="525"/>
      <c r="AY654" s="525"/>
      <c r="AZ654" s="525"/>
      <c r="BA654" s="525"/>
    </row>
    <row r="655" spans="28:53" s="94" customFormat="1">
      <c r="AB655" s="575"/>
      <c r="AC655" s="569"/>
      <c r="AD655" s="569"/>
      <c r="AE655" s="569"/>
      <c r="AF655" s="569"/>
      <c r="AG655" s="569"/>
      <c r="AH655" s="569"/>
      <c r="AI655" s="569"/>
      <c r="AJ655" s="569"/>
      <c r="AK655" s="569"/>
      <c r="AL655" s="569"/>
      <c r="AM655" s="569"/>
      <c r="AN655" s="569"/>
      <c r="AQ655" s="525"/>
      <c r="AR655" s="525"/>
      <c r="AS655" s="525"/>
      <c r="AT655" s="525"/>
      <c r="AU655" s="525"/>
      <c r="AV655" s="525"/>
      <c r="AW655" s="525"/>
      <c r="AX655" s="525"/>
      <c r="AY655" s="525"/>
      <c r="AZ655" s="525"/>
      <c r="BA655" s="525"/>
    </row>
    <row r="656" spans="28:53" s="94" customFormat="1">
      <c r="AB656" s="575"/>
      <c r="AC656" s="569"/>
      <c r="AD656" s="569"/>
      <c r="AE656" s="569"/>
      <c r="AF656" s="569"/>
      <c r="AG656" s="569"/>
      <c r="AH656" s="569"/>
      <c r="AI656" s="569"/>
      <c r="AJ656" s="569"/>
      <c r="AK656" s="569"/>
      <c r="AL656" s="569"/>
      <c r="AM656" s="569"/>
      <c r="AN656" s="569"/>
      <c r="AQ656" s="525"/>
      <c r="AR656" s="525"/>
      <c r="AS656" s="525"/>
      <c r="AT656" s="525"/>
      <c r="AU656" s="525"/>
      <c r="AV656" s="525"/>
      <c r="AW656" s="525"/>
      <c r="AX656" s="525"/>
      <c r="AY656" s="525"/>
      <c r="AZ656" s="525"/>
      <c r="BA656" s="525"/>
    </row>
    <row r="657" spans="28:53" s="94" customFormat="1">
      <c r="AB657" s="575"/>
      <c r="AC657" s="569"/>
      <c r="AD657" s="569"/>
      <c r="AE657" s="569"/>
      <c r="AF657" s="569"/>
      <c r="AG657" s="569"/>
      <c r="AH657" s="569"/>
      <c r="AI657" s="569"/>
      <c r="AJ657" s="569"/>
      <c r="AK657" s="569"/>
      <c r="AL657" s="569"/>
      <c r="AM657" s="569"/>
      <c r="AN657" s="569"/>
      <c r="AQ657" s="525"/>
      <c r="AR657" s="525"/>
      <c r="AS657" s="525"/>
      <c r="AT657" s="525"/>
      <c r="AU657" s="525"/>
      <c r="AV657" s="525"/>
      <c r="AW657" s="525"/>
      <c r="AX657" s="525"/>
      <c r="AY657" s="525"/>
      <c r="AZ657" s="525"/>
      <c r="BA657" s="525"/>
    </row>
    <row r="658" spans="28:53" s="94" customFormat="1">
      <c r="AB658" s="575"/>
      <c r="AC658" s="569"/>
      <c r="AD658" s="569"/>
      <c r="AE658" s="569"/>
      <c r="AF658" s="569"/>
      <c r="AG658" s="569"/>
      <c r="AH658" s="569"/>
      <c r="AI658" s="569"/>
      <c r="AJ658" s="569"/>
      <c r="AK658" s="569"/>
      <c r="AL658" s="569"/>
      <c r="AM658" s="569"/>
      <c r="AN658" s="569"/>
      <c r="AQ658" s="525"/>
      <c r="AR658" s="525"/>
      <c r="AS658" s="525"/>
      <c r="AT658" s="525"/>
      <c r="AU658" s="525"/>
      <c r="AV658" s="525"/>
      <c r="AW658" s="525"/>
      <c r="AX658" s="525"/>
      <c r="AY658" s="525"/>
      <c r="AZ658" s="525"/>
      <c r="BA658" s="525"/>
    </row>
    <row r="659" spans="28:53" s="94" customFormat="1">
      <c r="AB659" s="575"/>
      <c r="AC659" s="569"/>
      <c r="AD659" s="569"/>
      <c r="AE659" s="569"/>
      <c r="AF659" s="569"/>
      <c r="AG659" s="569"/>
      <c r="AH659" s="569"/>
      <c r="AI659" s="569"/>
      <c r="AJ659" s="569"/>
      <c r="AK659" s="569"/>
      <c r="AL659" s="569"/>
      <c r="AM659" s="569"/>
      <c r="AN659" s="569"/>
      <c r="AQ659" s="525"/>
      <c r="AR659" s="525"/>
      <c r="AS659" s="525"/>
      <c r="AT659" s="525"/>
      <c r="AU659" s="525"/>
      <c r="AV659" s="525"/>
      <c r="AW659" s="525"/>
      <c r="AX659" s="525"/>
      <c r="AY659" s="525"/>
      <c r="AZ659" s="525"/>
      <c r="BA659" s="525"/>
    </row>
    <row r="660" spans="28:53" s="94" customFormat="1">
      <c r="AB660" s="575"/>
      <c r="AC660" s="569"/>
      <c r="AD660" s="569"/>
      <c r="AE660" s="569"/>
      <c r="AF660" s="569"/>
      <c r="AG660" s="569"/>
      <c r="AH660" s="569"/>
      <c r="AI660" s="569"/>
      <c r="AJ660" s="569"/>
      <c r="AK660" s="569"/>
      <c r="AL660" s="569"/>
      <c r="AM660" s="569"/>
      <c r="AN660" s="569"/>
      <c r="AQ660" s="525"/>
      <c r="AR660" s="525"/>
      <c r="AS660" s="525"/>
      <c r="AT660" s="525"/>
      <c r="AU660" s="525"/>
      <c r="AV660" s="525"/>
      <c r="AW660" s="525"/>
      <c r="AX660" s="525"/>
      <c r="AY660" s="525"/>
      <c r="AZ660" s="525"/>
      <c r="BA660" s="525"/>
    </row>
    <row r="661" spans="28:53" s="94" customFormat="1">
      <c r="AB661" s="575"/>
      <c r="AC661" s="569"/>
      <c r="AD661" s="569"/>
      <c r="AE661" s="569"/>
      <c r="AF661" s="569"/>
      <c r="AG661" s="569"/>
      <c r="AH661" s="569"/>
      <c r="AI661" s="569"/>
      <c r="AJ661" s="569"/>
      <c r="AK661" s="569"/>
      <c r="AL661" s="569"/>
      <c r="AM661" s="569"/>
      <c r="AN661" s="569"/>
      <c r="AQ661" s="525"/>
      <c r="AR661" s="525"/>
      <c r="AS661" s="525"/>
      <c r="AT661" s="525"/>
      <c r="AU661" s="525"/>
      <c r="AV661" s="525"/>
      <c r="AW661" s="525"/>
      <c r="AX661" s="525"/>
      <c r="AY661" s="525"/>
      <c r="AZ661" s="525"/>
      <c r="BA661" s="525"/>
    </row>
    <row r="662" spans="28:53" s="94" customFormat="1">
      <c r="AB662" s="575"/>
      <c r="AC662" s="569"/>
      <c r="AD662" s="569"/>
      <c r="AE662" s="569"/>
      <c r="AF662" s="569"/>
      <c r="AG662" s="569"/>
      <c r="AH662" s="569"/>
      <c r="AI662" s="569"/>
      <c r="AJ662" s="569"/>
      <c r="AK662" s="569"/>
      <c r="AL662" s="569"/>
      <c r="AM662" s="569"/>
      <c r="AN662" s="569"/>
      <c r="AQ662" s="525"/>
      <c r="AR662" s="525"/>
      <c r="AS662" s="525"/>
      <c r="AT662" s="525"/>
      <c r="AU662" s="525"/>
      <c r="AV662" s="525"/>
      <c r="AW662" s="525"/>
      <c r="AX662" s="525"/>
      <c r="AY662" s="525"/>
      <c r="AZ662" s="525"/>
      <c r="BA662" s="525"/>
    </row>
    <row r="663" spans="28:53" s="94" customFormat="1">
      <c r="AB663" s="575"/>
      <c r="AC663" s="569"/>
      <c r="AD663" s="569"/>
      <c r="AE663" s="569"/>
      <c r="AF663" s="569"/>
      <c r="AG663" s="569"/>
      <c r="AH663" s="569"/>
      <c r="AI663" s="569"/>
      <c r="AJ663" s="569"/>
      <c r="AK663" s="569"/>
      <c r="AL663" s="569"/>
      <c r="AM663" s="569"/>
      <c r="AN663" s="569"/>
      <c r="AQ663" s="525"/>
      <c r="AR663" s="525"/>
      <c r="AS663" s="525"/>
      <c r="AT663" s="525"/>
      <c r="AU663" s="525"/>
      <c r="AV663" s="525"/>
      <c r="AW663" s="525"/>
      <c r="AX663" s="525"/>
      <c r="AY663" s="525"/>
      <c r="AZ663" s="525"/>
      <c r="BA663" s="525"/>
    </row>
    <row r="664" spans="28:53" s="94" customFormat="1">
      <c r="AB664" s="575"/>
      <c r="AC664" s="569"/>
      <c r="AD664" s="569"/>
      <c r="AE664" s="569"/>
      <c r="AF664" s="569"/>
      <c r="AG664" s="569"/>
      <c r="AH664" s="569"/>
      <c r="AI664" s="569"/>
      <c r="AJ664" s="569"/>
      <c r="AK664" s="569"/>
      <c r="AL664" s="569"/>
      <c r="AM664" s="569"/>
      <c r="AN664" s="569"/>
      <c r="AQ664" s="525"/>
      <c r="AR664" s="525"/>
      <c r="AS664" s="525"/>
      <c r="AT664" s="525"/>
      <c r="AU664" s="525"/>
      <c r="AV664" s="525"/>
      <c r="AW664" s="525"/>
      <c r="AX664" s="525"/>
      <c r="AY664" s="525"/>
      <c r="AZ664" s="525"/>
      <c r="BA664" s="525"/>
    </row>
    <row r="665" spans="28:53" s="94" customFormat="1">
      <c r="AB665" s="575"/>
      <c r="AC665" s="569"/>
      <c r="AD665" s="569"/>
      <c r="AE665" s="569"/>
      <c r="AF665" s="569"/>
      <c r="AG665" s="569"/>
      <c r="AH665" s="569"/>
      <c r="AI665" s="569"/>
      <c r="AJ665" s="569"/>
      <c r="AK665" s="569"/>
      <c r="AL665" s="569"/>
      <c r="AM665" s="569"/>
      <c r="AN665" s="569"/>
      <c r="AQ665" s="525"/>
      <c r="AR665" s="525"/>
      <c r="AS665" s="525"/>
      <c r="AT665" s="525"/>
      <c r="AU665" s="525"/>
      <c r="AV665" s="525"/>
      <c r="AW665" s="525"/>
      <c r="AX665" s="525"/>
      <c r="AY665" s="525"/>
      <c r="AZ665" s="525"/>
      <c r="BA665" s="525"/>
    </row>
    <row r="666" spans="28:53" s="94" customFormat="1">
      <c r="AB666" s="575"/>
      <c r="AC666" s="569"/>
      <c r="AD666" s="569"/>
      <c r="AE666" s="569"/>
      <c r="AF666" s="569"/>
      <c r="AG666" s="569"/>
      <c r="AH666" s="569"/>
      <c r="AI666" s="569"/>
      <c r="AJ666" s="569"/>
      <c r="AK666" s="569"/>
      <c r="AL666" s="569"/>
      <c r="AM666" s="569"/>
      <c r="AN666" s="569"/>
      <c r="AQ666" s="525"/>
      <c r="AR666" s="525"/>
      <c r="AS666" s="525"/>
      <c r="AT666" s="525"/>
      <c r="AU666" s="525"/>
      <c r="AV666" s="525"/>
      <c r="AW666" s="525"/>
      <c r="AX666" s="525"/>
      <c r="AY666" s="525"/>
      <c r="AZ666" s="525"/>
      <c r="BA666" s="525"/>
    </row>
    <row r="667" spans="28:53" s="94" customFormat="1">
      <c r="AB667" s="575"/>
      <c r="AC667" s="569"/>
      <c r="AD667" s="569"/>
      <c r="AE667" s="569"/>
      <c r="AF667" s="569"/>
      <c r="AG667" s="569"/>
      <c r="AH667" s="569"/>
      <c r="AI667" s="569"/>
      <c r="AJ667" s="569"/>
      <c r="AK667" s="569"/>
      <c r="AL667" s="569"/>
      <c r="AM667" s="569"/>
      <c r="AN667" s="569"/>
      <c r="AQ667" s="525"/>
      <c r="AR667" s="525"/>
      <c r="AS667" s="525"/>
      <c r="AT667" s="525"/>
      <c r="AU667" s="525"/>
      <c r="AV667" s="525"/>
      <c r="AW667" s="525"/>
      <c r="AX667" s="525"/>
      <c r="AY667" s="525"/>
      <c r="AZ667" s="525"/>
      <c r="BA667" s="525"/>
    </row>
    <row r="668" spans="28:53" s="94" customFormat="1">
      <c r="AB668" s="575"/>
      <c r="AC668" s="569"/>
      <c r="AD668" s="569"/>
      <c r="AE668" s="569"/>
      <c r="AF668" s="569"/>
      <c r="AG668" s="569"/>
      <c r="AH668" s="569"/>
      <c r="AI668" s="569"/>
      <c r="AJ668" s="569"/>
      <c r="AK668" s="569"/>
      <c r="AL668" s="569"/>
      <c r="AM668" s="569"/>
      <c r="AN668" s="569"/>
      <c r="AQ668" s="525"/>
      <c r="AR668" s="525"/>
      <c r="AS668" s="525"/>
      <c r="AT668" s="525"/>
      <c r="AU668" s="525"/>
      <c r="AV668" s="525"/>
      <c r="AW668" s="525"/>
      <c r="AX668" s="525"/>
      <c r="AY668" s="525"/>
      <c r="AZ668" s="525"/>
      <c r="BA668" s="525"/>
    </row>
    <row r="669" spans="28:53" s="94" customFormat="1">
      <c r="AB669" s="575"/>
      <c r="AC669" s="569"/>
      <c r="AD669" s="569"/>
      <c r="AE669" s="569"/>
      <c r="AF669" s="569"/>
      <c r="AG669" s="569"/>
      <c r="AH669" s="569"/>
      <c r="AI669" s="569"/>
      <c r="AJ669" s="569"/>
      <c r="AK669" s="569"/>
      <c r="AL669" s="569"/>
      <c r="AM669" s="569"/>
      <c r="AN669" s="569"/>
      <c r="AQ669" s="525"/>
      <c r="AR669" s="525"/>
      <c r="AS669" s="525"/>
      <c r="AT669" s="525"/>
      <c r="AU669" s="525"/>
      <c r="AV669" s="525"/>
      <c r="AW669" s="525"/>
      <c r="AX669" s="525"/>
      <c r="AY669" s="525"/>
      <c r="AZ669" s="525"/>
      <c r="BA669" s="525"/>
    </row>
    <row r="670" spans="28:53" s="94" customFormat="1">
      <c r="AB670" s="575"/>
      <c r="AC670" s="569"/>
      <c r="AD670" s="569"/>
      <c r="AE670" s="569"/>
      <c r="AF670" s="569"/>
      <c r="AG670" s="569"/>
      <c r="AH670" s="569"/>
      <c r="AI670" s="569"/>
      <c r="AJ670" s="569"/>
      <c r="AK670" s="569"/>
      <c r="AL670" s="569"/>
      <c r="AM670" s="569"/>
      <c r="AN670" s="569"/>
      <c r="AQ670" s="525"/>
      <c r="AR670" s="525"/>
      <c r="AS670" s="525"/>
      <c r="AT670" s="525"/>
      <c r="AU670" s="525"/>
      <c r="AV670" s="525"/>
      <c r="AW670" s="525"/>
      <c r="AX670" s="525"/>
      <c r="AY670" s="525"/>
      <c r="AZ670" s="525"/>
      <c r="BA670" s="525"/>
    </row>
    <row r="671" spans="28:53" s="94" customFormat="1">
      <c r="AB671" s="575"/>
      <c r="AC671" s="569"/>
      <c r="AD671" s="569"/>
      <c r="AE671" s="569"/>
      <c r="AF671" s="569"/>
      <c r="AG671" s="569"/>
      <c r="AH671" s="569"/>
      <c r="AI671" s="569"/>
      <c r="AJ671" s="569"/>
      <c r="AK671" s="569"/>
      <c r="AL671" s="569"/>
      <c r="AM671" s="569"/>
      <c r="AN671" s="569"/>
      <c r="AQ671" s="525"/>
      <c r="AR671" s="525"/>
      <c r="AS671" s="525"/>
      <c r="AT671" s="525"/>
      <c r="AU671" s="525"/>
      <c r="AV671" s="525"/>
      <c r="AW671" s="525"/>
      <c r="AX671" s="525"/>
      <c r="AY671" s="525"/>
      <c r="AZ671" s="525"/>
      <c r="BA671" s="525"/>
    </row>
    <row r="672" spans="28:53" s="94" customFormat="1">
      <c r="AB672" s="575"/>
      <c r="AC672" s="569"/>
      <c r="AD672" s="569"/>
      <c r="AE672" s="569"/>
      <c r="AF672" s="569"/>
      <c r="AG672" s="569"/>
      <c r="AH672" s="569"/>
      <c r="AI672" s="569"/>
      <c r="AJ672" s="569"/>
      <c r="AK672" s="569"/>
      <c r="AL672" s="569"/>
      <c r="AM672" s="569"/>
      <c r="AN672" s="569"/>
      <c r="AQ672" s="525"/>
      <c r="AR672" s="525"/>
      <c r="AS672" s="525"/>
      <c r="AT672" s="525"/>
      <c r="AU672" s="525"/>
      <c r="AV672" s="525"/>
      <c r="AW672" s="525"/>
      <c r="AX672" s="525"/>
      <c r="AY672" s="525"/>
      <c r="AZ672" s="525"/>
      <c r="BA672" s="525"/>
    </row>
    <row r="673" spans="28:53" s="94" customFormat="1">
      <c r="AB673" s="575"/>
      <c r="AC673" s="569"/>
      <c r="AD673" s="569"/>
      <c r="AE673" s="569"/>
      <c r="AF673" s="569"/>
      <c r="AG673" s="569"/>
      <c r="AH673" s="569"/>
      <c r="AI673" s="569"/>
      <c r="AJ673" s="569"/>
      <c r="AK673" s="569"/>
      <c r="AL673" s="569"/>
      <c r="AM673" s="569"/>
      <c r="AN673" s="569"/>
      <c r="AQ673" s="525"/>
      <c r="AR673" s="525"/>
      <c r="AS673" s="525"/>
      <c r="AT673" s="525"/>
      <c r="AU673" s="525"/>
      <c r="AV673" s="525"/>
      <c r="AW673" s="525"/>
      <c r="AX673" s="525"/>
      <c r="AY673" s="525"/>
      <c r="AZ673" s="525"/>
      <c r="BA673" s="525"/>
    </row>
    <row r="674" spans="28:53" s="94" customFormat="1">
      <c r="AB674" s="575"/>
      <c r="AC674" s="569"/>
      <c r="AD674" s="569"/>
      <c r="AE674" s="569"/>
      <c r="AF674" s="569"/>
      <c r="AG674" s="569"/>
      <c r="AH674" s="569"/>
      <c r="AI674" s="569"/>
      <c r="AJ674" s="569"/>
      <c r="AK674" s="569"/>
      <c r="AL674" s="569"/>
      <c r="AM674" s="569"/>
      <c r="AN674" s="569"/>
      <c r="AQ674" s="525"/>
      <c r="AR674" s="525"/>
      <c r="AS674" s="525"/>
      <c r="AT674" s="525"/>
      <c r="AU674" s="525"/>
      <c r="AV674" s="525"/>
      <c r="AW674" s="525"/>
      <c r="AX674" s="525"/>
      <c r="AY674" s="525"/>
      <c r="AZ674" s="525"/>
      <c r="BA674" s="525"/>
    </row>
    <row r="675" spans="28:53" s="94" customFormat="1">
      <c r="AB675" s="575"/>
      <c r="AC675" s="569"/>
      <c r="AD675" s="569"/>
      <c r="AE675" s="569"/>
      <c r="AF675" s="569"/>
      <c r="AG675" s="569"/>
      <c r="AH675" s="569"/>
      <c r="AI675" s="569"/>
      <c r="AJ675" s="569"/>
      <c r="AK675" s="569"/>
      <c r="AL675" s="569"/>
      <c r="AM675" s="569"/>
      <c r="AN675" s="569"/>
      <c r="AQ675" s="525"/>
      <c r="AR675" s="525"/>
      <c r="AS675" s="525"/>
      <c r="AT675" s="525"/>
      <c r="AU675" s="525"/>
      <c r="AV675" s="525"/>
      <c r="AW675" s="525"/>
      <c r="AX675" s="525"/>
      <c r="AY675" s="525"/>
      <c r="AZ675" s="525"/>
      <c r="BA675" s="525"/>
    </row>
    <row r="676" spans="28:53" s="94" customFormat="1">
      <c r="AB676" s="575"/>
      <c r="AC676" s="569"/>
      <c r="AD676" s="569"/>
      <c r="AE676" s="569"/>
      <c r="AF676" s="569"/>
      <c r="AG676" s="569"/>
      <c r="AH676" s="569"/>
      <c r="AI676" s="569"/>
      <c r="AJ676" s="569"/>
      <c r="AK676" s="569"/>
      <c r="AL676" s="569"/>
      <c r="AM676" s="569"/>
      <c r="AN676" s="569"/>
      <c r="AQ676" s="525"/>
      <c r="AR676" s="525"/>
      <c r="AS676" s="525"/>
      <c r="AT676" s="525"/>
      <c r="AU676" s="525"/>
      <c r="AV676" s="525"/>
      <c r="AW676" s="525"/>
      <c r="AX676" s="525"/>
      <c r="AY676" s="525"/>
      <c r="AZ676" s="525"/>
      <c r="BA676" s="525"/>
    </row>
    <row r="677" spans="28:53" s="94" customFormat="1">
      <c r="AB677" s="575"/>
      <c r="AC677" s="569"/>
      <c r="AD677" s="569"/>
      <c r="AE677" s="569"/>
      <c r="AF677" s="569"/>
      <c r="AG677" s="569"/>
      <c r="AH677" s="569"/>
      <c r="AI677" s="569"/>
      <c r="AJ677" s="569"/>
      <c r="AK677" s="569"/>
      <c r="AL677" s="569"/>
      <c r="AM677" s="569"/>
      <c r="AN677" s="569"/>
      <c r="AQ677" s="525"/>
      <c r="AR677" s="525"/>
      <c r="AS677" s="525"/>
      <c r="AT677" s="525"/>
      <c r="AU677" s="525"/>
      <c r="AV677" s="525"/>
      <c r="AW677" s="525"/>
      <c r="AX677" s="525"/>
      <c r="AY677" s="525"/>
      <c r="AZ677" s="525"/>
      <c r="BA677" s="525"/>
    </row>
    <row r="678" spans="28:53" s="94" customFormat="1">
      <c r="AB678" s="575"/>
      <c r="AC678" s="569"/>
      <c r="AD678" s="569"/>
      <c r="AE678" s="569"/>
      <c r="AF678" s="569"/>
      <c r="AG678" s="569"/>
      <c r="AH678" s="569"/>
      <c r="AI678" s="569"/>
      <c r="AJ678" s="569"/>
      <c r="AK678" s="569"/>
      <c r="AL678" s="569"/>
      <c r="AM678" s="569"/>
      <c r="AN678" s="569"/>
      <c r="AQ678" s="525"/>
      <c r="AR678" s="525"/>
      <c r="AS678" s="525"/>
      <c r="AT678" s="525"/>
      <c r="AU678" s="525"/>
      <c r="AV678" s="525"/>
      <c r="AW678" s="525"/>
      <c r="AX678" s="525"/>
      <c r="AY678" s="525"/>
      <c r="AZ678" s="525"/>
      <c r="BA678" s="525"/>
    </row>
    <row r="679" spans="28:53" s="94" customFormat="1">
      <c r="AB679" s="575"/>
      <c r="AC679" s="569"/>
      <c r="AD679" s="569"/>
      <c r="AE679" s="569"/>
      <c r="AF679" s="569"/>
      <c r="AG679" s="569"/>
      <c r="AH679" s="569"/>
      <c r="AI679" s="569"/>
      <c r="AJ679" s="569"/>
      <c r="AK679" s="569"/>
      <c r="AL679" s="569"/>
      <c r="AM679" s="569"/>
      <c r="AN679" s="569"/>
      <c r="AQ679" s="525"/>
      <c r="AR679" s="525"/>
      <c r="AS679" s="525"/>
      <c r="AT679" s="525"/>
      <c r="AU679" s="525"/>
      <c r="AV679" s="525"/>
      <c r="AW679" s="525"/>
      <c r="AX679" s="525"/>
      <c r="AY679" s="525"/>
      <c r="AZ679" s="525"/>
      <c r="BA679" s="525"/>
    </row>
    <row r="680" spans="28:53" s="94" customFormat="1">
      <c r="AB680" s="575"/>
      <c r="AC680" s="569"/>
      <c r="AD680" s="569"/>
      <c r="AE680" s="569"/>
      <c r="AF680" s="569"/>
      <c r="AG680" s="569"/>
      <c r="AH680" s="569"/>
      <c r="AI680" s="569"/>
      <c r="AJ680" s="569"/>
      <c r="AK680" s="569"/>
      <c r="AL680" s="569"/>
      <c r="AM680" s="569"/>
      <c r="AN680" s="569"/>
      <c r="AQ680" s="525"/>
      <c r="AR680" s="525"/>
      <c r="AS680" s="525"/>
      <c r="AT680" s="525"/>
      <c r="AU680" s="525"/>
      <c r="AV680" s="525"/>
      <c r="AW680" s="525"/>
      <c r="AX680" s="525"/>
      <c r="AY680" s="525"/>
      <c r="AZ680" s="525"/>
      <c r="BA680" s="525"/>
    </row>
    <row r="681" spans="28:53" s="94" customFormat="1">
      <c r="AB681" s="575"/>
      <c r="AC681" s="569"/>
      <c r="AD681" s="569"/>
      <c r="AE681" s="569"/>
      <c r="AF681" s="569"/>
      <c r="AG681" s="569"/>
      <c r="AH681" s="569"/>
      <c r="AI681" s="569"/>
      <c r="AJ681" s="569"/>
      <c r="AK681" s="569"/>
      <c r="AL681" s="569"/>
      <c r="AM681" s="569"/>
      <c r="AN681" s="569"/>
      <c r="AQ681" s="525"/>
      <c r="AR681" s="525"/>
      <c r="AS681" s="525"/>
      <c r="AT681" s="525"/>
      <c r="AU681" s="525"/>
      <c r="AV681" s="525"/>
      <c r="AW681" s="525"/>
      <c r="AX681" s="525"/>
      <c r="AY681" s="525"/>
      <c r="AZ681" s="525"/>
      <c r="BA681" s="525"/>
    </row>
    <row r="682" spans="28:53" s="94" customFormat="1">
      <c r="AB682" s="575"/>
      <c r="AC682" s="569"/>
      <c r="AD682" s="569"/>
      <c r="AE682" s="569"/>
      <c r="AF682" s="569"/>
      <c r="AG682" s="569"/>
      <c r="AH682" s="569"/>
      <c r="AI682" s="569"/>
      <c r="AJ682" s="569"/>
      <c r="AK682" s="569"/>
      <c r="AL682" s="569"/>
      <c r="AM682" s="569"/>
      <c r="AN682" s="569"/>
      <c r="AQ682" s="525"/>
      <c r="AR682" s="525"/>
      <c r="AS682" s="525"/>
      <c r="AT682" s="525"/>
      <c r="AU682" s="525"/>
      <c r="AV682" s="525"/>
      <c r="AW682" s="525"/>
      <c r="AX682" s="525"/>
      <c r="AY682" s="525"/>
      <c r="AZ682" s="525"/>
      <c r="BA682" s="525"/>
    </row>
    <row r="683" spans="28:53" s="94" customFormat="1">
      <c r="AB683" s="575"/>
      <c r="AC683" s="569"/>
      <c r="AD683" s="569"/>
      <c r="AE683" s="569"/>
      <c r="AF683" s="569"/>
      <c r="AG683" s="569"/>
      <c r="AH683" s="569"/>
      <c r="AI683" s="569"/>
      <c r="AJ683" s="569"/>
      <c r="AK683" s="569"/>
      <c r="AL683" s="569"/>
      <c r="AM683" s="569"/>
      <c r="AN683" s="569"/>
      <c r="AQ683" s="525"/>
      <c r="AR683" s="525"/>
      <c r="AS683" s="525"/>
      <c r="AT683" s="525"/>
      <c r="AU683" s="525"/>
      <c r="AV683" s="525"/>
      <c r="AW683" s="525"/>
      <c r="AX683" s="525"/>
      <c r="AY683" s="525"/>
      <c r="AZ683" s="525"/>
      <c r="BA683" s="525"/>
    </row>
    <row r="684" spans="28:53" s="94" customFormat="1">
      <c r="AB684" s="575"/>
      <c r="AC684" s="569"/>
      <c r="AD684" s="569"/>
      <c r="AE684" s="569"/>
      <c r="AF684" s="569"/>
      <c r="AG684" s="569"/>
      <c r="AH684" s="569"/>
      <c r="AI684" s="569"/>
      <c r="AJ684" s="569"/>
      <c r="AK684" s="569"/>
      <c r="AL684" s="569"/>
      <c r="AM684" s="569"/>
      <c r="AN684" s="569"/>
      <c r="AQ684" s="525"/>
      <c r="AR684" s="525"/>
      <c r="AS684" s="525"/>
      <c r="AT684" s="525"/>
      <c r="AU684" s="525"/>
      <c r="AV684" s="525"/>
      <c r="AW684" s="525"/>
      <c r="AX684" s="525"/>
      <c r="AY684" s="525"/>
      <c r="AZ684" s="525"/>
      <c r="BA684" s="525"/>
    </row>
    <row r="685" spans="28:53" s="94" customFormat="1">
      <c r="AB685" s="575"/>
      <c r="AC685" s="569"/>
      <c r="AD685" s="569"/>
      <c r="AE685" s="569"/>
      <c r="AF685" s="569"/>
      <c r="AG685" s="569"/>
      <c r="AH685" s="569"/>
      <c r="AI685" s="569"/>
      <c r="AJ685" s="569"/>
      <c r="AK685" s="569"/>
      <c r="AL685" s="569"/>
      <c r="AM685" s="569"/>
      <c r="AN685" s="569"/>
      <c r="AQ685" s="525"/>
      <c r="AR685" s="525"/>
      <c r="AS685" s="525"/>
      <c r="AT685" s="525"/>
      <c r="AU685" s="525"/>
      <c r="AV685" s="525"/>
      <c r="AW685" s="525"/>
      <c r="AX685" s="525"/>
      <c r="AY685" s="525"/>
      <c r="AZ685" s="525"/>
      <c r="BA685" s="525"/>
    </row>
    <row r="686" spans="28:53" s="94" customFormat="1">
      <c r="AB686" s="575"/>
      <c r="AC686" s="569"/>
      <c r="AD686" s="569"/>
      <c r="AE686" s="569"/>
      <c r="AF686" s="569"/>
      <c r="AG686" s="569"/>
      <c r="AH686" s="569"/>
      <c r="AI686" s="569"/>
      <c r="AJ686" s="569"/>
      <c r="AK686" s="569"/>
      <c r="AL686" s="569"/>
      <c r="AM686" s="569"/>
      <c r="AN686" s="569"/>
      <c r="AQ686" s="525"/>
      <c r="AR686" s="525"/>
      <c r="AS686" s="525"/>
      <c r="AT686" s="525"/>
      <c r="AU686" s="525"/>
      <c r="AV686" s="525"/>
      <c r="AW686" s="525"/>
      <c r="AX686" s="525"/>
      <c r="AY686" s="525"/>
      <c r="AZ686" s="525"/>
      <c r="BA686" s="525"/>
    </row>
    <row r="687" spans="28:53" s="94" customFormat="1">
      <c r="AB687" s="575"/>
      <c r="AC687" s="569"/>
      <c r="AD687" s="569"/>
      <c r="AE687" s="569"/>
      <c r="AF687" s="569"/>
      <c r="AG687" s="569"/>
      <c r="AH687" s="569"/>
      <c r="AI687" s="569"/>
      <c r="AJ687" s="569"/>
      <c r="AK687" s="569"/>
      <c r="AL687" s="569"/>
      <c r="AM687" s="569"/>
      <c r="AN687" s="569"/>
      <c r="AQ687" s="525"/>
      <c r="AR687" s="525"/>
      <c r="AS687" s="525"/>
      <c r="AT687" s="525"/>
      <c r="AU687" s="525"/>
      <c r="AV687" s="525"/>
      <c r="AW687" s="525"/>
      <c r="AX687" s="525"/>
      <c r="AY687" s="525"/>
      <c r="AZ687" s="525"/>
      <c r="BA687" s="525"/>
    </row>
    <row r="688" spans="28:53" s="94" customFormat="1">
      <c r="AB688" s="575"/>
      <c r="AC688" s="569"/>
      <c r="AD688" s="569"/>
      <c r="AE688" s="569"/>
      <c r="AF688" s="569"/>
      <c r="AG688" s="569"/>
      <c r="AH688" s="569"/>
      <c r="AI688" s="569"/>
      <c r="AJ688" s="569"/>
      <c r="AK688" s="569"/>
      <c r="AL688" s="569"/>
      <c r="AM688" s="569"/>
      <c r="AN688" s="569"/>
      <c r="AQ688" s="525"/>
      <c r="AR688" s="525"/>
      <c r="AS688" s="525"/>
      <c r="AT688" s="525"/>
      <c r="AU688" s="525"/>
      <c r="AV688" s="525"/>
      <c r="AW688" s="525"/>
      <c r="AX688" s="525"/>
      <c r="AY688" s="525"/>
      <c r="AZ688" s="525"/>
      <c r="BA688" s="525"/>
    </row>
    <row r="689" spans="28:53" s="94" customFormat="1">
      <c r="AB689" s="575"/>
      <c r="AC689" s="569"/>
      <c r="AD689" s="569"/>
      <c r="AE689" s="569"/>
      <c r="AF689" s="569"/>
      <c r="AG689" s="569"/>
      <c r="AH689" s="569"/>
      <c r="AI689" s="569"/>
      <c r="AJ689" s="569"/>
      <c r="AK689" s="569"/>
      <c r="AL689" s="569"/>
      <c r="AM689" s="569"/>
      <c r="AN689" s="569"/>
      <c r="AQ689" s="525"/>
      <c r="AR689" s="525"/>
      <c r="AS689" s="525"/>
      <c r="AT689" s="525"/>
      <c r="AU689" s="525"/>
      <c r="AV689" s="525"/>
      <c r="AW689" s="525"/>
      <c r="AX689" s="525"/>
      <c r="AY689" s="525"/>
      <c r="AZ689" s="525"/>
      <c r="BA689" s="525"/>
    </row>
    <row r="690" spans="28:53" s="94" customFormat="1">
      <c r="AB690" s="575"/>
      <c r="AC690" s="569"/>
      <c r="AD690" s="569"/>
      <c r="AE690" s="569"/>
      <c r="AF690" s="569"/>
      <c r="AG690" s="569"/>
      <c r="AH690" s="569"/>
      <c r="AI690" s="569"/>
      <c r="AJ690" s="569"/>
      <c r="AK690" s="569"/>
      <c r="AL690" s="569"/>
      <c r="AM690" s="569"/>
      <c r="AN690" s="569"/>
      <c r="AQ690" s="525"/>
      <c r="AR690" s="525"/>
      <c r="AS690" s="525"/>
      <c r="AT690" s="525"/>
      <c r="AU690" s="525"/>
      <c r="AV690" s="525"/>
      <c r="AW690" s="525"/>
      <c r="AX690" s="525"/>
      <c r="AY690" s="525"/>
      <c r="AZ690" s="525"/>
      <c r="BA690" s="525"/>
    </row>
    <row r="691" spans="28:53" s="94" customFormat="1">
      <c r="AB691" s="575"/>
      <c r="AC691" s="569"/>
      <c r="AD691" s="569"/>
      <c r="AE691" s="569"/>
      <c r="AF691" s="569"/>
      <c r="AG691" s="569"/>
      <c r="AH691" s="569"/>
      <c r="AI691" s="569"/>
      <c r="AJ691" s="569"/>
      <c r="AK691" s="569"/>
      <c r="AL691" s="569"/>
      <c r="AM691" s="569"/>
      <c r="AN691" s="569"/>
      <c r="AQ691" s="525"/>
      <c r="AR691" s="525"/>
      <c r="AS691" s="525"/>
      <c r="AT691" s="525"/>
      <c r="AU691" s="525"/>
      <c r="AV691" s="525"/>
      <c r="AW691" s="525"/>
      <c r="AX691" s="525"/>
      <c r="AY691" s="525"/>
      <c r="AZ691" s="525"/>
      <c r="BA691" s="525"/>
    </row>
    <row r="692" spans="28:53" s="94" customFormat="1">
      <c r="AB692" s="575"/>
      <c r="AC692" s="569"/>
      <c r="AD692" s="569"/>
      <c r="AE692" s="569"/>
      <c r="AF692" s="569"/>
      <c r="AG692" s="569"/>
      <c r="AH692" s="569"/>
      <c r="AI692" s="569"/>
      <c r="AJ692" s="569"/>
      <c r="AK692" s="569"/>
      <c r="AL692" s="569"/>
      <c r="AM692" s="569"/>
      <c r="AN692" s="569"/>
      <c r="AQ692" s="525"/>
      <c r="AR692" s="525"/>
      <c r="AS692" s="525"/>
      <c r="AT692" s="525"/>
      <c r="AU692" s="525"/>
      <c r="AV692" s="525"/>
      <c r="AW692" s="525"/>
      <c r="AX692" s="525"/>
      <c r="AY692" s="525"/>
      <c r="AZ692" s="525"/>
      <c r="BA692" s="525"/>
    </row>
    <row r="693" spans="28:53" s="94" customFormat="1">
      <c r="AB693" s="575"/>
      <c r="AC693" s="569"/>
      <c r="AD693" s="569"/>
      <c r="AE693" s="569"/>
      <c r="AF693" s="569"/>
      <c r="AG693" s="569"/>
      <c r="AH693" s="569"/>
      <c r="AI693" s="569"/>
      <c r="AJ693" s="569"/>
      <c r="AK693" s="569"/>
      <c r="AL693" s="569"/>
      <c r="AM693" s="569"/>
      <c r="AN693" s="569"/>
      <c r="AQ693" s="525"/>
      <c r="AR693" s="525"/>
      <c r="AS693" s="525"/>
      <c r="AT693" s="525"/>
      <c r="AU693" s="525"/>
      <c r="AV693" s="525"/>
      <c r="AW693" s="525"/>
      <c r="AX693" s="525"/>
      <c r="AY693" s="525"/>
      <c r="AZ693" s="525"/>
      <c r="BA693" s="525"/>
    </row>
    <row r="694" spans="28:53" s="94" customFormat="1">
      <c r="AB694" s="575"/>
      <c r="AC694" s="569"/>
      <c r="AD694" s="569"/>
      <c r="AE694" s="569"/>
      <c r="AF694" s="569"/>
      <c r="AG694" s="569"/>
      <c r="AH694" s="569"/>
      <c r="AI694" s="569"/>
      <c r="AJ694" s="569"/>
      <c r="AK694" s="569"/>
      <c r="AL694" s="569"/>
      <c r="AM694" s="569"/>
      <c r="AN694" s="569"/>
      <c r="AQ694" s="525"/>
      <c r="AR694" s="525"/>
      <c r="AS694" s="525"/>
      <c r="AT694" s="525"/>
      <c r="AU694" s="525"/>
      <c r="AV694" s="525"/>
      <c r="AW694" s="525"/>
      <c r="AX694" s="525"/>
      <c r="AY694" s="525"/>
      <c r="AZ694" s="525"/>
      <c r="BA694" s="525"/>
    </row>
    <row r="695" spans="28:53" s="94" customFormat="1">
      <c r="AB695" s="575"/>
      <c r="AC695" s="569"/>
      <c r="AD695" s="569"/>
      <c r="AE695" s="569"/>
      <c r="AF695" s="569"/>
      <c r="AG695" s="569"/>
      <c r="AH695" s="569"/>
      <c r="AI695" s="569"/>
      <c r="AJ695" s="569"/>
      <c r="AK695" s="569"/>
      <c r="AL695" s="569"/>
      <c r="AM695" s="569"/>
      <c r="AN695" s="569"/>
      <c r="AQ695" s="525"/>
      <c r="AR695" s="525"/>
      <c r="AS695" s="525"/>
      <c r="AT695" s="525"/>
      <c r="AU695" s="525"/>
      <c r="AV695" s="525"/>
      <c r="AW695" s="525"/>
      <c r="AX695" s="525"/>
      <c r="AY695" s="525"/>
      <c r="AZ695" s="525"/>
      <c r="BA695" s="525"/>
    </row>
    <row r="696" spans="28:53" s="94" customFormat="1">
      <c r="AB696" s="575"/>
      <c r="AC696" s="569"/>
      <c r="AD696" s="569"/>
      <c r="AE696" s="569"/>
      <c r="AF696" s="569"/>
      <c r="AG696" s="569"/>
      <c r="AH696" s="569"/>
      <c r="AI696" s="569"/>
      <c r="AJ696" s="569"/>
      <c r="AK696" s="569"/>
      <c r="AL696" s="569"/>
      <c r="AM696" s="569"/>
      <c r="AN696" s="569"/>
      <c r="AQ696" s="525"/>
      <c r="AR696" s="525"/>
      <c r="AS696" s="525"/>
      <c r="AT696" s="525"/>
      <c r="AU696" s="525"/>
      <c r="AV696" s="525"/>
      <c r="AW696" s="525"/>
      <c r="AX696" s="525"/>
      <c r="AY696" s="525"/>
      <c r="AZ696" s="525"/>
      <c r="BA696" s="525"/>
    </row>
    <row r="697" spans="28:53" s="94" customFormat="1">
      <c r="AB697" s="575"/>
      <c r="AC697" s="569"/>
      <c r="AD697" s="569"/>
      <c r="AE697" s="569"/>
      <c r="AF697" s="569"/>
      <c r="AG697" s="569"/>
      <c r="AH697" s="569"/>
      <c r="AI697" s="569"/>
      <c r="AJ697" s="569"/>
      <c r="AK697" s="569"/>
      <c r="AL697" s="569"/>
      <c r="AM697" s="569"/>
      <c r="AN697" s="569"/>
      <c r="AQ697" s="525"/>
      <c r="AR697" s="525"/>
      <c r="AS697" s="525"/>
      <c r="AT697" s="525"/>
      <c r="AU697" s="525"/>
      <c r="AV697" s="525"/>
      <c r="AW697" s="525"/>
      <c r="AX697" s="525"/>
      <c r="AY697" s="525"/>
      <c r="AZ697" s="525"/>
      <c r="BA697" s="525"/>
    </row>
    <row r="698" spans="28:53" s="94" customFormat="1">
      <c r="AB698" s="575"/>
      <c r="AC698" s="569"/>
      <c r="AD698" s="569"/>
      <c r="AE698" s="569"/>
      <c r="AF698" s="569"/>
      <c r="AG698" s="569"/>
      <c r="AH698" s="569"/>
      <c r="AI698" s="569"/>
      <c r="AJ698" s="569"/>
      <c r="AK698" s="569"/>
      <c r="AL698" s="569"/>
      <c r="AM698" s="569"/>
      <c r="AN698" s="569"/>
      <c r="AQ698" s="525"/>
      <c r="AR698" s="525"/>
      <c r="AS698" s="525"/>
      <c r="AT698" s="525"/>
      <c r="AU698" s="525"/>
      <c r="AV698" s="525"/>
      <c r="AW698" s="525"/>
      <c r="AX698" s="525"/>
      <c r="AY698" s="525"/>
      <c r="AZ698" s="525"/>
      <c r="BA698" s="525"/>
    </row>
    <row r="699" spans="28:53" s="94" customFormat="1">
      <c r="AB699" s="575"/>
      <c r="AC699" s="569"/>
      <c r="AD699" s="569"/>
      <c r="AE699" s="569"/>
      <c r="AF699" s="569"/>
      <c r="AG699" s="569"/>
      <c r="AH699" s="569"/>
      <c r="AI699" s="569"/>
      <c r="AJ699" s="569"/>
      <c r="AK699" s="569"/>
      <c r="AL699" s="569"/>
      <c r="AM699" s="569"/>
      <c r="AN699" s="569"/>
      <c r="AQ699" s="525"/>
      <c r="AR699" s="525"/>
      <c r="AS699" s="525"/>
      <c r="AT699" s="525"/>
      <c r="AU699" s="525"/>
      <c r="AV699" s="525"/>
      <c r="AW699" s="525"/>
      <c r="AX699" s="525"/>
      <c r="AY699" s="525"/>
      <c r="AZ699" s="525"/>
      <c r="BA699" s="525"/>
    </row>
    <row r="700" spans="28:53" s="94" customFormat="1">
      <c r="AB700" s="575"/>
      <c r="AC700" s="569"/>
      <c r="AD700" s="569"/>
      <c r="AE700" s="569"/>
      <c r="AF700" s="569"/>
      <c r="AG700" s="569"/>
      <c r="AH700" s="569"/>
      <c r="AI700" s="569"/>
      <c r="AJ700" s="569"/>
      <c r="AK700" s="569"/>
      <c r="AL700" s="569"/>
      <c r="AM700" s="569"/>
      <c r="AN700" s="569"/>
      <c r="AQ700" s="525"/>
      <c r="AR700" s="525"/>
      <c r="AS700" s="525"/>
      <c r="AT700" s="525"/>
      <c r="AU700" s="525"/>
      <c r="AV700" s="525"/>
      <c r="AW700" s="525"/>
      <c r="AX700" s="525"/>
      <c r="AY700" s="525"/>
      <c r="AZ700" s="525"/>
      <c r="BA700" s="525"/>
    </row>
    <row r="701" spans="28:53" s="94" customFormat="1">
      <c r="AB701" s="575"/>
      <c r="AC701" s="569"/>
      <c r="AD701" s="569"/>
      <c r="AE701" s="569"/>
      <c r="AF701" s="569"/>
      <c r="AG701" s="569"/>
      <c r="AH701" s="569"/>
      <c r="AI701" s="569"/>
      <c r="AJ701" s="569"/>
      <c r="AK701" s="569"/>
      <c r="AL701" s="569"/>
      <c r="AM701" s="569"/>
      <c r="AN701" s="569"/>
      <c r="AQ701" s="525"/>
      <c r="AR701" s="525"/>
      <c r="AS701" s="525"/>
      <c r="AT701" s="525"/>
      <c r="AU701" s="525"/>
      <c r="AV701" s="525"/>
      <c r="AW701" s="525"/>
      <c r="AX701" s="525"/>
      <c r="AY701" s="525"/>
      <c r="AZ701" s="525"/>
      <c r="BA701" s="525"/>
    </row>
    <row r="702" spans="28:53" s="94" customFormat="1">
      <c r="AB702" s="575"/>
      <c r="AC702" s="569"/>
      <c r="AD702" s="569"/>
      <c r="AE702" s="569"/>
      <c r="AF702" s="569"/>
      <c r="AG702" s="569"/>
      <c r="AH702" s="569"/>
      <c r="AI702" s="569"/>
      <c r="AJ702" s="569"/>
      <c r="AK702" s="569"/>
      <c r="AL702" s="569"/>
      <c r="AM702" s="569"/>
      <c r="AN702" s="569"/>
      <c r="AQ702" s="525"/>
      <c r="AR702" s="525"/>
      <c r="AS702" s="525"/>
      <c r="AT702" s="525"/>
      <c r="AU702" s="525"/>
      <c r="AV702" s="525"/>
      <c r="AW702" s="525"/>
      <c r="AX702" s="525"/>
      <c r="AY702" s="525"/>
      <c r="AZ702" s="525"/>
      <c r="BA702" s="525"/>
    </row>
    <row r="703" spans="28:53" s="94" customFormat="1">
      <c r="AB703" s="575"/>
      <c r="AC703" s="569"/>
      <c r="AD703" s="569"/>
      <c r="AE703" s="569"/>
      <c r="AF703" s="569"/>
      <c r="AG703" s="569"/>
      <c r="AH703" s="569"/>
      <c r="AI703" s="569"/>
      <c r="AJ703" s="569"/>
      <c r="AK703" s="569"/>
      <c r="AL703" s="569"/>
      <c r="AM703" s="569"/>
      <c r="AN703" s="569"/>
      <c r="AQ703" s="525"/>
      <c r="AR703" s="525"/>
      <c r="AS703" s="525"/>
      <c r="AT703" s="525"/>
      <c r="AU703" s="525"/>
      <c r="AV703" s="525"/>
      <c r="AW703" s="525"/>
      <c r="AX703" s="525"/>
      <c r="AY703" s="525"/>
      <c r="AZ703" s="525"/>
      <c r="BA703" s="525"/>
    </row>
    <row r="704" spans="28:53" s="94" customFormat="1">
      <c r="AB704" s="575"/>
      <c r="AC704" s="569"/>
      <c r="AD704" s="569"/>
      <c r="AE704" s="569"/>
      <c r="AF704" s="569"/>
      <c r="AG704" s="569"/>
      <c r="AH704" s="569"/>
      <c r="AI704" s="569"/>
      <c r="AJ704" s="569"/>
      <c r="AK704" s="569"/>
      <c r="AL704" s="569"/>
      <c r="AM704" s="569"/>
      <c r="AN704" s="569"/>
      <c r="AQ704" s="525"/>
      <c r="AR704" s="525"/>
      <c r="AS704" s="525"/>
      <c r="AT704" s="525"/>
      <c r="AU704" s="525"/>
      <c r="AV704" s="525"/>
      <c r="AW704" s="525"/>
      <c r="AX704" s="525"/>
      <c r="AY704" s="525"/>
      <c r="AZ704" s="525"/>
      <c r="BA704" s="525"/>
    </row>
    <row r="705" spans="28:53" s="94" customFormat="1">
      <c r="AB705" s="575"/>
      <c r="AC705" s="569"/>
      <c r="AD705" s="569"/>
      <c r="AE705" s="569"/>
      <c r="AF705" s="569"/>
      <c r="AG705" s="569"/>
      <c r="AH705" s="569"/>
      <c r="AI705" s="569"/>
      <c r="AJ705" s="569"/>
      <c r="AK705" s="569"/>
      <c r="AL705" s="569"/>
      <c r="AM705" s="569"/>
      <c r="AN705" s="569"/>
      <c r="AQ705" s="525"/>
      <c r="AR705" s="525"/>
      <c r="AS705" s="525"/>
      <c r="AT705" s="525"/>
      <c r="AU705" s="525"/>
      <c r="AV705" s="525"/>
      <c r="AW705" s="525"/>
      <c r="AX705" s="525"/>
      <c r="AY705" s="525"/>
      <c r="AZ705" s="525"/>
      <c r="BA705" s="525"/>
    </row>
    <row r="706" spans="28:53" s="94" customFormat="1">
      <c r="AB706" s="575"/>
      <c r="AC706" s="569"/>
      <c r="AD706" s="569"/>
      <c r="AE706" s="569"/>
      <c r="AF706" s="569"/>
      <c r="AG706" s="569"/>
      <c r="AH706" s="569"/>
      <c r="AI706" s="569"/>
      <c r="AJ706" s="569"/>
      <c r="AK706" s="569"/>
      <c r="AL706" s="569"/>
      <c r="AM706" s="569"/>
      <c r="AN706" s="569"/>
      <c r="AQ706" s="525"/>
      <c r="AR706" s="525"/>
      <c r="AS706" s="525"/>
      <c r="AT706" s="525"/>
      <c r="AU706" s="525"/>
      <c r="AV706" s="525"/>
      <c r="AW706" s="525"/>
      <c r="AX706" s="525"/>
      <c r="AY706" s="525"/>
      <c r="AZ706" s="525"/>
      <c r="BA706" s="525"/>
    </row>
    <row r="707" spans="28:53" s="94" customFormat="1">
      <c r="AB707" s="575"/>
      <c r="AC707" s="569"/>
      <c r="AD707" s="569"/>
      <c r="AE707" s="569"/>
      <c r="AF707" s="569"/>
      <c r="AG707" s="569"/>
      <c r="AH707" s="569"/>
      <c r="AI707" s="569"/>
      <c r="AJ707" s="569"/>
      <c r="AK707" s="569"/>
      <c r="AL707" s="569"/>
      <c r="AM707" s="569"/>
      <c r="AN707" s="569"/>
      <c r="AQ707" s="525"/>
      <c r="AR707" s="525"/>
      <c r="AS707" s="525"/>
      <c r="AT707" s="525"/>
      <c r="AU707" s="525"/>
      <c r="AV707" s="525"/>
      <c r="AW707" s="525"/>
      <c r="AX707" s="525"/>
      <c r="AY707" s="525"/>
      <c r="AZ707" s="525"/>
      <c r="BA707" s="525"/>
    </row>
    <row r="708" spans="28:53" s="94" customFormat="1">
      <c r="AB708" s="575"/>
      <c r="AC708" s="569"/>
      <c r="AD708" s="569"/>
      <c r="AE708" s="569"/>
      <c r="AF708" s="569"/>
      <c r="AG708" s="569"/>
      <c r="AH708" s="569"/>
      <c r="AI708" s="569"/>
      <c r="AJ708" s="569"/>
      <c r="AK708" s="569"/>
      <c r="AL708" s="569"/>
      <c r="AM708" s="569"/>
      <c r="AN708" s="569"/>
      <c r="AQ708" s="525"/>
      <c r="AR708" s="525"/>
      <c r="AS708" s="525"/>
      <c r="AT708" s="525"/>
      <c r="AU708" s="525"/>
      <c r="AV708" s="525"/>
      <c r="AW708" s="525"/>
      <c r="AX708" s="525"/>
      <c r="AY708" s="525"/>
      <c r="AZ708" s="525"/>
      <c r="BA708" s="525"/>
    </row>
    <row r="709" spans="28:53" s="94" customFormat="1">
      <c r="AB709" s="575"/>
      <c r="AC709" s="569"/>
      <c r="AD709" s="569"/>
      <c r="AE709" s="569"/>
      <c r="AF709" s="569"/>
      <c r="AG709" s="569"/>
      <c r="AH709" s="569"/>
      <c r="AI709" s="569"/>
      <c r="AJ709" s="569"/>
      <c r="AK709" s="569"/>
      <c r="AL709" s="569"/>
      <c r="AM709" s="569"/>
      <c r="AN709" s="569"/>
      <c r="AQ709" s="525"/>
      <c r="AR709" s="525"/>
      <c r="AS709" s="525"/>
      <c r="AT709" s="525"/>
      <c r="AU709" s="525"/>
      <c r="AV709" s="525"/>
      <c r="AW709" s="525"/>
      <c r="AX709" s="525"/>
      <c r="AY709" s="525"/>
      <c r="AZ709" s="525"/>
      <c r="BA709" s="525"/>
    </row>
    <row r="710" spans="28:53" s="94" customFormat="1">
      <c r="AB710" s="575"/>
      <c r="AC710" s="569"/>
      <c r="AD710" s="569"/>
      <c r="AE710" s="569"/>
      <c r="AF710" s="569"/>
      <c r="AG710" s="569"/>
      <c r="AH710" s="569"/>
      <c r="AI710" s="569"/>
      <c r="AJ710" s="569"/>
      <c r="AK710" s="569"/>
      <c r="AL710" s="569"/>
      <c r="AM710" s="569"/>
      <c r="AN710" s="569"/>
      <c r="AQ710" s="525"/>
      <c r="AR710" s="525"/>
      <c r="AS710" s="525"/>
      <c r="AT710" s="525"/>
      <c r="AU710" s="525"/>
      <c r="AV710" s="525"/>
      <c r="AW710" s="525"/>
      <c r="AX710" s="525"/>
      <c r="AY710" s="525"/>
      <c r="AZ710" s="525"/>
      <c r="BA710" s="525"/>
    </row>
    <row r="711" spans="28:53" s="94" customFormat="1">
      <c r="AB711" s="575"/>
      <c r="AC711" s="569"/>
      <c r="AD711" s="569"/>
      <c r="AE711" s="569"/>
      <c r="AF711" s="569"/>
      <c r="AG711" s="569"/>
      <c r="AH711" s="569"/>
      <c r="AI711" s="569"/>
      <c r="AJ711" s="569"/>
      <c r="AK711" s="569"/>
      <c r="AL711" s="569"/>
      <c r="AM711" s="569"/>
      <c r="AN711" s="569"/>
      <c r="AQ711" s="525"/>
      <c r="AR711" s="525"/>
      <c r="AS711" s="525"/>
      <c r="AT711" s="525"/>
      <c r="AU711" s="525"/>
      <c r="AV711" s="525"/>
      <c r="AW711" s="525"/>
      <c r="AX711" s="525"/>
      <c r="AY711" s="525"/>
      <c r="AZ711" s="525"/>
      <c r="BA711" s="525"/>
    </row>
    <row r="712" spans="28:53" s="94" customFormat="1">
      <c r="AB712" s="575"/>
      <c r="AC712" s="569"/>
      <c r="AD712" s="569"/>
      <c r="AE712" s="569"/>
      <c r="AF712" s="569"/>
      <c r="AG712" s="569"/>
      <c r="AH712" s="569"/>
      <c r="AI712" s="569"/>
      <c r="AJ712" s="569"/>
      <c r="AK712" s="569"/>
      <c r="AL712" s="569"/>
      <c r="AM712" s="569"/>
      <c r="AN712" s="569"/>
      <c r="AQ712" s="525"/>
      <c r="AR712" s="525"/>
      <c r="AS712" s="525"/>
      <c r="AT712" s="525"/>
      <c r="AU712" s="525"/>
      <c r="AV712" s="525"/>
      <c r="AW712" s="525"/>
      <c r="AX712" s="525"/>
      <c r="AY712" s="525"/>
      <c r="AZ712" s="525"/>
      <c r="BA712" s="525"/>
    </row>
    <row r="713" spans="28:53" s="94" customFormat="1">
      <c r="AB713" s="575"/>
      <c r="AC713" s="569"/>
      <c r="AD713" s="569"/>
      <c r="AE713" s="569"/>
      <c r="AF713" s="569"/>
      <c r="AG713" s="569"/>
      <c r="AH713" s="569"/>
      <c r="AI713" s="569"/>
      <c r="AJ713" s="569"/>
      <c r="AK713" s="569"/>
      <c r="AL713" s="569"/>
      <c r="AM713" s="569"/>
      <c r="AN713" s="569"/>
      <c r="AQ713" s="525"/>
      <c r="AR713" s="525"/>
      <c r="AS713" s="525"/>
      <c r="AT713" s="525"/>
      <c r="AU713" s="525"/>
      <c r="AV713" s="525"/>
      <c r="AW713" s="525"/>
      <c r="AX713" s="525"/>
      <c r="AY713" s="525"/>
      <c r="AZ713" s="525"/>
      <c r="BA713" s="525"/>
    </row>
    <row r="714" spans="28:53" s="94" customFormat="1">
      <c r="AB714" s="575"/>
      <c r="AC714" s="569"/>
      <c r="AD714" s="569"/>
      <c r="AE714" s="569"/>
      <c r="AF714" s="569"/>
      <c r="AG714" s="569"/>
      <c r="AH714" s="569"/>
      <c r="AI714" s="569"/>
      <c r="AJ714" s="569"/>
      <c r="AK714" s="569"/>
      <c r="AL714" s="569"/>
      <c r="AM714" s="569"/>
      <c r="AN714" s="569"/>
      <c r="AQ714" s="525"/>
      <c r="AR714" s="525"/>
      <c r="AS714" s="525"/>
      <c r="AT714" s="525"/>
      <c r="AU714" s="525"/>
      <c r="AV714" s="525"/>
      <c r="AW714" s="525"/>
      <c r="AX714" s="525"/>
      <c r="AY714" s="525"/>
      <c r="AZ714" s="525"/>
      <c r="BA714" s="525"/>
    </row>
    <row r="715" spans="28:53" s="94" customFormat="1">
      <c r="AB715" s="575"/>
      <c r="AC715" s="569"/>
      <c r="AD715" s="569"/>
      <c r="AE715" s="569"/>
      <c r="AF715" s="569"/>
      <c r="AG715" s="569"/>
      <c r="AH715" s="569"/>
      <c r="AI715" s="569"/>
      <c r="AJ715" s="569"/>
      <c r="AK715" s="569"/>
      <c r="AL715" s="569"/>
      <c r="AM715" s="569"/>
      <c r="AN715" s="569"/>
      <c r="AQ715" s="525"/>
      <c r="AR715" s="525"/>
      <c r="AS715" s="525"/>
      <c r="AT715" s="525"/>
      <c r="AU715" s="525"/>
      <c r="AV715" s="525"/>
      <c r="AW715" s="525"/>
      <c r="AX715" s="525"/>
      <c r="AY715" s="525"/>
      <c r="AZ715" s="525"/>
      <c r="BA715" s="525"/>
    </row>
    <row r="716" spans="28:53" s="94" customFormat="1">
      <c r="AB716" s="575"/>
      <c r="AC716" s="569"/>
      <c r="AD716" s="569"/>
      <c r="AE716" s="569"/>
      <c r="AF716" s="569"/>
      <c r="AG716" s="569"/>
      <c r="AH716" s="569"/>
      <c r="AI716" s="569"/>
      <c r="AJ716" s="569"/>
      <c r="AK716" s="569"/>
      <c r="AL716" s="569"/>
      <c r="AM716" s="569"/>
      <c r="AN716" s="569"/>
      <c r="AQ716" s="525"/>
      <c r="AR716" s="525"/>
      <c r="AS716" s="525"/>
      <c r="AT716" s="525"/>
      <c r="AU716" s="525"/>
      <c r="AV716" s="525"/>
      <c r="AW716" s="525"/>
      <c r="AX716" s="525"/>
      <c r="AY716" s="525"/>
      <c r="AZ716" s="525"/>
      <c r="BA716" s="525"/>
    </row>
    <row r="717" spans="28:53" s="94" customFormat="1">
      <c r="AB717" s="575"/>
      <c r="AC717" s="569"/>
      <c r="AD717" s="569"/>
      <c r="AE717" s="569"/>
      <c r="AF717" s="569"/>
      <c r="AG717" s="569"/>
      <c r="AH717" s="569"/>
      <c r="AI717" s="569"/>
      <c r="AJ717" s="569"/>
      <c r="AK717" s="569"/>
      <c r="AL717" s="569"/>
      <c r="AM717" s="569"/>
      <c r="AN717" s="569"/>
      <c r="AQ717" s="525"/>
      <c r="AR717" s="525"/>
      <c r="AS717" s="525"/>
      <c r="AT717" s="525"/>
      <c r="AU717" s="525"/>
      <c r="AV717" s="525"/>
      <c r="AW717" s="525"/>
      <c r="AX717" s="525"/>
      <c r="AY717" s="525"/>
      <c r="AZ717" s="525"/>
      <c r="BA717" s="525"/>
    </row>
    <row r="718" spans="28:53" s="94" customFormat="1">
      <c r="AB718" s="575"/>
      <c r="AC718" s="569"/>
      <c r="AD718" s="569"/>
      <c r="AE718" s="569"/>
      <c r="AF718" s="569"/>
      <c r="AG718" s="569"/>
      <c r="AH718" s="569"/>
      <c r="AI718" s="569"/>
      <c r="AJ718" s="569"/>
      <c r="AK718" s="569"/>
      <c r="AL718" s="569"/>
      <c r="AM718" s="569"/>
      <c r="AN718" s="569"/>
      <c r="AQ718" s="525"/>
      <c r="AR718" s="525"/>
      <c r="AS718" s="525"/>
      <c r="AT718" s="525"/>
      <c r="AU718" s="525"/>
      <c r="AV718" s="525"/>
      <c r="AW718" s="525"/>
      <c r="AX718" s="525"/>
      <c r="AY718" s="525"/>
      <c r="AZ718" s="525"/>
      <c r="BA718" s="525"/>
    </row>
    <row r="719" spans="28:53" s="94" customFormat="1">
      <c r="AB719" s="575"/>
      <c r="AC719" s="569"/>
      <c r="AD719" s="569"/>
      <c r="AE719" s="569"/>
      <c r="AF719" s="569"/>
      <c r="AG719" s="569"/>
      <c r="AH719" s="569"/>
      <c r="AI719" s="569"/>
      <c r="AJ719" s="569"/>
      <c r="AK719" s="569"/>
      <c r="AL719" s="569"/>
      <c r="AM719" s="569"/>
      <c r="AN719" s="569"/>
      <c r="AQ719" s="525"/>
      <c r="AR719" s="525"/>
      <c r="AS719" s="525"/>
      <c r="AT719" s="525"/>
      <c r="AU719" s="525"/>
      <c r="AV719" s="525"/>
      <c r="AW719" s="525"/>
      <c r="AX719" s="525"/>
      <c r="AY719" s="525"/>
      <c r="AZ719" s="525"/>
      <c r="BA719" s="525"/>
    </row>
    <row r="720" spans="28:53" s="94" customFormat="1">
      <c r="AB720" s="575"/>
      <c r="AC720" s="569"/>
      <c r="AD720" s="569"/>
      <c r="AE720" s="569"/>
      <c r="AF720" s="569"/>
      <c r="AG720" s="569"/>
      <c r="AH720" s="569"/>
      <c r="AI720" s="569"/>
      <c r="AJ720" s="569"/>
      <c r="AK720" s="569"/>
      <c r="AL720" s="569"/>
      <c r="AM720" s="569"/>
      <c r="AN720" s="569"/>
      <c r="AQ720" s="525"/>
      <c r="AR720" s="525"/>
      <c r="AS720" s="525"/>
      <c r="AT720" s="525"/>
      <c r="AU720" s="525"/>
      <c r="AV720" s="525"/>
      <c r="AW720" s="525"/>
      <c r="AX720" s="525"/>
      <c r="AY720" s="525"/>
      <c r="AZ720" s="525"/>
      <c r="BA720" s="525"/>
    </row>
    <row r="721" spans="28:53" s="94" customFormat="1">
      <c r="AB721" s="575"/>
      <c r="AC721" s="569"/>
      <c r="AD721" s="569"/>
      <c r="AE721" s="569"/>
      <c r="AF721" s="569"/>
      <c r="AG721" s="569"/>
      <c r="AH721" s="569"/>
      <c r="AI721" s="569"/>
      <c r="AJ721" s="569"/>
      <c r="AK721" s="569"/>
      <c r="AL721" s="569"/>
      <c r="AM721" s="569"/>
      <c r="AN721" s="569"/>
      <c r="AQ721" s="525"/>
      <c r="AR721" s="525"/>
      <c r="AS721" s="525"/>
      <c r="AT721" s="525"/>
      <c r="AU721" s="525"/>
      <c r="AV721" s="525"/>
      <c r="AW721" s="525"/>
      <c r="AX721" s="525"/>
      <c r="AY721" s="525"/>
      <c r="AZ721" s="525"/>
      <c r="BA721" s="525"/>
    </row>
    <row r="722" spans="28:53" s="94" customFormat="1">
      <c r="AB722" s="575"/>
      <c r="AC722" s="569"/>
      <c r="AD722" s="569"/>
      <c r="AE722" s="569"/>
      <c r="AF722" s="569"/>
      <c r="AG722" s="569"/>
      <c r="AH722" s="569"/>
      <c r="AI722" s="569"/>
      <c r="AJ722" s="569"/>
      <c r="AK722" s="569"/>
      <c r="AL722" s="569"/>
      <c r="AM722" s="569"/>
      <c r="AN722" s="569"/>
      <c r="AQ722" s="525"/>
      <c r="AR722" s="525"/>
      <c r="AS722" s="525"/>
      <c r="AT722" s="525"/>
      <c r="AU722" s="525"/>
      <c r="AV722" s="525"/>
      <c r="AW722" s="525"/>
      <c r="AX722" s="525"/>
      <c r="AY722" s="525"/>
      <c r="AZ722" s="525"/>
      <c r="BA722" s="525"/>
    </row>
    <row r="723" spans="28:53" s="94" customFormat="1">
      <c r="AB723" s="575"/>
      <c r="AC723" s="569"/>
      <c r="AD723" s="569"/>
      <c r="AE723" s="569"/>
      <c r="AF723" s="569"/>
      <c r="AG723" s="569"/>
      <c r="AH723" s="569"/>
      <c r="AI723" s="569"/>
      <c r="AJ723" s="569"/>
      <c r="AK723" s="569"/>
      <c r="AL723" s="569"/>
      <c r="AM723" s="569"/>
      <c r="AN723" s="569"/>
      <c r="AQ723" s="525"/>
      <c r="AR723" s="525"/>
      <c r="AS723" s="525"/>
      <c r="AT723" s="525"/>
      <c r="AU723" s="525"/>
      <c r="AV723" s="525"/>
      <c r="AW723" s="525"/>
      <c r="AX723" s="525"/>
      <c r="AY723" s="525"/>
      <c r="AZ723" s="525"/>
      <c r="BA723" s="525"/>
    </row>
    <row r="724" spans="28:53" s="94" customFormat="1">
      <c r="AB724" s="575"/>
      <c r="AC724" s="569"/>
      <c r="AD724" s="569"/>
      <c r="AE724" s="569"/>
      <c r="AF724" s="569"/>
      <c r="AG724" s="569"/>
      <c r="AH724" s="569"/>
      <c r="AI724" s="569"/>
      <c r="AJ724" s="569"/>
      <c r="AK724" s="569"/>
      <c r="AL724" s="569"/>
      <c r="AM724" s="569"/>
      <c r="AN724" s="569"/>
      <c r="AQ724" s="525"/>
      <c r="AR724" s="525"/>
      <c r="AS724" s="525"/>
      <c r="AT724" s="525"/>
      <c r="AU724" s="525"/>
      <c r="AV724" s="525"/>
      <c r="AW724" s="525"/>
      <c r="AX724" s="525"/>
      <c r="AY724" s="525"/>
      <c r="AZ724" s="525"/>
      <c r="BA724" s="525"/>
    </row>
    <row r="725" spans="28:53" s="94" customFormat="1">
      <c r="AB725" s="575"/>
      <c r="AC725" s="569"/>
      <c r="AD725" s="569"/>
      <c r="AE725" s="569"/>
      <c r="AF725" s="569"/>
      <c r="AG725" s="569"/>
      <c r="AH725" s="569"/>
      <c r="AI725" s="569"/>
      <c r="AJ725" s="569"/>
      <c r="AK725" s="569"/>
      <c r="AL725" s="569"/>
      <c r="AM725" s="569"/>
      <c r="AN725" s="569"/>
      <c r="AQ725" s="525"/>
      <c r="AR725" s="525"/>
      <c r="AS725" s="525"/>
      <c r="AT725" s="525"/>
      <c r="AU725" s="525"/>
      <c r="AV725" s="525"/>
      <c r="AW725" s="525"/>
      <c r="AX725" s="525"/>
      <c r="AY725" s="525"/>
      <c r="AZ725" s="525"/>
      <c r="BA725" s="525"/>
    </row>
    <row r="726" spans="28:53" s="94" customFormat="1">
      <c r="AB726" s="575"/>
      <c r="AC726" s="569"/>
      <c r="AD726" s="569"/>
      <c r="AE726" s="569"/>
      <c r="AF726" s="569"/>
      <c r="AG726" s="569"/>
      <c r="AH726" s="569"/>
      <c r="AI726" s="569"/>
      <c r="AJ726" s="569"/>
      <c r="AK726" s="569"/>
      <c r="AL726" s="569"/>
      <c r="AM726" s="569"/>
      <c r="AN726" s="569"/>
      <c r="AQ726" s="525"/>
      <c r="AR726" s="525"/>
      <c r="AS726" s="525"/>
      <c r="AT726" s="525"/>
      <c r="AU726" s="525"/>
      <c r="AV726" s="525"/>
      <c r="AW726" s="525"/>
      <c r="AX726" s="525"/>
      <c r="AY726" s="525"/>
      <c r="AZ726" s="525"/>
      <c r="BA726" s="525"/>
    </row>
    <row r="727" spans="28:53" s="94" customFormat="1">
      <c r="AB727" s="575"/>
      <c r="AC727" s="569"/>
      <c r="AD727" s="569"/>
      <c r="AE727" s="569"/>
      <c r="AF727" s="569"/>
      <c r="AG727" s="569"/>
      <c r="AH727" s="569"/>
      <c r="AI727" s="569"/>
      <c r="AJ727" s="569"/>
      <c r="AK727" s="569"/>
      <c r="AL727" s="569"/>
      <c r="AM727" s="569"/>
      <c r="AN727" s="569"/>
      <c r="AQ727" s="525"/>
      <c r="AR727" s="525"/>
      <c r="AS727" s="525"/>
      <c r="AT727" s="525"/>
      <c r="AU727" s="525"/>
      <c r="AV727" s="525"/>
      <c r="AW727" s="525"/>
      <c r="AX727" s="525"/>
      <c r="AY727" s="525"/>
      <c r="AZ727" s="525"/>
      <c r="BA727" s="525"/>
    </row>
    <row r="728" spans="28:53" s="94" customFormat="1">
      <c r="AB728" s="575"/>
      <c r="AC728" s="569"/>
      <c r="AD728" s="569"/>
      <c r="AE728" s="569"/>
      <c r="AF728" s="569"/>
      <c r="AG728" s="569"/>
      <c r="AH728" s="569"/>
      <c r="AI728" s="569"/>
      <c r="AJ728" s="569"/>
      <c r="AK728" s="569"/>
      <c r="AL728" s="569"/>
      <c r="AM728" s="569"/>
      <c r="AN728" s="569"/>
      <c r="AQ728" s="525"/>
      <c r="AR728" s="525"/>
      <c r="AS728" s="525"/>
      <c r="AT728" s="525"/>
      <c r="AU728" s="525"/>
      <c r="AV728" s="525"/>
      <c r="AW728" s="525"/>
      <c r="AX728" s="525"/>
      <c r="AY728" s="525"/>
      <c r="AZ728" s="525"/>
      <c r="BA728" s="525"/>
    </row>
    <row r="729" spans="28:53" s="94" customFormat="1">
      <c r="AB729" s="575"/>
      <c r="AC729" s="569"/>
      <c r="AD729" s="569"/>
      <c r="AE729" s="569"/>
      <c r="AF729" s="569"/>
      <c r="AG729" s="569"/>
      <c r="AH729" s="569"/>
      <c r="AI729" s="569"/>
      <c r="AJ729" s="569"/>
      <c r="AK729" s="569"/>
      <c r="AL729" s="569"/>
      <c r="AM729" s="569"/>
      <c r="AN729" s="569"/>
      <c r="AQ729" s="525"/>
      <c r="AR729" s="525"/>
      <c r="AS729" s="525"/>
      <c r="AT729" s="525"/>
      <c r="AU729" s="525"/>
      <c r="AV729" s="525"/>
      <c r="AW729" s="525"/>
      <c r="AX729" s="525"/>
      <c r="AY729" s="525"/>
      <c r="AZ729" s="525"/>
      <c r="BA729" s="525"/>
    </row>
    <row r="730" spans="28:53" s="94" customFormat="1">
      <c r="AB730" s="575"/>
      <c r="AC730" s="569"/>
      <c r="AD730" s="569"/>
      <c r="AE730" s="569"/>
      <c r="AF730" s="569"/>
      <c r="AG730" s="569"/>
      <c r="AH730" s="569"/>
      <c r="AI730" s="569"/>
      <c r="AJ730" s="569"/>
      <c r="AK730" s="569"/>
      <c r="AL730" s="569"/>
      <c r="AM730" s="569"/>
      <c r="AN730" s="569"/>
      <c r="AQ730" s="525"/>
      <c r="AR730" s="525"/>
      <c r="AS730" s="525"/>
      <c r="AT730" s="525"/>
      <c r="AU730" s="525"/>
      <c r="AV730" s="525"/>
      <c r="AW730" s="525"/>
      <c r="AX730" s="525"/>
      <c r="AY730" s="525"/>
      <c r="AZ730" s="525"/>
      <c r="BA730" s="525"/>
    </row>
    <row r="731" spans="28:53" s="94" customFormat="1">
      <c r="AB731" s="575"/>
      <c r="AC731" s="569"/>
      <c r="AD731" s="569"/>
      <c r="AE731" s="569"/>
      <c r="AF731" s="569"/>
      <c r="AG731" s="569"/>
      <c r="AH731" s="569"/>
      <c r="AI731" s="569"/>
      <c r="AJ731" s="569"/>
      <c r="AK731" s="569"/>
      <c r="AL731" s="569"/>
      <c r="AM731" s="569"/>
      <c r="AN731" s="569"/>
      <c r="AQ731" s="525"/>
      <c r="AR731" s="525"/>
      <c r="AS731" s="525"/>
      <c r="AT731" s="525"/>
      <c r="AU731" s="525"/>
      <c r="AV731" s="525"/>
      <c r="AW731" s="525"/>
      <c r="AX731" s="525"/>
      <c r="AY731" s="525"/>
      <c r="AZ731" s="525"/>
      <c r="BA731" s="525"/>
    </row>
    <row r="732" spans="28:53" s="94" customFormat="1">
      <c r="AB732" s="575"/>
      <c r="AC732" s="569"/>
      <c r="AD732" s="569"/>
      <c r="AE732" s="569"/>
      <c r="AF732" s="569"/>
      <c r="AG732" s="569"/>
      <c r="AH732" s="569"/>
      <c r="AI732" s="569"/>
      <c r="AJ732" s="569"/>
      <c r="AK732" s="569"/>
      <c r="AL732" s="569"/>
      <c r="AM732" s="569"/>
      <c r="AN732" s="569"/>
      <c r="AQ732" s="525"/>
      <c r="AR732" s="525"/>
      <c r="AS732" s="525"/>
      <c r="AT732" s="525"/>
      <c r="AU732" s="525"/>
      <c r="AV732" s="525"/>
      <c r="AW732" s="525"/>
      <c r="AX732" s="525"/>
      <c r="AY732" s="525"/>
      <c r="AZ732" s="525"/>
      <c r="BA732" s="525"/>
    </row>
    <row r="733" spans="28:53" s="94" customFormat="1">
      <c r="AB733" s="575"/>
      <c r="AC733" s="569"/>
      <c r="AD733" s="569"/>
      <c r="AE733" s="569"/>
      <c r="AF733" s="569"/>
      <c r="AG733" s="569"/>
      <c r="AH733" s="569"/>
      <c r="AI733" s="569"/>
      <c r="AJ733" s="569"/>
      <c r="AK733" s="569"/>
      <c r="AL733" s="569"/>
      <c r="AM733" s="569"/>
      <c r="AN733" s="569"/>
      <c r="AQ733" s="525"/>
      <c r="AR733" s="525"/>
      <c r="AS733" s="525"/>
      <c r="AT733" s="525"/>
      <c r="AU733" s="525"/>
      <c r="AV733" s="525"/>
      <c r="AW733" s="525"/>
      <c r="AX733" s="525"/>
      <c r="AY733" s="525"/>
      <c r="AZ733" s="525"/>
      <c r="BA733" s="525"/>
    </row>
    <row r="734" spans="28:53" s="94" customFormat="1">
      <c r="AB734" s="575"/>
      <c r="AC734" s="569"/>
      <c r="AD734" s="569"/>
      <c r="AE734" s="569"/>
      <c r="AF734" s="569"/>
      <c r="AG734" s="569"/>
      <c r="AH734" s="569"/>
      <c r="AI734" s="569"/>
      <c r="AJ734" s="569"/>
      <c r="AK734" s="569"/>
      <c r="AL734" s="569"/>
      <c r="AM734" s="569"/>
      <c r="AN734" s="569"/>
      <c r="AQ734" s="525"/>
      <c r="AR734" s="525"/>
      <c r="AS734" s="525"/>
      <c r="AT734" s="525"/>
      <c r="AU734" s="525"/>
      <c r="AV734" s="525"/>
      <c r="AW734" s="525"/>
      <c r="AX734" s="525"/>
      <c r="AY734" s="525"/>
      <c r="AZ734" s="525"/>
      <c r="BA734" s="525"/>
    </row>
    <row r="735" spans="28:53" s="94" customFormat="1">
      <c r="AB735" s="575"/>
      <c r="AC735" s="569"/>
      <c r="AD735" s="569"/>
      <c r="AE735" s="569"/>
      <c r="AF735" s="569"/>
      <c r="AG735" s="569"/>
      <c r="AH735" s="569"/>
      <c r="AI735" s="569"/>
      <c r="AJ735" s="569"/>
      <c r="AK735" s="569"/>
      <c r="AL735" s="569"/>
      <c r="AM735" s="569"/>
      <c r="AN735" s="569"/>
      <c r="AQ735" s="525"/>
      <c r="AR735" s="525"/>
      <c r="AS735" s="525"/>
      <c r="AT735" s="525"/>
      <c r="AU735" s="525"/>
      <c r="AV735" s="525"/>
      <c r="AW735" s="525"/>
      <c r="AX735" s="525"/>
      <c r="AY735" s="525"/>
      <c r="AZ735" s="525"/>
      <c r="BA735" s="525"/>
    </row>
    <row r="736" spans="28:53" s="94" customFormat="1">
      <c r="AB736" s="575"/>
      <c r="AC736" s="569"/>
      <c r="AD736" s="569"/>
      <c r="AE736" s="569"/>
      <c r="AF736" s="569"/>
      <c r="AG736" s="569"/>
      <c r="AH736" s="569"/>
      <c r="AI736" s="569"/>
      <c r="AJ736" s="569"/>
      <c r="AK736" s="569"/>
      <c r="AL736" s="569"/>
      <c r="AM736" s="569"/>
      <c r="AN736" s="569"/>
      <c r="AQ736" s="525"/>
      <c r="AR736" s="525"/>
      <c r="AS736" s="525"/>
      <c r="AT736" s="525"/>
      <c r="AU736" s="525"/>
      <c r="AV736" s="525"/>
      <c r="AW736" s="525"/>
      <c r="AX736" s="525"/>
      <c r="AY736" s="525"/>
      <c r="AZ736" s="525"/>
      <c r="BA736" s="525"/>
    </row>
    <row r="737" spans="28:53" s="94" customFormat="1">
      <c r="AB737" s="575"/>
      <c r="AC737" s="569"/>
      <c r="AD737" s="569"/>
      <c r="AE737" s="569"/>
      <c r="AF737" s="569"/>
      <c r="AG737" s="569"/>
      <c r="AH737" s="569"/>
      <c r="AI737" s="569"/>
      <c r="AJ737" s="569"/>
      <c r="AK737" s="569"/>
      <c r="AL737" s="569"/>
      <c r="AM737" s="569"/>
      <c r="AN737" s="569"/>
      <c r="AQ737" s="525"/>
      <c r="AR737" s="525"/>
      <c r="AS737" s="525"/>
      <c r="AT737" s="525"/>
      <c r="AU737" s="525"/>
      <c r="AV737" s="525"/>
      <c r="AW737" s="525"/>
      <c r="AX737" s="525"/>
      <c r="AY737" s="525"/>
      <c r="AZ737" s="525"/>
      <c r="BA737" s="525"/>
    </row>
    <row r="738" spans="28:53" s="94" customFormat="1">
      <c r="AB738" s="575"/>
      <c r="AC738" s="569"/>
      <c r="AD738" s="569"/>
      <c r="AE738" s="569"/>
      <c r="AF738" s="569"/>
      <c r="AG738" s="569"/>
      <c r="AH738" s="569"/>
      <c r="AI738" s="569"/>
      <c r="AJ738" s="569"/>
      <c r="AK738" s="569"/>
      <c r="AL738" s="569"/>
      <c r="AM738" s="569"/>
      <c r="AN738" s="569"/>
      <c r="AQ738" s="525"/>
      <c r="AR738" s="525"/>
      <c r="AS738" s="525"/>
      <c r="AT738" s="525"/>
      <c r="AU738" s="525"/>
      <c r="AV738" s="525"/>
      <c r="AW738" s="525"/>
      <c r="AX738" s="525"/>
      <c r="AY738" s="525"/>
      <c r="AZ738" s="525"/>
      <c r="BA738" s="525"/>
    </row>
    <row r="739" spans="28:53" s="94" customFormat="1">
      <c r="AB739" s="575"/>
      <c r="AC739" s="569"/>
      <c r="AD739" s="569"/>
      <c r="AE739" s="569"/>
      <c r="AF739" s="569"/>
      <c r="AG739" s="569"/>
      <c r="AH739" s="569"/>
      <c r="AI739" s="569"/>
      <c r="AJ739" s="569"/>
      <c r="AK739" s="569"/>
      <c r="AL739" s="569"/>
      <c r="AM739" s="569"/>
      <c r="AN739" s="569"/>
      <c r="AQ739" s="525"/>
      <c r="AR739" s="525"/>
      <c r="AS739" s="525"/>
      <c r="AT739" s="525"/>
      <c r="AU739" s="525"/>
      <c r="AV739" s="525"/>
      <c r="AW739" s="525"/>
      <c r="AX739" s="525"/>
      <c r="AY739" s="525"/>
      <c r="AZ739" s="525"/>
      <c r="BA739" s="525"/>
    </row>
    <row r="740" spans="28:53" s="94" customFormat="1">
      <c r="AB740" s="575"/>
      <c r="AC740" s="569"/>
      <c r="AD740" s="569"/>
      <c r="AE740" s="569"/>
      <c r="AF740" s="569"/>
      <c r="AG740" s="569"/>
      <c r="AH740" s="569"/>
      <c r="AI740" s="569"/>
      <c r="AJ740" s="569"/>
      <c r="AK740" s="569"/>
      <c r="AL740" s="569"/>
      <c r="AM740" s="569"/>
      <c r="AN740" s="569"/>
      <c r="AQ740" s="525"/>
      <c r="AR740" s="525"/>
      <c r="AS740" s="525"/>
      <c r="AT740" s="525"/>
      <c r="AU740" s="525"/>
      <c r="AV740" s="525"/>
      <c r="AW740" s="525"/>
      <c r="AX740" s="525"/>
      <c r="AY740" s="525"/>
      <c r="AZ740" s="525"/>
      <c r="BA740" s="525"/>
    </row>
    <row r="741" spans="28:53" s="94" customFormat="1">
      <c r="AB741" s="575"/>
      <c r="AC741" s="569"/>
      <c r="AD741" s="569"/>
      <c r="AE741" s="569"/>
      <c r="AF741" s="569"/>
      <c r="AG741" s="569"/>
      <c r="AH741" s="569"/>
      <c r="AI741" s="569"/>
      <c r="AJ741" s="569"/>
      <c r="AK741" s="569"/>
      <c r="AL741" s="569"/>
      <c r="AM741" s="569"/>
      <c r="AN741" s="569"/>
      <c r="AQ741" s="525"/>
      <c r="AR741" s="525"/>
      <c r="AS741" s="525"/>
      <c r="AT741" s="525"/>
      <c r="AU741" s="525"/>
      <c r="AV741" s="525"/>
      <c r="AW741" s="525"/>
      <c r="AX741" s="525"/>
      <c r="AY741" s="525"/>
      <c r="AZ741" s="525"/>
      <c r="BA741" s="525"/>
    </row>
    <row r="742" spans="28:53" s="94" customFormat="1">
      <c r="AB742" s="575"/>
      <c r="AC742" s="569"/>
      <c r="AD742" s="569"/>
      <c r="AE742" s="569"/>
      <c r="AF742" s="569"/>
      <c r="AG742" s="569"/>
      <c r="AH742" s="569"/>
      <c r="AI742" s="569"/>
      <c r="AJ742" s="569"/>
      <c r="AK742" s="569"/>
      <c r="AL742" s="569"/>
      <c r="AM742" s="569"/>
      <c r="AN742" s="569"/>
      <c r="AQ742" s="525"/>
      <c r="AR742" s="525"/>
      <c r="AS742" s="525"/>
      <c r="AT742" s="525"/>
      <c r="AU742" s="525"/>
      <c r="AV742" s="525"/>
      <c r="AW742" s="525"/>
      <c r="AX742" s="525"/>
      <c r="AY742" s="525"/>
      <c r="AZ742" s="525"/>
      <c r="BA742" s="525"/>
    </row>
    <row r="743" spans="28:53" s="94" customFormat="1">
      <c r="AB743" s="575"/>
      <c r="AC743" s="569"/>
      <c r="AD743" s="569"/>
      <c r="AE743" s="569"/>
      <c r="AF743" s="569"/>
      <c r="AG743" s="569"/>
      <c r="AH743" s="569"/>
      <c r="AI743" s="569"/>
      <c r="AJ743" s="569"/>
      <c r="AK743" s="569"/>
      <c r="AL743" s="569"/>
      <c r="AM743" s="569"/>
      <c r="AN743" s="569"/>
      <c r="AQ743" s="525"/>
      <c r="AR743" s="525"/>
      <c r="AS743" s="525"/>
      <c r="AT743" s="525"/>
      <c r="AU743" s="525"/>
      <c r="AV743" s="525"/>
      <c r="AW743" s="525"/>
      <c r="AX743" s="525"/>
      <c r="AY743" s="525"/>
      <c r="AZ743" s="525"/>
      <c r="BA743" s="525"/>
    </row>
    <row r="744" spans="28:53" s="94" customFormat="1">
      <c r="AB744" s="575"/>
      <c r="AC744" s="569"/>
      <c r="AD744" s="569"/>
      <c r="AE744" s="569"/>
      <c r="AF744" s="569"/>
      <c r="AG744" s="569"/>
      <c r="AH744" s="569"/>
      <c r="AI744" s="569"/>
      <c r="AJ744" s="569"/>
      <c r="AK744" s="569"/>
      <c r="AL744" s="569"/>
      <c r="AM744" s="569"/>
      <c r="AN744" s="569"/>
      <c r="AQ744" s="525"/>
      <c r="AR744" s="525"/>
      <c r="AS744" s="525"/>
      <c r="AT744" s="525"/>
      <c r="AU744" s="525"/>
      <c r="AV744" s="525"/>
      <c r="AW744" s="525"/>
      <c r="AX744" s="525"/>
      <c r="AY744" s="525"/>
      <c r="AZ744" s="525"/>
      <c r="BA744" s="525"/>
    </row>
    <row r="745" spans="28:53" s="94" customFormat="1">
      <c r="AB745" s="575"/>
      <c r="AC745" s="569"/>
      <c r="AD745" s="569"/>
      <c r="AE745" s="569"/>
      <c r="AF745" s="569"/>
      <c r="AG745" s="569"/>
      <c r="AH745" s="569"/>
      <c r="AI745" s="569"/>
      <c r="AJ745" s="569"/>
      <c r="AK745" s="569"/>
      <c r="AL745" s="569"/>
      <c r="AM745" s="569"/>
      <c r="AN745" s="569"/>
      <c r="AQ745" s="525"/>
      <c r="AR745" s="525"/>
      <c r="AS745" s="525"/>
      <c r="AT745" s="525"/>
      <c r="AU745" s="525"/>
      <c r="AV745" s="525"/>
      <c r="AW745" s="525"/>
      <c r="AX745" s="525"/>
      <c r="AY745" s="525"/>
      <c r="AZ745" s="525"/>
      <c r="BA745" s="525"/>
    </row>
    <row r="746" spans="28:53" s="94" customFormat="1">
      <c r="AB746" s="575"/>
      <c r="AC746" s="569"/>
      <c r="AD746" s="569"/>
      <c r="AE746" s="569"/>
      <c r="AF746" s="569"/>
      <c r="AG746" s="569"/>
      <c r="AH746" s="569"/>
      <c r="AI746" s="569"/>
      <c r="AJ746" s="569"/>
      <c r="AK746" s="569"/>
      <c r="AL746" s="569"/>
      <c r="AM746" s="569"/>
      <c r="AN746" s="569"/>
      <c r="AQ746" s="525"/>
      <c r="AR746" s="525"/>
      <c r="AS746" s="525"/>
      <c r="AT746" s="525"/>
      <c r="AU746" s="525"/>
      <c r="AV746" s="525"/>
      <c r="AW746" s="525"/>
      <c r="AX746" s="525"/>
      <c r="AY746" s="525"/>
      <c r="AZ746" s="525"/>
      <c r="BA746" s="525"/>
    </row>
    <row r="747" spans="28:53" s="94" customFormat="1">
      <c r="AB747" s="575"/>
      <c r="AC747" s="569"/>
      <c r="AD747" s="569"/>
      <c r="AE747" s="569"/>
      <c r="AF747" s="569"/>
      <c r="AG747" s="569"/>
      <c r="AH747" s="569"/>
      <c r="AI747" s="569"/>
      <c r="AJ747" s="569"/>
      <c r="AK747" s="569"/>
      <c r="AL747" s="569"/>
      <c r="AM747" s="569"/>
      <c r="AN747" s="569"/>
      <c r="AQ747" s="525"/>
      <c r="AR747" s="525"/>
      <c r="AS747" s="525"/>
      <c r="AT747" s="525"/>
      <c r="AU747" s="525"/>
      <c r="AV747" s="525"/>
      <c r="AW747" s="525"/>
      <c r="AX747" s="525"/>
      <c r="AY747" s="525"/>
      <c r="AZ747" s="525"/>
      <c r="BA747" s="525"/>
    </row>
    <row r="748" spans="28:53" s="94" customFormat="1">
      <c r="AB748" s="575"/>
      <c r="AC748" s="569"/>
      <c r="AD748" s="569"/>
      <c r="AE748" s="569"/>
      <c r="AF748" s="569"/>
      <c r="AG748" s="569"/>
      <c r="AH748" s="569"/>
      <c r="AI748" s="569"/>
      <c r="AJ748" s="569"/>
      <c r="AK748" s="569"/>
      <c r="AL748" s="569"/>
      <c r="AM748" s="569"/>
      <c r="AN748" s="569"/>
      <c r="AQ748" s="525"/>
      <c r="AR748" s="525"/>
      <c r="AS748" s="525"/>
      <c r="AT748" s="525"/>
      <c r="AU748" s="525"/>
      <c r="AV748" s="525"/>
      <c r="AW748" s="525"/>
      <c r="AX748" s="525"/>
      <c r="AY748" s="525"/>
      <c r="AZ748" s="525"/>
      <c r="BA748" s="525"/>
    </row>
    <row r="749" spans="28:53" s="94" customFormat="1">
      <c r="AB749" s="575"/>
      <c r="AC749" s="569"/>
      <c r="AD749" s="569"/>
      <c r="AE749" s="569"/>
      <c r="AF749" s="569"/>
      <c r="AG749" s="569"/>
      <c r="AH749" s="569"/>
      <c r="AI749" s="569"/>
      <c r="AJ749" s="569"/>
      <c r="AK749" s="569"/>
      <c r="AL749" s="569"/>
      <c r="AM749" s="569"/>
      <c r="AN749" s="569"/>
      <c r="AQ749" s="525"/>
      <c r="AR749" s="525"/>
      <c r="AS749" s="525"/>
      <c r="AT749" s="525"/>
      <c r="AU749" s="525"/>
      <c r="AV749" s="525"/>
      <c r="AW749" s="525"/>
      <c r="AX749" s="525"/>
      <c r="AY749" s="525"/>
      <c r="AZ749" s="525"/>
      <c r="BA749" s="525"/>
    </row>
    <row r="750" spans="28:53" s="94" customFormat="1">
      <c r="AB750" s="575"/>
      <c r="AC750" s="569"/>
      <c r="AD750" s="569"/>
      <c r="AE750" s="569"/>
      <c r="AF750" s="569"/>
      <c r="AG750" s="569"/>
      <c r="AH750" s="569"/>
      <c r="AI750" s="569"/>
      <c r="AJ750" s="569"/>
      <c r="AK750" s="569"/>
      <c r="AL750" s="569"/>
      <c r="AM750" s="569"/>
      <c r="AN750" s="569"/>
      <c r="AQ750" s="525"/>
      <c r="AR750" s="525"/>
      <c r="AS750" s="525"/>
      <c r="AT750" s="525"/>
      <c r="AU750" s="525"/>
      <c r="AV750" s="525"/>
      <c r="AW750" s="525"/>
      <c r="AX750" s="525"/>
      <c r="AY750" s="525"/>
      <c r="AZ750" s="525"/>
      <c r="BA750" s="525"/>
    </row>
    <row r="751" spans="28:53" s="94" customFormat="1">
      <c r="AB751" s="575"/>
      <c r="AC751" s="569"/>
      <c r="AD751" s="569"/>
      <c r="AE751" s="569"/>
      <c r="AF751" s="569"/>
      <c r="AG751" s="569"/>
      <c r="AH751" s="569"/>
      <c r="AI751" s="569"/>
      <c r="AJ751" s="569"/>
      <c r="AK751" s="569"/>
      <c r="AL751" s="569"/>
      <c r="AM751" s="569"/>
      <c r="AN751" s="569"/>
      <c r="AQ751" s="525"/>
      <c r="AR751" s="525"/>
      <c r="AS751" s="525"/>
      <c r="AT751" s="525"/>
      <c r="AU751" s="525"/>
      <c r="AV751" s="525"/>
      <c r="AW751" s="525"/>
      <c r="AX751" s="525"/>
      <c r="AY751" s="525"/>
      <c r="AZ751" s="525"/>
      <c r="BA751" s="525"/>
    </row>
    <row r="752" spans="28:53" s="94" customFormat="1">
      <c r="AB752" s="575"/>
      <c r="AC752" s="569"/>
      <c r="AD752" s="569"/>
      <c r="AE752" s="569"/>
      <c r="AF752" s="569"/>
      <c r="AG752" s="569"/>
      <c r="AH752" s="569"/>
      <c r="AI752" s="569"/>
      <c r="AJ752" s="569"/>
      <c r="AK752" s="569"/>
      <c r="AL752" s="569"/>
      <c r="AM752" s="569"/>
      <c r="AN752" s="569"/>
      <c r="AQ752" s="525"/>
      <c r="AR752" s="525"/>
      <c r="AS752" s="525"/>
      <c r="AT752" s="525"/>
      <c r="AU752" s="525"/>
      <c r="AV752" s="525"/>
      <c r="AW752" s="525"/>
      <c r="AX752" s="525"/>
      <c r="AY752" s="525"/>
      <c r="AZ752" s="525"/>
      <c r="BA752" s="525"/>
    </row>
    <row r="753" spans="28:53" s="94" customFormat="1">
      <c r="AB753" s="575"/>
      <c r="AC753" s="569"/>
      <c r="AD753" s="569"/>
      <c r="AE753" s="569"/>
      <c r="AF753" s="569"/>
      <c r="AG753" s="569"/>
      <c r="AH753" s="569"/>
      <c r="AI753" s="569"/>
      <c r="AJ753" s="569"/>
      <c r="AK753" s="569"/>
      <c r="AL753" s="569"/>
      <c r="AM753" s="569"/>
      <c r="AN753" s="569"/>
      <c r="AQ753" s="525"/>
      <c r="AR753" s="525"/>
      <c r="AS753" s="525"/>
      <c r="AT753" s="525"/>
      <c r="AU753" s="525"/>
      <c r="AV753" s="525"/>
      <c r="AW753" s="525"/>
      <c r="AX753" s="525"/>
      <c r="AY753" s="525"/>
      <c r="AZ753" s="525"/>
      <c r="BA753" s="525"/>
    </row>
    <row r="754" spans="28:53" s="94" customFormat="1">
      <c r="AB754" s="575"/>
      <c r="AC754" s="569"/>
      <c r="AD754" s="569"/>
      <c r="AE754" s="569"/>
      <c r="AF754" s="569"/>
      <c r="AG754" s="569"/>
      <c r="AH754" s="569"/>
      <c r="AI754" s="569"/>
      <c r="AJ754" s="569"/>
      <c r="AK754" s="569"/>
      <c r="AL754" s="569"/>
      <c r="AM754" s="569"/>
      <c r="AN754" s="569"/>
      <c r="AQ754" s="525"/>
      <c r="AR754" s="525"/>
      <c r="AS754" s="525"/>
      <c r="AT754" s="525"/>
      <c r="AU754" s="525"/>
      <c r="AV754" s="525"/>
      <c r="AW754" s="525"/>
      <c r="AX754" s="525"/>
      <c r="AY754" s="525"/>
      <c r="AZ754" s="525"/>
      <c r="BA754" s="525"/>
    </row>
    <row r="755" spans="28:53" s="94" customFormat="1">
      <c r="AB755" s="575"/>
      <c r="AC755" s="569"/>
      <c r="AD755" s="569"/>
      <c r="AE755" s="569"/>
      <c r="AF755" s="569"/>
      <c r="AG755" s="569"/>
      <c r="AH755" s="569"/>
      <c r="AI755" s="569"/>
      <c r="AJ755" s="569"/>
      <c r="AK755" s="569"/>
      <c r="AL755" s="569"/>
      <c r="AM755" s="569"/>
      <c r="AN755" s="569"/>
      <c r="AQ755" s="525"/>
      <c r="AR755" s="525"/>
      <c r="AS755" s="525"/>
      <c r="AT755" s="525"/>
      <c r="AU755" s="525"/>
      <c r="AV755" s="525"/>
      <c r="AW755" s="525"/>
      <c r="AX755" s="525"/>
      <c r="AY755" s="525"/>
      <c r="AZ755" s="525"/>
      <c r="BA755" s="525"/>
    </row>
    <row r="756" spans="28:53" s="94" customFormat="1">
      <c r="AB756" s="575"/>
      <c r="AC756" s="569"/>
      <c r="AD756" s="569"/>
      <c r="AE756" s="569"/>
      <c r="AF756" s="569"/>
      <c r="AG756" s="569"/>
      <c r="AH756" s="569"/>
      <c r="AI756" s="569"/>
      <c r="AJ756" s="569"/>
      <c r="AK756" s="569"/>
      <c r="AL756" s="569"/>
      <c r="AM756" s="569"/>
      <c r="AN756" s="569"/>
      <c r="AQ756" s="525"/>
      <c r="AR756" s="525"/>
      <c r="AS756" s="525"/>
      <c r="AT756" s="525"/>
      <c r="AU756" s="525"/>
      <c r="AV756" s="525"/>
      <c r="AW756" s="525"/>
      <c r="AX756" s="525"/>
      <c r="AY756" s="525"/>
      <c r="AZ756" s="525"/>
      <c r="BA756" s="525"/>
    </row>
    <row r="757" spans="28:53" s="94" customFormat="1">
      <c r="AB757" s="575"/>
      <c r="AC757" s="569"/>
      <c r="AD757" s="569"/>
      <c r="AE757" s="569"/>
      <c r="AF757" s="569"/>
      <c r="AG757" s="569"/>
      <c r="AH757" s="569"/>
      <c r="AI757" s="569"/>
      <c r="AJ757" s="569"/>
      <c r="AK757" s="569"/>
      <c r="AL757" s="569"/>
      <c r="AM757" s="569"/>
      <c r="AN757" s="569"/>
      <c r="AQ757" s="525"/>
      <c r="AR757" s="525"/>
      <c r="AS757" s="525"/>
      <c r="AT757" s="525"/>
      <c r="AU757" s="525"/>
      <c r="AV757" s="525"/>
      <c r="AW757" s="525"/>
      <c r="AX757" s="525"/>
      <c r="AY757" s="525"/>
      <c r="AZ757" s="525"/>
      <c r="BA757" s="525"/>
    </row>
    <row r="758" spans="28:53" s="94" customFormat="1">
      <c r="AB758" s="575"/>
      <c r="AC758" s="569"/>
      <c r="AD758" s="569"/>
      <c r="AE758" s="569"/>
      <c r="AF758" s="569"/>
      <c r="AG758" s="569"/>
      <c r="AH758" s="569"/>
      <c r="AI758" s="569"/>
      <c r="AJ758" s="569"/>
      <c r="AK758" s="569"/>
      <c r="AL758" s="569"/>
      <c r="AM758" s="569"/>
      <c r="AN758" s="569"/>
      <c r="AQ758" s="525"/>
      <c r="AR758" s="525"/>
      <c r="AS758" s="525"/>
      <c r="AT758" s="525"/>
      <c r="AU758" s="525"/>
      <c r="AV758" s="525"/>
      <c r="AW758" s="525"/>
      <c r="AX758" s="525"/>
      <c r="AY758" s="525"/>
      <c r="AZ758" s="525"/>
      <c r="BA758" s="525"/>
    </row>
    <row r="759" spans="28:53" s="94" customFormat="1">
      <c r="AB759" s="575"/>
      <c r="AC759" s="569"/>
      <c r="AD759" s="569"/>
      <c r="AE759" s="569"/>
      <c r="AF759" s="569"/>
      <c r="AG759" s="569"/>
      <c r="AH759" s="569"/>
      <c r="AI759" s="569"/>
      <c r="AJ759" s="569"/>
      <c r="AK759" s="569"/>
      <c r="AL759" s="569"/>
      <c r="AM759" s="569"/>
      <c r="AN759" s="569"/>
      <c r="AQ759" s="525"/>
      <c r="AR759" s="525"/>
      <c r="AS759" s="525"/>
      <c r="AT759" s="525"/>
      <c r="AU759" s="525"/>
      <c r="AV759" s="525"/>
      <c r="AW759" s="525"/>
      <c r="AX759" s="525"/>
      <c r="AY759" s="525"/>
      <c r="AZ759" s="525"/>
      <c r="BA759" s="525"/>
    </row>
    <row r="760" spans="28:53" s="94" customFormat="1">
      <c r="AB760" s="575"/>
      <c r="AC760" s="569"/>
      <c r="AD760" s="569"/>
      <c r="AE760" s="569"/>
      <c r="AF760" s="569"/>
      <c r="AG760" s="569"/>
      <c r="AH760" s="569"/>
      <c r="AI760" s="569"/>
      <c r="AJ760" s="569"/>
      <c r="AK760" s="569"/>
      <c r="AL760" s="569"/>
      <c r="AM760" s="569"/>
      <c r="AN760" s="569"/>
      <c r="AQ760" s="525"/>
      <c r="AR760" s="525"/>
      <c r="AS760" s="525"/>
      <c r="AT760" s="525"/>
      <c r="AU760" s="525"/>
      <c r="AV760" s="525"/>
      <c r="AW760" s="525"/>
      <c r="AX760" s="525"/>
      <c r="AY760" s="525"/>
      <c r="AZ760" s="525"/>
      <c r="BA760" s="525"/>
    </row>
    <row r="761" spans="28:53" s="94" customFormat="1">
      <c r="AB761" s="575"/>
      <c r="AC761" s="569"/>
      <c r="AD761" s="569"/>
      <c r="AE761" s="569"/>
      <c r="AF761" s="569"/>
      <c r="AG761" s="569"/>
      <c r="AH761" s="569"/>
      <c r="AI761" s="569"/>
      <c r="AJ761" s="569"/>
      <c r="AK761" s="569"/>
      <c r="AL761" s="569"/>
      <c r="AM761" s="569"/>
      <c r="AN761" s="569"/>
      <c r="AQ761" s="525"/>
      <c r="AR761" s="525"/>
      <c r="AS761" s="525"/>
      <c r="AT761" s="525"/>
      <c r="AU761" s="525"/>
      <c r="AV761" s="525"/>
      <c r="AW761" s="525"/>
      <c r="AX761" s="525"/>
      <c r="AY761" s="525"/>
      <c r="AZ761" s="525"/>
      <c r="BA761" s="525"/>
    </row>
    <row r="762" spans="28:53" s="94" customFormat="1">
      <c r="AB762" s="575"/>
      <c r="AC762" s="569"/>
      <c r="AD762" s="569"/>
      <c r="AE762" s="569"/>
      <c r="AF762" s="569"/>
      <c r="AG762" s="569"/>
      <c r="AH762" s="569"/>
      <c r="AI762" s="569"/>
      <c r="AJ762" s="569"/>
      <c r="AK762" s="569"/>
      <c r="AL762" s="569"/>
      <c r="AM762" s="569"/>
      <c r="AN762" s="569"/>
      <c r="AQ762" s="525"/>
      <c r="AR762" s="525"/>
      <c r="AS762" s="525"/>
      <c r="AT762" s="525"/>
      <c r="AU762" s="525"/>
      <c r="AV762" s="525"/>
      <c r="AW762" s="525"/>
      <c r="AX762" s="525"/>
      <c r="AY762" s="525"/>
      <c r="AZ762" s="525"/>
      <c r="BA762" s="525"/>
    </row>
    <row r="763" spans="28:53" s="94" customFormat="1">
      <c r="AB763" s="575"/>
      <c r="AC763" s="569"/>
      <c r="AD763" s="569"/>
      <c r="AE763" s="569"/>
      <c r="AF763" s="569"/>
      <c r="AG763" s="569"/>
      <c r="AH763" s="569"/>
      <c r="AI763" s="569"/>
      <c r="AJ763" s="569"/>
      <c r="AK763" s="569"/>
      <c r="AL763" s="569"/>
      <c r="AM763" s="569"/>
      <c r="AN763" s="569"/>
      <c r="AQ763" s="525"/>
      <c r="AR763" s="525"/>
      <c r="AS763" s="525"/>
      <c r="AT763" s="525"/>
      <c r="AU763" s="525"/>
      <c r="AV763" s="525"/>
      <c r="AW763" s="525"/>
      <c r="AX763" s="525"/>
      <c r="AY763" s="525"/>
      <c r="AZ763" s="525"/>
      <c r="BA763" s="525"/>
    </row>
    <row r="764" spans="28:53" s="94" customFormat="1">
      <c r="AB764" s="575"/>
      <c r="AC764" s="569"/>
      <c r="AD764" s="569"/>
      <c r="AE764" s="569"/>
      <c r="AF764" s="569"/>
      <c r="AG764" s="569"/>
      <c r="AH764" s="569"/>
      <c r="AI764" s="569"/>
      <c r="AJ764" s="569"/>
      <c r="AK764" s="569"/>
      <c r="AL764" s="569"/>
      <c r="AM764" s="569"/>
      <c r="AN764" s="569"/>
      <c r="AQ764" s="525"/>
      <c r="AR764" s="525"/>
      <c r="AS764" s="525"/>
      <c r="AT764" s="525"/>
      <c r="AU764" s="525"/>
      <c r="AV764" s="525"/>
      <c r="AW764" s="525"/>
      <c r="AX764" s="525"/>
      <c r="AY764" s="525"/>
      <c r="AZ764" s="525"/>
      <c r="BA764" s="525"/>
    </row>
    <row r="765" spans="28:53" s="94" customFormat="1">
      <c r="AB765" s="575"/>
      <c r="AC765" s="569"/>
      <c r="AD765" s="569"/>
      <c r="AE765" s="569"/>
      <c r="AF765" s="569"/>
      <c r="AG765" s="569"/>
      <c r="AH765" s="569"/>
      <c r="AI765" s="569"/>
      <c r="AJ765" s="569"/>
      <c r="AK765" s="569"/>
      <c r="AL765" s="569"/>
      <c r="AM765" s="569"/>
      <c r="AN765" s="569"/>
      <c r="AQ765" s="525"/>
      <c r="AR765" s="525"/>
      <c r="AS765" s="525"/>
      <c r="AT765" s="525"/>
      <c r="AU765" s="525"/>
      <c r="AV765" s="525"/>
      <c r="AW765" s="525"/>
      <c r="AX765" s="525"/>
      <c r="AY765" s="525"/>
      <c r="AZ765" s="525"/>
      <c r="BA765" s="525"/>
    </row>
    <row r="766" spans="28:53" s="94" customFormat="1">
      <c r="AB766" s="575"/>
      <c r="AC766" s="569"/>
      <c r="AD766" s="569"/>
      <c r="AE766" s="569"/>
      <c r="AF766" s="569"/>
      <c r="AG766" s="569"/>
      <c r="AH766" s="569"/>
      <c r="AI766" s="569"/>
      <c r="AJ766" s="569"/>
      <c r="AK766" s="569"/>
      <c r="AL766" s="569"/>
      <c r="AM766" s="569"/>
      <c r="AN766" s="569"/>
      <c r="AQ766" s="525"/>
      <c r="AR766" s="525"/>
      <c r="AS766" s="525"/>
      <c r="AT766" s="525"/>
      <c r="AU766" s="525"/>
      <c r="AV766" s="525"/>
      <c r="AW766" s="525"/>
      <c r="AX766" s="525"/>
      <c r="AY766" s="525"/>
      <c r="AZ766" s="525"/>
      <c r="BA766" s="525"/>
    </row>
    <row r="767" spans="28:53" s="94" customFormat="1">
      <c r="AB767" s="575"/>
      <c r="AC767" s="569"/>
      <c r="AD767" s="569"/>
      <c r="AE767" s="569"/>
      <c r="AF767" s="569"/>
      <c r="AG767" s="569"/>
      <c r="AH767" s="569"/>
      <c r="AI767" s="569"/>
      <c r="AJ767" s="569"/>
      <c r="AK767" s="569"/>
      <c r="AL767" s="569"/>
      <c r="AM767" s="569"/>
      <c r="AN767" s="569"/>
      <c r="AQ767" s="525"/>
      <c r="AR767" s="525"/>
      <c r="AS767" s="525"/>
      <c r="AT767" s="525"/>
      <c r="AU767" s="525"/>
      <c r="AV767" s="525"/>
      <c r="AW767" s="525"/>
      <c r="AX767" s="525"/>
      <c r="AY767" s="525"/>
      <c r="AZ767" s="525"/>
      <c r="BA767" s="525"/>
    </row>
    <row r="768" spans="28:53" s="94" customFormat="1">
      <c r="AB768" s="575"/>
      <c r="AC768" s="569"/>
      <c r="AD768" s="569"/>
      <c r="AE768" s="569"/>
      <c r="AF768" s="569"/>
      <c r="AG768" s="569"/>
      <c r="AH768" s="569"/>
      <c r="AI768" s="569"/>
      <c r="AJ768" s="569"/>
      <c r="AK768" s="569"/>
      <c r="AL768" s="569"/>
      <c r="AM768" s="569"/>
      <c r="AN768" s="569"/>
      <c r="AQ768" s="525"/>
      <c r="AR768" s="525"/>
      <c r="AS768" s="525"/>
      <c r="AT768" s="525"/>
      <c r="AU768" s="525"/>
      <c r="AV768" s="525"/>
      <c r="AW768" s="525"/>
      <c r="AX768" s="525"/>
      <c r="AY768" s="525"/>
      <c r="AZ768" s="525"/>
      <c r="BA768" s="525"/>
    </row>
    <row r="769" spans="28:53" s="94" customFormat="1">
      <c r="AB769" s="575"/>
      <c r="AC769" s="569"/>
      <c r="AD769" s="569"/>
      <c r="AE769" s="569"/>
      <c r="AF769" s="569"/>
      <c r="AG769" s="569"/>
      <c r="AH769" s="569"/>
      <c r="AI769" s="569"/>
      <c r="AJ769" s="569"/>
      <c r="AK769" s="569"/>
      <c r="AL769" s="569"/>
      <c r="AM769" s="569"/>
      <c r="AN769" s="569"/>
      <c r="AQ769" s="525"/>
      <c r="AR769" s="525"/>
      <c r="AS769" s="525"/>
      <c r="AT769" s="525"/>
      <c r="AU769" s="525"/>
      <c r="AV769" s="525"/>
      <c r="AW769" s="525"/>
      <c r="AX769" s="525"/>
      <c r="AY769" s="525"/>
      <c r="AZ769" s="525"/>
      <c r="BA769" s="525"/>
    </row>
    <row r="770" spans="28:53" s="94" customFormat="1">
      <c r="AB770" s="575"/>
      <c r="AC770" s="569"/>
      <c r="AD770" s="569"/>
      <c r="AE770" s="569"/>
      <c r="AF770" s="569"/>
      <c r="AG770" s="569"/>
      <c r="AH770" s="569"/>
      <c r="AI770" s="569"/>
      <c r="AJ770" s="569"/>
      <c r="AK770" s="569"/>
      <c r="AL770" s="569"/>
      <c r="AM770" s="569"/>
      <c r="AN770" s="569"/>
      <c r="AQ770" s="525"/>
      <c r="AR770" s="525"/>
      <c r="AS770" s="525"/>
      <c r="AT770" s="525"/>
      <c r="AU770" s="525"/>
      <c r="AV770" s="525"/>
      <c r="AW770" s="525"/>
      <c r="AX770" s="525"/>
      <c r="AY770" s="525"/>
      <c r="AZ770" s="525"/>
      <c r="BA770" s="525"/>
    </row>
    <row r="771" spans="28:53" s="94" customFormat="1">
      <c r="AB771" s="575"/>
      <c r="AC771" s="569"/>
      <c r="AD771" s="569"/>
      <c r="AE771" s="569"/>
      <c r="AF771" s="569"/>
      <c r="AG771" s="569"/>
      <c r="AH771" s="569"/>
      <c r="AI771" s="569"/>
      <c r="AJ771" s="569"/>
      <c r="AK771" s="569"/>
      <c r="AL771" s="569"/>
      <c r="AM771" s="569"/>
      <c r="AN771" s="569"/>
      <c r="AQ771" s="525"/>
      <c r="AR771" s="525"/>
      <c r="AS771" s="525"/>
      <c r="AT771" s="525"/>
      <c r="AU771" s="525"/>
      <c r="AV771" s="525"/>
      <c r="AW771" s="525"/>
      <c r="AX771" s="525"/>
      <c r="AY771" s="525"/>
      <c r="AZ771" s="525"/>
      <c r="BA771" s="525"/>
    </row>
    <row r="772" spans="28:53" s="94" customFormat="1">
      <c r="AB772" s="575"/>
      <c r="AC772" s="569"/>
      <c r="AD772" s="569"/>
      <c r="AE772" s="569"/>
      <c r="AF772" s="569"/>
      <c r="AG772" s="569"/>
      <c r="AH772" s="569"/>
      <c r="AI772" s="569"/>
      <c r="AJ772" s="569"/>
      <c r="AK772" s="569"/>
      <c r="AL772" s="569"/>
      <c r="AM772" s="569"/>
      <c r="AN772" s="569"/>
      <c r="AQ772" s="525"/>
      <c r="AR772" s="525"/>
      <c r="AS772" s="525"/>
      <c r="AT772" s="525"/>
      <c r="AU772" s="525"/>
      <c r="AV772" s="525"/>
      <c r="AW772" s="525"/>
      <c r="AX772" s="525"/>
      <c r="AY772" s="525"/>
      <c r="AZ772" s="525"/>
      <c r="BA772" s="525"/>
    </row>
    <row r="773" spans="28:53" s="94" customFormat="1">
      <c r="AB773" s="575"/>
      <c r="AC773" s="569"/>
      <c r="AD773" s="569"/>
      <c r="AE773" s="569"/>
      <c r="AF773" s="569"/>
      <c r="AG773" s="569"/>
      <c r="AH773" s="569"/>
      <c r="AI773" s="569"/>
      <c r="AJ773" s="569"/>
      <c r="AK773" s="569"/>
      <c r="AL773" s="569"/>
      <c r="AM773" s="569"/>
      <c r="AN773" s="569"/>
      <c r="AQ773" s="525"/>
      <c r="AR773" s="525"/>
      <c r="AS773" s="525"/>
      <c r="AT773" s="525"/>
      <c r="AU773" s="525"/>
      <c r="AV773" s="525"/>
      <c r="AW773" s="525"/>
      <c r="AX773" s="525"/>
      <c r="AY773" s="525"/>
      <c r="AZ773" s="525"/>
      <c r="BA773" s="525"/>
    </row>
    <row r="774" spans="28:53" s="94" customFormat="1">
      <c r="AB774" s="575"/>
      <c r="AC774" s="569"/>
      <c r="AD774" s="569"/>
      <c r="AE774" s="569"/>
      <c r="AF774" s="569"/>
      <c r="AG774" s="569"/>
      <c r="AH774" s="569"/>
      <c r="AI774" s="569"/>
      <c r="AJ774" s="569"/>
      <c r="AK774" s="569"/>
      <c r="AL774" s="569"/>
      <c r="AM774" s="569"/>
      <c r="AN774" s="569"/>
      <c r="AQ774" s="525"/>
      <c r="AR774" s="525"/>
      <c r="AS774" s="525"/>
      <c r="AT774" s="525"/>
      <c r="AU774" s="525"/>
      <c r="AV774" s="525"/>
      <c r="AW774" s="525"/>
      <c r="AX774" s="525"/>
      <c r="AY774" s="525"/>
      <c r="AZ774" s="525"/>
      <c r="BA774" s="525"/>
    </row>
    <row r="775" spans="28:53" s="94" customFormat="1">
      <c r="AB775" s="575"/>
      <c r="AC775" s="569"/>
      <c r="AD775" s="569"/>
      <c r="AE775" s="569"/>
      <c r="AF775" s="569"/>
      <c r="AG775" s="569"/>
      <c r="AH775" s="569"/>
      <c r="AI775" s="569"/>
      <c r="AJ775" s="569"/>
      <c r="AK775" s="569"/>
      <c r="AL775" s="569"/>
      <c r="AM775" s="569"/>
      <c r="AN775" s="569"/>
      <c r="AQ775" s="525"/>
      <c r="AR775" s="525"/>
      <c r="AS775" s="525"/>
      <c r="AT775" s="525"/>
      <c r="AU775" s="525"/>
      <c r="AV775" s="525"/>
      <c r="AW775" s="525"/>
      <c r="AX775" s="525"/>
      <c r="AY775" s="525"/>
      <c r="AZ775" s="525"/>
      <c r="BA775" s="525"/>
    </row>
    <row r="776" spans="28:53" s="94" customFormat="1">
      <c r="AB776" s="575"/>
      <c r="AC776" s="569"/>
      <c r="AD776" s="569"/>
      <c r="AE776" s="569"/>
      <c r="AF776" s="569"/>
      <c r="AG776" s="569"/>
      <c r="AH776" s="569"/>
      <c r="AI776" s="569"/>
      <c r="AJ776" s="569"/>
      <c r="AK776" s="569"/>
      <c r="AL776" s="569"/>
      <c r="AM776" s="569"/>
      <c r="AN776" s="569"/>
      <c r="AQ776" s="525"/>
      <c r="AR776" s="525"/>
      <c r="AS776" s="525"/>
      <c r="AT776" s="525"/>
      <c r="AU776" s="525"/>
      <c r="AV776" s="525"/>
      <c r="AW776" s="525"/>
      <c r="AX776" s="525"/>
      <c r="AY776" s="525"/>
      <c r="AZ776" s="525"/>
      <c r="BA776" s="525"/>
    </row>
    <row r="777" spans="28:53" s="94" customFormat="1">
      <c r="AB777" s="575"/>
      <c r="AC777" s="569"/>
      <c r="AD777" s="569"/>
      <c r="AE777" s="569"/>
      <c r="AF777" s="569"/>
      <c r="AG777" s="569"/>
      <c r="AH777" s="569"/>
      <c r="AI777" s="569"/>
      <c r="AJ777" s="569"/>
      <c r="AK777" s="569"/>
      <c r="AL777" s="569"/>
      <c r="AM777" s="569"/>
      <c r="AN777" s="569"/>
      <c r="AQ777" s="525"/>
      <c r="AR777" s="525"/>
      <c r="AS777" s="525"/>
      <c r="AT777" s="525"/>
      <c r="AU777" s="525"/>
      <c r="AV777" s="525"/>
      <c r="AW777" s="525"/>
      <c r="AX777" s="525"/>
      <c r="AY777" s="525"/>
      <c r="AZ777" s="525"/>
      <c r="BA777" s="525"/>
    </row>
    <row r="778" spans="28:53" s="94" customFormat="1">
      <c r="AB778" s="575"/>
      <c r="AC778" s="569"/>
      <c r="AD778" s="569"/>
      <c r="AE778" s="569"/>
      <c r="AF778" s="569"/>
      <c r="AG778" s="569"/>
      <c r="AH778" s="569"/>
      <c r="AI778" s="569"/>
      <c r="AJ778" s="569"/>
      <c r="AK778" s="569"/>
      <c r="AL778" s="569"/>
      <c r="AM778" s="569"/>
      <c r="AN778" s="569"/>
      <c r="AQ778" s="525"/>
      <c r="AR778" s="525"/>
      <c r="AS778" s="525"/>
      <c r="AT778" s="525"/>
      <c r="AU778" s="525"/>
      <c r="AV778" s="525"/>
      <c r="AW778" s="525"/>
      <c r="AX778" s="525"/>
      <c r="AY778" s="525"/>
      <c r="AZ778" s="525"/>
      <c r="BA778" s="525"/>
    </row>
    <row r="779" spans="28:53" s="94" customFormat="1">
      <c r="AB779" s="575"/>
      <c r="AC779" s="569"/>
      <c r="AD779" s="569"/>
      <c r="AE779" s="569"/>
      <c r="AF779" s="569"/>
      <c r="AG779" s="569"/>
      <c r="AH779" s="569"/>
      <c r="AI779" s="569"/>
      <c r="AJ779" s="569"/>
      <c r="AK779" s="569"/>
      <c r="AL779" s="569"/>
      <c r="AM779" s="569"/>
      <c r="AN779" s="569"/>
      <c r="AQ779" s="525"/>
      <c r="AR779" s="525"/>
      <c r="AS779" s="525"/>
      <c r="AT779" s="525"/>
      <c r="AU779" s="525"/>
      <c r="AV779" s="525"/>
      <c r="AW779" s="525"/>
      <c r="AX779" s="525"/>
      <c r="AY779" s="525"/>
      <c r="AZ779" s="525"/>
      <c r="BA779" s="525"/>
    </row>
    <row r="780" spans="28:53" s="94" customFormat="1">
      <c r="AB780" s="575"/>
      <c r="AC780" s="569"/>
      <c r="AD780" s="569"/>
      <c r="AE780" s="569"/>
      <c r="AF780" s="569"/>
      <c r="AG780" s="569"/>
      <c r="AH780" s="569"/>
      <c r="AI780" s="569"/>
      <c r="AJ780" s="569"/>
      <c r="AK780" s="569"/>
      <c r="AL780" s="569"/>
      <c r="AM780" s="569"/>
      <c r="AN780" s="569"/>
      <c r="AQ780" s="525"/>
      <c r="AR780" s="525"/>
      <c r="AS780" s="525"/>
      <c r="AT780" s="525"/>
      <c r="AU780" s="525"/>
      <c r="AV780" s="525"/>
      <c r="AW780" s="525"/>
      <c r="AX780" s="525"/>
      <c r="AY780" s="525"/>
      <c r="AZ780" s="525"/>
      <c r="BA780" s="525"/>
    </row>
    <row r="781" spans="28:53" s="94" customFormat="1">
      <c r="AB781" s="575"/>
      <c r="AC781" s="569"/>
      <c r="AD781" s="569"/>
      <c r="AE781" s="569"/>
      <c r="AF781" s="569"/>
      <c r="AG781" s="569"/>
      <c r="AH781" s="569"/>
      <c r="AI781" s="569"/>
      <c r="AJ781" s="569"/>
      <c r="AK781" s="569"/>
      <c r="AL781" s="569"/>
      <c r="AM781" s="569"/>
      <c r="AN781" s="569"/>
      <c r="AQ781" s="525"/>
      <c r="AR781" s="525"/>
      <c r="AS781" s="525"/>
      <c r="AT781" s="525"/>
      <c r="AU781" s="525"/>
      <c r="AV781" s="525"/>
      <c r="AW781" s="525"/>
      <c r="AX781" s="525"/>
      <c r="AY781" s="525"/>
      <c r="AZ781" s="525"/>
      <c r="BA781" s="525"/>
    </row>
    <row r="782" spans="28:53" s="94" customFormat="1">
      <c r="AB782" s="575"/>
      <c r="AC782" s="569"/>
      <c r="AD782" s="569"/>
      <c r="AE782" s="569"/>
      <c r="AF782" s="569"/>
      <c r="AG782" s="569"/>
      <c r="AH782" s="569"/>
      <c r="AI782" s="569"/>
      <c r="AJ782" s="569"/>
      <c r="AK782" s="569"/>
      <c r="AL782" s="569"/>
      <c r="AM782" s="569"/>
      <c r="AN782" s="569"/>
      <c r="AQ782" s="525"/>
      <c r="AR782" s="525"/>
      <c r="AS782" s="525"/>
      <c r="AT782" s="525"/>
      <c r="AU782" s="525"/>
      <c r="AV782" s="525"/>
      <c r="AW782" s="525"/>
      <c r="AX782" s="525"/>
      <c r="AY782" s="525"/>
      <c r="AZ782" s="525"/>
      <c r="BA782" s="525"/>
    </row>
    <row r="783" spans="28:53" s="94" customFormat="1">
      <c r="AB783" s="575"/>
      <c r="AC783" s="569"/>
      <c r="AD783" s="569"/>
      <c r="AE783" s="569"/>
      <c r="AF783" s="569"/>
      <c r="AG783" s="569"/>
      <c r="AH783" s="569"/>
      <c r="AI783" s="569"/>
      <c r="AJ783" s="569"/>
      <c r="AK783" s="569"/>
      <c r="AL783" s="569"/>
      <c r="AM783" s="569"/>
      <c r="AN783" s="569"/>
      <c r="AQ783" s="525"/>
      <c r="AR783" s="525"/>
      <c r="AS783" s="525"/>
      <c r="AT783" s="525"/>
      <c r="AU783" s="525"/>
      <c r="AV783" s="525"/>
      <c r="AW783" s="525"/>
      <c r="AX783" s="525"/>
      <c r="AY783" s="525"/>
      <c r="AZ783" s="525"/>
      <c r="BA783" s="525"/>
    </row>
    <row r="784" spans="28:53" s="94" customFormat="1">
      <c r="AB784" s="575"/>
      <c r="AC784" s="569"/>
      <c r="AD784" s="569"/>
      <c r="AE784" s="569"/>
      <c r="AF784" s="569"/>
      <c r="AG784" s="569"/>
      <c r="AH784" s="569"/>
      <c r="AI784" s="569"/>
      <c r="AJ784" s="569"/>
      <c r="AK784" s="569"/>
      <c r="AL784" s="569"/>
      <c r="AM784" s="569"/>
      <c r="AN784" s="569"/>
      <c r="AQ784" s="525"/>
      <c r="AR784" s="525"/>
      <c r="AS784" s="525"/>
      <c r="AT784" s="525"/>
      <c r="AU784" s="525"/>
      <c r="AV784" s="525"/>
      <c r="AW784" s="525"/>
      <c r="AX784" s="525"/>
      <c r="AY784" s="525"/>
      <c r="AZ784" s="525"/>
      <c r="BA784" s="525"/>
    </row>
    <row r="785" spans="28:53" s="94" customFormat="1">
      <c r="AB785" s="575"/>
      <c r="AC785" s="569"/>
      <c r="AD785" s="569"/>
      <c r="AE785" s="569"/>
      <c r="AF785" s="569"/>
      <c r="AG785" s="569"/>
      <c r="AH785" s="569"/>
      <c r="AI785" s="569"/>
      <c r="AJ785" s="569"/>
      <c r="AK785" s="569"/>
      <c r="AL785" s="569"/>
      <c r="AM785" s="569"/>
      <c r="AN785" s="569"/>
      <c r="AQ785" s="525"/>
      <c r="AR785" s="525"/>
      <c r="AS785" s="525"/>
      <c r="AT785" s="525"/>
      <c r="AU785" s="525"/>
      <c r="AV785" s="525"/>
      <c r="AW785" s="525"/>
      <c r="AX785" s="525"/>
      <c r="AY785" s="525"/>
      <c r="AZ785" s="525"/>
      <c r="BA785" s="525"/>
    </row>
    <row r="786" spans="28:53" s="94" customFormat="1">
      <c r="AB786" s="575"/>
      <c r="AC786" s="569"/>
      <c r="AD786" s="569"/>
      <c r="AE786" s="569"/>
      <c r="AF786" s="569"/>
      <c r="AG786" s="569"/>
      <c r="AH786" s="569"/>
      <c r="AI786" s="569"/>
      <c r="AJ786" s="569"/>
      <c r="AK786" s="569"/>
      <c r="AL786" s="569"/>
      <c r="AM786" s="569"/>
      <c r="AN786" s="569"/>
      <c r="AQ786" s="525"/>
      <c r="AR786" s="525"/>
      <c r="AS786" s="525"/>
      <c r="AT786" s="525"/>
      <c r="AU786" s="525"/>
      <c r="AV786" s="525"/>
      <c r="AW786" s="525"/>
      <c r="AX786" s="525"/>
      <c r="AY786" s="525"/>
      <c r="AZ786" s="525"/>
      <c r="BA786" s="525"/>
    </row>
    <row r="787" spans="28:53" s="94" customFormat="1">
      <c r="AB787" s="575"/>
      <c r="AC787" s="569"/>
      <c r="AD787" s="569"/>
      <c r="AE787" s="569"/>
      <c r="AF787" s="569"/>
      <c r="AG787" s="569"/>
      <c r="AH787" s="569"/>
      <c r="AI787" s="569"/>
      <c r="AJ787" s="569"/>
      <c r="AK787" s="569"/>
      <c r="AL787" s="569"/>
      <c r="AM787" s="569"/>
      <c r="AN787" s="569"/>
      <c r="AQ787" s="525"/>
      <c r="AR787" s="525"/>
      <c r="AS787" s="525"/>
      <c r="AT787" s="525"/>
      <c r="AU787" s="525"/>
      <c r="AV787" s="525"/>
      <c r="AW787" s="525"/>
      <c r="AX787" s="525"/>
      <c r="AY787" s="525"/>
      <c r="AZ787" s="525"/>
      <c r="BA787" s="525"/>
    </row>
    <row r="788" spans="28:53" s="94" customFormat="1">
      <c r="AB788" s="575"/>
      <c r="AC788" s="569"/>
      <c r="AD788" s="569"/>
      <c r="AE788" s="569"/>
      <c r="AF788" s="569"/>
      <c r="AG788" s="569"/>
      <c r="AH788" s="569"/>
      <c r="AI788" s="569"/>
      <c r="AJ788" s="569"/>
      <c r="AK788" s="569"/>
      <c r="AL788" s="569"/>
      <c r="AM788" s="569"/>
      <c r="AN788" s="569"/>
      <c r="AQ788" s="525"/>
      <c r="AR788" s="525"/>
      <c r="AS788" s="525"/>
      <c r="AT788" s="525"/>
      <c r="AU788" s="525"/>
      <c r="AV788" s="525"/>
      <c r="AW788" s="525"/>
      <c r="AX788" s="525"/>
      <c r="AY788" s="525"/>
      <c r="AZ788" s="525"/>
      <c r="BA788" s="525"/>
    </row>
    <row r="789" spans="28:53" s="94" customFormat="1">
      <c r="AB789" s="575"/>
      <c r="AC789" s="569"/>
      <c r="AD789" s="569"/>
      <c r="AE789" s="569"/>
      <c r="AF789" s="569"/>
      <c r="AG789" s="569"/>
      <c r="AH789" s="569"/>
      <c r="AI789" s="569"/>
      <c r="AJ789" s="569"/>
      <c r="AK789" s="569"/>
      <c r="AL789" s="569"/>
      <c r="AM789" s="569"/>
      <c r="AN789" s="569"/>
      <c r="AQ789" s="525"/>
      <c r="AR789" s="525"/>
      <c r="AS789" s="525"/>
      <c r="AT789" s="525"/>
      <c r="AU789" s="525"/>
      <c r="AV789" s="525"/>
      <c r="AW789" s="525"/>
      <c r="AX789" s="525"/>
      <c r="AY789" s="525"/>
      <c r="AZ789" s="525"/>
      <c r="BA789" s="525"/>
    </row>
    <row r="790" spans="28:53" s="94" customFormat="1">
      <c r="AB790" s="575"/>
      <c r="AC790" s="569"/>
      <c r="AD790" s="569"/>
      <c r="AE790" s="569"/>
      <c r="AF790" s="569"/>
      <c r="AG790" s="569"/>
      <c r="AH790" s="569"/>
      <c r="AI790" s="569"/>
      <c r="AJ790" s="569"/>
      <c r="AK790" s="569"/>
      <c r="AL790" s="569"/>
      <c r="AM790" s="569"/>
      <c r="AN790" s="569"/>
      <c r="AQ790" s="525"/>
      <c r="AR790" s="525"/>
      <c r="AS790" s="525"/>
      <c r="AT790" s="525"/>
      <c r="AU790" s="525"/>
      <c r="AV790" s="525"/>
      <c r="AW790" s="525"/>
      <c r="AX790" s="525"/>
      <c r="AY790" s="525"/>
      <c r="AZ790" s="525"/>
      <c r="BA790" s="525"/>
    </row>
    <row r="791" spans="28:53" s="94" customFormat="1">
      <c r="AB791" s="575"/>
      <c r="AC791" s="569"/>
      <c r="AD791" s="569"/>
      <c r="AE791" s="569"/>
      <c r="AF791" s="569"/>
      <c r="AG791" s="569"/>
      <c r="AH791" s="569"/>
      <c r="AI791" s="569"/>
      <c r="AJ791" s="569"/>
      <c r="AK791" s="569"/>
      <c r="AL791" s="569"/>
      <c r="AM791" s="569"/>
      <c r="AN791" s="569"/>
      <c r="AQ791" s="525"/>
      <c r="AR791" s="525"/>
      <c r="AS791" s="525"/>
      <c r="AT791" s="525"/>
      <c r="AU791" s="525"/>
      <c r="AV791" s="525"/>
      <c r="AW791" s="525"/>
      <c r="AX791" s="525"/>
      <c r="AY791" s="525"/>
      <c r="AZ791" s="525"/>
      <c r="BA791" s="525"/>
    </row>
    <row r="792" spans="28:53" s="94" customFormat="1">
      <c r="AB792" s="575"/>
      <c r="AC792" s="569"/>
      <c r="AD792" s="569"/>
      <c r="AE792" s="569"/>
      <c r="AF792" s="569"/>
      <c r="AG792" s="569"/>
      <c r="AH792" s="569"/>
      <c r="AI792" s="569"/>
      <c r="AJ792" s="569"/>
      <c r="AK792" s="569"/>
      <c r="AL792" s="569"/>
      <c r="AM792" s="569"/>
      <c r="AN792" s="569"/>
      <c r="AQ792" s="525"/>
      <c r="AR792" s="525"/>
      <c r="AS792" s="525"/>
      <c r="AT792" s="525"/>
      <c r="AU792" s="525"/>
      <c r="AV792" s="525"/>
      <c r="AW792" s="525"/>
      <c r="AX792" s="525"/>
      <c r="AY792" s="525"/>
      <c r="AZ792" s="525"/>
      <c r="BA792" s="525"/>
    </row>
    <row r="793" spans="28:53" s="94" customFormat="1">
      <c r="AB793" s="575"/>
      <c r="AC793" s="569"/>
      <c r="AD793" s="569"/>
      <c r="AE793" s="569"/>
      <c r="AF793" s="569"/>
      <c r="AG793" s="569"/>
      <c r="AH793" s="569"/>
      <c r="AI793" s="569"/>
      <c r="AJ793" s="569"/>
      <c r="AK793" s="569"/>
      <c r="AL793" s="569"/>
      <c r="AM793" s="569"/>
      <c r="AN793" s="569"/>
      <c r="AQ793" s="525"/>
      <c r="AR793" s="525"/>
      <c r="AS793" s="525"/>
      <c r="AT793" s="525"/>
      <c r="AU793" s="525"/>
      <c r="AV793" s="525"/>
      <c r="AW793" s="525"/>
      <c r="AX793" s="525"/>
      <c r="AY793" s="525"/>
      <c r="AZ793" s="525"/>
      <c r="BA793" s="525"/>
    </row>
    <row r="794" spans="28:53" s="94" customFormat="1">
      <c r="AB794" s="575"/>
      <c r="AC794" s="569"/>
      <c r="AD794" s="569"/>
      <c r="AE794" s="569"/>
      <c r="AF794" s="569"/>
      <c r="AG794" s="569"/>
      <c r="AH794" s="569"/>
      <c r="AI794" s="569"/>
      <c r="AJ794" s="569"/>
      <c r="AK794" s="569"/>
      <c r="AL794" s="569"/>
      <c r="AM794" s="569"/>
      <c r="AN794" s="569"/>
      <c r="AQ794" s="525"/>
      <c r="AR794" s="525"/>
      <c r="AS794" s="525"/>
      <c r="AT794" s="525"/>
      <c r="AU794" s="525"/>
      <c r="AV794" s="525"/>
      <c r="AW794" s="525"/>
      <c r="AX794" s="525"/>
      <c r="AY794" s="525"/>
      <c r="AZ794" s="525"/>
      <c r="BA794" s="525"/>
    </row>
    <row r="795" spans="28:53" s="94" customFormat="1">
      <c r="AB795" s="575"/>
      <c r="AC795" s="569"/>
      <c r="AD795" s="569"/>
      <c r="AE795" s="569"/>
      <c r="AF795" s="569"/>
      <c r="AG795" s="569"/>
      <c r="AH795" s="569"/>
      <c r="AI795" s="569"/>
      <c r="AJ795" s="569"/>
      <c r="AK795" s="569"/>
      <c r="AL795" s="569"/>
      <c r="AM795" s="569"/>
      <c r="AN795" s="569"/>
      <c r="AQ795" s="525"/>
      <c r="AR795" s="525"/>
      <c r="AS795" s="525"/>
      <c r="AT795" s="525"/>
      <c r="AU795" s="525"/>
      <c r="AV795" s="525"/>
      <c r="AW795" s="525"/>
      <c r="AX795" s="525"/>
      <c r="AY795" s="525"/>
      <c r="AZ795" s="525"/>
      <c r="BA795" s="525"/>
    </row>
    <row r="796" spans="28:53" s="94" customFormat="1">
      <c r="AB796" s="575"/>
      <c r="AC796" s="569"/>
      <c r="AD796" s="569"/>
      <c r="AE796" s="569"/>
      <c r="AF796" s="569"/>
      <c r="AG796" s="569"/>
      <c r="AH796" s="569"/>
      <c r="AI796" s="569"/>
      <c r="AJ796" s="569"/>
      <c r="AK796" s="569"/>
      <c r="AL796" s="569"/>
      <c r="AM796" s="569"/>
      <c r="AN796" s="569"/>
      <c r="AQ796" s="525"/>
      <c r="AR796" s="525"/>
      <c r="AS796" s="525"/>
      <c r="AT796" s="525"/>
      <c r="AU796" s="525"/>
      <c r="AV796" s="525"/>
      <c r="AW796" s="525"/>
      <c r="AX796" s="525"/>
      <c r="AY796" s="525"/>
      <c r="AZ796" s="525"/>
      <c r="BA796" s="525"/>
    </row>
    <row r="797" spans="28:53" s="94" customFormat="1">
      <c r="AB797" s="575"/>
      <c r="AC797" s="569"/>
      <c r="AD797" s="569"/>
      <c r="AE797" s="569"/>
      <c r="AF797" s="569"/>
      <c r="AG797" s="569"/>
      <c r="AH797" s="569"/>
      <c r="AI797" s="569"/>
      <c r="AJ797" s="569"/>
      <c r="AK797" s="569"/>
      <c r="AL797" s="569"/>
      <c r="AM797" s="569"/>
      <c r="AN797" s="569"/>
      <c r="AQ797" s="525"/>
      <c r="AR797" s="525"/>
      <c r="AS797" s="525"/>
      <c r="AT797" s="525"/>
      <c r="AU797" s="525"/>
      <c r="AV797" s="525"/>
      <c r="AW797" s="525"/>
      <c r="AX797" s="525"/>
      <c r="AY797" s="525"/>
      <c r="AZ797" s="525"/>
      <c r="BA797" s="525"/>
    </row>
    <row r="798" spans="28:53" s="94" customFormat="1">
      <c r="AB798" s="575"/>
      <c r="AC798" s="569"/>
      <c r="AD798" s="569"/>
      <c r="AE798" s="569"/>
      <c r="AF798" s="569"/>
      <c r="AG798" s="569"/>
      <c r="AH798" s="569"/>
      <c r="AI798" s="569"/>
      <c r="AJ798" s="569"/>
      <c r="AK798" s="569"/>
      <c r="AL798" s="569"/>
      <c r="AM798" s="569"/>
      <c r="AN798" s="569"/>
      <c r="AQ798" s="525"/>
      <c r="AR798" s="525"/>
      <c r="AS798" s="525"/>
      <c r="AT798" s="525"/>
      <c r="AU798" s="525"/>
      <c r="AV798" s="525"/>
      <c r="AW798" s="525"/>
      <c r="AX798" s="525"/>
      <c r="AY798" s="525"/>
      <c r="AZ798" s="525"/>
      <c r="BA798" s="525"/>
    </row>
    <row r="799" spans="28:53" s="94" customFormat="1">
      <c r="AB799" s="575"/>
      <c r="AC799" s="569"/>
      <c r="AD799" s="569"/>
      <c r="AE799" s="569"/>
      <c r="AF799" s="569"/>
      <c r="AG799" s="569"/>
      <c r="AH799" s="569"/>
      <c r="AI799" s="569"/>
      <c r="AJ799" s="569"/>
      <c r="AK799" s="569"/>
      <c r="AL799" s="569"/>
      <c r="AM799" s="569"/>
      <c r="AN799" s="569"/>
      <c r="AQ799" s="525"/>
      <c r="AR799" s="525"/>
      <c r="AS799" s="525"/>
      <c r="AT799" s="525"/>
      <c r="AU799" s="525"/>
      <c r="AV799" s="525"/>
      <c r="AW799" s="525"/>
      <c r="AX799" s="525"/>
      <c r="AY799" s="525"/>
      <c r="AZ799" s="525"/>
      <c r="BA799" s="525"/>
    </row>
    <row r="800" spans="28:53" s="94" customFormat="1">
      <c r="AB800" s="575"/>
      <c r="AC800" s="569"/>
      <c r="AD800" s="569"/>
      <c r="AE800" s="569"/>
      <c r="AF800" s="569"/>
      <c r="AG800" s="569"/>
      <c r="AH800" s="569"/>
      <c r="AI800" s="569"/>
      <c r="AJ800" s="569"/>
      <c r="AK800" s="569"/>
      <c r="AL800" s="569"/>
      <c r="AM800" s="569"/>
      <c r="AN800" s="569"/>
      <c r="AQ800" s="525"/>
      <c r="AR800" s="525"/>
      <c r="AS800" s="525"/>
      <c r="AT800" s="525"/>
      <c r="AU800" s="525"/>
      <c r="AV800" s="525"/>
      <c r="AW800" s="525"/>
      <c r="AX800" s="525"/>
      <c r="AY800" s="525"/>
      <c r="AZ800" s="525"/>
      <c r="BA800" s="525"/>
    </row>
    <row r="801" spans="28:53" s="94" customFormat="1">
      <c r="AB801" s="575"/>
      <c r="AC801" s="569"/>
      <c r="AD801" s="569"/>
      <c r="AE801" s="569"/>
      <c r="AF801" s="569"/>
      <c r="AG801" s="569"/>
      <c r="AH801" s="569"/>
      <c r="AI801" s="569"/>
      <c r="AJ801" s="569"/>
      <c r="AK801" s="569"/>
      <c r="AL801" s="569"/>
      <c r="AM801" s="569"/>
      <c r="AN801" s="569"/>
      <c r="AQ801" s="525"/>
      <c r="AR801" s="525"/>
      <c r="AS801" s="525"/>
      <c r="AT801" s="525"/>
      <c r="AU801" s="525"/>
      <c r="AV801" s="525"/>
      <c r="AW801" s="525"/>
      <c r="AX801" s="525"/>
      <c r="AY801" s="525"/>
      <c r="AZ801" s="525"/>
      <c r="BA801" s="525"/>
    </row>
    <row r="802" spans="28:53" s="94" customFormat="1">
      <c r="AB802" s="575"/>
      <c r="AC802" s="569"/>
      <c r="AD802" s="569"/>
      <c r="AE802" s="569"/>
      <c r="AF802" s="569"/>
      <c r="AG802" s="569"/>
      <c r="AH802" s="569"/>
      <c r="AI802" s="569"/>
      <c r="AJ802" s="569"/>
      <c r="AK802" s="569"/>
      <c r="AL802" s="569"/>
      <c r="AM802" s="569"/>
      <c r="AN802" s="569"/>
      <c r="AQ802" s="525"/>
      <c r="AR802" s="525"/>
      <c r="AS802" s="525"/>
      <c r="AT802" s="525"/>
      <c r="AU802" s="525"/>
      <c r="AV802" s="525"/>
      <c r="AW802" s="525"/>
      <c r="AX802" s="525"/>
      <c r="AY802" s="525"/>
      <c r="AZ802" s="525"/>
      <c r="BA802" s="525"/>
    </row>
    <row r="803" spans="28:53" s="94" customFormat="1">
      <c r="AB803" s="575"/>
      <c r="AC803" s="569"/>
      <c r="AD803" s="569"/>
      <c r="AE803" s="569"/>
      <c r="AF803" s="569"/>
      <c r="AG803" s="569"/>
      <c r="AH803" s="569"/>
      <c r="AI803" s="569"/>
      <c r="AJ803" s="569"/>
      <c r="AK803" s="569"/>
      <c r="AL803" s="569"/>
      <c r="AM803" s="569"/>
      <c r="AN803" s="569"/>
      <c r="AQ803" s="525"/>
      <c r="AR803" s="525"/>
      <c r="AS803" s="525"/>
      <c r="AT803" s="525"/>
      <c r="AU803" s="525"/>
      <c r="AV803" s="525"/>
      <c r="AW803" s="525"/>
      <c r="AX803" s="525"/>
      <c r="AY803" s="525"/>
      <c r="AZ803" s="525"/>
      <c r="BA803" s="525"/>
    </row>
    <row r="804" spans="28:53" s="94" customFormat="1">
      <c r="AB804" s="575"/>
      <c r="AC804" s="569"/>
      <c r="AD804" s="569"/>
      <c r="AE804" s="569"/>
      <c r="AF804" s="569"/>
      <c r="AG804" s="569"/>
      <c r="AH804" s="569"/>
      <c r="AI804" s="569"/>
      <c r="AJ804" s="569"/>
      <c r="AK804" s="569"/>
      <c r="AL804" s="569"/>
      <c r="AM804" s="569"/>
      <c r="AN804" s="569"/>
      <c r="AQ804" s="525"/>
      <c r="AR804" s="525"/>
      <c r="AS804" s="525"/>
      <c r="AT804" s="525"/>
      <c r="AU804" s="525"/>
      <c r="AV804" s="525"/>
      <c r="AW804" s="525"/>
      <c r="AX804" s="525"/>
      <c r="AY804" s="525"/>
      <c r="AZ804" s="525"/>
      <c r="BA804" s="525"/>
    </row>
    <row r="805" spans="28:53" s="94" customFormat="1">
      <c r="AB805" s="575"/>
      <c r="AC805" s="569"/>
      <c r="AD805" s="569"/>
      <c r="AE805" s="569"/>
      <c r="AF805" s="569"/>
      <c r="AG805" s="569"/>
      <c r="AH805" s="569"/>
      <c r="AI805" s="569"/>
      <c r="AJ805" s="569"/>
      <c r="AK805" s="569"/>
      <c r="AL805" s="569"/>
      <c r="AM805" s="569"/>
      <c r="AN805" s="569"/>
      <c r="AQ805" s="525"/>
      <c r="AR805" s="525"/>
      <c r="AS805" s="525"/>
      <c r="AT805" s="525"/>
      <c r="AU805" s="525"/>
      <c r="AV805" s="525"/>
      <c r="AW805" s="525"/>
      <c r="AX805" s="525"/>
      <c r="AY805" s="525"/>
      <c r="AZ805" s="525"/>
      <c r="BA805" s="525"/>
    </row>
    <row r="806" spans="28:53" s="94" customFormat="1">
      <c r="AB806" s="575"/>
      <c r="AC806" s="569"/>
      <c r="AD806" s="569"/>
      <c r="AE806" s="569"/>
      <c r="AF806" s="569"/>
      <c r="AG806" s="569"/>
      <c r="AH806" s="569"/>
      <c r="AI806" s="569"/>
      <c r="AJ806" s="569"/>
      <c r="AK806" s="569"/>
      <c r="AL806" s="569"/>
      <c r="AM806" s="569"/>
      <c r="AN806" s="569"/>
      <c r="AQ806" s="525"/>
      <c r="AR806" s="525"/>
      <c r="AS806" s="525"/>
      <c r="AT806" s="525"/>
      <c r="AU806" s="525"/>
      <c r="AV806" s="525"/>
      <c r="AW806" s="525"/>
      <c r="AX806" s="525"/>
      <c r="AY806" s="525"/>
      <c r="AZ806" s="525"/>
      <c r="BA806" s="525"/>
    </row>
    <row r="807" spans="28:53" s="94" customFormat="1">
      <c r="AB807" s="575"/>
      <c r="AC807" s="569"/>
      <c r="AD807" s="569"/>
      <c r="AE807" s="569"/>
      <c r="AF807" s="569"/>
      <c r="AG807" s="569"/>
      <c r="AH807" s="569"/>
      <c r="AI807" s="569"/>
      <c r="AJ807" s="569"/>
      <c r="AK807" s="569"/>
      <c r="AL807" s="569"/>
      <c r="AM807" s="569"/>
      <c r="AN807" s="569"/>
      <c r="AQ807" s="525"/>
      <c r="AR807" s="525"/>
      <c r="AS807" s="525"/>
      <c r="AT807" s="525"/>
      <c r="AU807" s="525"/>
      <c r="AV807" s="525"/>
      <c r="AW807" s="525"/>
      <c r="AX807" s="525"/>
      <c r="AY807" s="525"/>
      <c r="AZ807" s="525"/>
      <c r="BA807" s="525"/>
    </row>
    <row r="808" spans="28:53" s="94" customFormat="1">
      <c r="AB808" s="575"/>
      <c r="AC808" s="569"/>
      <c r="AD808" s="569"/>
      <c r="AE808" s="569"/>
      <c r="AF808" s="569"/>
      <c r="AG808" s="569"/>
      <c r="AH808" s="569"/>
      <c r="AI808" s="569"/>
      <c r="AJ808" s="569"/>
      <c r="AK808" s="569"/>
      <c r="AL808" s="569"/>
      <c r="AM808" s="569"/>
      <c r="AN808" s="569"/>
      <c r="AQ808" s="525"/>
      <c r="AR808" s="525"/>
      <c r="AS808" s="525"/>
      <c r="AT808" s="525"/>
      <c r="AU808" s="525"/>
      <c r="AV808" s="525"/>
      <c r="AW808" s="525"/>
      <c r="AX808" s="525"/>
      <c r="AY808" s="525"/>
      <c r="AZ808" s="525"/>
      <c r="BA808" s="525"/>
    </row>
    <row r="809" spans="28:53" s="94" customFormat="1">
      <c r="AB809" s="575"/>
      <c r="AC809" s="569"/>
      <c r="AD809" s="569"/>
      <c r="AE809" s="569"/>
      <c r="AF809" s="569"/>
      <c r="AG809" s="569"/>
      <c r="AH809" s="569"/>
      <c r="AI809" s="569"/>
      <c r="AJ809" s="569"/>
      <c r="AK809" s="569"/>
      <c r="AL809" s="569"/>
      <c r="AM809" s="569"/>
      <c r="AN809" s="569"/>
      <c r="AQ809" s="525"/>
      <c r="AR809" s="525"/>
      <c r="AS809" s="525"/>
      <c r="AT809" s="525"/>
      <c r="AU809" s="525"/>
      <c r="AV809" s="525"/>
      <c r="AW809" s="525"/>
      <c r="AX809" s="525"/>
      <c r="AY809" s="525"/>
      <c r="AZ809" s="525"/>
      <c r="BA809" s="525"/>
    </row>
    <row r="810" spans="28:53" s="94" customFormat="1">
      <c r="AB810" s="575"/>
      <c r="AC810" s="569"/>
      <c r="AD810" s="569"/>
      <c r="AE810" s="569"/>
      <c r="AF810" s="569"/>
      <c r="AG810" s="569"/>
      <c r="AH810" s="569"/>
      <c r="AI810" s="569"/>
      <c r="AJ810" s="569"/>
      <c r="AK810" s="569"/>
      <c r="AL810" s="569"/>
      <c r="AM810" s="569"/>
      <c r="AN810" s="569"/>
      <c r="AQ810" s="525"/>
      <c r="AR810" s="525"/>
      <c r="AS810" s="525"/>
      <c r="AT810" s="525"/>
      <c r="AU810" s="525"/>
      <c r="AV810" s="525"/>
      <c r="AW810" s="525"/>
      <c r="AX810" s="525"/>
      <c r="AY810" s="525"/>
      <c r="AZ810" s="525"/>
      <c r="BA810" s="525"/>
    </row>
    <row r="811" spans="28:53" s="94" customFormat="1">
      <c r="AB811" s="575"/>
      <c r="AC811" s="569"/>
      <c r="AD811" s="569"/>
      <c r="AE811" s="569"/>
      <c r="AF811" s="569"/>
      <c r="AG811" s="569"/>
      <c r="AH811" s="569"/>
      <c r="AI811" s="569"/>
      <c r="AJ811" s="569"/>
      <c r="AK811" s="569"/>
      <c r="AL811" s="569"/>
      <c r="AM811" s="569"/>
      <c r="AN811" s="569"/>
      <c r="AQ811" s="525"/>
      <c r="AR811" s="525"/>
      <c r="AS811" s="525"/>
      <c r="AT811" s="525"/>
      <c r="AU811" s="525"/>
      <c r="AV811" s="525"/>
      <c r="AW811" s="525"/>
      <c r="AX811" s="525"/>
      <c r="AY811" s="525"/>
      <c r="AZ811" s="525"/>
      <c r="BA811" s="525"/>
    </row>
    <row r="812" spans="28:53" s="94" customFormat="1">
      <c r="AB812" s="575"/>
      <c r="AC812" s="569"/>
      <c r="AD812" s="569"/>
      <c r="AE812" s="569"/>
      <c r="AF812" s="569"/>
      <c r="AG812" s="569"/>
      <c r="AH812" s="569"/>
      <c r="AI812" s="569"/>
      <c r="AJ812" s="569"/>
      <c r="AK812" s="569"/>
      <c r="AL812" s="569"/>
      <c r="AM812" s="569"/>
      <c r="AN812" s="569"/>
      <c r="AQ812" s="525"/>
      <c r="AR812" s="525"/>
      <c r="AS812" s="525"/>
      <c r="AT812" s="525"/>
      <c r="AU812" s="525"/>
      <c r="AV812" s="525"/>
      <c r="AW812" s="525"/>
      <c r="AX812" s="525"/>
      <c r="AY812" s="525"/>
      <c r="AZ812" s="525"/>
      <c r="BA812" s="525"/>
    </row>
    <row r="813" spans="28:53" s="94" customFormat="1">
      <c r="AB813" s="575"/>
      <c r="AC813" s="569"/>
      <c r="AD813" s="569"/>
      <c r="AE813" s="569"/>
      <c r="AF813" s="569"/>
      <c r="AG813" s="569"/>
      <c r="AH813" s="569"/>
      <c r="AI813" s="569"/>
      <c r="AJ813" s="569"/>
      <c r="AK813" s="569"/>
      <c r="AL813" s="569"/>
      <c r="AM813" s="569"/>
      <c r="AN813" s="569"/>
      <c r="AQ813" s="525"/>
      <c r="AR813" s="525"/>
      <c r="AS813" s="525"/>
      <c r="AT813" s="525"/>
      <c r="AU813" s="525"/>
      <c r="AV813" s="525"/>
      <c r="AW813" s="525"/>
      <c r="AX813" s="525"/>
      <c r="AY813" s="525"/>
      <c r="AZ813" s="525"/>
      <c r="BA813" s="525"/>
    </row>
    <row r="814" spans="28:53" s="94" customFormat="1">
      <c r="AB814" s="575"/>
      <c r="AC814" s="569"/>
      <c r="AD814" s="569"/>
      <c r="AE814" s="569"/>
      <c r="AF814" s="569"/>
      <c r="AG814" s="569"/>
      <c r="AH814" s="569"/>
      <c r="AI814" s="569"/>
      <c r="AJ814" s="569"/>
      <c r="AK814" s="569"/>
      <c r="AL814" s="569"/>
      <c r="AM814" s="569"/>
      <c r="AN814" s="569"/>
      <c r="AQ814" s="525"/>
      <c r="AR814" s="525"/>
      <c r="AS814" s="525"/>
      <c r="AT814" s="525"/>
      <c r="AU814" s="525"/>
      <c r="AV814" s="525"/>
      <c r="AW814" s="525"/>
      <c r="AX814" s="525"/>
      <c r="AY814" s="525"/>
      <c r="AZ814" s="525"/>
      <c r="BA814" s="525"/>
    </row>
    <row r="815" spans="28:53" s="94" customFormat="1">
      <c r="AB815" s="575"/>
      <c r="AC815" s="569"/>
      <c r="AD815" s="569"/>
      <c r="AE815" s="569"/>
      <c r="AF815" s="569"/>
      <c r="AG815" s="569"/>
      <c r="AH815" s="569"/>
      <c r="AI815" s="569"/>
      <c r="AJ815" s="569"/>
      <c r="AK815" s="569"/>
      <c r="AL815" s="569"/>
      <c r="AM815" s="569"/>
      <c r="AN815" s="569"/>
      <c r="AQ815" s="525"/>
      <c r="AR815" s="525"/>
      <c r="AS815" s="525"/>
      <c r="AT815" s="525"/>
      <c r="AU815" s="525"/>
      <c r="AV815" s="525"/>
      <c r="AW815" s="525"/>
      <c r="AX815" s="525"/>
      <c r="AY815" s="525"/>
      <c r="AZ815" s="525"/>
      <c r="BA815" s="525"/>
    </row>
    <row r="816" spans="28:53" s="94" customFormat="1">
      <c r="AB816" s="575"/>
      <c r="AC816" s="569"/>
      <c r="AD816" s="569"/>
      <c r="AE816" s="569"/>
      <c r="AF816" s="569"/>
      <c r="AG816" s="569"/>
      <c r="AH816" s="569"/>
      <c r="AI816" s="569"/>
      <c r="AJ816" s="569"/>
      <c r="AK816" s="569"/>
      <c r="AL816" s="569"/>
      <c r="AM816" s="569"/>
      <c r="AN816" s="569"/>
      <c r="AQ816" s="525"/>
      <c r="AR816" s="525"/>
      <c r="AS816" s="525"/>
      <c r="AT816" s="525"/>
      <c r="AU816" s="525"/>
      <c r="AV816" s="525"/>
      <c r="AW816" s="525"/>
      <c r="AX816" s="525"/>
      <c r="AY816" s="525"/>
      <c r="AZ816" s="525"/>
      <c r="BA816" s="525"/>
    </row>
    <row r="817" spans="28:53" s="94" customFormat="1">
      <c r="AB817" s="575"/>
      <c r="AC817" s="569"/>
      <c r="AD817" s="569"/>
      <c r="AE817" s="569"/>
      <c r="AF817" s="569"/>
      <c r="AG817" s="569"/>
      <c r="AH817" s="569"/>
      <c r="AI817" s="569"/>
      <c r="AJ817" s="569"/>
      <c r="AK817" s="569"/>
      <c r="AL817" s="569"/>
      <c r="AM817" s="569"/>
      <c r="AN817" s="569"/>
      <c r="AQ817" s="525"/>
      <c r="AR817" s="525"/>
      <c r="AS817" s="525"/>
      <c r="AT817" s="525"/>
      <c r="AU817" s="525"/>
      <c r="AV817" s="525"/>
      <c r="AW817" s="525"/>
      <c r="AX817" s="525"/>
      <c r="AY817" s="525"/>
      <c r="AZ817" s="525"/>
      <c r="BA817" s="525"/>
    </row>
    <row r="818" spans="28:53" s="94" customFormat="1">
      <c r="AB818" s="575"/>
      <c r="AC818" s="569"/>
      <c r="AD818" s="569"/>
      <c r="AE818" s="569"/>
      <c r="AF818" s="569"/>
      <c r="AG818" s="569"/>
      <c r="AH818" s="569"/>
      <c r="AI818" s="569"/>
      <c r="AJ818" s="569"/>
      <c r="AK818" s="569"/>
      <c r="AL818" s="569"/>
      <c r="AM818" s="569"/>
      <c r="AN818" s="569"/>
      <c r="AQ818" s="525"/>
      <c r="AR818" s="525"/>
      <c r="AS818" s="525"/>
      <c r="AT818" s="525"/>
      <c r="AU818" s="525"/>
      <c r="AV818" s="525"/>
      <c r="AW818" s="525"/>
      <c r="AX818" s="525"/>
      <c r="AY818" s="525"/>
      <c r="AZ818" s="525"/>
      <c r="BA818" s="525"/>
    </row>
    <row r="819" spans="28:53" s="94" customFormat="1">
      <c r="AB819" s="575"/>
      <c r="AC819" s="569"/>
      <c r="AD819" s="569"/>
      <c r="AE819" s="569"/>
      <c r="AF819" s="569"/>
      <c r="AG819" s="569"/>
      <c r="AH819" s="569"/>
      <c r="AI819" s="569"/>
      <c r="AJ819" s="569"/>
      <c r="AK819" s="569"/>
      <c r="AL819" s="569"/>
      <c r="AM819" s="569"/>
      <c r="AN819" s="569"/>
      <c r="AQ819" s="525"/>
      <c r="AR819" s="525"/>
      <c r="AS819" s="525"/>
      <c r="AT819" s="525"/>
      <c r="AU819" s="525"/>
      <c r="AV819" s="525"/>
      <c r="AW819" s="525"/>
      <c r="AX819" s="525"/>
      <c r="AY819" s="525"/>
      <c r="AZ819" s="525"/>
      <c r="BA819" s="525"/>
    </row>
    <row r="820" spans="28:53" s="94" customFormat="1">
      <c r="AB820" s="575"/>
      <c r="AC820" s="569"/>
      <c r="AD820" s="569"/>
      <c r="AE820" s="569"/>
      <c r="AF820" s="569"/>
      <c r="AG820" s="569"/>
      <c r="AH820" s="569"/>
      <c r="AI820" s="569"/>
      <c r="AJ820" s="569"/>
      <c r="AK820" s="569"/>
      <c r="AL820" s="569"/>
      <c r="AM820" s="569"/>
      <c r="AN820" s="569"/>
      <c r="AQ820" s="525"/>
      <c r="AR820" s="525"/>
      <c r="AS820" s="525"/>
      <c r="AT820" s="525"/>
      <c r="AU820" s="525"/>
      <c r="AV820" s="525"/>
      <c r="AW820" s="525"/>
      <c r="AX820" s="525"/>
      <c r="AY820" s="525"/>
      <c r="AZ820" s="525"/>
      <c r="BA820" s="525"/>
    </row>
    <row r="821" spans="28:53" s="94" customFormat="1">
      <c r="AB821" s="575"/>
      <c r="AC821" s="569"/>
      <c r="AD821" s="569"/>
      <c r="AE821" s="569"/>
      <c r="AF821" s="569"/>
      <c r="AG821" s="569"/>
      <c r="AH821" s="569"/>
      <c r="AI821" s="569"/>
      <c r="AJ821" s="569"/>
      <c r="AK821" s="569"/>
      <c r="AL821" s="569"/>
      <c r="AM821" s="569"/>
      <c r="AN821" s="569"/>
      <c r="AQ821" s="525"/>
      <c r="AR821" s="525"/>
      <c r="AS821" s="525"/>
      <c r="AT821" s="525"/>
      <c r="AU821" s="525"/>
      <c r="AV821" s="525"/>
      <c r="AW821" s="525"/>
      <c r="AX821" s="525"/>
      <c r="AY821" s="525"/>
      <c r="AZ821" s="525"/>
      <c r="BA821" s="525"/>
    </row>
    <row r="822" spans="28:53" s="94" customFormat="1">
      <c r="AB822" s="575"/>
      <c r="AC822" s="569"/>
      <c r="AD822" s="569"/>
      <c r="AE822" s="569"/>
      <c r="AF822" s="569"/>
      <c r="AG822" s="569"/>
      <c r="AH822" s="569"/>
      <c r="AI822" s="569"/>
      <c r="AJ822" s="569"/>
      <c r="AK822" s="569"/>
      <c r="AL822" s="569"/>
      <c r="AM822" s="569"/>
      <c r="AN822" s="569"/>
      <c r="AQ822" s="525"/>
      <c r="AR822" s="525"/>
      <c r="AS822" s="525"/>
      <c r="AT822" s="525"/>
      <c r="AU822" s="525"/>
      <c r="AV822" s="525"/>
      <c r="AW822" s="525"/>
      <c r="AX822" s="525"/>
      <c r="AY822" s="525"/>
      <c r="AZ822" s="525"/>
      <c r="BA822" s="525"/>
    </row>
    <row r="823" spans="28:53" s="94" customFormat="1">
      <c r="AB823" s="575"/>
      <c r="AC823" s="569"/>
      <c r="AD823" s="569"/>
      <c r="AE823" s="569"/>
      <c r="AF823" s="569"/>
      <c r="AG823" s="569"/>
      <c r="AH823" s="569"/>
      <c r="AI823" s="569"/>
      <c r="AJ823" s="569"/>
      <c r="AK823" s="569"/>
      <c r="AL823" s="569"/>
      <c r="AM823" s="569"/>
      <c r="AN823" s="569"/>
      <c r="AQ823" s="525"/>
      <c r="AR823" s="525"/>
      <c r="AS823" s="525"/>
      <c r="AT823" s="525"/>
      <c r="AU823" s="525"/>
      <c r="AV823" s="525"/>
      <c r="AW823" s="525"/>
      <c r="AX823" s="525"/>
      <c r="AY823" s="525"/>
      <c r="AZ823" s="525"/>
      <c r="BA823" s="525"/>
    </row>
    <row r="824" spans="28:53" s="94" customFormat="1">
      <c r="AB824" s="575"/>
      <c r="AC824" s="569"/>
      <c r="AD824" s="569"/>
      <c r="AE824" s="569"/>
      <c r="AF824" s="569"/>
      <c r="AG824" s="569"/>
      <c r="AH824" s="569"/>
      <c r="AI824" s="569"/>
      <c r="AJ824" s="569"/>
      <c r="AK824" s="569"/>
      <c r="AL824" s="569"/>
      <c r="AM824" s="569"/>
      <c r="AN824" s="569"/>
      <c r="AQ824" s="525"/>
      <c r="AR824" s="525"/>
      <c r="AS824" s="525"/>
      <c r="AT824" s="525"/>
      <c r="AU824" s="525"/>
      <c r="AV824" s="525"/>
      <c r="AW824" s="525"/>
      <c r="AX824" s="525"/>
      <c r="AY824" s="525"/>
      <c r="AZ824" s="525"/>
      <c r="BA824" s="525"/>
    </row>
    <row r="825" spans="28:53" s="94" customFormat="1">
      <c r="AB825" s="575"/>
      <c r="AC825" s="569"/>
      <c r="AD825" s="569"/>
      <c r="AE825" s="569"/>
      <c r="AF825" s="569"/>
      <c r="AG825" s="569"/>
      <c r="AH825" s="569"/>
      <c r="AI825" s="569"/>
      <c r="AJ825" s="569"/>
      <c r="AK825" s="569"/>
      <c r="AL825" s="569"/>
      <c r="AM825" s="569"/>
      <c r="AN825" s="569"/>
      <c r="AQ825" s="525"/>
      <c r="AR825" s="525"/>
      <c r="AS825" s="525"/>
      <c r="AT825" s="525"/>
      <c r="AU825" s="525"/>
      <c r="AV825" s="525"/>
      <c r="AW825" s="525"/>
      <c r="AX825" s="525"/>
      <c r="AY825" s="525"/>
      <c r="AZ825" s="525"/>
      <c r="BA825" s="525"/>
    </row>
    <row r="826" spans="28:53" s="94" customFormat="1">
      <c r="AB826" s="575"/>
      <c r="AC826" s="569"/>
      <c r="AD826" s="569"/>
      <c r="AE826" s="569"/>
      <c r="AF826" s="569"/>
      <c r="AG826" s="569"/>
      <c r="AH826" s="569"/>
      <c r="AI826" s="569"/>
      <c r="AJ826" s="569"/>
      <c r="AK826" s="569"/>
      <c r="AL826" s="569"/>
      <c r="AM826" s="569"/>
      <c r="AN826" s="569"/>
      <c r="AQ826" s="525"/>
      <c r="AR826" s="525"/>
      <c r="AS826" s="525"/>
      <c r="AT826" s="525"/>
      <c r="AU826" s="525"/>
      <c r="AV826" s="525"/>
      <c r="AW826" s="525"/>
      <c r="AX826" s="525"/>
      <c r="AY826" s="525"/>
      <c r="AZ826" s="525"/>
      <c r="BA826" s="525"/>
    </row>
    <row r="827" spans="28:53" s="94" customFormat="1">
      <c r="AB827" s="575"/>
      <c r="AC827" s="569"/>
      <c r="AD827" s="569"/>
      <c r="AE827" s="569"/>
      <c r="AF827" s="569"/>
      <c r="AG827" s="569"/>
      <c r="AH827" s="569"/>
      <c r="AI827" s="569"/>
      <c r="AJ827" s="569"/>
      <c r="AK827" s="569"/>
      <c r="AL827" s="569"/>
      <c r="AM827" s="569"/>
      <c r="AN827" s="569"/>
      <c r="AQ827" s="525"/>
      <c r="AR827" s="525"/>
      <c r="AS827" s="525"/>
      <c r="AT827" s="525"/>
      <c r="AU827" s="525"/>
      <c r="AV827" s="525"/>
      <c r="AW827" s="525"/>
      <c r="AX827" s="525"/>
      <c r="AY827" s="525"/>
      <c r="AZ827" s="525"/>
      <c r="BA827" s="525"/>
    </row>
    <row r="828" spans="28:53" s="94" customFormat="1">
      <c r="AB828" s="575"/>
      <c r="AC828" s="569"/>
      <c r="AD828" s="569"/>
      <c r="AE828" s="569"/>
      <c r="AF828" s="569"/>
      <c r="AG828" s="569"/>
      <c r="AH828" s="569"/>
      <c r="AI828" s="569"/>
      <c r="AJ828" s="569"/>
      <c r="AK828" s="569"/>
      <c r="AL828" s="569"/>
      <c r="AM828" s="569"/>
      <c r="AN828" s="569"/>
      <c r="AQ828" s="525"/>
      <c r="AR828" s="525"/>
      <c r="AS828" s="525"/>
      <c r="AT828" s="525"/>
      <c r="AU828" s="525"/>
      <c r="AV828" s="525"/>
      <c r="AW828" s="525"/>
      <c r="AX828" s="525"/>
      <c r="AY828" s="525"/>
      <c r="AZ828" s="525"/>
      <c r="BA828" s="525"/>
    </row>
    <row r="829" spans="28:53" s="94" customFormat="1">
      <c r="AB829" s="575"/>
      <c r="AC829" s="569"/>
      <c r="AD829" s="569"/>
      <c r="AE829" s="569"/>
      <c r="AF829" s="569"/>
      <c r="AG829" s="569"/>
      <c r="AH829" s="569"/>
      <c r="AI829" s="569"/>
      <c r="AJ829" s="569"/>
      <c r="AK829" s="569"/>
      <c r="AL829" s="569"/>
      <c r="AM829" s="569"/>
      <c r="AN829" s="569"/>
      <c r="AQ829" s="525"/>
      <c r="AR829" s="525"/>
      <c r="AS829" s="525"/>
      <c r="AT829" s="525"/>
      <c r="AU829" s="525"/>
      <c r="AV829" s="525"/>
      <c r="AW829" s="525"/>
      <c r="AX829" s="525"/>
      <c r="AY829" s="525"/>
      <c r="AZ829" s="525"/>
      <c r="BA829" s="525"/>
    </row>
    <row r="830" spans="28:53" s="94" customFormat="1">
      <c r="AB830" s="575"/>
      <c r="AC830" s="569"/>
      <c r="AD830" s="569"/>
      <c r="AE830" s="569"/>
      <c r="AF830" s="569"/>
      <c r="AG830" s="569"/>
      <c r="AH830" s="569"/>
      <c r="AI830" s="569"/>
      <c r="AJ830" s="569"/>
      <c r="AK830" s="569"/>
      <c r="AL830" s="569"/>
      <c r="AM830" s="569"/>
      <c r="AN830" s="569"/>
      <c r="AQ830" s="525"/>
      <c r="AR830" s="525"/>
      <c r="AS830" s="525"/>
      <c r="AT830" s="525"/>
      <c r="AU830" s="525"/>
      <c r="AV830" s="525"/>
      <c r="AW830" s="525"/>
      <c r="AX830" s="525"/>
      <c r="AY830" s="525"/>
      <c r="AZ830" s="525"/>
      <c r="BA830" s="525"/>
    </row>
    <row r="831" spans="28:53" s="94" customFormat="1">
      <c r="AB831" s="575"/>
      <c r="AC831" s="569"/>
      <c r="AD831" s="569"/>
      <c r="AE831" s="569"/>
      <c r="AF831" s="569"/>
      <c r="AG831" s="569"/>
      <c r="AH831" s="569"/>
      <c r="AI831" s="569"/>
      <c r="AJ831" s="569"/>
      <c r="AK831" s="569"/>
      <c r="AL831" s="569"/>
      <c r="AM831" s="569"/>
      <c r="AN831" s="569"/>
      <c r="AQ831" s="525"/>
      <c r="AR831" s="525"/>
      <c r="AS831" s="525"/>
      <c r="AT831" s="525"/>
      <c r="AU831" s="525"/>
      <c r="AV831" s="525"/>
      <c r="AW831" s="525"/>
      <c r="AX831" s="525"/>
      <c r="AY831" s="525"/>
      <c r="AZ831" s="525"/>
      <c r="BA831" s="525"/>
    </row>
    <row r="832" spans="28:53" s="94" customFormat="1">
      <c r="AB832" s="575"/>
      <c r="AC832" s="569"/>
      <c r="AD832" s="569"/>
      <c r="AE832" s="569"/>
      <c r="AF832" s="569"/>
      <c r="AG832" s="569"/>
      <c r="AH832" s="569"/>
      <c r="AI832" s="569"/>
      <c r="AJ832" s="569"/>
      <c r="AK832" s="569"/>
      <c r="AL832" s="569"/>
      <c r="AM832" s="569"/>
      <c r="AN832" s="569"/>
      <c r="AQ832" s="525"/>
      <c r="AR832" s="525"/>
      <c r="AS832" s="525"/>
      <c r="AT832" s="525"/>
      <c r="AU832" s="525"/>
      <c r="AV832" s="525"/>
      <c r="AW832" s="525"/>
      <c r="AX832" s="525"/>
      <c r="AY832" s="525"/>
      <c r="AZ832" s="525"/>
      <c r="BA832" s="525"/>
    </row>
    <row r="833" spans="28:53" s="94" customFormat="1">
      <c r="AB833" s="575"/>
      <c r="AC833" s="569"/>
      <c r="AD833" s="569"/>
      <c r="AE833" s="569"/>
      <c r="AF833" s="569"/>
      <c r="AG833" s="569"/>
      <c r="AH833" s="569"/>
      <c r="AI833" s="569"/>
      <c r="AJ833" s="569"/>
      <c r="AK833" s="569"/>
      <c r="AL833" s="569"/>
      <c r="AM833" s="569"/>
      <c r="AN833" s="569"/>
      <c r="AQ833" s="525"/>
      <c r="AR833" s="525"/>
      <c r="AS833" s="525"/>
      <c r="AT833" s="525"/>
      <c r="AU833" s="525"/>
      <c r="AV833" s="525"/>
      <c r="AW833" s="525"/>
      <c r="AX833" s="525"/>
      <c r="AY833" s="525"/>
      <c r="AZ833" s="525"/>
      <c r="BA833" s="525"/>
    </row>
    <row r="834" spans="28:53" s="94" customFormat="1">
      <c r="AB834" s="575"/>
      <c r="AC834" s="569"/>
      <c r="AD834" s="569"/>
      <c r="AE834" s="569"/>
      <c r="AF834" s="569"/>
      <c r="AG834" s="569"/>
      <c r="AH834" s="569"/>
      <c r="AI834" s="569"/>
      <c r="AJ834" s="569"/>
      <c r="AK834" s="569"/>
      <c r="AL834" s="569"/>
      <c r="AM834" s="569"/>
      <c r="AN834" s="569"/>
      <c r="AQ834" s="525"/>
      <c r="AR834" s="525"/>
      <c r="AS834" s="525"/>
      <c r="AT834" s="525"/>
      <c r="AU834" s="525"/>
      <c r="AV834" s="525"/>
      <c r="AW834" s="525"/>
      <c r="AX834" s="525"/>
      <c r="AY834" s="525"/>
      <c r="AZ834" s="525"/>
      <c r="BA834" s="525"/>
    </row>
    <row r="835" spans="28:53" s="94" customFormat="1">
      <c r="AB835" s="575"/>
      <c r="AC835" s="569"/>
      <c r="AD835" s="569"/>
      <c r="AE835" s="569"/>
      <c r="AF835" s="569"/>
      <c r="AG835" s="569"/>
      <c r="AH835" s="569"/>
      <c r="AI835" s="569"/>
      <c r="AJ835" s="569"/>
      <c r="AK835" s="569"/>
      <c r="AL835" s="569"/>
      <c r="AM835" s="569"/>
      <c r="AN835" s="569"/>
      <c r="AQ835" s="525"/>
      <c r="AR835" s="525"/>
      <c r="AS835" s="525"/>
      <c r="AT835" s="525"/>
      <c r="AU835" s="525"/>
      <c r="AV835" s="525"/>
      <c r="AW835" s="525"/>
      <c r="AX835" s="525"/>
      <c r="AY835" s="525"/>
      <c r="AZ835" s="525"/>
      <c r="BA835" s="525"/>
    </row>
    <row r="836" spans="28:53" s="94" customFormat="1">
      <c r="AB836" s="575"/>
      <c r="AC836" s="569"/>
      <c r="AD836" s="569"/>
      <c r="AE836" s="569"/>
      <c r="AF836" s="569"/>
      <c r="AG836" s="569"/>
      <c r="AH836" s="569"/>
      <c r="AI836" s="569"/>
      <c r="AJ836" s="569"/>
      <c r="AK836" s="569"/>
      <c r="AL836" s="569"/>
      <c r="AM836" s="569"/>
      <c r="AN836" s="569"/>
      <c r="AQ836" s="525"/>
      <c r="AR836" s="525"/>
      <c r="AS836" s="525"/>
      <c r="AT836" s="525"/>
      <c r="AU836" s="525"/>
      <c r="AV836" s="525"/>
      <c r="AW836" s="525"/>
      <c r="AX836" s="525"/>
      <c r="AY836" s="525"/>
      <c r="AZ836" s="525"/>
      <c r="BA836" s="525"/>
    </row>
    <row r="837" spans="28:53" s="94" customFormat="1">
      <c r="AB837" s="575"/>
      <c r="AC837" s="569"/>
      <c r="AD837" s="569"/>
      <c r="AE837" s="569"/>
      <c r="AF837" s="569"/>
      <c r="AG837" s="569"/>
      <c r="AH837" s="569"/>
      <c r="AI837" s="569"/>
      <c r="AJ837" s="569"/>
      <c r="AK837" s="569"/>
      <c r="AL837" s="569"/>
      <c r="AM837" s="569"/>
      <c r="AN837" s="569"/>
      <c r="AQ837" s="525"/>
      <c r="AR837" s="525"/>
      <c r="AS837" s="525"/>
      <c r="AT837" s="525"/>
      <c r="AU837" s="525"/>
      <c r="AV837" s="525"/>
      <c r="AW837" s="525"/>
      <c r="AX837" s="525"/>
      <c r="AY837" s="525"/>
      <c r="AZ837" s="525"/>
      <c r="BA837" s="525"/>
    </row>
    <row r="838" spans="28:53" s="94" customFormat="1">
      <c r="AB838" s="575"/>
      <c r="AC838" s="569"/>
      <c r="AD838" s="569"/>
      <c r="AE838" s="569"/>
      <c r="AF838" s="569"/>
      <c r="AG838" s="569"/>
      <c r="AH838" s="569"/>
      <c r="AI838" s="569"/>
      <c r="AJ838" s="569"/>
      <c r="AK838" s="569"/>
      <c r="AL838" s="569"/>
      <c r="AM838" s="569"/>
      <c r="AN838" s="569"/>
      <c r="AQ838" s="525"/>
      <c r="AR838" s="525"/>
      <c r="AS838" s="525"/>
      <c r="AT838" s="525"/>
      <c r="AU838" s="525"/>
      <c r="AV838" s="525"/>
      <c r="AW838" s="525"/>
      <c r="AX838" s="525"/>
      <c r="AY838" s="525"/>
      <c r="AZ838" s="525"/>
      <c r="BA838" s="525"/>
    </row>
    <row r="839" spans="28:53" s="94" customFormat="1">
      <c r="AB839" s="575"/>
      <c r="AC839" s="569"/>
      <c r="AD839" s="569"/>
      <c r="AE839" s="569"/>
      <c r="AF839" s="569"/>
      <c r="AG839" s="569"/>
      <c r="AH839" s="569"/>
      <c r="AI839" s="569"/>
      <c r="AJ839" s="569"/>
      <c r="AK839" s="569"/>
      <c r="AL839" s="569"/>
      <c r="AM839" s="569"/>
      <c r="AN839" s="569"/>
      <c r="AQ839" s="525"/>
      <c r="AR839" s="525"/>
      <c r="AS839" s="525"/>
      <c r="AT839" s="525"/>
      <c r="AU839" s="525"/>
      <c r="AV839" s="525"/>
      <c r="AW839" s="525"/>
      <c r="AX839" s="525"/>
      <c r="AY839" s="525"/>
      <c r="AZ839" s="525"/>
      <c r="BA839" s="525"/>
    </row>
    <row r="840" spans="28:53" s="94" customFormat="1">
      <c r="AB840" s="575"/>
      <c r="AC840" s="569"/>
      <c r="AD840" s="569"/>
      <c r="AE840" s="569"/>
      <c r="AF840" s="569"/>
      <c r="AG840" s="569"/>
      <c r="AH840" s="569"/>
      <c r="AI840" s="569"/>
      <c r="AJ840" s="569"/>
      <c r="AK840" s="569"/>
      <c r="AL840" s="569"/>
      <c r="AM840" s="569"/>
      <c r="AN840" s="569"/>
      <c r="AQ840" s="525"/>
      <c r="AR840" s="525"/>
      <c r="AS840" s="525"/>
      <c r="AT840" s="525"/>
      <c r="AU840" s="525"/>
      <c r="AV840" s="525"/>
      <c r="AW840" s="525"/>
      <c r="AX840" s="525"/>
      <c r="AY840" s="525"/>
      <c r="AZ840" s="525"/>
      <c r="BA840" s="525"/>
    </row>
    <row r="841" spans="28:53" s="94" customFormat="1">
      <c r="AB841" s="575"/>
      <c r="AC841" s="569"/>
      <c r="AD841" s="569"/>
      <c r="AE841" s="569"/>
      <c r="AF841" s="569"/>
      <c r="AG841" s="569"/>
      <c r="AH841" s="569"/>
      <c r="AI841" s="569"/>
      <c r="AJ841" s="569"/>
      <c r="AK841" s="569"/>
      <c r="AL841" s="569"/>
      <c r="AM841" s="569"/>
      <c r="AN841" s="569"/>
      <c r="AQ841" s="525"/>
      <c r="AR841" s="525"/>
      <c r="AS841" s="525"/>
      <c r="AT841" s="525"/>
      <c r="AU841" s="525"/>
      <c r="AV841" s="525"/>
      <c r="AW841" s="525"/>
      <c r="AX841" s="525"/>
      <c r="AY841" s="525"/>
      <c r="AZ841" s="525"/>
      <c r="BA841" s="525"/>
    </row>
    <row r="842" spans="28:53" s="94" customFormat="1">
      <c r="AB842" s="575"/>
      <c r="AC842" s="569"/>
      <c r="AD842" s="569"/>
      <c r="AE842" s="569"/>
      <c r="AF842" s="569"/>
      <c r="AG842" s="569"/>
      <c r="AH842" s="569"/>
      <c r="AI842" s="569"/>
      <c r="AJ842" s="569"/>
      <c r="AK842" s="569"/>
      <c r="AL842" s="569"/>
      <c r="AM842" s="569"/>
      <c r="AN842" s="569"/>
      <c r="AQ842" s="525"/>
      <c r="AR842" s="525"/>
      <c r="AS842" s="525"/>
      <c r="AT842" s="525"/>
      <c r="AU842" s="525"/>
      <c r="AV842" s="525"/>
      <c r="AW842" s="525"/>
      <c r="AX842" s="525"/>
      <c r="AY842" s="525"/>
      <c r="AZ842" s="525"/>
      <c r="BA842" s="525"/>
    </row>
    <row r="843" spans="28:53" s="94" customFormat="1">
      <c r="AB843" s="575"/>
      <c r="AC843" s="569"/>
      <c r="AD843" s="569"/>
      <c r="AE843" s="569"/>
      <c r="AF843" s="569"/>
      <c r="AG843" s="569"/>
      <c r="AH843" s="569"/>
      <c r="AI843" s="569"/>
      <c r="AJ843" s="569"/>
      <c r="AK843" s="569"/>
      <c r="AL843" s="569"/>
      <c r="AM843" s="569"/>
      <c r="AN843" s="569"/>
      <c r="AQ843" s="525"/>
      <c r="AR843" s="525"/>
      <c r="AS843" s="525"/>
      <c r="AT843" s="525"/>
      <c r="AU843" s="525"/>
      <c r="AV843" s="525"/>
      <c r="AW843" s="525"/>
      <c r="AX843" s="525"/>
      <c r="AY843" s="525"/>
      <c r="AZ843" s="525"/>
      <c r="BA843" s="525"/>
    </row>
    <row r="844" spans="28:53" s="94" customFormat="1">
      <c r="AB844" s="575"/>
      <c r="AC844" s="569"/>
      <c r="AD844" s="569"/>
      <c r="AE844" s="569"/>
      <c r="AF844" s="569"/>
      <c r="AG844" s="569"/>
      <c r="AH844" s="569"/>
      <c r="AI844" s="569"/>
      <c r="AJ844" s="569"/>
      <c r="AK844" s="569"/>
      <c r="AL844" s="569"/>
      <c r="AM844" s="569"/>
      <c r="AN844" s="569"/>
      <c r="AQ844" s="525"/>
      <c r="AR844" s="525"/>
      <c r="AS844" s="525"/>
      <c r="AT844" s="525"/>
      <c r="AU844" s="525"/>
      <c r="AV844" s="525"/>
      <c r="AW844" s="525"/>
      <c r="AX844" s="525"/>
      <c r="AY844" s="525"/>
      <c r="AZ844" s="525"/>
      <c r="BA844" s="525"/>
    </row>
    <row r="845" spans="28:53" s="94" customFormat="1">
      <c r="AB845" s="575"/>
      <c r="AC845" s="569"/>
      <c r="AD845" s="569"/>
      <c r="AE845" s="569"/>
      <c r="AF845" s="569"/>
      <c r="AG845" s="569"/>
      <c r="AH845" s="569"/>
      <c r="AI845" s="569"/>
      <c r="AJ845" s="569"/>
      <c r="AK845" s="569"/>
      <c r="AL845" s="569"/>
      <c r="AM845" s="569"/>
      <c r="AN845" s="569"/>
      <c r="AQ845" s="525"/>
      <c r="AR845" s="525"/>
      <c r="AS845" s="525"/>
      <c r="AT845" s="525"/>
      <c r="AU845" s="525"/>
      <c r="AV845" s="525"/>
      <c r="AW845" s="525"/>
      <c r="AX845" s="525"/>
      <c r="AY845" s="525"/>
      <c r="AZ845" s="525"/>
      <c r="BA845" s="525"/>
    </row>
    <row r="846" spans="28:53" s="94" customFormat="1">
      <c r="AB846" s="575"/>
      <c r="AC846" s="569"/>
      <c r="AD846" s="569"/>
      <c r="AE846" s="569"/>
      <c r="AF846" s="569"/>
      <c r="AG846" s="569"/>
      <c r="AH846" s="569"/>
      <c r="AI846" s="569"/>
      <c r="AJ846" s="569"/>
      <c r="AK846" s="569"/>
      <c r="AL846" s="569"/>
      <c r="AM846" s="569"/>
      <c r="AN846" s="569"/>
      <c r="AQ846" s="525"/>
      <c r="AR846" s="525"/>
      <c r="AS846" s="525"/>
      <c r="AT846" s="525"/>
      <c r="AU846" s="525"/>
      <c r="AV846" s="525"/>
      <c r="AW846" s="525"/>
      <c r="AX846" s="525"/>
      <c r="AY846" s="525"/>
      <c r="AZ846" s="525"/>
      <c r="BA846" s="525"/>
    </row>
    <row r="847" spans="28:53" s="94" customFormat="1">
      <c r="AB847" s="575"/>
      <c r="AC847" s="569"/>
      <c r="AD847" s="569"/>
      <c r="AE847" s="569"/>
      <c r="AF847" s="569"/>
      <c r="AG847" s="569"/>
      <c r="AH847" s="569"/>
      <c r="AI847" s="569"/>
      <c r="AJ847" s="569"/>
      <c r="AK847" s="569"/>
      <c r="AL847" s="569"/>
      <c r="AM847" s="569"/>
      <c r="AN847" s="569"/>
      <c r="AQ847" s="525"/>
      <c r="AR847" s="525"/>
      <c r="AS847" s="525"/>
      <c r="AT847" s="525"/>
      <c r="AU847" s="525"/>
      <c r="AV847" s="525"/>
      <c r="AW847" s="525"/>
      <c r="AX847" s="525"/>
      <c r="AY847" s="525"/>
      <c r="AZ847" s="525"/>
      <c r="BA847" s="525"/>
    </row>
    <row r="848" spans="28:53" s="94" customFormat="1">
      <c r="AB848" s="575"/>
      <c r="AC848" s="569"/>
      <c r="AD848" s="569"/>
      <c r="AE848" s="569"/>
      <c r="AF848" s="569"/>
      <c r="AG848" s="569"/>
      <c r="AH848" s="569"/>
      <c r="AI848" s="569"/>
      <c r="AJ848" s="569"/>
      <c r="AK848" s="569"/>
      <c r="AL848" s="569"/>
      <c r="AM848" s="569"/>
      <c r="AN848" s="569"/>
      <c r="AQ848" s="525"/>
      <c r="AR848" s="525"/>
      <c r="AS848" s="525"/>
      <c r="AT848" s="525"/>
      <c r="AU848" s="525"/>
      <c r="AV848" s="525"/>
      <c r="AW848" s="525"/>
      <c r="AX848" s="525"/>
      <c r="AY848" s="525"/>
      <c r="AZ848" s="525"/>
      <c r="BA848" s="525"/>
    </row>
    <row r="849" spans="28:53" s="94" customFormat="1">
      <c r="AB849" s="575"/>
      <c r="AC849" s="569"/>
      <c r="AD849" s="569"/>
      <c r="AE849" s="569"/>
      <c r="AF849" s="569"/>
      <c r="AG849" s="569"/>
      <c r="AH849" s="569"/>
      <c r="AI849" s="569"/>
      <c r="AJ849" s="569"/>
      <c r="AK849" s="569"/>
      <c r="AL849" s="569"/>
      <c r="AM849" s="569"/>
      <c r="AN849" s="569"/>
      <c r="AQ849" s="525"/>
      <c r="AR849" s="525"/>
      <c r="AS849" s="525"/>
      <c r="AT849" s="525"/>
      <c r="AU849" s="525"/>
      <c r="AV849" s="525"/>
      <c r="AW849" s="525"/>
      <c r="AX849" s="525"/>
      <c r="AY849" s="525"/>
      <c r="AZ849" s="525"/>
      <c r="BA849" s="525"/>
    </row>
    <row r="850" spans="28:53" s="94" customFormat="1">
      <c r="AB850" s="575"/>
      <c r="AC850" s="569"/>
      <c r="AD850" s="569"/>
      <c r="AE850" s="569"/>
      <c r="AF850" s="569"/>
      <c r="AG850" s="569"/>
      <c r="AH850" s="569"/>
      <c r="AI850" s="569"/>
      <c r="AJ850" s="569"/>
      <c r="AK850" s="569"/>
      <c r="AL850" s="569"/>
      <c r="AM850" s="569"/>
      <c r="AN850" s="569"/>
      <c r="AQ850" s="525"/>
      <c r="AR850" s="525"/>
      <c r="AS850" s="525"/>
      <c r="AT850" s="525"/>
      <c r="AU850" s="525"/>
      <c r="AV850" s="525"/>
      <c r="AW850" s="525"/>
      <c r="AX850" s="525"/>
      <c r="AY850" s="525"/>
      <c r="AZ850" s="525"/>
      <c r="BA850" s="525"/>
    </row>
    <row r="851" spans="28:53" s="94" customFormat="1">
      <c r="AB851" s="575"/>
      <c r="AC851" s="569"/>
      <c r="AD851" s="569"/>
      <c r="AE851" s="569"/>
      <c r="AF851" s="569"/>
      <c r="AG851" s="569"/>
      <c r="AH851" s="569"/>
      <c r="AI851" s="569"/>
      <c r="AJ851" s="569"/>
      <c r="AK851" s="569"/>
      <c r="AL851" s="569"/>
      <c r="AM851" s="569"/>
      <c r="AN851" s="569"/>
      <c r="AQ851" s="525"/>
      <c r="AR851" s="525"/>
      <c r="AS851" s="525"/>
      <c r="AT851" s="525"/>
      <c r="AU851" s="525"/>
      <c r="AV851" s="525"/>
      <c r="AW851" s="525"/>
      <c r="AX851" s="525"/>
      <c r="AY851" s="525"/>
      <c r="AZ851" s="525"/>
      <c r="BA851" s="525"/>
    </row>
    <row r="852" spans="28:53" s="94" customFormat="1">
      <c r="AB852" s="575"/>
      <c r="AC852" s="569"/>
      <c r="AD852" s="569"/>
      <c r="AE852" s="569"/>
      <c r="AF852" s="569"/>
      <c r="AG852" s="569"/>
      <c r="AH852" s="569"/>
      <c r="AI852" s="569"/>
      <c r="AJ852" s="569"/>
      <c r="AK852" s="569"/>
      <c r="AL852" s="569"/>
      <c r="AM852" s="569"/>
      <c r="AN852" s="569"/>
      <c r="AQ852" s="525"/>
      <c r="AR852" s="525"/>
      <c r="AS852" s="525"/>
      <c r="AT852" s="525"/>
      <c r="AU852" s="525"/>
      <c r="AV852" s="525"/>
      <c r="AW852" s="525"/>
      <c r="AX852" s="525"/>
      <c r="AY852" s="525"/>
      <c r="AZ852" s="525"/>
      <c r="BA852" s="525"/>
    </row>
    <row r="853" spans="28:53" s="94" customFormat="1">
      <c r="AB853" s="575"/>
      <c r="AC853" s="569"/>
      <c r="AD853" s="569"/>
      <c r="AE853" s="569"/>
      <c r="AF853" s="569"/>
      <c r="AG853" s="569"/>
      <c r="AH853" s="569"/>
      <c r="AI853" s="569"/>
      <c r="AJ853" s="569"/>
      <c r="AK853" s="569"/>
      <c r="AL853" s="569"/>
      <c r="AM853" s="569"/>
      <c r="AN853" s="569"/>
      <c r="AQ853" s="525"/>
      <c r="AR853" s="525"/>
      <c r="AS853" s="525"/>
      <c r="AT853" s="525"/>
      <c r="AU853" s="525"/>
      <c r="AV853" s="525"/>
      <c r="AW853" s="525"/>
      <c r="AX853" s="525"/>
      <c r="AY853" s="525"/>
      <c r="AZ853" s="525"/>
      <c r="BA853" s="525"/>
    </row>
    <row r="854" spans="28:53" s="94" customFormat="1">
      <c r="AB854" s="575"/>
      <c r="AC854" s="569"/>
      <c r="AD854" s="569"/>
      <c r="AE854" s="569"/>
      <c r="AF854" s="569"/>
      <c r="AG854" s="569"/>
      <c r="AH854" s="569"/>
      <c r="AI854" s="569"/>
      <c r="AJ854" s="569"/>
      <c r="AK854" s="569"/>
      <c r="AL854" s="569"/>
      <c r="AM854" s="569"/>
      <c r="AN854" s="569"/>
      <c r="AQ854" s="525"/>
      <c r="AR854" s="525"/>
      <c r="AS854" s="525"/>
      <c r="AT854" s="525"/>
      <c r="AU854" s="525"/>
      <c r="AV854" s="525"/>
      <c r="AW854" s="525"/>
      <c r="AX854" s="525"/>
      <c r="AY854" s="525"/>
      <c r="AZ854" s="525"/>
      <c r="BA854" s="525"/>
    </row>
    <row r="855" spans="28:53" s="94" customFormat="1">
      <c r="AB855" s="575"/>
      <c r="AC855" s="569"/>
      <c r="AD855" s="569"/>
      <c r="AE855" s="569"/>
      <c r="AF855" s="569"/>
      <c r="AG855" s="569"/>
      <c r="AH855" s="569"/>
      <c r="AI855" s="569"/>
      <c r="AJ855" s="569"/>
      <c r="AK855" s="569"/>
      <c r="AL855" s="569"/>
      <c r="AM855" s="569"/>
      <c r="AN855" s="569"/>
      <c r="AQ855" s="525"/>
      <c r="AR855" s="525"/>
      <c r="AS855" s="525"/>
      <c r="AT855" s="525"/>
      <c r="AU855" s="525"/>
      <c r="AV855" s="525"/>
      <c r="AW855" s="525"/>
      <c r="AX855" s="525"/>
      <c r="AY855" s="525"/>
      <c r="AZ855" s="525"/>
      <c r="BA855" s="525"/>
    </row>
    <row r="856" spans="28:53" s="94" customFormat="1">
      <c r="AB856" s="575"/>
      <c r="AC856" s="569"/>
      <c r="AD856" s="569"/>
      <c r="AE856" s="569"/>
      <c r="AF856" s="569"/>
      <c r="AG856" s="569"/>
      <c r="AH856" s="569"/>
      <c r="AI856" s="569"/>
      <c r="AJ856" s="569"/>
      <c r="AK856" s="569"/>
      <c r="AL856" s="569"/>
      <c r="AM856" s="569"/>
      <c r="AN856" s="569"/>
      <c r="AQ856" s="525"/>
      <c r="AR856" s="525"/>
      <c r="AS856" s="525"/>
      <c r="AT856" s="525"/>
      <c r="AU856" s="525"/>
      <c r="AV856" s="525"/>
      <c r="AW856" s="525"/>
      <c r="AX856" s="525"/>
      <c r="AY856" s="525"/>
      <c r="AZ856" s="525"/>
      <c r="BA856" s="525"/>
    </row>
    <row r="857" spans="28:53" s="94" customFormat="1">
      <c r="AB857" s="575"/>
      <c r="AC857" s="569"/>
      <c r="AD857" s="569"/>
      <c r="AE857" s="569"/>
      <c r="AF857" s="569"/>
      <c r="AG857" s="569"/>
      <c r="AH857" s="569"/>
      <c r="AI857" s="569"/>
      <c r="AJ857" s="569"/>
      <c r="AK857" s="569"/>
      <c r="AL857" s="569"/>
      <c r="AM857" s="569"/>
      <c r="AN857" s="569"/>
      <c r="AQ857" s="525"/>
      <c r="AR857" s="525"/>
      <c r="AS857" s="525"/>
      <c r="AT857" s="525"/>
      <c r="AU857" s="525"/>
      <c r="AV857" s="525"/>
      <c r="AW857" s="525"/>
      <c r="AX857" s="525"/>
      <c r="AY857" s="525"/>
      <c r="AZ857" s="525"/>
      <c r="BA857" s="525"/>
    </row>
    <row r="858" spans="28:53" s="94" customFormat="1">
      <c r="AB858" s="575"/>
      <c r="AC858" s="569"/>
      <c r="AD858" s="569"/>
      <c r="AE858" s="569"/>
      <c r="AF858" s="569"/>
      <c r="AG858" s="569"/>
      <c r="AH858" s="569"/>
      <c r="AI858" s="569"/>
      <c r="AJ858" s="569"/>
      <c r="AK858" s="569"/>
      <c r="AL858" s="569"/>
      <c r="AM858" s="569"/>
      <c r="AN858" s="569"/>
      <c r="AQ858" s="525"/>
      <c r="AR858" s="525"/>
      <c r="AS858" s="525"/>
      <c r="AT858" s="525"/>
      <c r="AU858" s="525"/>
      <c r="AV858" s="525"/>
      <c r="AW858" s="525"/>
      <c r="AX858" s="525"/>
      <c r="AY858" s="525"/>
      <c r="AZ858" s="525"/>
      <c r="BA858" s="525"/>
    </row>
    <row r="859" spans="28:53" s="94" customFormat="1">
      <c r="AB859" s="575"/>
      <c r="AC859" s="569"/>
      <c r="AD859" s="569"/>
      <c r="AE859" s="569"/>
      <c r="AF859" s="569"/>
      <c r="AG859" s="569"/>
      <c r="AH859" s="569"/>
      <c r="AI859" s="569"/>
      <c r="AJ859" s="569"/>
      <c r="AK859" s="569"/>
      <c r="AL859" s="569"/>
      <c r="AM859" s="569"/>
      <c r="AN859" s="569"/>
      <c r="AQ859" s="525"/>
      <c r="AR859" s="525"/>
      <c r="AS859" s="525"/>
      <c r="AT859" s="525"/>
      <c r="AU859" s="525"/>
      <c r="AV859" s="525"/>
      <c r="AW859" s="525"/>
      <c r="AX859" s="525"/>
      <c r="AY859" s="525"/>
      <c r="AZ859" s="525"/>
      <c r="BA859" s="525"/>
    </row>
    <row r="860" spans="28:53" s="94" customFormat="1">
      <c r="AB860" s="575"/>
      <c r="AC860" s="569"/>
      <c r="AD860" s="569"/>
      <c r="AE860" s="569"/>
      <c r="AF860" s="569"/>
      <c r="AG860" s="569"/>
      <c r="AH860" s="569"/>
      <c r="AI860" s="569"/>
      <c r="AJ860" s="569"/>
      <c r="AK860" s="569"/>
      <c r="AL860" s="569"/>
      <c r="AM860" s="569"/>
      <c r="AN860" s="569"/>
      <c r="AQ860" s="525"/>
      <c r="AR860" s="525"/>
      <c r="AS860" s="525"/>
      <c r="AT860" s="525"/>
      <c r="AU860" s="525"/>
      <c r="AV860" s="525"/>
      <c r="AW860" s="525"/>
      <c r="AX860" s="525"/>
      <c r="AY860" s="525"/>
      <c r="AZ860" s="525"/>
      <c r="BA860" s="525"/>
    </row>
    <row r="861" spans="28:53" s="94" customFormat="1">
      <c r="AB861" s="575"/>
      <c r="AC861" s="569"/>
      <c r="AD861" s="569"/>
      <c r="AE861" s="569"/>
      <c r="AF861" s="569"/>
      <c r="AG861" s="569"/>
      <c r="AH861" s="569"/>
      <c r="AI861" s="569"/>
      <c r="AJ861" s="569"/>
      <c r="AK861" s="569"/>
      <c r="AL861" s="569"/>
      <c r="AM861" s="569"/>
      <c r="AN861" s="569"/>
      <c r="AQ861" s="525"/>
      <c r="AR861" s="525"/>
      <c r="AS861" s="525"/>
      <c r="AT861" s="525"/>
      <c r="AU861" s="525"/>
      <c r="AV861" s="525"/>
      <c r="AW861" s="525"/>
      <c r="AX861" s="525"/>
      <c r="AY861" s="525"/>
      <c r="AZ861" s="525"/>
      <c r="BA861" s="525"/>
    </row>
    <row r="862" spans="28:53" s="94" customFormat="1">
      <c r="AB862" s="575"/>
      <c r="AC862" s="569"/>
      <c r="AD862" s="569"/>
      <c r="AE862" s="569"/>
      <c r="AF862" s="569"/>
      <c r="AG862" s="569"/>
      <c r="AH862" s="569"/>
      <c r="AI862" s="569"/>
      <c r="AJ862" s="569"/>
      <c r="AK862" s="569"/>
      <c r="AL862" s="569"/>
      <c r="AM862" s="569"/>
      <c r="AN862" s="569"/>
      <c r="AQ862" s="525"/>
      <c r="AR862" s="525"/>
      <c r="AS862" s="525"/>
      <c r="AT862" s="525"/>
      <c r="AU862" s="525"/>
      <c r="AV862" s="525"/>
      <c r="AW862" s="525"/>
      <c r="AX862" s="525"/>
      <c r="AY862" s="525"/>
      <c r="AZ862" s="525"/>
      <c r="BA862" s="525"/>
    </row>
    <row r="863" spans="28:53" s="94" customFormat="1">
      <c r="AB863" s="575"/>
      <c r="AC863" s="569"/>
      <c r="AD863" s="569"/>
      <c r="AE863" s="569"/>
      <c r="AF863" s="569"/>
      <c r="AG863" s="569"/>
      <c r="AH863" s="569"/>
      <c r="AI863" s="569"/>
      <c r="AJ863" s="569"/>
      <c r="AK863" s="569"/>
      <c r="AL863" s="569"/>
      <c r="AM863" s="569"/>
      <c r="AN863" s="569"/>
      <c r="AQ863" s="525"/>
      <c r="AR863" s="525"/>
      <c r="AS863" s="525"/>
      <c r="AT863" s="525"/>
      <c r="AU863" s="525"/>
      <c r="AV863" s="525"/>
      <c r="AW863" s="525"/>
      <c r="AX863" s="525"/>
      <c r="AY863" s="525"/>
      <c r="AZ863" s="525"/>
      <c r="BA863" s="525"/>
    </row>
    <row r="864" spans="28:53" s="94" customFormat="1">
      <c r="AB864" s="575"/>
      <c r="AC864" s="569"/>
      <c r="AD864" s="569"/>
      <c r="AE864" s="569"/>
      <c r="AF864" s="569"/>
      <c r="AG864" s="569"/>
      <c r="AH864" s="569"/>
      <c r="AI864" s="569"/>
      <c r="AJ864" s="569"/>
      <c r="AK864" s="569"/>
      <c r="AL864" s="569"/>
      <c r="AM864" s="569"/>
      <c r="AN864" s="569"/>
      <c r="AQ864" s="525"/>
      <c r="AR864" s="525"/>
      <c r="AS864" s="525"/>
      <c r="AT864" s="525"/>
      <c r="AU864" s="525"/>
      <c r="AV864" s="525"/>
      <c r="AW864" s="525"/>
      <c r="AX864" s="525"/>
      <c r="AY864" s="525"/>
      <c r="AZ864" s="525"/>
      <c r="BA864" s="525"/>
    </row>
    <row r="865" spans="28:53" s="94" customFormat="1">
      <c r="AB865" s="575"/>
      <c r="AC865" s="569"/>
      <c r="AD865" s="569"/>
      <c r="AE865" s="569"/>
      <c r="AF865" s="569"/>
      <c r="AG865" s="569"/>
      <c r="AH865" s="569"/>
      <c r="AI865" s="569"/>
      <c r="AJ865" s="569"/>
      <c r="AK865" s="569"/>
      <c r="AL865" s="569"/>
      <c r="AM865" s="569"/>
      <c r="AN865" s="569"/>
      <c r="AQ865" s="525"/>
      <c r="AR865" s="525"/>
      <c r="AS865" s="525"/>
      <c r="AT865" s="525"/>
      <c r="AU865" s="525"/>
      <c r="AV865" s="525"/>
      <c r="AW865" s="525"/>
      <c r="AX865" s="525"/>
      <c r="AY865" s="525"/>
      <c r="AZ865" s="525"/>
      <c r="BA865" s="525"/>
    </row>
    <row r="866" spans="28:53" s="94" customFormat="1">
      <c r="AB866" s="575"/>
      <c r="AC866" s="569"/>
      <c r="AD866" s="569"/>
      <c r="AE866" s="569"/>
      <c r="AF866" s="569"/>
      <c r="AG866" s="569"/>
      <c r="AH866" s="569"/>
      <c r="AI866" s="569"/>
      <c r="AJ866" s="569"/>
      <c r="AK866" s="569"/>
      <c r="AL866" s="569"/>
      <c r="AM866" s="569"/>
      <c r="AN866" s="569"/>
      <c r="AQ866" s="525"/>
      <c r="AR866" s="525"/>
      <c r="AS866" s="525"/>
      <c r="AT866" s="525"/>
      <c r="AU866" s="525"/>
      <c r="AV866" s="525"/>
      <c r="AW866" s="525"/>
      <c r="AX866" s="525"/>
      <c r="AY866" s="525"/>
      <c r="AZ866" s="525"/>
      <c r="BA866" s="525"/>
    </row>
    <row r="867" spans="28:53" s="94" customFormat="1">
      <c r="AB867" s="575"/>
      <c r="AC867" s="569"/>
      <c r="AD867" s="569"/>
      <c r="AE867" s="569"/>
      <c r="AF867" s="569"/>
      <c r="AG867" s="569"/>
      <c r="AH867" s="569"/>
      <c r="AI867" s="569"/>
      <c r="AJ867" s="569"/>
      <c r="AK867" s="569"/>
      <c r="AL867" s="569"/>
      <c r="AM867" s="569"/>
      <c r="AN867" s="569"/>
      <c r="AQ867" s="525"/>
      <c r="AR867" s="525"/>
      <c r="AS867" s="525"/>
      <c r="AT867" s="525"/>
      <c r="AU867" s="525"/>
      <c r="AV867" s="525"/>
      <c r="AW867" s="525"/>
      <c r="AX867" s="525"/>
      <c r="AY867" s="525"/>
      <c r="AZ867" s="525"/>
      <c r="BA867" s="525"/>
    </row>
    <row r="868" spans="28:53" s="94" customFormat="1">
      <c r="AB868" s="575"/>
      <c r="AC868" s="569"/>
      <c r="AD868" s="569"/>
      <c r="AE868" s="569"/>
      <c r="AF868" s="569"/>
      <c r="AG868" s="569"/>
      <c r="AH868" s="569"/>
      <c r="AI868" s="569"/>
      <c r="AJ868" s="569"/>
      <c r="AK868" s="569"/>
      <c r="AL868" s="569"/>
      <c r="AM868" s="569"/>
      <c r="AN868" s="569"/>
      <c r="AQ868" s="525"/>
      <c r="AR868" s="525"/>
      <c r="AS868" s="525"/>
      <c r="AT868" s="525"/>
      <c r="AU868" s="525"/>
      <c r="AV868" s="525"/>
      <c r="AW868" s="525"/>
      <c r="AX868" s="525"/>
      <c r="AY868" s="525"/>
      <c r="AZ868" s="525"/>
      <c r="BA868" s="525"/>
    </row>
    <row r="869" spans="28:53" s="94" customFormat="1">
      <c r="AB869" s="575"/>
      <c r="AC869" s="569"/>
      <c r="AD869" s="569"/>
      <c r="AE869" s="569"/>
      <c r="AF869" s="569"/>
      <c r="AG869" s="569"/>
      <c r="AH869" s="569"/>
      <c r="AI869" s="569"/>
      <c r="AJ869" s="569"/>
      <c r="AK869" s="569"/>
      <c r="AL869" s="569"/>
      <c r="AM869" s="569"/>
      <c r="AN869" s="569"/>
      <c r="AQ869" s="525"/>
      <c r="AR869" s="525"/>
      <c r="AS869" s="525"/>
      <c r="AT869" s="525"/>
      <c r="AU869" s="525"/>
      <c r="AV869" s="525"/>
      <c r="AW869" s="525"/>
      <c r="AX869" s="525"/>
      <c r="AY869" s="525"/>
      <c r="AZ869" s="525"/>
      <c r="BA869" s="525"/>
    </row>
    <row r="870" spans="28:53" s="94" customFormat="1">
      <c r="AB870" s="575"/>
      <c r="AC870" s="569"/>
      <c r="AD870" s="569"/>
      <c r="AE870" s="569"/>
      <c r="AF870" s="569"/>
      <c r="AG870" s="569"/>
      <c r="AH870" s="569"/>
      <c r="AI870" s="569"/>
      <c r="AJ870" s="569"/>
      <c r="AK870" s="569"/>
      <c r="AL870" s="569"/>
      <c r="AM870" s="569"/>
      <c r="AN870" s="569"/>
      <c r="AQ870" s="525"/>
      <c r="AR870" s="525"/>
      <c r="AS870" s="525"/>
      <c r="AT870" s="525"/>
      <c r="AU870" s="525"/>
      <c r="AV870" s="525"/>
      <c r="AW870" s="525"/>
      <c r="AX870" s="525"/>
      <c r="AY870" s="525"/>
      <c r="AZ870" s="525"/>
      <c r="BA870" s="525"/>
    </row>
    <row r="871" spans="28:53" s="94" customFormat="1">
      <c r="AB871" s="575"/>
      <c r="AC871" s="569"/>
      <c r="AD871" s="569"/>
      <c r="AE871" s="569"/>
      <c r="AF871" s="569"/>
      <c r="AG871" s="569"/>
      <c r="AH871" s="569"/>
      <c r="AI871" s="569"/>
      <c r="AJ871" s="569"/>
      <c r="AK871" s="569"/>
      <c r="AL871" s="569"/>
      <c r="AM871" s="569"/>
      <c r="AN871" s="569"/>
      <c r="AQ871" s="525"/>
      <c r="AR871" s="525"/>
      <c r="AS871" s="525"/>
      <c r="AT871" s="525"/>
      <c r="AU871" s="525"/>
      <c r="AV871" s="525"/>
      <c r="AW871" s="525"/>
      <c r="AX871" s="525"/>
      <c r="AY871" s="525"/>
      <c r="AZ871" s="525"/>
      <c r="BA871" s="525"/>
    </row>
    <row r="872" spans="28:53" s="94" customFormat="1">
      <c r="AB872" s="575"/>
      <c r="AC872" s="569"/>
      <c r="AD872" s="569"/>
      <c r="AE872" s="569"/>
      <c r="AF872" s="569"/>
      <c r="AG872" s="569"/>
      <c r="AH872" s="569"/>
      <c r="AI872" s="569"/>
      <c r="AJ872" s="569"/>
      <c r="AK872" s="569"/>
      <c r="AL872" s="569"/>
      <c r="AM872" s="569"/>
      <c r="AN872" s="569"/>
      <c r="AQ872" s="525"/>
      <c r="AR872" s="525"/>
      <c r="AS872" s="525"/>
      <c r="AT872" s="525"/>
      <c r="AU872" s="525"/>
      <c r="AV872" s="525"/>
      <c r="AW872" s="525"/>
      <c r="AX872" s="525"/>
      <c r="AY872" s="525"/>
      <c r="AZ872" s="525"/>
      <c r="BA872" s="525"/>
    </row>
    <row r="873" spans="28:53" s="94" customFormat="1">
      <c r="AB873" s="575"/>
      <c r="AC873" s="569"/>
      <c r="AD873" s="569"/>
      <c r="AE873" s="569"/>
      <c r="AF873" s="569"/>
      <c r="AG873" s="569"/>
      <c r="AH873" s="569"/>
      <c r="AI873" s="569"/>
      <c r="AJ873" s="569"/>
      <c r="AK873" s="569"/>
      <c r="AL873" s="569"/>
      <c r="AM873" s="569"/>
      <c r="AN873" s="569"/>
      <c r="AQ873" s="525"/>
      <c r="AR873" s="525"/>
      <c r="AS873" s="525"/>
      <c r="AT873" s="525"/>
      <c r="AU873" s="525"/>
      <c r="AV873" s="525"/>
      <c r="AW873" s="525"/>
      <c r="AX873" s="525"/>
      <c r="AY873" s="525"/>
      <c r="AZ873" s="525"/>
      <c r="BA873" s="525"/>
    </row>
    <row r="874" spans="28:53" s="94" customFormat="1">
      <c r="AB874" s="575"/>
      <c r="AC874" s="569"/>
      <c r="AD874" s="569"/>
      <c r="AE874" s="569"/>
      <c r="AF874" s="569"/>
      <c r="AG874" s="569"/>
      <c r="AH874" s="569"/>
      <c r="AI874" s="569"/>
      <c r="AJ874" s="569"/>
      <c r="AK874" s="569"/>
      <c r="AL874" s="569"/>
      <c r="AM874" s="569"/>
      <c r="AN874" s="569"/>
      <c r="AQ874" s="525"/>
      <c r="AR874" s="525"/>
      <c r="AS874" s="525"/>
      <c r="AT874" s="525"/>
      <c r="AU874" s="525"/>
      <c r="AV874" s="525"/>
      <c r="AW874" s="525"/>
      <c r="AX874" s="525"/>
      <c r="AY874" s="525"/>
      <c r="AZ874" s="525"/>
      <c r="BA874" s="525"/>
    </row>
    <row r="875" spans="28:53" s="94" customFormat="1">
      <c r="AB875" s="575"/>
      <c r="AC875" s="569"/>
      <c r="AD875" s="569"/>
      <c r="AE875" s="569"/>
      <c r="AF875" s="569"/>
      <c r="AG875" s="569"/>
      <c r="AH875" s="569"/>
      <c r="AI875" s="569"/>
      <c r="AJ875" s="569"/>
      <c r="AK875" s="569"/>
      <c r="AL875" s="569"/>
      <c r="AM875" s="569"/>
      <c r="AN875" s="569"/>
      <c r="AQ875" s="525"/>
      <c r="AR875" s="525"/>
      <c r="AS875" s="525"/>
      <c r="AT875" s="525"/>
      <c r="AU875" s="525"/>
      <c r="AV875" s="525"/>
      <c r="AW875" s="525"/>
      <c r="AX875" s="525"/>
      <c r="AY875" s="525"/>
      <c r="AZ875" s="525"/>
      <c r="BA875" s="525"/>
    </row>
    <row r="876" spans="28:53" s="94" customFormat="1">
      <c r="AB876" s="575"/>
      <c r="AC876" s="569"/>
      <c r="AD876" s="569"/>
      <c r="AE876" s="569"/>
      <c r="AF876" s="569"/>
      <c r="AG876" s="569"/>
      <c r="AH876" s="569"/>
      <c r="AI876" s="569"/>
      <c r="AJ876" s="569"/>
      <c r="AK876" s="569"/>
      <c r="AL876" s="569"/>
      <c r="AM876" s="569"/>
      <c r="AN876" s="569"/>
      <c r="AQ876" s="525"/>
      <c r="AR876" s="525"/>
      <c r="AS876" s="525"/>
      <c r="AT876" s="525"/>
      <c r="AU876" s="525"/>
      <c r="AV876" s="525"/>
      <c r="AW876" s="525"/>
      <c r="AX876" s="525"/>
      <c r="AY876" s="525"/>
      <c r="AZ876" s="525"/>
      <c r="BA876" s="525"/>
    </row>
    <row r="877" spans="28:53" s="94" customFormat="1">
      <c r="AB877" s="575"/>
      <c r="AC877" s="569"/>
      <c r="AD877" s="569"/>
      <c r="AE877" s="569"/>
      <c r="AF877" s="569"/>
      <c r="AG877" s="569"/>
      <c r="AH877" s="569"/>
      <c r="AI877" s="569"/>
      <c r="AJ877" s="569"/>
      <c r="AK877" s="569"/>
      <c r="AL877" s="569"/>
      <c r="AM877" s="569"/>
      <c r="AN877" s="569"/>
      <c r="AQ877" s="525"/>
      <c r="AR877" s="525"/>
      <c r="AS877" s="525"/>
      <c r="AT877" s="525"/>
      <c r="AU877" s="525"/>
      <c r="AV877" s="525"/>
      <c r="AW877" s="525"/>
      <c r="AX877" s="525"/>
      <c r="AY877" s="525"/>
      <c r="AZ877" s="525"/>
      <c r="BA877" s="525"/>
    </row>
    <row r="878" spans="28:53" s="94" customFormat="1">
      <c r="AB878" s="575"/>
      <c r="AC878" s="569"/>
      <c r="AD878" s="569"/>
      <c r="AE878" s="569"/>
      <c r="AF878" s="569"/>
      <c r="AG878" s="569"/>
      <c r="AH878" s="569"/>
      <c r="AI878" s="569"/>
      <c r="AJ878" s="569"/>
      <c r="AK878" s="569"/>
      <c r="AL878" s="569"/>
      <c r="AM878" s="569"/>
      <c r="AN878" s="569"/>
      <c r="AQ878" s="525"/>
      <c r="AR878" s="525"/>
      <c r="AS878" s="525"/>
      <c r="AT878" s="525"/>
      <c r="AU878" s="525"/>
      <c r="AV878" s="525"/>
      <c r="AW878" s="525"/>
      <c r="AX878" s="525"/>
      <c r="AY878" s="525"/>
      <c r="AZ878" s="525"/>
      <c r="BA878" s="525"/>
    </row>
    <row r="879" spans="28:53" s="94" customFormat="1">
      <c r="AB879" s="575"/>
      <c r="AC879" s="569"/>
      <c r="AD879" s="569"/>
      <c r="AE879" s="569"/>
      <c r="AF879" s="569"/>
      <c r="AG879" s="569"/>
      <c r="AH879" s="569"/>
      <c r="AI879" s="569"/>
      <c r="AJ879" s="569"/>
      <c r="AK879" s="569"/>
      <c r="AL879" s="569"/>
      <c r="AM879" s="569"/>
      <c r="AN879" s="569"/>
      <c r="AQ879" s="525"/>
      <c r="AR879" s="525"/>
      <c r="AS879" s="525"/>
      <c r="AT879" s="525"/>
      <c r="AU879" s="525"/>
      <c r="AV879" s="525"/>
      <c r="AW879" s="525"/>
      <c r="AX879" s="525"/>
      <c r="AY879" s="525"/>
      <c r="AZ879" s="525"/>
      <c r="BA879" s="525"/>
    </row>
    <row r="880" spans="28:53" s="94" customFormat="1">
      <c r="AB880" s="575"/>
      <c r="AC880" s="569"/>
      <c r="AD880" s="569"/>
      <c r="AE880" s="569"/>
      <c r="AF880" s="569"/>
      <c r="AG880" s="569"/>
      <c r="AH880" s="569"/>
      <c r="AI880" s="569"/>
      <c r="AJ880" s="569"/>
      <c r="AK880" s="569"/>
      <c r="AL880" s="569"/>
      <c r="AM880" s="569"/>
      <c r="AN880" s="569"/>
      <c r="AQ880" s="525"/>
      <c r="AR880" s="525"/>
      <c r="AS880" s="525"/>
      <c r="AT880" s="525"/>
      <c r="AU880" s="525"/>
      <c r="AV880" s="525"/>
      <c r="AW880" s="525"/>
      <c r="AX880" s="525"/>
      <c r="AY880" s="525"/>
      <c r="AZ880" s="525"/>
      <c r="BA880" s="525"/>
    </row>
    <row r="881" spans="28:53" s="94" customFormat="1">
      <c r="AB881" s="575"/>
      <c r="AC881" s="569"/>
      <c r="AD881" s="569"/>
      <c r="AE881" s="569"/>
      <c r="AF881" s="569"/>
      <c r="AG881" s="569"/>
      <c r="AH881" s="569"/>
      <c r="AI881" s="569"/>
      <c r="AJ881" s="569"/>
      <c r="AK881" s="569"/>
      <c r="AL881" s="569"/>
      <c r="AM881" s="569"/>
      <c r="AN881" s="569"/>
      <c r="AQ881" s="525"/>
      <c r="AR881" s="525"/>
      <c r="AS881" s="525"/>
      <c r="AT881" s="525"/>
      <c r="AU881" s="525"/>
      <c r="AV881" s="525"/>
      <c r="AW881" s="525"/>
      <c r="AX881" s="525"/>
      <c r="AY881" s="525"/>
      <c r="AZ881" s="525"/>
      <c r="BA881" s="525"/>
    </row>
    <row r="882" spans="28:53" s="94" customFormat="1">
      <c r="AB882" s="575"/>
      <c r="AC882" s="569"/>
      <c r="AD882" s="569"/>
      <c r="AE882" s="569"/>
      <c r="AF882" s="569"/>
      <c r="AG882" s="569"/>
      <c r="AH882" s="569"/>
      <c r="AI882" s="569"/>
      <c r="AJ882" s="569"/>
      <c r="AK882" s="569"/>
      <c r="AL882" s="569"/>
      <c r="AM882" s="569"/>
      <c r="AN882" s="569"/>
      <c r="AQ882" s="525"/>
      <c r="AR882" s="525"/>
      <c r="AS882" s="525"/>
      <c r="AT882" s="525"/>
      <c r="AU882" s="525"/>
      <c r="AV882" s="525"/>
      <c r="AW882" s="525"/>
      <c r="AX882" s="525"/>
      <c r="AY882" s="525"/>
      <c r="AZ882" s="525"/>
      <c r="BA882" s="525"/>
    </row>
    <row r="883" spans="28:53" s="94" customFormat="1">
      <c r="AB883" s="575"/>
      <c r="AC883" s="569"/>
      <c r="AD883" s="569"/>
      <c r="AE883" s="569"/>
      <c r="AF883" s="569"/>
      <c r="AG883" s="569"/>
      <c r="AH883" s="569"/>
      <c r="AI883" s="569"/>
      <c r="AJ883" s="569"/>
      <c r="AK883" s="569"/>
      <c r="AL883" s="569"/>
      <c r="AM883" s="569"/>
      <c r="AN883" s="569"/>
      <c r="AQ883" s="525"/>
      <c r="AR883" s="525"/>
      <c r="AS883" s="525"/>
      <c r="AT883" s="525"/>
      <c r="AU883" s="525"/>
      <c r="AV883" s="525"/>
      <c r="AW883" s="525"/>
      <c r="AX883" s="525"/>
      <c r="AY883" s="525"/>
      <c r="AZ883" s="525"/>
      <c r="BA883" s="525"/>
    </row>
    <row r="884" spans="28:53" s="94" customFormat="1">
      <c r="AB884" s="575"/>
      <c r="AC884" s="569"/>
      <c r="AD884" s="569"/>
      <c r="AE884" s="569"/>
      <c r="AF884" s="569"/>
      <c r="AG884" s="569"/>
      <c r="AH884" s="569"/>
      <c r="AI884" s="569"/>
      <c r="AJ884" s="569"/>
      <c r="AK884" s="569"/>
      <c r="AL884" s="569"/>
      <c r="AM884" s="569"/>
      <c r="AN884" s="569"/>
      <c r="AQ884" s="525"/>
      <c r="AR884" s="525"/>
      <c r="AS884" s="525"/>
      <c r="AT884" s="525"/>
      <c r="AU884" s="525"/>
      <c r="AV884" s="525"/>
      <c r="AW884" s="525"/>
      <c r="AX884" s="525"/>
      <c r="AY884" s="525"/>
      <c r="AZ884" s="525"/>
      <c r="BA884" s="525"/>
    </row>
    <row r="885" spans="28:53" s="94" customFormat="1">
      <c r="AB885" s="575"/>
      <c r="AC885" s="569"/>
      <c r="AD885" s="569"/>
      <c r="AE885" s="569"/>
      <c r="AF885" s="569"/>
      <c r="AG885" s="569"/>
      <c r="AH885" s="569"/>
      <c r="AI885" s="569"/>
      <c r="AJ885" s="569"/>
      <c r="AK885" s="569"/>
      <c r="AL885" s="569"/>
      <c r="AM885" s="569"/>
      <c r="AN885" s="569"/>
      <c r="AQ885" s="525"/>
      <c r="AR885" s="525"/>
      <c r="AS885" s="525"/>
      <c r="AT885" s="525"/>
      <c r="AU885" s="525"/>
      <c r="AV885" s="525"/>
      <c r="AW885" s="525"/>
      <c r="AX885" s="525"/>
      <c r="AY885" s="525"/>
      <c r="AZ885" s="525"/>
      <c r="BA885" s="525"/>
    </row>
    <row r="886" spans="28:53" s="94" customFormat="1">
      <c r="AB886" s="575"/>
      <c r="AC886" s="569"/>
      <c r="AD886" s="569"/>
      <c r="AE886" s="569"/>
      <c r="AF886" s="569"/>
      <c r="AG886" s="569"/>
      <c r="AH886" s="569"/>
      <c r="AI886" s="569"/>
      <c r="AJ886" s="569"/>
      <c r="AK886" s="569"/>
      <c r="AL886" s="569"/>
      <c r="AM886" s="569"/>
      <c r="AN886" s="569"/>
      <c r="AQ886" s="525"/>
      <c r="AR886" s="525"/>
      <c r="AS886" s="525"/>
      <c r="AT886" s="525"/>
      <c r="AU886" s="525"/>
      <c r="AV886" s="525"/>
      <c r="AW886" s="525"/>
      <c r="AX886" s="525"/>
      <c r="AY886" s="525"/>
      <c r="AZ886" s="525"/>
      <c r="BA886" s="525"/>
    </row>
    <row r="887" spans="28:53" s="94" customFormat="1">
      <c r="AB887" s="575"/>
      <c r="AC887" s="569"/>
      <c r="AD887" s="569"/>
      <c r="AE887" s="569"/>
      <c r="AF887" s="569"/>
      <c r="AG887" s="569"/>
      <c r="AH887" s="569"/>
      <c r="AI887" s="569"/>
      <c r="AJ887" s="569"/>
      <c r="AK887" s="569"/>
      <c r="AL887" s="569"/>
      <c r="AM887" s="569"/>
      <c r="AN887" s="569"/>
      <c r="AQ887" s="525"/>
      <c r="AR887" s="525"/>
      <c r="AS887" s="525"/>
      <c r="AT887" s="525"/>
      <c r="AU887" s="525"/>
      <c r="AV887" s="525"/>
      <c r="AW887" s="525"/>
      <c r="AX887" s="525"/>
      <c r="AY887" s="525"/>
      <c r="AZ887" s="525"/>
      <c r="BA887" s="525"/>
    </row>
    <row r="888" spans="28:53" s="94" customFormat="1">
      <c r="AB888" s="575"/>
      <c r="AC888" s="569"/>
      <c r="AD888" s="569"/>
      <c r="AE888" s="569"/>
      <c r="AF888" s="569"/>
      <c r="AG888" s="569"/>
      <c r="AH888" s="569"/>
      <c r="AI888" s="569"/>
      <c r="AJ888" s="569"/>
      <c r="AK888" s="569"/>
      <c r="AL888" s="569"/>
      <c r="AM888" s="569"/>
      <c r="AN888" s="569"/>
      <c r="AQ888" s="525"/>
      <c r="AR888" s="525"/>
      <c r="AS888" s="525"/>
      <c r="AT888" s="525"/>
      <c r="AU888" s="525"/>
      <c r="AV888" s="525"/>
      <c r="AW888" s="525"/>
      <c r="AX888" s="525"/>
      <c r="AY888" s="525"/>
      <c r="AZ888" s="525"/>
      <c r="BA888" s="525"/>
    </row>
    <row r="889" spans="28:53" s="94" customFormat="1">
      <c r="AB889" s="575"/>
      <c r="AC889" s="569"/>
      <c r="AD889" s="569"/>
      <c r="AE889" s="569"/>
      <c r="AF889" s="569"/>
      <c r="AG889" s="569"/>
      <c r="AH889" s="569"/>
      <c r="AI889" s="569"/>
      <c r="AJ889" s="569"/>
      <c r="AK889" s="569"/>
      <c r="AL889" s="569"/>
      <c r="AM889" s="569"/>
      <c r="AN889" s="569"/>
      <c r="AQ889" s="525"/>
      <c r="AR889" s="525"/>
      <c r="AS889" s="525"/>
      <c r="AT889" s="525"/>
      <c r="AU889" s="525"/>
      <c r="AV889" s="525"/>
      <c r="AW889" s="525"/>
      <c r="AX889" s="525"/>
      <c r="AY889" s="525"/>
      <c r="AZ889" s="525"/>
      <c r="BA889" s="525"/>
    </row>
    <row r="890" spans="28:53" s="94" customFormat="1">
      <c r="AB890" s="575"/>
      <c r="AC890" s="569"/>
      <c r="AD890" s="569"/>
      <c r="AE890" s="569"/>
      <c r="AF890" s="569"/>
      <c r="AG890" s="569"/>
      <c r="AH890" s="569"/>
      <c r="AI890" s="569"/>
      <c r="AJ890" s="569"/>
      <c r="AK890" s="569"/>
      <c r="AL890" s="569"/>
      <c r="AM890" s="569"/>
      <c r="AN890" s="569"/>
      <c r="AQ890" s="525"/>
      <c r="AR890" s="525"/>
      <c r="AS890" s="525"/>
      <c r="AT890" s="525"/>
      <c r="AU890" s="525"/>
      <c r="AV890" s="525"/>
      <c r="AW890" s="525"/>
      <c r="AX890" s="525"/>
      <c r="AY890" s="525"/>
      <c r="AZ890" s="525"/>
      <c r="BA890" s="525"/>
    </row>
    <row r="891" spans="28:53" s="94" customFormat="1">
      <c r="AB891" s="575"/>
      <c r="AC891" s="569"/>
      <c r="AD891" s="569"/>
      <c r="AE891" s="569"/>
      <c r="AF891" s="569"/>
      <c r="AG891" s="569"/>
      <c r="AH891" s="569"/>
      <c r="AI891" s="569"/>
      <c r="AJ891" s="569"/>
      <c r="AK891" s="569"/>
      <c r="AL891" s="569"/>
      <c r="AM891" s="569"/>
      <c r="AN891" s="569"/>
      <c r="AQ891" s="525"/>
      <c r="AR891" s="525"/>
      <c r="AS891" s="525"/>
      <c r="AT891" s="525"/>
      <c r="AU891" s="525"/>
      <c r="AV891" s="525"/>
      <c r="AW891" s="525"/>
      <c r="AX891" s="525"/>
      <c r="AY891" s="525"/>
      <c r="AZ891" s="525"/>
      <c r="BA891" s="525"/>
    </row>
    <row r="892" spans="28:53" s="94" customFormat="1">
      <c r="AB892" s="575"/>
      <c r="AC892" s="569"/>
      <c r="AD892" s="569"/>
      <c r="AE892" s="569"/>
      <c r="AF892" s="569"/>
      <c r="AG892" s="569"/>
      <c r="AH892" s="569"/>
      <c r="AI892" s="569"/>
      <c r="AJ892" s="569"/>
      <c r="AK892" s="569"/>
      <c r="AL892" s="569"/>
      <c r="AM892" s="569"/>
      <c r="AN892" s="569"/>
      <c r="AQ892" s="525"/>
      <c r="AR892" s="525"/>
      <c r="AS892" s="525"/>
      <c r="AT892" s="525"/>
      <c r="AU892" s="525"/>
      <c r="AV892" s="525"/>
      <c r="AW892" s="525"/>
      <c r="AX892" s="525"/>
      <c r="AY892" s="525"/>
      <c r="AZ892" s="525"/>
      <c r="BA892" s="525"/>
    </row>
    <row r="893" spans="28:53" s="94" customFormat="1">
      <c r="AB893" s="575"/>
      <c r="AC893" s="569"/>
      <c r="AD893" s="569"/>
      <c r="AE893" s="569"/>
      <c r="AF893" s="569"/>
      <c r="AG893" s="569"/>
      <c r="AH893" s="569"/>
      <c r="AI893" s="569"/>
      <c r="AJ893" s="569"/>
      <c r="AK893" s="569"/>
      <c r="AL893" s="569"/>
      <c r="AM893" s="569"/>
      <c r="AN893" s="569"/>
      <c r="AQ893" s="525"/>
      <c r="AR893" s="525"/>
      <c r="AS893" s="525"/>
      <c r="AT893" s="525"/>
      <c r="AU893" s="525"/>
      <c r="AV893" s="525"/>
      <c r="AW893" s="525"/>
      <c r="AX893" s="525"/>
      <c r="AY893" s="525"/>
      <c r="AZ893" s="525"/>
      <c r="BA893" s="525"/>
    </row>
    <row r="894" spans="28:53" s="94" customFormat="1">
      <c r="AB894" s="575"/>
      <c r="AC894" s="569"/>
      <c r="AD894" s="569"/>
      <c r="AE894" s="569"/>
      <c r="AF894" s="569"/>
      <c r="AG894" s="569"/>
      <c r="AH894" s="569"/>
      <c r="AI894" s="569"/>
      <c r="AJ894" s="569"/>
      <c r="AK894" s="569"/>
      <c r="AL894" s="569"/>
      <c r="AM894" s="569"/>
      <c r="AN894" s="569"/>
      <c r="AQ894" s="525"/>
      <c r="AR894" s="525"/>
      <c r="AS894" s="525"/>
      <c r="AT894" s="525"/>
      <c r="AU894" s="525"/>
      <c r="AV894" s="525"/>
      <c r="AW894" s="525"/>
      <c r="AX894" s="525"/>
      <c r="AY894" s="525"/>
      <c r="AZ894" s="525"/>
      <c r="BA894" s="525"/>
    </row>
    <row r="895" spans="28:53" s="94" customFormat="1">
      <c r="AB895" s="575"/>
      <c r="AC895" s="569"/>
      <c r="AD895" s="569"/>
      <c r="AE895" s="569"/>
      <c r="AF895" s="569"/>
      <c r="AG895" s="569"/>
      <c r="AH895" s="569"/>
      <c r="AI895" s="569"/>
      <c r="AJ895" s="569"/>
      <c r="AK895" s="569"/>
      <c r="AL895" s="569"/>
      <c r="AM895" s="569"/>
      <c r="AN895" s="569"/>
      <c r="AQ895" s="525"/>
      <c r="AR895" s="525"/>
      <c r="AS895" s="525"/>
      <c r="AT895" s="525"/>
      <c r="AU895" s="525"/>
      <c r="AV895" s="525"/>
      <c r="AW895" s="525"/>
      <c r="AX895" s="525"/>
      <c r="AY895" s="525"/>
      <c r="AZ895" s="525"/>
      <c r="BA895" s="525"/>
    </row>
    <row r="896" spans="28:53" s="94" customFormat="1">
      <c r="AB896" s="575"/>
      <c r="AC896" s="569"/>
      <c r="AD896" s="569"/>
      <c r="AE896" s="569"/>
      <c r="AF896" s="569"/>
      <c r="AG896" s="569"/>
      <c r="AH896" s="569"/>
      <c r="AI896" s="569"/>
      <c r="AJ896" s="569"/>
      <c r="AK896" s="569"/>
      <c r="AL896" s="569"/>
      <c r="AM896" s="569"/>
      <c r="AN896" s="569"/>
      <c r="AQ896" s="525"/>
      <c r="AR896" s="525"/>
      <c r="AS896" s="525"/>
      <c r="AT896" s="525"/>
      <c r="AU896" s="525"/>
      <c r="AV896" s="525"/>
      <c r="AW896" s="525"/>
      <c r="AX896" s="525"/>
      <c r="AY896" s="525"/>
      <c r="AZ896" s="525"/>
      <c r="BA896" s="525"/>
    </row>
    <row r="897" spans="28:53" s="94" customFormat="1">
      <c r="AB897" s="575"/>
      <c r="AC897" s="569"/>
      <c r="AD897" s="569"/>
      <c r="AE897" s="569"/>
      <c r="AF897" s="569"/>
      <c r="AG897" s="569"/>
      <c r="AH897" s="569"/>
      <c r="AI897" s="569"/>
      <c r="AJ897" s="569"/>
      <c r="AK897" s="569"/>
      <c r="AL897" s="569"/>
      <c r="AM897" s="569"/>
      <c r="AN897" s="569"/>
      <c r="AQ897" s="525"/>
      <c r="AR897" s="525"/>
      <c r="AS897" s="525"/>
      <c r="AT897" s="525"/>
      <c r="AU897" s="525"/>
      <c r="AV897" s="525"/>
      <c r="AW897" s="525"/>
      <c r="AX897" s="525"/>
      <c r="AY897" s="525"/>
      <c r="AZ897" s="525"/>
      <c r="BA897" s="525"/>
    </row>
    <row r="898" spans="28:53" s="94" customFormat="1">
      <c r="AB898" s="575"/>
      <c r="AC898" s="569"/>
      <c r="AD898" s="569"/>
      <c r="AE898" s="569"/>
      <c r="AF898" s="569"/>
      <c r="AG898" s="569"/>
      <c r="AH898" s="569"/>
      <c r="AI898" s="569"/>
      <c r="AJ898" s="569"/>
      <c r="AK898" s="569"/>
      <c r="AL898" s="569"/>
      <c r="AM898" s="569"/>
      <c r="AN898" s="569"/>
      <c r="AQ898" s="525"/>
      <c r="AR898" s="525"/>
      <c r="AS898" s="525"/>
      <c r="AT898" s="525"/>
      <c r="AU898" s="525"/>
      <c r="AV898" s="525"/>
      <c r="AW898" s="525"/>
      <c r="AX898" s="525"/>
      <c r="AY898" s="525"/>
      <c r="AZ898" s="525"/>
      <c r="BA898" s="525"/>
    </row>
    <row r="899" spans="28:53" s="94" customFormat="1">
      <c r="AB899" s="575"/>
      <c r="AC899" s="569"/>
      <c r="AD899" s="569"/>
      <c r="AE899" s="569"/>
      <c r="AF899" s="569"/>
      <c r="AG899" s="569"/>
      <c r="AH899" s="569"/>
      <c r="AI899" s="569"/>
      <c r="AJ899" s="569"/>
      <c r="AK899" s="569"/>
      <c r="AL899" s="569"/>
      <c r="AM899" s="569"/>
      <c r="AN899" s="569"/>
      <c r="AQ899" s="525"/>
      <c r="AR899" s="525"/>
      <c r="AS899" s="525"/>
      <c r="AT899" s="525"/>
      <c r="AU899" s="525"/>
      <c r="AV899" s="525"/>
      <c r="AW899" s="525"/>
      <c r="AX899" s="525"/>
      <c r="AY899" s="525"/>
      <c r="AZ899" s="525"/>
      <c r="BA899" s="525"/>
    </row>
    <row r="900" spans="28:53" s="94" customFormat="1">
      <c r="AB900" s="575"/>
      <c r="AC900" s="569"/>
      <c r="AD900" s="569"/>
      <c r="AE900" s="569"/>
      <c r="AF900" s="569"/>
      <c r="AG900" s="569"/>
      <c r="AH900" s="569"/>
      <c r="AI900" s="569"/>
      <c r="AJ900" s="569"/>
      <c r="AK900" s="569"/>
      <c r="AL900" s="569"/>
      <c r="AM900" s="569"/>
      <c r="AN900" s="569"/>
      <c r="AQ900" s="525"/>
      <c r="AR900" s="525"/>
      <c r="AS900" s="525"/>
      <c r="AT900" s="525"/>
      <c r="AU900" s="525"/>
      <c r="AV900" s="525"/>
      <c r="AW900" s="525"/>
      <c r="AX900" s="525"/>
      <c r="AY900" s="525"/>
      <c r="AZ900" s="525"/>
      <c r="BA900" s="525"/>
    </row>
    <row r="901" spans="28:53" s="94" customFormat="1">
      <c r="AB901" s="575"/>
      <c r="AC901" s="569"/>
      <c r="AD901" s="569"/>
      <c r="AE901" s="569"/>
      <c r="AF901" s="569"/>
      <c r="AG901" s="569"/>
      <c r="AH901" s="569"/>
      <c r="AI901" s="569"/>
      <c r="AJ901" s="569"/>
      <c r="AK901" s="569"/>
      <c r="AL901" s="569"/>
      <c r="AM901" s="569"/>
      <c r="AN901" s="569"/>
      <c r="AQ901" s="525"/>
      <c r="AR901" s="525"/>
      <c r="AS901" s="525"/>
      <c r="AT901" s="525"/>
      <c r="AU901" s="525"/>
      <c r="AV901" s="525"/>
      <c r="AW901" s="525"/>
      <c r="AX901" s="525"/>
      <c r="AY901" s="525"/>
      <c r="AZ901" s="525"/>
      <c r="BA901" s="525"/>
    </row>
    <row r="902" spans="28:53" s="94" customFormat="1">
      <c r="AB902" s="575"/>
      <c r="AC902" s="569"/>
      <c r="AD902" s="569"/>
      <c r="AE902" s="569"/>
      <c r="AF902" s="569"/>
      <c r="AG902" s="569"/>
      <c r="AH902" s="569"/>
      <c r="AI902" s="569"/>
      <c r="AJ902" s="569"/>
      <c r="AK902" s="569"/>
      <c r="AL902" s="569"/>
      <c r="AM902" s="569"/>
      <c r="AN902" s="569"/>
      <c r="AQ902" s="525"/>
      <c r="AR902" s="525"/>
      <c r="AS902" s="525"/>
      <c r="AT902" s="525"/>
      <c r="AU902" s="525"/>
      <c r="AV902" s="525"/>
      <c r="AW902" s="525"/>
      <c r="AX902" s="525"/>
      <c r="AY902" s="525"/>
      <c r="AZ902" s="525"/>
      <c r="BA902" s="525"/>
    </row>
    <row r="903" spans="28:53" s="94" customFormat="1">
      <c r="AB903" s="575"/>
      <c r="AC903" s="569"/>
      <c r="AD903" s="569"/>
      <c r="AE903" s="569"/>
      <c r="AF903" s="569"/>
      <c r="AG903" s="569"/>
      <c r="AH903" s="569"/>
      <c r="AI903" s="569"/>
      <c r="AJ903" s="569"/>
      <c r="AK903" s="569"/>
      <c r="AL903" s="569"/>
      <c r="AM903" s="569"/>
      <c r="AN903" s="569"/>
      <c r="AQ903" s="525"/>
      <c r="AR903" s="525"/>
      <c r="AS903" s="525"/>
      <c r="AT903" s="525"/>
      <c r="AU903" s="525"/>
      <c r="AV903" s="525"/>
      <c r="AW903" s="525"/>
      <c r="AX903" s="525"/>
      <c r="AY903" s="525"/>
      <c r="AZ903" s="525"/>
      <c r="BA903" s="525"/>
    </row>
    <row r="904" spans="28:53" s="94" customFormat="1">
      <c r="AB904" s="575"/>
      <c r="AC904" s="569"/>
      <c r="AD904" s="569"/>
      <c r="AE904" s="569"/>
      <c r="AF904" s="569"/>
      <c r="AG904" s="569"/>
      <c r="AH904" s="569"/>
      <c r="AI904" s="569"/>
      <c r="AJ904" s="569"/>
      <c r="AK904" s="569"/>
      <c r="AL904" s="569"/>
      <c r="AM904" s="569"/>
      <c r="AN904" s="569"/>
      <c r="AQ904" s="525"/>
      <c r="AR904" s="525"/>
      <c r="AS904" s="525"/>
      <c r="AT904" s="525"/>
      <c r="AU904" s="525"/>
      <c r="AV904" s="525"/>
      <c r="AW904" s="525"/>
      <c r="AX904" s="525"/>
      <c r="AY904" s="525"/>
      <c r="AZ904" s="525"/>
      <c r="BA904" s="525"/>
    </row>
    <row r="905" spans="28:53" s="94" customFormat="1">
      <c r="AB905" s="575"/>
      <c r="AC905" s="569"/>
      <c r="AD905" s="569"/>
      <c r="AE905" s="569"/>
      <c r="AF905" s="569"/>
      <c r="AG905" s="569"/>
      <c r="AH905" s="569"/>
      <c r="AI905" s="569"/>
      <c r="AJ905" s="569"/>
      <c r="AK905" s="569"/>
      <c r="AL905" s="569"/>
      <c r="AM905" s="569"/>
      <c r="AN905" s="569"/>
      <c r="AQ905" s="525"/>
      <c r="AR905" s="525"/>
      <c r="AS905" s="525"/>
      <c r="AT905" s="525"/>
      <c r="AU905" s="525"/>
      <c r="AV905" s="525"/>
      <c r="AW905" s="525"/>
      <c r="AX905" s="525"/>
      <c r="AY905" s="525"/>
      <c r="AZ905" s="525"/>
      <c r="BA905" s="525"/>
    </row>
    <row r="906" spans="28:53" s="94" customFormat="1">
      <c r="AB906" s="575"/>
      <c r="AC906" s="569"/>
      <c r="AD906" s="569"/>
      <c r="AE906" s="569"/>
      <c r="AF906" s="569"/>
      <c r="AG906" s="569"/>
      <c r="AH906" s="569"/>
      <c r="AI906" s="569"/>
      <c r="AJ906" s="569"/>
      <c r="AK906" s="569"/>
      <c r="AL906" s="569"/>
      <c r="AM906" s="569"/>
      <c r="AN906" s="569"/>
      <c r="AQ906" s="525"/>
      <c r="AR906" s="525"/>
      <c r="AS906" s="525"/>
      <c r="AT906" s="525"/>
      <c r="AU906" s="525"/>
      <c r="AV906" s="525"/>
      <c r="AW906" s="525"/>
      <c r="AX906" s="525"/>
      <c r="AY906" s="525"/>
      <c r="AZ906" s="525"/>
      <c r="BA906" s="525"/>
    </row>
    <row r="907" spans="28:53" s="94" customFormat="1">
      <c r="AB907" s="575"/>
      <c r="AC907" s="569"/>
      <c r="AD907" s="569"/>
      <c r="AE907" s="569"/>
      <c r="AF907" s="569"/>
      <c r="AG907" s="569"/>
      <c r="AH907" s="569"/>
      <c r="AI907" s="569"/>
      <c r="AJ907" s="569"/>
      <c r="AK907" s="569"/>
      <c r="AL907" s="569"/>
      <c r="AM907" s="569"/>
      <c r="AN907" s="569"/>
      <c r="AQ907" s="525"/>
      <c r="AR907" s="525"/>
      <c r="AS907" s="525"/>
      <c r="AT907" s="525"/>
      <c r="AU907" s="525"/>
      <c r="AV907" s="525"/>
      <c r="AW907" s="525"/>
      <c r="AX907" s="525"/>
      <c r="AY907" s="525"/>
      <c r="AZ907" s="525"/>
      <c r="BA907" s="525"/>
    </row>
    <row r="908" spans="28:53" s="94" customFormat="1">
      <c r="AB908" s="575"/>
      <c r="AC908" s="569"/>
      <c r="AD908" s="569"/>
      <c r="AE908" s="569"/>
      <c r="AF908" s="569"/>
      <c r="AG908" s="569"/>
      <c r="AH908" s="569"/>
      <c r="AI908" s="569"/>
      <c r="AJ908" s="569"/>
      <c r="AK908" s="569"/>
      <c r="AL908" s="569"/>
      <c r="AM908" s="569"/>
      <c r="AN908" s="569"/>
      <c r="AQ908" s="525"/>
      <c r="AR908" s="525"/>
      <c r="AS908" s="525"/>
      <c r="AT908" s="525"/>
      <c r="AU908" s="525"/>
      <c r="AV908" s="525"/>
      <c r="AW908" s="525"/>
      <c r="AX908" s="525"/>
      <c r="AY908" s="525"/>
      <c r="AZ908" s="525"/>
      <c r="BA908" s="525"/>
    </row>
    <row r="909" spans="28:53" s="94" customFormat="1">
      <c r="AB909" s="575"/>
      <c r="AC909" s="569"/>
      <c r="AD909" s="569"/>
      <c r="AE909" s="569"/>
      <c r="AF909" s="569"/>
      <c r="AG909" s="569"/>
      <c r="AH909" s="569"/>
      <c r="AI909" s="569"/>
      <c r="AJ909" s="569"/>
      <c r="AK909" s="569"/>
      <c r="AL909" s="569"/>
      <c r="AM909" s="569"/>
      <c r="AN909" s="569"/>
      <c r="AQ909" s="525"/>
      <c r="AR909" s="525"/>
      <c r="AS909" s="525"/>
      <c r="AT909" s="525"/>
      <c r="AU909" s="525"/>
      <c r="AV909" s="525"/>
      <c r="AW909" s="525"/>
      <c r="AX909" s="525"/>
      <c r="AY909" s="525"/>
      <c r="AZ909" s="525"/>
      <c r="BA909" s="525"/>
    </row>
    <row r="910" spans="28:53" s="94" customFormat="1">
      <c r="AB910" s="575"/>
      <c r="AC910" s="569"/>
      <c r="AD910" s="569"/>
      <c r="AE910" s="569"/>
      <c r="AF910" s="569"/>
      <c r="AG910" s="569"/>
      <c r="AH910" s="569"/>
      <c r="AI910" s="569"/>
      <c r="AJ910" s="569"/>
      <c r="AK910" s="569"/>
      <c r="AL910" s="569"/>
      <c r="AM910" s="569"/>
      <c r="AN910" s="569"/>
      <c r="AQ910" s="525"/>
      <c r="AR910" s="525"/>
      <c r="AS910" s="525"/>
      <c r="AT910" s="525"/>
      <c r="AU910" s="525"/>
      <c r="AV910" s="525"/>
      <c r="AW910" s="525"/>
      <c r="AX910" s="525"/>
      <c r="AY910" s="525"/>
      <c r="AZ910" s="525"/>
      <c r="BA910" s="525"/>
    </row>
    <row r="911" spans="28:53" s="94" customFormat="1">
      <c r="AB911" s="575"/>
      <c r="AC911" s="569"/>
      <c r="AD911" s="569"/>
      <c r="AE911" s="569"/>
      <c r="AF911" s="569"/>
      <c r="AG911" s="569"/>
      <c r="AH911" s="569"/>
      <c r="AI911" s="569"/>
      <c r="AJ911" s="569"/>
      <c r="AK911" s="569"/>
      <c r="AL911" s="569"/>
      <c r="AM911" s="569"/>
      <c r="AN911" s="569"/>
      <c r="AQ911" s="525"/>
      <c r="AR911" s="525"/>
      <c r="AS911" s="525"/>
      <c r="AT911" s="525"/>
      <c r="AU911" s="525"/>
      <c r="AV911" s="525"/>
      <c r="AW911" s="525"/>
      <c r="AX911" s="525"/>
      <c r="AY911" s="525"/>
      <c r="AZ911" s="525"/>
      <c r="BA911" s="525"/>
    </row>
    <row r="912" spans="28:53" s="94" customFormat="1">
      <c r="AB912" s="575"/>
      <c r="AC912" s="569"/>
      <c r="AD912" s="569"/>
      <c r="AE912" s="569"/>
      <c r="AF912" s="569"/>
      <c r="AG912" s="569"/>
      <c r="AH912" s="569"/>
      <c r="AI912" s="569"/>
      <c r="AJ912" s="569"/>
      <c r="AK912" s="569"/>
      <c r="AL912" s="569"/>
      <c r="AM912" s="569"/>
      <c r="AN912" s="569"/>
      <c r="AQ912" s="525"/>
      <c r="AR912" s="525"/>
      <c r="AS912" s="525"/>
      <c r="AT912" s="525"/>
      <c r="AU912" s="525"/>
      <c r="AV912" s="525"/>
      <c r="AW912" s="525"/>
      <c r="AX912" s="525"/>
      <c r="AY912" s="525"/>
      <c r="AZ912" s="525"/>
      <c r="BA912" s="525"/>
    </row>
    <row r="913" spans="28:53" s="94" customFormat="1">
      <c r="AB913" s="575"/>
      <c r="AC913" s="569"/>
      <c r="AD913" s="569"/>
      <c r="AE913" s="569"/>
      <c r="AF913" s="569"/>
      <c r="AG913" s="569"/>
      <c r="AH913" s="569"/>
      <c r="AI913" s="569"/>
      <c r="AJ913" s="569"/>
      <c r="AK913" s="569"/>
      <c r="AL913" s="569"/>
      <c r="AM913" s="569"/>
      <c r="AN913" s="569"/>
      <c r="AQ913" s="525"/>
      <c r="AR913" s="525"/>
      <c r="AS913" s="525"/>
      <c r="AT913" s="525"/>
      <c r="AU913" s="525"/>
      <c r="AV913" s="525"/>
      <c r="AW913" s="525"/>
      <c r="AX913" s="525"/>
      <c r="AY913" s="525"/>
      <c r="AZ913" s="525"/>
      <c r="BA913" s="525"/>
    </row>
    <row r="914" spans="28:53" s="94" customFormat="1">
      <c r="AB914" s="575"/>
      <c r="AC914" s="569"/>
      <c r="AD914" s="569"/>
      <c r="AE914" s="569"/>
      <c r="AF914" s="569"/>
      <c r="AG914" s="569"/>
      <c r="AH914" s="569"/>
      <c r="AI914" s="569"/>
      <c r="AJ914" s="569"/>
      <c r="AK914" s="569"/>
      <c r="AL914" s="569"/>
      <c r="AM914" s="569"/>
      <c r="AN914" s="569"/>
      <c r="AQ914" s="525"/>
      <c r="AR914" s="525"/>
      <c r="AS914" s="525"/>
      <c r="AT914" s="525"/>
      <c r="AU914" s="525"/>
      <c r="AV914" s="525"/>
      <c r="AW914" s="525"/>
      <c r="AX914" s="525"/>
      <c r="AY914" s="525"/>
      <c r="AZ914" s="525"/>
      <c r="BA914" s="525"/>
    </row>
    <row r="915" spans="28:53" s="94" customFormat="1">
      <c r="AB915" s="575"/>
      <c r="AC915" s="569"/>
      <c r="AD915" s="569"/>
      <c r="AE915" s="569"/>
      <c r="AF915" s="569"/>
      <c r="AG915" s="569"/>
      <c r="AH915" s="569"/>
      <c r="AI915" s="569"/>
      <c r="AJ915" s="569"/>
      <c r="AK915" s="569"/>
      <c r="AL915" s="569"/>
      <c r="AM915" s="569"/>
      <c r="AN915" s="569"/>
      <c r="AQ915" s="525"/>
      <c r="AR915" s="525"/>
      <c r="AS915" s="525"/>
      <c r="AT915" s="525"/>
      <c r="AU915" s="525"/>
      <c r="AV915" s="525"/>
      <c r="AW915" s="525"/>
      <c r="AX915" s="525"/>
      <c r="AY915" s="525"/>
      <c r="AZ915" s="525"/>
      <c r="BA915" s="525"/>
    </row>
    <row r="916" spans="28:53" s="94" customFormat="1">
      <c r="AB916" s="575"/>
      <c r="AC916" s="569"/>
      <c r="AD916" s="569"/>
      <c r="AE916" s="569"/>
      <c r="AF916" s="569"/>
      <c r="AG916" s="569"/>
      <c r="AH916" s="569"/>
      <c r="AI916" s="569"/>
      <c r="AJ916" s="569"/>
      <c r="AK916" s="569"/>
      <c r="AL916" s="569"/>
      <c r="AM916" s="569"/>
      <c r="AN916" s="569"/>
      <c r="AQ916" s="525"/>
      <c r="AR916" s="525"/>
      <c r="AS916" s="525"/>
      <c r="AT916" s="525"/>
      <c r="AU916" s="525"/>
      <c r="AV916" s="525"/>
      <c r="AW916" s="525"/>
      <c r="AX916" s="525"/>
      <c r="AY916" s="525"/>
      <c r="AZ916" s="525"/>
      <c r="BA916" s="525"/>
    </row>
    <row r="917" spans="28:53" s="94" customFormat="1">
      <c r="AB917" s="575"/>
      <c r="AC917" s="569"/>
      <c r="AD917" s="569"/>
      <c r="AE917" s="569"/>
      <c r="AF917" s="569"/>
      <c r="AG917" s="569"/>
      <c r="AH917" s="569"/>
      <c r="AI917" s="569"/>
      <c r="AJ917" s="569"/>
      <c r="AK917" s="569"/>
      <c r="AL917" s="569"/>
      <c r="AM917" s="569"/>
      <c r="AN917" s="569"/>
      <c r="AQ917" s="525"/>
      <c r="AR917" s="525"/>
      <c r="AS917" s="525"/>
      <c r="AT917" s="525"/>
      <c r="AU917" s="525"/>
      <c r="AV917" s="525"/>
      <c r="AW917" s="525"/>
      <c r="AX917" s="525"/>
      <c r="AY917" s="525"/>
      <c r="AZ917" s="525"/>
      <c r="BA917" s="525"/>
    </row>
    <row r="918" spans="28:53" s="94" customFormat="1">
      <c r="AB918" s="575"/>
      <c r="AC918" s="569"/>
      <c r="AD918" s="569"/>
      <c r="AE918" s="569"/>
      <c r="AF918" s="569"/>
      <c r="AG918" s="569"/>
      <c r="AH918" s="569"/>
      <c r="AI918" s="569"/>
      <c r="AJ918" s="569"/>
      <c r="AK918" s="569"/>
      <c r="AL918" s="569"/>
      <c r="AM918" s="569"/>
      <c r="AN918" s="569"/>
      <c r="AQ918" s="525"/>
      <c r="AR918" s="525"/>
      <c r="AS918" s="525"/>
      <c r="AT918" s="525"/>
      <c r="AU918" s="525"/>
      <c r="AV918" s="525"/>
      <c r="AW918" s="525"/>
      <c r="AX918" s="525"/>
      <c r="AY918" s="525"/>
      <c r="AZ918" s="525"/>
      <c r="BA918" s="525"/>
    </row>
    <row r="919" spans="28:53" s="94" customFormat="1">
      <c r="AB919" s="575"/>
      <c r="AC919" s="569"/>
      <c r="AD919" s="569"/>
      <c r="AE919" s="569"/>
      <c r="AF919" s="569"/>
      <c r="AG919" s="569"/>
      <c r="AH919" s="569"/>
      <c r="AI919" s="569"/>
      <c r="AJ919" s="569"/>
      <c r="AK919" s="569"/>
      <c r="AL919" s="569"/>
      <c r="AM919" s="569"/>
      <c r="AN919" s="569"/>
      <c r="AQ919" s="525"/>
      <c r="AR919" s="525"/>
      <c r="AS919" s="525"/>
      <c r="AT919" s="525"/>
      <c r="AU919" s="525"/>
      <c r="AV919" s="525"/>
      <c r="AW919" s="525"/>
      <c r="AX919" s="525"/>
      <c r="AY919" s="525"/>
      <c r="AZ919" s="525"/>
      <c r="BA919" s="525"/>
    </row>
    <row r="920" spans="28:53" s="94" customFormat="1">
      <c r="AB920" s="575"/>
      <c r="AC920" s="569"/>
      <c r="AD920" s="569"/>
      <c r="AE920" s="569"/>
      <c r="AF920" s="569"/>
      <c r="AG920" s="569"/>
      <c r="AH920" s="569"/>
      <c r="AI920" s="569"/>
      <c r="AJ920" s="569"/>
      <c r="AK920" s="569"/>
      <c r="AL920" s="569"/>
      <c r="AM920" s="569"/>
      <c r="AN920" s="569"/>
      <c r="AQ920" s="525"/>
      <c r="AR920" s="525"/>
      <c r="AS920" s="525"/>
      <c r="AT920" s="525"/>
      <c r="AU920" s="525"/>
      <c r="AV920" s="525"/>
      <c r="AW920" s="525"/>
      <c r="AX920" s="525"/>
      <c r="AY920" s="525"/>
      <c r="AZ920" s="525"/>
      <c r="BA920" s="525"/>
    </row>
    <row r="921" spans="28:53" s="94" customFormat="1">
      <c r="AB921" s="575"/>
      <c r="AC921" s="569"/>
      <c r="AD921" s="569"/>
      <c r="AE921" s="569"/>
      <c r="AF921" s="569"/>
      <c r="AG921" s="569"/>
      <c r="AH921" s="569"/>
      <c r="AI921" s="569"/>
      <c r="AJ921" s="569"/>
      <c r="AK921" s="569"/>
      <c r="AL921" s="569"/>
      <c r="AM921" s="569"/>
      <c r="AN921" s="569"/>
      <c r="AQ921" s="525"/>
      <c r="AR921" s="525"/>
      <c r="AS921" s="525"/>
      <c r="AT921" s="525"/>
      <c r="AU921" s="525"/>
      <c r="AV921" s="525"/>
      <c r="AW921" s="525"/>
      <c r="AX921" s="525"/>
      <c r="AY921" s="525"/>
      <c r="AZ921" s="525"/>
      <c r="BA921" s="525"/>
    </row>
    <row r="922" spans="28:53" s="94" customFormat="1">
      <c r="AB922" s="575"/>
      <c r="AC922" s="569"/>
      <c r="AD922" s="569"/>
      <c r="AE922" s="569"/>
      <c r="AF922" s="569"/>
      <c r="AG922" s="569"/>
      <c r="AH922" s="569"/>
      <c r="AI922" s="569"/>
      <c r="AJ922" s="569"/>
      <c r="AK922" s="569"/>
      <c r="AL922" s="569"/>
      <c r="AM922" s="569"/>
      <c r="AN922" s="569"/>
      <c r="AQ922" s="525"/>
      <c r="AR922" s="525"/>
      <c r="AS922" s="525"/>
      <c r="AT922" s="525"/>
      <c r="AU922" s="525"/>
      <c r="AV922" s="525"/>
      <c r="AW922" s="525"/>
      <c r="AX922" s="525"/>
      <c r="AY922" s="525"/>
      <c r="AZ922" s="525"/>
      <c r="BA922" s="525"/>
    </row>
    <row r="923" spans="28:53" s="94" customFormat="1">
      <c r="AB923" s="575"/>
      <c r="AC923" s="569"/>
      <c r="AD923" s="569"/>
      <c r="AE923" s="569"/>
      <c r="AF923" s="569"/>
      <c r="AG923" s="569"/>
      <c r="AH923" s="569"/>
      <c r="AI923" s="569"/>
      <c r="AJ923" s="569"/>
      <c r="AK923" s="569"/>
      <c r="AL923" s="569"/>
      <c r="AM923" s="569"/>
      <c r="AN923" s="569"/>
      <c r="AQ923" s="525"/>
      <c r="AR923" s="525"/>
      <c r="AS923" s="525"/>
      <c r="AT923" s="525"/>
      <c r="AU923" s="525"/>
      <c r="AV923" s="525"/>
      <c r="AW923" s="525"/>
      <c r="AX923" s="525"/>
      <c r="AY923" s="525"/>
      <c r="AZ923" s="525"/>
      <c r="BA923" s="525"/>
    </row>
    <row r="924" spans="28:53" s="94" customFormat="1">
      <c r="AB924" s="575"/>
      <c r="AC924" s="569"/>
      <c r="AD924" s="569"/>
      <c r="AE924" s="569"/>
      <c r="AF924" s="569"/>
      <c r="AG924" s="569"/>
      <c r="AH924" s="569"/>
      <c r="AI924" s="569"/>
      <c r="AJ924" s="569"/>
      <c r="AK924" s="569"/>
      <c r="AL924" s="569"/>
      <c r="AM924" s="569"/>
      <c r="AN924" s="569"/>
      <c r="AQ924" s="525"/>
      <c r="AR924" s="525"/>
      <c r="AS924" s="525"/>
      <c r="AT924" s="525"/>
      <c r="AU924" s="525"/>
      <c r="AV924" s="525"/>
      <c r="AW924" s="525"/>
      <c r="AX924" s="525"/>
      <c r="AY924" s="525"/>
      <c r="AZ924" s="525"/>
      <c r="BA924" s="525"/>
    </row>
    <row r="925" spans="28:53" s="94" customFormat="1">
      <c r="AB925" s="575"/>
      <c r="AC925" s="569"/>
      <c r="AD925" s="569"/>
      <c r="AE925" s="569"/>
      <c r="AF925" s="569"/>
      <c r="AG925" s="569"/>
      <c r="AH925" s="569"/>
      <c r="AI925" s="569"/>
      <c r="AJ925" s="569"/>
      <c r="AK925" s="569"/>
      <c r="AL925" s="569"/>
      <c r="AM925" s="569"/>
      <c r="AN925" s="569"/>
      <c r="AQ925" s="525"/>
      <c r="AR925" s="525"/>
      <c r="AS925" s="525"/>
      <c r="AT925" s="525"/>
      <c r="AU925" s="525"/>
      <c r="AV925" s="525"/>
      <c r="AW925" s="525"/>
      <c r="AX925" s="525"/>
      <c r="AY925" s="525"/>
      <c r="AZ925" s="525"/>
      <c r="BA925" s="525"/>
    </row>
    <row r="926" spans="28:53" s="94" customFormat="1">
      <c r="AB926" s="575"/>
      <c r="AC926" s="569"/>
      <c r="AD926" s="569"/>
      <c r="AE926" s="569"/>
      <c r="AF926" s="569"/>
      <c r="AG926" s="569"/>
      <c r="AH926" s="569"/>
      <c r="AI926" s="569"/>
      <c r="AJ926" s="569"/>
      <c r="AK926" s="569"/>
      <c r="AL926" s="569"/>
      <c r="AM926" s="569"/>
      <c r="AN926" s="569"/>
      <c r="AQ926" s="525"/>
      <c r="AR926" s="525"/>
      <c r="AS926" s="525"/>
      <c r="AT926" s="525"/>
      <c r="AU926" s="525"/>
      <c r="AV926" s="525"/>
      <c r="AW926" s="525"/>
      <c r="AX926" s="525"/>
      <c r="AY926" s="525"/>
      <c r="AZ926" s="525"/>
      <c r="BA926" s="525"/>
    </row>
    <row r="927" spans="28:53" s="94" customFormat="1">
      <c r="AB927" s="575"/>
      <c r="AC927" s="569"/>
      <c r="AD927" s="569"/>
      <c r="AE927" s="569"/>
      <c r="AF927" s="569"/>
      <c r="AG927" s="569"/>
      <c r="AH927" s="569"/>
      <c r="AI927" s="569"/>
      <c r="AJ927" s="569"/>
      <c r="AK927" s="569"/>
      <c r="AL927" s="569"/>
      <c r="AM927" s="569"/>
      <c r="AN927" s="569"/>
      <c r="AQ927" s="525"/>
      <c r="AR927" s="525"/>
      <c r="AS927" s="525"/>
      <c r="AT927" s="525"/>
      <c r="AU927" s="525"/>
      <c r="AV927" s="525"/>
      <c r="AW927" s="525"/>
      <c r="AX927" s="525"/>
      <c r="AY927" s="525"/>
      <c r="AZ927" s="525"/>
      <c r="BA927" s="525"/>
    </row>
    <row r="928" spans="28:53" s="94" customFormat="1">
      <c r="AB928" s="575"/>
      <c r="AC928" s="569"/>
      <c r="AD928" s="569"/>
      <c r="AE928" s="569"/>
      <c r="AF928" s="569"/>
      <c r="AG928" s="569"/>
      <c r="AH928" s="569"/>
      <c r="AI928" s="569"/>
      <c r="AJ928" s="569"/>
      <c r="AK928" s="569"/>
      <c r="AL928" s="569"/>
      <c r="AM928" s="569"/>
      <c r="AN928" s="569"/>
      <c r="AQ928" s="525"/>
      <c r="AR928" s="525"/>
      <c r="AS928" s="525"/>
      <c r="AT928" s="525"/>
      <c r="AU928" s="525"/>
      <c r="AV928" s="525"/>
      <c r="AW928" s="525"/>
      <c r="AX928" s="525"/>
      <c r="AY928" s="525"/>
      <c r="AZ928" s="525"/>
      <c r="BA928" s="525"/>
    </row>
    <row r="929" spans="28:53" s="94" customFormat="1">
      <c r="AB929" s="575"/>
      <c r="AC929" s="569"/>
      <c r="AD929" s="569"/>
      <c r="AE929" s="569"/>
      <c r="AF929" s="569"/>
      <c r="AG929" s="569"/>
      <c r="AH929" s="569"/>
      <c r="AI929" s="569"/>
      <c r="AJ929" s="569"/>
      <c r="AK929" s="569"/>
      <c r="AL929" s="569"/>
      <c r="AM929" s="569"/>
      <c r="AN929" s="569"/>
      <c r="AQ929" s="525"/>
      <c r="AR929" s="525"/>
      <c r="AS929" s="525"/>
      <c r="AT929" s="525"/>
      <c r="AU929" s="525"/>
      <c r="AV929" s="525"/>
      <c r="AW929" s="525"/>
      <c r="AX929" s="525"/>
      <c r="AY929" s="525"/>
      <c r="AZ929" s="525"/>
      <c r="BA929" s="525"/>
    </row>
    <row r="930" spans="28:53" s="94" customFormat="1">
      <c r="AB930" s="575"/>
      <c r="AC930" s="569"/>
      <c r="AD930" s="569"/>
      <c r="AE930" s="569"/>
      <c r="AF930" s="569"/>
      <c r="AG930" s="569"/>
      <c r="AH930" s="569"/>
      <c r="AI930" s="569"/>
      <c r="AJ930" s="569"/>
      <c r="AK930" s="569"/>
      <c r="AL930" s="569"/>
      <c r="AM930" s="569"/>
      <c r="AN930" s="569"/>
      <c r="AQ930" s="525"/>
      <c r="AR930" s="525"/>
      <c r="AS930" s="525"/>
      <c r="AT930" s="525"/>
      <c r="AU930" s="525"/>
      <c r="AV930" s="525"/>
      <c r="AW930" s="525"/>
      <c r="AX930" s="525"/>
      <c r="AY930" s="525"/>
      <c r="AZ930" s="525"/>
      <c r="BA930" s="525"/>
    </row>
    <row r="931" spans="28:53" s="94" customFormat="1">
      <c r="AB931" s="575"/>
      <c r="AC931" s="569"/>
      <c r="AD931" s="569"/>
      <c r="AE931" s="569"/>
      <c r="AF931" s="569"/>
      <c r="AG931" s="569"/>
      <c r="AH931" s="569"/>
      <c r="AI931" s="569"/>
      <c r="AJ931" s="569"/>
      <c r="AK931" s="569"/>
      <c r="AL931" s="569"/>
      <c r="AM931" s="569"/>
      <c r="AN931" s="569"/>
      <c r="AQ931" s="525"/>
      <c r="AR931" s="525"/>
      <c r="AS931" s="525"/>
      <c r="AT931" s="525"/>
      <c r="AU931" s="525"/>
      <c r="AV931" s="525"/>
      <c r="AW931" s="525"/>
      <c r="AX931" s="525"/>
      <c r="AY931" s="525"/>
      <c r="AZ931" s="525"/>
      <c r="BA931" s="525"/>
    </row>
    <row r="932" spans="28:53" s="94" customFormat="1">
      <c r="AB932" s="575"/>
      <c r="AC932" s="569"/>
      <c r="AD932" s="569"/>
      <c r="AE932" s="569"/>
      <c r="AF932" s="569"/>
      <c r="AG932" s="569"/>
      <c r="AH932" s="569"/>
      <c r="AI932" s="569"/>
      <c r="AJ932" s="569"/>
      <c r="AK932" s="569"/>
      <c r="AL932" s="569"/>
      <c r="AM932" s="569"/>
      <c r="AN932" s="569"/>
      <c r="AQ932" s="525"/>
      <c r="AR932" s="525"/>
      <c r="AS932" s="525"/>
      <c r="AT932" s="525"/>
      <c r="AU932" s="525"/>
      <c r="AV932" s="525"/>
      <c r="AW932" s="525"/>
      <c r="AX932" s="525"/>
      <c r="AY932" s="525"/>
      <c r="AZ932" s="525"/>
      <c r="BA932" s="525"/>
    </row>
    <row r="933" spans="28:53" s="94" customFormat="1">
      <c r="AB933" s="575"/>
      <c r="AC933" s="569"/>
      <c r="AD933" s="569"/>
      <c r="AE933" s="569"/>
      <c r="AF933" s="569"/>
      <c r="AG933" s="569"/>
      <c r="AH933" s="569"/>
      <c r="AI933" s="569"/>
      <c r="AJ933" s="569"/>
      <c r="AK933" s="569"/>
      <c r="AL933" s="569"/>
      <c r="AM933" s="569"/>
      <c r="AN933" s="569"/>
      <c r="AQ933" s="525"/>
      <c r="AR933" s="525"/>
      <c r="AS933" s="525"/>
      <c r="AT933" s="525"/>
      <c r="AU933" s="525"/>
      <c r="AV933" s="525"/>
      <c r="AW933" s="525"/>
      <c r="AX933" s="525"/>
      <c r="AY933" s="525"/>
      <c r="AZ933" s="525"/>
      <c r="BA933" s="525"/>
    </row>
    <row r="934" spans="28:53" s="94" customFormat="1">
      <c r="AB934" s="575"/>
      <c r="AC934" s="569"/>
      <c r="AD934" s="569"/>
      <c r="AE934" s="569"/>
      <c r="AF934" s="569"/>
      <c r="AG934" s="569"/>
      <c r="AH934" s="569"/>
      <c r="AI934" s="569"/>
      <c r="AJ934" s="569"/>
      <c r="AK934" s="569"/>
      <c r="AL934" s="569"/>
      <c r="AM934" s="569"/>
      <c r="AN934" s="569"/>
      <c r="AQ934" s="525"/>
      <c r="AR934" s="525"/>
      <c r="AS934" s="525"/>
      <c r="AT934" s="525"/>
      <c r="AU934" s="525"/>
      <c r="AV934" s="525"/>
      <c r="AW934" s="525"/>
      <c r="AX934" s="525"/>
      <c r="AY934" s="525"/>
      <c r="AZ934" s="525"/>
      <c r="BA934" s="525"/>
    </row>
    <row r="935" spans="28:53" s="94" customFormat="1">
      <c r="AB935" s="575"/>
      <c r="AC935" s="569"/>
      <c r="AD935" s="569"/>
      <c r="AE935" s="569"/>
      <c r="AF935" s="569"/>
      <c r="AG935" s="569"/>
      <c r="AH935" s="569"/>
      <c r="AI935" s="569"/>
      <c r="AJ935" s="569"/>
      <c r="AK935" s="569"/>
      <c r="AL935" s="569"/>
      <c r="AM935" s="569"/>
      <c r="AN935" s="569"/>
      <c r="AQ935" s="525"/>
      <c r="AR935" s="525"/>
      <c r="AS935" s="525"/>
      <c r="AT935" s="525"/>
      <c r="AU935" s="525"/>
      <c r="AV935" s="525"/>
      <c r="AW935" s="525"/>
      <c r="AX935" s="525"/>
      <c r="AY935" s="525"/>
      <c r="AZ935" s="525"/>
      <c r="BA935" s="525"/>
    </row>
    <row r="936" spans="28:53" s="94" customFormat="1">
      <c r="AB936" s="575"/>
      <c r="AC936" s="569"/>
      <c r="AD936" s="569"/>
      <c r="AE936" s="569"/>
      <c r="AF936" s="569"/>
      <c r="AG936" s="569"/>
      <c r="AH936" s="569"/>
      <c r="AI936" s="569"/>
      <c r="AJ936" s="569"/>
      <c r="AK936" s="569"/>
      <c r="AL936" s="569"/>
      <c r="AM936" s="569"/>
      <c r="AN936" s="569"/>
      <c r="AQ936" s="525"/>
      <c r="AR936" s="525"/>
      <c r="AS936" s="525"/>
      <c r="AT936" s="525"/>
      <c r="AU936" s="525"/>
      <c r="AV936" s="525"/>
      <c r="AW936" s="525"/>
      <c r="AX936" s="525"/>
      <c r="AY936" s="525"/>
      <c r="AZ936" s="525"/>
      <c r="BA936" s="525"/>
    </row>
    <row r="937" spans="28:53" s="94" customFormat="1">
      <c r="AB937" s="575"/>
      <c r="AC937" s="569"/>
      <c r="AD937" s="569"/>
      <c r="AE937" s="569"/>
      <c r="AF937" s="569"/>
      <c r="AG937" s="569"/>
      <c r="AH937" s="569"/>
      <c r="AI937" s="569"/>
      <c r="AJ937" s="569"/>
      <c r="AK937" s="569"/>
      <c r="AL937" s="569"/>
      <c r="AM937" s="569"/>
      <c r="AN937" s="569"/>
      <c r="AQ937" s="525"/>
      <c r="AR937" s="525"/>
      <c r="AS937" s="525"/>
      <c r="AT937" s="525"/>
      <c r="AU937" s="525"/>
      <c r="AV937" s="525"/>
      <c r="AW937" s="525"/>
      <c r="AX937" s="525"/>
      <c r="AY937" s="525"/>
      <c r="AZ937" s="525"/>
      <c r="BA937" s="525"/>
    </row>
    <row r="938" spans="28:53" s="94" customFormat="1">
      <c r="AB938" s="575"/>
      <c r="AC938" s="569"/>
      <c r="AD938" s="569"/>
      <c r="AE938" s="569"/>
      <c r="AF938" s="569"/>
      <c r="AG938" s="569"/>
      <c r="AH938" s="569"/>
      <c r="AI938" s="569"/>
      <c r="AJ938" s="569"/>
      <c r="AK938" s="569"/>
      <c r="AL938" s="569"/>
      <c r="AM938" s="569"/>
      <c r="AN938" s="569"/>
      <c r="AQ938" s="525"/>
      <c r="AR938" s="525"/>
      <c r="AS938" s="525"/>
      <c r="AT938" s="525"/>
      <c r="AU938" s="525"/>
      <c r="AV938" s="525"/>
      <c r="AW938" s="525"/>
      <c r="AX938" s="525"/>
      <c r="AY938" s="525"/>
      <c r="AZ938" s="525"/>
      <c r="BA938" s="525"/>
    </row>
    <row r="939" spans="28:53" s="94" customFormat="1">
      <c r="AB939" s="575"/>
      <c r="AC939" s="569"/>
      <c r="AD939" s="569"/>
      <c r="AE939" s="569"/>
      <c r="AF939" s="569"/>
      <c r="AG939" s="569"/>
      <c r="AH939" s="569"/>
      <c r="AI939" s="569"/>
      <c r="AJ939" s="569"/>
      <c r="AK939" s="569"/>
      <c r="AL939" s="569"/>
      <c r="AM939" s="569"/>
      <c r="AN939" s="569"/>
      <c r="AQ939" s="525"/>
      <c r="AR939" s="525"/>
      <c r="AS939" s="525"/>
      <c r="AT939" s="525"/>
      <c r="AU939" s="525"/>
      <c r="AV939" s="525"/>
      <c r="AW939" s="525"/>
      <c r="AX939" s="525"/>
      <c r="AY939" s="525"/>
      <c r="AZ939" s="525"/>
      <c r="BA939" s="525"/>
    </row>
    <row r="940" spans="28:53" s="94" customFormat="1">
      <c r="AB940" s="575"/>
      <c r="AC940" s="569"/>
      <c r="AD940" s="569"/>
      <c r="AE940" s="569"/>
      <c r="AF940" s="569"/>
      <c r="AG940" s="569"/>
      <c r="AH940" s="569"/>
      <c r="AI940" s="569"/>
      <c r="AJ940" s="569"/>
      <c r="AK940" s="569"/>
      <c r="AL940" s="569"/>
      <c r="AM940" s="569"/>
      <c r="AN940" s="569"/>
      <c r="AQ940" s="525"/>
      <c r="AR940" s="525"/>
      <c r="AS940" s="525"/>
      <c r="AT940" s="525"/>
      <c r="AU940" s="525"/>
      <c r="AV940" s="525"/>
      <c r="AW940" s="525"/>
      <c r="AX940" s="525"/>
      <c r="AY940" s="525"/>
      <c r="AZ940" s="525"/>
      <c r="BA940" s="525"/>
    </row>
    <row r="941" spans="28:53" s="94" customFormat="1">
      <c r="AB941" s="575"/>
      <c r="AC941" s="569"/>
      <c r="AD941" s="569"/>
      <c r="AE941" s="569"/>
      <c r="AF941" s="569"/>
      <c r="AG941" s="569"/>
      <c r="AH941" s="569"/>
      <c r="AI941" s="569"/>
      <c r="AJ941" s="569"/>
      <c r="AK941" s="569"/>
      <c r="AL941" s="569"/>
      <c r="AM941" s="569"/>
      <c r="AN941" s="569"/>
      <c r="AQ941" s="525"/>
      <c r="AR941" s="525"/>
      <c r="AS941" s="525"/>
      <c r="AT941" s="525"/>
      <c r="AU941" s="525"/>
      <c r="AV941" s="525"/>
      <c r="AW941" s="525"/>
      <c r="AX941" s="525"/>
      <c r="AY941" s="525"/>
      <c r="AZ941" s="525"/>
      <c r="BA941" s="525"/>
    </row>
    <row r="942" spans="28:53" s="94" customFormat="1">
      <c r="AB942" s="575"/>
      <c r="AC942" s="569"/>
      <c r="AD942" s="569"/>
      <c r="AE942" s="569"/>
      <c r="AF942" s="569"/>
      <c r="AG942" s="569"/>
      <c r="AH942" s="569"/>
      <c r="AI942" s="569"/>
      <c r="AJ942" s="569"/>
      <c r="AK942" s="569"/>
      <c r="AL942" s="569"/>
      <c r="AM942" s="569"/>
      <c r="AN942" s="569"/>
      <c r="AQ942" s="525"/>
      <c r="AR942" s="525"/>
      <c r="AS942" s="525"/>
      <c r="AT942" s="525"/>
      <c r="AU942" s="525"/>
      <c r="AV942" s="525"/>
      <c r="AW942" s="525"/>
      <c r="AX942" s="525"/>
      <c r="AY942" s="525"/>
      <c r="AZ942" s="525"/>
      <c r="BA942" s="525"/>
    </row>
    <row r="943" spans="28:53" s="94" customFormat="1">
      <c r="AB943" s="575"/>
      <c r="AC943" s="569"/>
      <c r="AD943" s="569"/>
      <c r="AE943" s="569"/>
      <c r="AF943" s="569"/>
      <c r="AG943" s="569"/>
      <c r="AH943" s="569"/>
      <c r="AI943" s="569"/>
      <c r="AJ943" s="569"/>
      <c r="AK943" s="569"/>
      <c r="AL943" s="569"/>
      <c r="AM943" s="569"/>
      <c r="AN943" s="569"/>
      <c r="AQ943" s="525"/>
      <c r="AR943" s="525"/>
      <c r="AS943" s="525"/>
      <c r="AT943" s="525"/>
      <c r="AU943" s="525"/>
      <c r="AV943" s="525"/>
      <c r="AW943" s="525"/>
      <c r="AX943" s="525"/>
      <c r="AY943" s="525"/>
      <c r="AZ943" s="525"/>
      <c r="BA943" s="525"/>
    </row>
    <row r="944" spans="28:53" s="94" customFormat="1">
      <c r="AB944" s="575"/>
      <c r="AC944" s="569"/>
      <c r="AD944" s="569"/>
      <c r="AE944" s="569"/>
      <c r="AF944" s="569"/>
      <c r="AG944" s="569"/>
      <c r="AH944" s="569"/>
      <c r="AI944" s="569"/>
      <c r="AJ944" s="569"/>
      <c r="AK944" s="569"/>
      <c r="AL944" s="569"/>
      <c r="AM944" s="569"/>
      <c r="AN944" s="569"/>
      <c r="AQ944" s="525"/>
      <c r="AR944" s="525"/>
      <c r="AS944" s="525"/>
      <c r="AT944" s="525"/>
      <c r="AU944" s="525"/>
      <c r="AV944" s="525"/>
      <c r="AW944" s="525"/>
      <c r="AX944" s="525"/>
      <c r="AY944" s="525"/>
      <c r="AZ944" s="525"/>
      <c r="BA944" s="525"/>
    </row>
    <row r="945" spans="28:53" s="94" customFormat="1">
      <c r="AB945" s="575"/>
      <c r="AC945" s="569"/>
      <c r="AD945" s="569"/>
      <c r="AE945" s="569"/>
      <c r="AF945" s="569"/>
      <c r="AG945" s="569"/>
      <c r="AH945" s="569"/>
      <c r="AI945" s="569"/>
      <c r="AJ945" s="569"/>
      <c r="AK945" s="569"/>
      <c r="AL945" s="569"/>
      <c r="AM945" s="569"/>
      <c r="AN945" s="569"/>
      <c r="AQ945" s="525"/>
      <c r="AR945" s="525"/>
      <c r="AS945" s="525"/>
      <c r="AT945" s="525"/>
      <c r="AU945" s="525"/>
      <c r="AV945" s="525"/>
      <c r="AW945" s="525"/>
      <c r="AX945" s="525"/>
      <c r="AY945" s="525"/>
      <c r="AZ945" s="525"/>
      <c r="BA945" s="525"/>
    </row>
    <row r="946" spans="28:53" s="94" customFormat="1">
      <c r="AB946" s="575"/>
      <c r="AC946" s="569"/>
      <c r="AD946" s="569"/>
      <c r="AE946" s="569"/>
      <c r="AF946" s="569"/>
      <c r="AG946" s="569"/>
      <c r="AH946" s="569"/>
      <c r="AI946" s="569"/>
      <c r="AJ946" s="569"/>
      <c r="AK946" s="569"/>
      <c r="AL946" s="569"/>
      <c r="AM946" s="569"/>
      <c r="AN946" s="569"/>
      <c r="AQ946" s="525"/>
      <c r="AR946" s="525"/>
      <c r="AS946" s="525"/>
      <c r="AT946" s="525"/>
      <c r="AU946" s="525"/>
      <c r="AV946" s="525"/>
      <c r="AW946" s="525"/>
      <c r="AX946" s="525"/>
      <c r="AY946" s="525"/>
      <c r="AZ946" s="525"/>
      <c r="BA946" s="525"/>
    </row>
    <row r="947" spans="28:53" s="94" customFormat="1">
      <c r="AB947" s="575"/>
      <c r="AC947" s="569"/>
      <c r="AD947" s="569"/>
      <c r="AE947" s="569"/>
      <c r="AF947" s="569"/>
      <c r="AG947" s="569"/>
      <c r="AH947" s="569"/>
      <c r="AI947" s="569"/>
      <c r="AJ947" s="569"/>
      <c r="AK947" s="569"/>
      <c r="AL947" s="569"/>
      <c r="AM947" s="569"/>
      <c r="AN947" s="569"/>
      <c r="AQ947" s="525"/>
      <c r="AR947" s="525"/>
      <c r="AS947" s="525"/>
      <c r="AT947" s="525"/>
      <c r="AU947" s="525"/>
      <c r="AV947" s="525"/>
      <c r="AW947" s="525"/>
      <c r="AX947" s="525"/>
      <c r="AY947" s="525"/>
      <c r="AZ947" s="525"/>
      <c r="BA947" s="525"/>
    </row>
    <row r="948" spans="28:53" s="94" customFormat="1">
      <c r="AB948" s="575"/>
      <c r="AC948" s="569"/>
      <c r="AD948" s="569"/>
      <c r="AE948" s="569"/>
      <c r="AF948" s="569"/>
      <c r="AG948" s="569"/>
      <c r="AH948" s="569"/>
      <c r="AI948" s="569"/>
      <c r="AJ948" s="569"/>
      <c r="AK948" s="569"/>
      <c r="AL948" s="569"/>
      <c r="AM948" s="569"/>
      <c r="AN948" s="569"/>
      <c r="AQ948" s="525"/>
      <c r="AR948" s="525"/>
      <c r="AS948" s="525"/>
      <c r="AT948" s="525"/>
      <c r="AU948" s="525"/>
      <c r="AV948" s="525"/>
      <c r="AW948" s="525"/>
      <c r="AX948" s="525"/>
      <c r="AY948" s="525"/>
      <c r="AZ948" s="525"/>
      <c r="BA948" s="525"/>
    </row>
    <row r="949" spans="28:53" s="94" customFormat="1">
      <c r="AB949" s="575"/>
      <c r="AC949" s="569"/>
      <c r="AD949" s="569"/>
      <c r="AE949" s="569"/>
      <c r="AF949" s="569"/>
      <c r="AG949" s="569"/>
      <c r="AH949" s="569"/>
      <c r="AI949" s="569"/>
      <c r="AJ949" s="569"/>
      <c r="AK949" s="569"/>
      <c r="AL949" s="569"/>
      <c r="AM949" s="569"/>
      <c r="AN949" s="569"/>
      <c r="AQ949" s="525"/>
      <c r="AR949" s="525"/>
      <c r="AS949" s="525"/>
      <c r="AT949" s="525"/>
      <c r="AU949" s="525"/>
      <c r="AV949" s="525"/>
      <c r="AW949" s="525"/>
      <c r="AX949" s="525"/>
      <c r="AY949" s="525"/>
      <c r="AZ949" s="525"/>
      <c r="BA949" s="525"/>
    </row>
    <row r="950" spans="28:53" s="94" customFormat="1">
      <c r="AB950" s="575"/>
      <c r="AC950" s="569"/>
      <c r="AD950" s="569"/>
      <c r="AE950" s="569"/>
      <c r="AF950" s="569"/>
      <c r="AG950" s="569"/>
      <c r="AH950" s="569"/>
      <c r="AI950" s="569"/>
      <c r="AJ950" s="569"/>
      <c r="AK950" s="569"/>
      <c r="AL950" s="569"/>
      <c r="AM950" s="569"/>
      <c r="AN950" s="569"/>
      <c r="AQ950" s="525"/>
      <c r="AR950" s="525"/>
      <c r="AS950" s="525"/>
      <c r="AT950" s="525"/>
      <c r="AU950" s="525"/>
      <c r="AV950" s="525"/>
      <c r="AW950" s="525"/>
      <c r="AX950" s="525"/>
      <c r="AY950" s="525"/>
      <c r="AZ950" s="525"/>
      <c r="BA950" s="525"/>
    </row>
    <row r="951" spans="28:53" s="94" customFormat="1">
      <c r="AB951" s="575"/>
      <c r="AC951" s="569"/>
      <c r="AD951" s="569"/>
      <c r="AE951" s="569"/>
      <c r="AF951" s="569"/>
      <c r="AG951" s="569"/>
      <c r="AH951" s="569"/>
      <c r="AI951" s="569"/>
      <c r="AJ951" s="569"/>
      <c r="AK951" s="569"/>
      <c r="AL951" s="569"/>
      <c r="AM951" s="569"/>
      <c r="AN951" s="569"/>
      <c r="AQ951" s="525"/>
      <c r="AR951" s="525"/>
      <c r="AS951" s="525"/>
      <c r="AT951" s="525"/>
      <c r="AU951" s="525"/>
      <c r="AV951" s="525"/>
      <c r="AW951" s="525"/>
      <c r="AX951" s="525"/>
      <c r="AY951" s="525"/>
      <c r="AZ951" s="525"/>
      <c r="BA951" s="525"/>
    </row>
    <row r="952" spans="28:53" s="94" customFormat="1">
      <c r="AB952" s="575"/>
      <c r="AC952" s="569"/>
      <c r="AD952" s="569"/>
      <c r="AE952" s="569"/>
      <c r="AF952" s="569"/>
      <c r="AG952" s="569"/>
      <c r="AH952" s="569"/>
      <c r="AI952" s="569"/>
      <c r="AJ952" s="569"/>
      <c r="AK952" s="569"/>
      <c r="AL952" s="569"/>
      <c r="AM952" s="569"/>
      <c r="AN952" s="569"/>
      <c r="AQ952" s="525"/>
      <c r="AR952" s="525"/>
      <c r="AS952" s="525"/>
      <c r="AT952" s="525"/>
      <c r="AU952" s="525"/>
      <c r="AV952" s="525"/>
      <c r="AW952" s="525"/>
      <c r="AX952" s="525"/>
      <c r="AY952" s="525"/>
      <c r="AZ952" s="525"/>
      <c r="BA952" s="525"/>
    </row>
    <row r="953" spans="28:53" s="94" customFormat="1">
      <c r="AB953" s="575"/>
      <c r="AC953" s="569"/>
      <c r="AD953" s="569"/>
      <c r="AE953" s="569"/>
      <c r="AF953" s="569"/>
      <c r="AG953" s="569"/>
      <c r="AH953" s="569"/>
      <c r="AI953" s="569"/>
      <c r="AJ953" s="569"/>
      <c r="AK953" s="569"/>
      <c r="AL953" s="569"/>
      <c r="AM953" s="569"/>
      <c r="AN953" s="569"/>
      <c r="AQ953" s="525"/>
      <c r="AR953" s="525"/>
      <c r="AS953" s="525"/>
      <c r="AT953" s="525"/>
      <c r="AU953" s="525"/>
      <c r="AV953" s="525"/>
      <c r="AW953" s="525"/>
      <c r="AX953" s="525"/>
      <c r="AY953" s="525"/>
      <c r="AZ953" s="525"/>
      <c r="BA953" s="525"/>
    </row>
    <row r="954" spans="28:53" s="94" customFormat="1">
      <c r="AB954" s="575"/>
      <c r="AC954" s="569"/>
      <c r="AD954" s="569"/>
      <c r="AE954" s="569"/>
      <c r="AF954" s="569"/>
      <c r="AG954" s="569"/>
      <c r="AH954" s="569"/>
      <c r="AI954" s="569"/>
      <c r="AJ954" s="569"/>
      <c r="AK954" s="569"/>
      <c r="AL954" s="569"/>
      <c r="AM954" s="569"/>
      <c r="AN954" s="569"/>
      <c r="AQ954" s="525"/>
      <c r="AR954" s="525"/>
      <c r="AS954" s="525"/>
      <c r="AT954" s="525"/>
      <c r="AU954" s="525"/>
      <c r="AV954" s="525"/>
      <c r="AW954" s="525"/>
      <c r="AX954" s="525"/>
      <c r="AY954" s="525"/>
      <c r="AZ954" s="525"/>
      <c r="BA954" s="525"/>
    </row>
    <row r="955" spans="28:53" s="94" customFormat="1">
      <c r="AB955" s="575"/>
      <c r="AC955" s="569"/>
      <c r="AD955" s="569"/>
      <c r="AE955" s="569"/>
      <c r="AF955" s="569"/>
      <c r="AG955" s="569"/>
      <c r="AH955" s="569"/>
      <c r="AI955" s="569"/>
      <c r="AJ955" s="569"/>
      <c r="AK955" s="569"/>
      <c r="AL955" s="569"/>
      <c r="AM955" s="569"/>
      <c r="AN955" s="569"/>
      <c r="AQ955" s="525"/>
      <c r="AR955" s="525"/>
      <c r="AS955" s="525"/>
      <c r="AT955" s="525"/>
      <c r="AU955" s="525"/>
      <c r="AV955" s="525"/>
      <c r="AW955" s="525"/>
      <c r="AX955" s="525"/>
      <c r="AY955" s="525"/>
      <c r="AZ955" s="525"/>
      <c r="BA955" s="525"/>
    </row>
    <row r="956" spans="28:53" s="94" customFormat="1">
      <c r="AB956" s="575"/>
      <c r="AC956" s="569"/>
      <c r="AD956" s="569"/>
      <c r="AE956" s="569"/>
      <c r="AF956" s="569"/>
      <c r="AG956" s="569"/>
      <c r="AH956" s="569"/>
      <c r="AI956" s="569"/>
      <c r="AJ956" s="569"/>
      <c r="AK956" s="569"/>
      <c r="AL956" s="569"/>
      <c r="AM956" s="569"/>
      <c r="AN956" s="569"/>
      <c r="AQ956" s="525"/>
      <c r="AR956" s="525"/>
      <c r="AS956" s="525"/>
      <c r="AT956" s="525"/>
      <c r="AU956" s="525"/>
      <c r="AV956" s="525"/>
      <c r="AW956" s="525"/>
      <c r="AX956" s="525"/>
      <c r="AY956" s="525"/>
      <c r="AZ956" s="525"/>
      <c r="BA956" s="525"/>
    </row>
    <row r="957" spans="28:53" s="94" customFormat="1">
      <c r="AB957" s="575"/>
      <c r="AC957" s="569"/>
      <c r="AD957" s="569"/>
      <c r="AE957" s="569"/>
      <c r="AF957" s="569"/>
      <c r="AG957" s="569"/>
      <c r="AH957" s="569"/>
      <c r="AI957" s="569"/>
      <c r="AJ957" s="569"/>
      <c r="AK957" s="569"/>
      <c r="AL957" s="569"/>
      <c r="AM957" s="569"/>
      <c r="AN957" s="569"/>
      <c r="AQ957" s="525"/>
      <c r="AR957" s="525"/>
      <c r="AS957" s="525"/>
      <c r="AT957" s="525"/>
      <c r="AU957" s="525"/>
      <c r="AV957" s="525"/>
      <c r="AW957" s="525"/>
      <c r="AX957" s="525"/>
      <c r="AY957" s="525"/>
      <c r="AZ957" s="525"/>
      <c r="BA957" s="525"/>
    </row>
    <row r="958" spans="28:53" s="94" customFormat="1">
      <c r="AB958" s="575"/>
      <c r="AC958" s="569"/>
      <c r="AD958" s="569"/>
      <c r="AE958" s="569"/>
      <c r="AF958" s="569"/>
      <c r="AG958" s="569"/>
      <c r="AH958" s="569"/>
      <c r="AI958" s="569"/>
      <c r="AJ958" s="569"/>
      <c r="AK958" s="569"/>
      <c r="AL958" s="569"/>
      <c r="AM958" s="569"/>
      <c r="AN958" s="569"/>
      <c r="AQ958" s="525"/>
      <c r="AR958" s="525"/>
      <c r="AS958" s="525"/>
      <c r="AT958" s="525"/>
      <c r="AU958" s="525"/>
      <c r="AV958" s="525"/>
      <c r="AW958" s="525"/>
      <c r="AX958" s="525"/>
      <c r="AY958" s="525"/>
      <c r="AZ958" s="525"/>
      <c r="BA958" s="525"/>
    </row>
    <row r="959" spans="28:53" s="94" customFormat="1">
      <c r="AB959" s="575"/>
      <c r="AC959" s="569"/>
      <c r="AD959" s="569"/>
      <c r="AE959" s="569"/>
      <c r="AF959" s="569"/>
      <c r="AG959" s="569"/>
      <c r="AH959" s="569"/>
      <c r="AI959" s="569"/>
      <c r="AJ959" s="569"/>
      <c r="AK959" s="569"/>
      <c r="AL959" s="569"/>
      <c r="AM959" s="569"/>
      <c r="AN959" s="569"/>
      <c r="AQ959" s="525"/>
      <c r="AR959" s="525"/>
      <c r="AS959" s="525"/>
      <c r="AT959" s="525"/>
      <c r="AU959" s="525"/>
      <c r="AV959" s="525"/>
      <c r="AW959" s="525"/>
      <c r="AX959" s="525"/>
      <c r="AY959" s="525"/>
      <c r="AZ959" s="525"/>
      <c r="BA959" s="525"/>
    </row>
    <row r="960" spans="28:53" s="94" customFormat="1">
      <c r="AB960" s="575"/>
      <c r="AC960" s="569"/>
      <c r="AD960" s="569"/>
      <c r="AE960" s="569"/>
      <c r="AF960" s="569"/>
      <c r="AG960" s="569"/>
      <c r="AH960" s="569"/>
      <c r="AI960" s="569"/>
      <c r="AJ960" s="569"/>
      <c r="AK960" s="569"/>
      <c r="AL960" s="569"/>
      <c r="AM960" s="569"/>
      <c r="AN960" s="569"/>
      <c r="AQ960" s="525"/>
      <c r="AR960" s="525"/>
      <c r="AS960" s="525"/>
      <c r="AT960" s="525"/>
      <c r="AU960" s="525"/>
      <c r="AV960" s="525"/>
      <c r="AW960" s="525"/>
      <c r="AX960" s="525"/>
      <c r="AY960" s="525"/>
      <c r="AZ960" s="525"/>
      <c r="BA960" s="525"/>
    </row>
    <row r="961" spans="28:53" s="94" customFormat="1">
      <c r="AB961" s="575"/>
      <c r="AC961" s="569"/>
      <c r="AD961" s="569"/>
      <c r="AE961" s="569"/>
      <c r="AF961" s="569"/>
      <c r="AG961" s="569"/>
      <c r="AH961" s="569"/>
      <c r="AI961" s="569"/>
      <c r="AJ961" s="569"/>
      <c r="AK961" s="569"/>
      <c r="AL961" s="569"/>
      <c r="AM961" s="569"/>
      <c r="AN961" s="569"/>
      <c r="AQ961" s="525"/>
      <c r="AR961" s="525"/>
      <c r="AS961" s="525"/>
      <c r="AT961" s="525"/>
      <c r="AU961" s="525"/>
      <c r="AV961" s="525"/>
      <c r="AW961" s="525"/>
      <c r="AX961" s="525"/>
      <c r="AY961" s="525"/>
      <c r="AZ961" s="525"/>
      <c r="BA961" s="525"/>
    </row>
    <row r="962" spans="28:53" s="94" customFormat="1">
      <c r="AB962" s="575"/>
      <c r="AC962" s="569"/>
      <c r="AD962" s="569"/>
      <c r="AE962" s="569"/>
      <c r="AF962" s="569"/>
      <c r="AG962" s="569"/>
      <c r="AH962" s="569"/>
      <c r="AI962" s="569"/>
      <c r="AJ962" s="569"/>
      <c r="AK962" s="569"/>
      <c r="AL962" s="569"/>
      <c r="AM962" s="569"/>
      <c r="AN962" s="569"/>
      <c r="AQ962" s="525"/>
      <c r="AR962" s="525"/>
      <c r="AS962" s="525"/>
      <c r="AT962" s="525"/>
      <c r="AU962" s="525"/>
      <c r="AV962" s="525"/>
      <c r="AW962" s="525"/>
      <c r="AX962" s="525"/>
      <c r="AY962" s="525"/>
      <c r="AZ962" s="525"/>
      <c r="BA962" s="525"/>
    </row>
    <row r="963" spans="28:53" s="94" customFormat="1">
      <c r="AB963" s="575"/>
      <c r="AC963" s="569"/>
      <c r="AD963" s="569"/>
      <c r="AE963" s="569"/>
      <c r="AF963" s="569"/>
      <c r="AG963" s="569"/>
      <c r="AH963" s="569"/>
      <c r="AI963" s="569"/>
      <c r="AJ963" s="569"/>
      <c r="AK963" s="569"/>
      <c r="AL963" s="569"/>
      <c r="AM963" s="569"/>
      <c r="AN963" s="569"/>
      <c r="AQ963" s="525"/>
      <c r="AR963" s="525"/>
      <c r="AS963" s="525"/>
      <c r="AT963" s="525"/>
      <c r="AU963" s="525"/>
      <c r="AV963" s="525"/>
      <c r="AW963" s="525"/>
      <c r="AX963" s="525"/>
      <c r="AY963" s="525"/>
      <c r="AZ963" s="525"/>
      <c r="BA963" s="525"/>
    </row>
    <row r="964" spans="28:53" s="94" customFormat="1">
      <c r="AB964" s="575"/>
      <c r="AC964" s="569"/>
      <c r="AD964" s="569"/>
      <c r="AE964" s="569"/>
      <c r="AF964" s="569"/>
      <c r="AG964" s="569"/>
      <c r="AH964" s="569"/>
      <c r="AI964" s="569"/>
      <c r="AJ964" s="569"/>
      <c r="AK964" s="569"/>
      <c r="AL964" s="569"/>
      <c r="AM964" s="569"/>
      <c r="AN964" s="569"/>
      <c r="AQ964" s="525"/>
      <c r="AR964" s="525"/>
      <c r="AS964" s="525"/>
      <c r="AT964" s="525"/>
      <c r="AU964" s="525"/>
      <c r="AV964" s="525"/>
      <c r="AW964" s="525"/>
      <c r="AX964" s="525"/>
      <c r="AY964" s="525"/>
      <c r="AZ964" s="525"/>
      <c r="BA964" s="525"/>
    </row>
    <row r="965" spans="28:53" s="94" customFormat="1">
      <c r="AB965" s="575"/>
      <c r="AC965" s="569"/>
      <c r="AD965" s="569"/>
      <c r="AE965" s="569"/>
      <c r="AF965" s="569"/>
      <c r="AG965" s="569"/>
      <c r="AH965" s="569"/>
      <c r="AI965" s="569"/>
      <c r="AJ965" s="569"/>
      <c r="AK965" s="569"/>
      <c r="AL965" s="569"/>
      <c r="AM965" s="569"/>
      <c r="AN965" s="569"/>
      <c r="AQ965" s="525"/>
      <c r="AR965" s="525"/>
      <c r="AS965" s="525"/>
      <c r="AT965" s="525"/>
      <c r="AU965" s="525"/>
      <c r="AV965" s="525"/>
      <c r="AW965" s="525"/>
      <c r="AX965" s="525"/>
      <c r="AY965" s="525"/>
      <c r="AZ965" s="525"/>
      <c r="BA965" s="525"/>
    </row>
    <row r="966" spans="28:53" s="94" customFormat="1">
      <c r="AB966" s="575"/>
      <c r="AC966" s="569"/>
      <c r="AD966" s="569"/>
      <c r="AE966" s="569"/>
      <c r="AF966" s="569"/>
      <c r="AG966" s="569"/>
      <c r="AH966" s="569"/>
      <c r="AI966" s="569"/>
      <c r="AJ966" s="569"/>
      <c r="AK966" s="569"/>
      <c r="AL966" s="569"/>
      <c r="AM966" s="569"/>
      <c r="AN966" s="569"/>
      <c r="AQ966" s="525"/>
      <c r="AR966" s="525"/>
      <c r="AS966" s="525"/>
      <c r="AT966" s="525"/>
      <c r="AU966" s="525"/>
      <c r="AV966" s="525"/>
      <c r="AW966" s="525"/>
      <c r="AX966" s="525"/>
      <c r="AY966" s="525"/>
      <c r="AZ966" s="525"/>
      <c r="BA966" s="525"/>
    </row>
    <row r="967" spans="28:53" s="94" customFormat="1">
      <c r="AB967" s="575"/>
      <c r="AC967" s="569"/>
      <c r="AD967" s="569"/>
      <c r="AE967" s="569"/>
      <c r="AF967" s="569"/>
      <c r="AG967" s="569"/>
      <c r="AH967" s="569"/>
      <c r="AI967" s="569"/>
      <c r="AJ967" s="569"/>
      <c r="AK967" s="569"/>
      <c r="AL967" s="569"/>
      <c r="AM967" s="569"/>
      <c r="AN967" s="569"/>
      <c r="AQ967" s="525"/>
      <c r="AR967" s="525"/>
      <c r="AS967" s="525"/>
      <c r="AT967" s="525"/>
      <c r="AU967" s="525"/>
      <c r="AV967" s="525"/>
      <c r="AW967" s="525"/>
      <c r="AX967" s="525"/>
      <c r="AY967" s="525"/>
      <c r="AZ967" s="525"/>
      <c r="BA967" s="525"/>
    </row>
    <row r="968" spans="28:53" s="94" customFormat="1">
      <c r="AB968" s="575"/>
      <c r="AC968" s="569"/>
      <c r="AD968" s="569"/>
      <c r="AE968" s="569"/>
      <c r="AF968" s="569"/>
      <c r="AG968" s="569"/>
      <c r="AH968" s="569"/>
      <c r="AI968" s="569"/>
      <c r="AJ968" s="569"/>
      <c r="AK968" s="569"/>
      <c r="AL968" s="569"/>
      <c r="AM968" s="569"/>
      <c r="AN968" s="569"/>
      <c r="AQ968" s="525"/>
      <c r="AR968" s="525"/>
      <c r="AS968" s="525"/>
      <c r="AT968" s="525"/>
      <c r="AU968" s="525"/>
      <c r="AV968" s="525"/>
      <c r="AW968" s="525"/>
      <c r="AX968" s="525"/>
      <c r="AY968" s="525"/>
      <c r="AZ968" s="525"/>
      <c r="BA968" s="525"/>
    </row>
    <row r="969" spans="28:53" s="94" customFormat="1">
      <c r="AB969" s="575"/>
      <c r="AC969" s="569"/>
      <c r="AD969" s="569"/>
      <c r="AE969" s="569"/>
      <c r="AF969" s="569"/>
      <c r="AG969" s="569"/>
      <c r="AH969" s="569"/>
      <c r="AI969" s="569"/>
      <c r="AJ969" s="569"/>
      <c r="AK969" s="569"/>
      <c r="AL969" s="569"/>
      <c r="AM969" s="569"/>
      <c r="AN969" s="569"/>
      <c r="AQ969" s="525"/>
      <c r="AR969" s="525"/>
      <c r="AS969" s="525"/>
      <c r="AT969" s="525"/>
      <c r="AU969" s="525"/>
      <c r="AV969" s="525"/>
      <c r="AW969" s="525"/>
      <c r="AX969" s="525"/>
      <c r="AY969" s="525"/>
      <c r="AZ969" s="525"/>
      <c r="BA969" s="525"/>
    </row>
    <row r="970" spans="28:53" s="94" customFormat="1">
      <c r="AB970" s="575"/>
      <c r="AC970" s="569"/>
      <c r="AD970" s="569"/>
      <c r="AE970" s="569"/>
      <c r="AF970" s="569"/>
      <c r="AG970" s="569"/>
      <c r="AH970" s="569"/>
      <c r="AI970" s="569"/>
      <c r="AJ970" s="569"/>
      <c r="AK970" s="569"/>
      <c r="AL970" s="569"/>
      <c r="AM970" s="569"/>
      <c r="AN970" s="569"/>
      <c r="AQ970" s="525"/>
      <c r="AR970" s="525"/>
      <c r="AS970" s="525"/>
      <c r="AT970" s="525"/>
      <c r="AU970" s="525"/>
      <c r="AV970" s="525"/>
      <c r="AW970" s="525"/>
      <c r="AX970" s="525"/>
      <c r="AY970" s="525"/>
      <c r="AZ970" s="525"/>
      <c r="BA970" s="525"/>
    </row>
    <row r="971" spans="28:53" s="94" customFormat="1">
      <c r="AB971" s="575"/>
      <c r="AC971" s="569"/>
      <c r="AD971" s="569"/>
      <c r="AE971" s="569"/>
      <c r="AF971" s="569"/>
      <c r="AG971" s="569"/>
      <c r="AH971" s="569"/>
      <c r="AI971" s="569"/>
      <c r="AJ971" s="569"/>
      <c r="AK971" s="569"/>
      <c r="AL971" s="569"/>
      <c r="AM971" s="569"/>
      <c r="AN971" s="569"/>
      <c r="AQ971" s="525"/>
      <c r="AR971" s="525"/>
      <c r="AS971" s="525"/>
      <c r="AT971" s="525"/>
      <c r="AU971" s="525"/>
      <c r="AV971" s="525"/>
      <c r="AW971" s="525"/>
      <c r="AX971" s="525"/>
      <c r="AY971" s="525"/>
      <c r="AZ971" s="525"/>
      <c r="BA971" s="525"/>
    </row>
    <row r="972" spans="28:53" s="94" customFormat="1">
      <c r="AB972" s="575"/>
      <c r="AC972" s="569"/>
      <c r="AD972" s="569"/>
      <c r="AE972" s="569"/>
      <c r="AF972" s="569"/>
      <c r="AG972" s="569"/>
      <c r="AH972" s="569"/>
      <c r="AI972" s="569"/>
      <c r="AJ972" s="569"/>
      <c r="AK972" s="569"/>
      <c r="AL972" s="569"/>
      <c r="AM972" s="569"/>
      <c r="AN972" s="569"/>
      <c r="AQ972" s="525"/>
      <c r="AR972" s="525"/>
      <c r="AS972" s="525"/>
      <c r="AT972" s="525"/>
      <c r="AU972" s="525"/>
      <c r="AV972" s="525"/>
      <c r="AW972" s="525"/>
      <c r="AX972" s="525"/>
      <c r="AY972" s="525"/>
      <c r="AZ972" s="525"/>
      <c r="BA972" s="525"/>
    </row>
    <row r="973" spans="28:53" s="94" customFormat="1">
      <c r="AB973" s="575"/>
      <c r="AC973" s="569"/>
      <c r="AD973" s="569"/>
      <c r="AE973" s="569"/>
      <c r="AF973" s="569"/>
      <c r="AG973" s="569"/>
      <c r="AH973" s="569"/>
      <c r="AI973" s="569"/>
      <c r="AJ973" s="569"/>
      <c r="AK973" s="569"/>
      <c r="AL973" s="569"/>
      <c r="AM973" s="569"/>
      <c r="AN973" s="569"/>
      <c r="AQ973" s="525"/>
      <c r="AR973" s="525"/>
      <c r="AS973" s="525"/>
      <c r="AT973" s="525"/>
      <c r="AU973" s="525"/>
      <c r="AV973" s="525"/>
      <c r="AW973" s="525"/>
      <c r="AX973" s="525"/>
      <c r="AY973" s="525"/>
      <c r="AZ973" s="525"/>
      <c r="BA973" s="525"/>
    </row>
    <row r="974" spans="28:53" s="94" customFormat="1">
      <c r="AB974" s="575"/>
      <c r="AC974" s="569"/>
      <c r="AD974" s="569"/>
      <c r="AE974" s="569"/>
      <c r="AF974" s="569"/>
      <c r="AG974" s="569"/>
      <c r="AH974" s="569"/>
      <c r="AI974" s="569"/>
      <c r="AJ974" s="569"/>
      <c r="AK974" s="569"/>
      <c r="AL974" s="569"/>
      <c r="AM974" s="569"/>
      <c r="AN974" s="569"/>
      <c r="AQ974" s="525"/>
      <c r="AR974" s="525"/>
      <c r="AS974" s="525"/>
      <c r="AT974" s="525"/>
      <c r="AU974" s="525"/>
      <c r="AV974" s="525"/>
      <c r="AW974" s="525"/>
      <c r="AX974" s="525"/>
      <c r="AY974" s="525"/>
      <c r="AZ974" s="525"/>
      <c r="BA974" s="525"/>
    </row>
    <row r="975" spans="28:53" s="94" customFormat="1">
      <c r="AB975" s="575"/>
      <c r="AC975" s="569"/>
      <c r="AD975" s="569"/>
      <c r="AE975" s="569"/>
      <c r="AF975" s="569"/>
      <c r="AG975" s="569"/>
      <c r="AH975" s="569"/>
      <c r="AI975" s="569"/>
      <c r="AJ975" s="569"/>
      <c r="AK975" s="569"/>
      <c r="AL975" s="569"/>
      <c r="AM975" s="569"/>
      <c r="AN975" s="569"/>
      <c r="AQ975" s="525"/>
      <c r="AR975" s="525"/>
      <c r="AS975" s="525"/>
      <c r="AT975" s="525"/>
      <c r="AU975" s="525"/>
      <c r="AV975" s="525"/>
      <c r="AW975" s="525"/>
      <c r="AX975" s="525"/>
      <c r="AY975" s="525"/>
      <c r="AZ975" s="525"/>
      <c r="BA975" s="525"/>
    </row>
    <row r="976" spans="28:53" s="94" customFormat="1">
      <c r="AB976" s="575"/>
      <c r="AC976" s="569"/>
      <c r="AD976" s="569"/>
      <c r="AE976" s="569"/>
      <c r="AF976" s="569"/>
      <c r="AG976" s="569"/>
      <c r="AH976" s="569"/>
      <c r="AI976" s="569"/>
      <c r="AJ976" s="569"/>
      <c r="AK976" s="569"/>
      <c r="AL976" s="569"/>
      <c r="AM976" s="569"/>
      <c r="AN976" s="569"/>
      <c r="AQ976" s="525"/>
      <c r="AR976" s="525"/>
      <c r="AS976" s="525"/>
      <c r="AT976" s="525"/>
      <c r="AU976" s="525"/>
      <c r="AV976" s="525"/>
      <c r="AW976" s="525"/>
      <c r="AX976" s="525"/>
      <c r="AY976" s="525"/>
      <c r="AZ976" s="525"/>
      <c r="BA976" s="525"/>
    </row>
    <row r="977" spans="28:53" s="94" customFormat="1">
      <c r="AB977" s="575"/>
      <c r="AC977" s="569"/>
      <c r="AD977" s="569"/>
      <c r="AE977" s="569"/>
      <c r="AF977" s="569"/>
      <c r="AG977" s="569"/>
      <c r="AH977" s="569"/>
      <c r="AI977" s="569"/>
      <c r="AJ977" s="569"/>
      <c r="AK977" s="569"/>
      <c r="AL977" s="569"/>
      <c r="AM977" s="569"/>
      <c r="AN977" s="569"/>
      <c r="AQ977" s="525"/>
      <c r="AR977" s="525"/>
      <c r="AS977" s="525"/>
      <c r="AT977" s="525"/>
      <c r="AU977" s="525"/>
      <c r="AV977" s="525"/>
      <c r="AW977" s="525"/>
      <c r="AX977" s="525"/>
      <c r="AY977" s="525"/>
      <c r="AZ977" s="525"/>
      <c r="BA977" s="525"/>
    </row>
    <row r="978" spans="28:53" s="94" customFormat="1">
      <c r="AB978" s="575"/>
      <c r="AC978" s="569"/>
      <c r="AD978" s="569"/>
      <c r="AE978" s="569"/>
      <c r="AF978" s="569"/>
      <c r="AG978" s="569"/>
      <c r="AH978" s="569"/>
      <c r="AI978" s="569"/>
      <c r="AJ978" s="569"/>
      <c r="AK978" s="569"/>
      <c r="AL978" s="569"/>
      <c r="AM978" s="569"/>
      <c r="AN978" s="569"/>
      <c r="AQ978" s="525"/>
      <c r="AR978" s="525"/>
      <c r="AS978" s="525"/>
      <c r="AT978" s="525"/>
      <c r="AU978" s="525"/>
      <c r="AV978" s="525"/>
      <c r="AW978" s="525"/>
      <c r="AX978" s="525"/>
      <c r="AY978" s="525"/>
      <c r="AZ978" s="525"/>
      <c r="BA978" s="525"/>
    </row>
    <row r="979" spans="28:53" s="94" customFormat="1">
      <c r="AB979" s="575"/>
      <c r="AC979" s="569"/>
      <c r="AD979" s="569"/>
      <c r="AE979" s="569"/>
      <c r="AF979" s="569"/>
      <c r="AG979" s="569"/>
      <c r="AH979" s="569"/>
      <c r="AI979" s="569"/>
      <c r="AJ979" s="569"/>
      <c r="AK979" s="569"/>
      <c r="AL979" s="569"/>
      <c r="AM979" s="569"/>
      <c r="AN979" s="569"/>
      <c r="AQ979" s="525"/>
      <c r="AR979" s="525"/>
      <c r="AS979" s="525"/>
      <c r="AT979" s="525"/>
      <c r="AU979" s="525"/>
      <c r="AV979" s="525"/>
      <c r="AW979" s="525"/>
      <c r="AX979" s="525"/>
      <c r="AY979" s="525"/>
      <c r="AZ979" s="525"/>
      <c r="BA979" s="525"/>
    </row>
    <row r="980" spans="28:53" s="94" customFormat="1">
      <c r="AB980" s="575"/>
      <c r="AC980" s="569"/>
      <c r="AD980" s="569"/>
      <c r="AE980" s="569"/>
      <c r="AF980" s="569"/>
      <c r="AG980" s="569"/>
      <c r="AH980" s="569"/>
      <c r="AI980" s="569"/>
      <c r="AJ980" s="569"/>
      <c r="AK980" s="569"/>
      <c r="AL980" s="569"/>
      <c r="AM980" s="569"/>
      <c r="AN980" s="569"/>
      <c r="AQ980" s="525"/>
      <c r="AR980" s="525"/>
      <c r="AS980" s="525"/>
      <c r="AT980" s="525"/>
      <c r="AU980" s="525"/>
      <c r="AV980" s="525"/>
      <c r="AW980" s="525"/>
      <c r="AX980" s="525"/>
      <c r="AY980" s="525"/>
      <c r="AZ980" s="525"/>
      <c r="BA980" s="525"/>
    </row>
    <row r="981" spans="28:53" s="94" customFormat="1">
      <c r="AB981" s="575"/>
      <c r="AC981" s="569"/>
      <c r="AD981" s="569"/>
      <c r="AE981" s="569"/>
      <c r="AF981" s="569"/>
      <c r="AG981" s="569"/>
      <c r="AH981" s="569"/>
      <c r="AI981" s="569"/>
      <c r="AJ981" s="569"/>
      <c r="AK981" s="569"/>
      <c r="AL981" s="569"/>
      <c r="AM981" s="569"/>
      <c r="AN981" s="569"/>
      <c r="AQ981" s="525"/>
      <c r="AR981" s="525"/>
      <c r="AS981" s="525"/>
      <c r="AT981" s="525"/>
      <c r="AU981" s="525"/>
      <c r="AV981" s="525"/>
      <c r="AW981" s="525"/>
      <c r="AX981" s="525"/>
      <c r="AY981" s="525"/>
      <c r="AZ981" s="525"/>
      <c r="BA981" s="525"/>
    </row>
    <row r="982" spans="28:53" s="94" customFormat="1">
      <c r="AB982" s="575"/>
      <c r="AC982" s="569"/>
      <c r="AD982" s="569"/>
      <c r="AE982" s="569"/>
      <c r="AF982" s="569"/>
      <c r="AG982" s="569"/>
      <c r="AH982" s="569"/>
      <c r="AI982" s="569"/>
      <c r="AJ982" s="569"/>
      <c r="AK982" s="569"/>
      <c r="AL982" s="569"/>
      <c r="AM982" s="569"/>
      <c r="AN982" s="569"/>
      <c r="AQ982" s="525"/>
      <c r="AR982" s="525"/>
      <c r="AS982" s="525"/>
      <c r="AT982" s="525"/>
      <c r="AU982" s="525"/>
      <c r="AV982" s="525"/>
      <c r="AW982" s="525"/>
      <c r="AX982" s="525"/>
      <c r="AY982" s="525"/>
      <c r="AZ982" s="525"/>
      <c r="BA982" s="525"/>
    </row>
    <row r="983" spans="28:53" s="94" customFormat="1">
      <c r="AB983" s="575"/>
      <c r="AC983" s="569"/>
      <c r="AD983" s="569"/>
      <c r="AE983" s="569"/>
      <c r="AF983" s="569"/>
      <c r="AG983" s="569"/>
      <c r="AH983" s="569"/>
      <c r="AI983" s="569"/>
      <c r="AJ983" s="569"/>
      <c r="AK983" s="569"/>
      <c r="AL983" s="569"/>
      <c r="AM983" s="569"/>
      <c r="AN983" s="569"/>
      <c r="AQ983" s="525"/>
      <c r="AR983" s="525"/>
      <c r="AS983" s="525"/>
      <c r="AT983" s="525"/>
      <c r="AU983" s="525"/>
      <c r="AV983" s="525"/>
      <c r="AW983" s="525"/>
      <c r="AX983" s="525"/>
      <c r="AY983" s="525"/>
      <c r="AZ983" s="525"/>
      <c r="BA983" s="525"/>
    </row>
    <row r="984" spans="28:53" s="94" customFormat="1">
      <c r="AB984" s="575"/>
      <c r="AC984" s="569"/>
      <c r="AD984" s="569"/>
      <c r="AE984" s="569"/>
      <c r="AF984" s="569"/>
      <c r="AG984" s="569"/>
      <c r="AH984" s="569"/>
      <c r="AI984" s="569"/>
      <c r="AJ984" s="569"/>
      <c r="AK984" s="569"/>
      <c r="AL984" s="569"/>
      <c r="AM984" s="569"/>
      <c r="AN984" s="569"/>
      <c r="AQ984" s="525"/>
      <c r="AR984" s="525"/>
      <c r="AS984" s="525"/>
      <c r="AT984" s="525"/>
      <c r="AU984" s="525"/>
      <c r="AV984" s="525"/>
      <c r="AW984" s="525"/>
      <c r="AX984" s="525"/>
      <c r="AY984" s="525"/>
      <c r="AZ984" s="525"/>
      <c r="BA984" s="525"/>
    </row>
    <row r="985" spans="28:53" s="94" customFormat="1">
      <c r="AB985" s="575"/>
      <c r="AC985" s="569"/>
      <c r="AD985" s="569"/>
      <c r="AE985" s="569"/>
      <c r="AF985" s="569"/>
      <c r="AG985" s="569"/>
      <c r="AH985" s="569"/>
      <c r="AI985" s="569"/>
      <c r="AJ985" s="569"/>
      <c r="AK985" s="569"/>
      <c r="AL985" s="569"/>
      <c r="AM985" s="569"/>
      <c r="AN985" s="569"/>
      <c r="AQ985" s="525"/>
      <c r="AR985" s="525"/>
      <c r="AS985" s="525"/>
      <c r="AT985" s="525"/>
      <c r="AU985" s="525"/>
      <c r="AV985" s="525"/>
      <c r="AW985" s="525"/>
      <c r="AX985" s="525"/>
      <c r="AY985" s="525"/>
      <c r="AZ985" s="525"/>
      <c r="BA985" s="525"/>
    </row>
    <row r="986" spans="28:53" s="94" customFormat="1">
      <c r="AB986" s="575"/>
      <c r="AC986" s="569"/>
      <c r="AD986" s="569"/>
      <c r="AE986" s="569"/>
      <c r="AF986" s="569"/>
      <c r="AG986" s="569"/>
      <c r="AH986" s="569"/>
      <c r="AI986" s="569"/>
      <c r="AJ986" s="569"/>
      <c r="AK986" s="569"/>
      <c r="AL986" s="569"/>
      <c r="AM986" s="569"/>
      <c r="AN986" s="569"/>
      <c r="AQ986" s="525"/>
      <c r="AR986" s="525"/>
      <c r="AS986" s="525"/>
      <c r="AT986" s="525"/>
      <c r="AU986" s="525"/>
      <c r="AV986" s="525"/>
      <c r="AW986" s="525"/>
      <c r="AX986" s="525"/>
      <c r="AY986" s="525"/>
      <c r="AZ986" s="525"/>
      <c r="BA986" s="525"/>
    </row>
    <row r="987" spans="28:53" s="94" customFormat="1">
      <c r="AB987" s="575"/>
      <c r="AC987" s="569"/>
      <c r="AD987" s="569"/>
      <c r="AE987" s="569"/>
      <c r="AF987" s="569"/>
      <c r="AG987" s="569"/>
      <c r="AH987" s="569"/>
      <c r="AI987" s="569"/>
      <c r="AJ987" s="569"/>
      <c r="AK987" s="569"/>
      <c r="AL987" s="569"/>
      <c r="AM987" s="569"/>
      <c r="AN987" s="569"/>
      <c r="AQ987" s="525"/>
      <c r="AR987" s="525"/>
      <c r="AS987" s="525"/>
      <c r="AT987" s="525"/>
      <c r="AU987" s="525"/>
      <c r="AV987" s="525"/>
      <c r="AW987" s="525"/>
      <c r="AX987" s="525"/>
      <c r="AY987" s="525"/>
      <c r="AZ987" s="525"/>
      <c r="BA987" s="525"/>
    </row>
    <row r="988" spans="28:53" s="94" customFormat="1">
      <c r="AB988" s="575"/>
      <c r="AC988" s="569"/>
      <c r="AD988" s="569"/>
      <c r="AE988" s="569"/>
      <c r="AF988" s="569"/>
      <c r="AG988" s="569"/>
      <c r="AH988" s="569"/>
      <c r="AI988" s="569"/>
      <c r="AJ988" s="569"/>
      <c r="AK988" s="569"/>
      <c r="AL988" s="569"/>
      <c r="AM988" s="569"/>
      <c r="AN988" s="569"/>
      <c r="AQ988" s="525"/>
      <c r="AR988" s="525"/>
      <c r="AS988" s="525"/>
      <c r="AT988" s="525"/>
      <c r="AU988" s="525"/>
      <c r="AV988" s="525"/>
      <c r="AW988" s="525"/>
      <c r="AX988" s="525"/>
      <c r="AY988" s="525"/>
      <c r="AZ988" s="525"/>
      <c r="BA988" s="525"/>
    </row>
    <row r="989" spans="28:53" s="94" customFormat="1">
      <c r="AB989" s="575"/>
      <c r="AC989" s="569"/>
      <c r="AD989" s="569"/>
      <c r="AE989" s="569"/>
      <c r="AF989" s="569"/>
      <c r="AG989" s="569"/>
      <c r="AH989" s="569"/>
      <c r="AI989" s="569"/>
      <c r="AJ989" s="569"/>
      <c r="AK989" s="569"/>
      <c r="AL989" s="569"/>
      <c r="AM989" s="569"/>
      <c r="AN989" s="569"/>
      <c r="AQ989" s="525"/>
      <c r="AR989" s="525"/>
      <c r="AS989" s="525"/>
      <c r="AT989" s="525"/>
      <c r="AU989" s="525"/>
      <c r="AV989" s="525"/>
      <c r="AW989" s="525"/>
      <c r="AX989" s="525"/>
      <c r="AY989" s="525"/>
      <c r="AZ989" s="525"/>
      <c r="BA989" s="525"/>
    </row>
    <row r="990" spans="28:53" s="94" customFormat="1">
      <c r="AB990" s="575"/>
      <c r="AC990" s="569"/>
      <c r="AD990" s="569"/>
      <c r="AE990" s="569"/>
      <c r="AF990" s="569"/>
      <c r="AG990" s="569"/>
      <c r="AH990" s="569"/>
      <c r="AI990" s="569"/>
      <c r="AJ990" s="569"/>
      <c r="AK990" s="569"/>
      <c r="AL990" s="569"/>
      <c r="AM990" s="569"/>
      <c r="AN990" s="569"/>
      <c r="AQ990" s="525"/>
      <c r="AR990" s="525"/>
      <c r="AS990" s="525"/>
      <c r="AT990" s="525"/>
      <c r="AU990" s="525"/>
      <c r="AV990" s="525"/>
      <c r="AW990" s="525"/>
      <c r="AX990" s="525"/>
      <c r="AY990" s="525"/>
      <c r="AZ990" s="525"/>
      <c r="BA990" s="525"/>
    </row>
    <row r="991" spans="28:53" s="94" customFormat="1">
      <c r="AB991" s="575"/>
      <c r="AC991" s="569"/>
      <c r="AD991" s="569"/>
      <c r="AE991" s="569"/>
      <c r="AF991" s="569"/>
      <c r="AG991" s="569"/>
      <c r="AH991" s="569"/>
      <c r="AI991" s="569"/>
      <c r="AJ991" s="569"/>
      <c r="AK991" s="569"/>
      <c r="AL991" s="569"/>
      <c r="AM991" s="569"/>
      <c r="AN991" s="569"/>
      <c r="AQ991" s="525"/>
      <c r="AR991" s="525"/>
      <c r="AS991" s="525"/>
      <c r="AT991" s="525"/>
      <c r="AU991" s="525"/>
      <c r="AV991" s="525"/>
      <c r="AW991" s="525"/>
      <c r="AX991" s="525"/>
      <c r="AY991" s="525"/>
      <c r="AZ991" s="525"/>
      <c r="BA991" s="525"/>
    </row>
    <row r="992" spans="28:53" s="94" customFormat="1">
      <c r="AB992" s="575"/>
      <c r="AC992" s="569"/>
      <c r="AD992" s="569"/>
      <c r="AE992" s="569"/>
      <c r="AF992" s="569"/>
      <c r="AG992" s="569"/>
      <c r="AH992" s="569"/>
      <c r="AI992" s="569"/>
      <c r="AJ992" s="569"/>
      <c r="AK992" s="569"/>
      <c r="AL992" s="569"/>
      <c r="AM992" s="569"/>
      <c r="AN992" s="569"/>
      <c r="AQ992" s="525"/>
      <c r="AR992" s="525"/>
      <c r="AS992" s="525"/>
      <c r="AT992" s="525"/>
      <c r="AU992" s="525"/>
      <c r="AV992" s="525"/>
      <c r="AW992" s="525"/>
      <c r="AX992" s="525"/>
      <c r="AY992" s="525"/>
      <c r="AZ992" s="525"/>
      <c r="BA992" s="525"/>
    </row>
    <row r="993" spans="28:53" s="94" customFormat="1">
      <c r="AB993" s="575"/>
      <c r="AC993" s="569"/>
      <c r="AD993" s="569"/>
      <c r="AE993" s="569"/>
      <c r="AF993" s="569"/>
      <c r="AG993" s="569"/>
      <c r="AH993" s="569"/>
      <c r="AI993" s="569"/>
      <c r="AJ993" s="569"/>
      <c r="AK993" s="569"/>
      <c r="AL993" s="569"/>
      <c r="AM993" s="569"/>
      <c r="AN993" s="569"/>
      <c r="AQ993" s="525"/>
      <c r="AR993" s="525"/>
      <c r="AS993" s="525"/>
      <c r="AT993" s="525"/>
      <c r="AU993" s="525"/>
      <c r="AV993" s="525"/>
      <c r="AW993" s="525"/>
      <c r="AX993" s="525"/>
      <c r="AY993" s="525"/>
      <c r="AZ993" s="525"/>
      <c r="BA993" s="525"/>
    </row>
    <row r="994" spans="28:53" s="94" customFormat="1">
      <c r="AB994" s="575"/>
      <c r="AC994" s="569"/>
      <c r="AD994" s="569"/>
      <c r="AE994" s="569"/>
      <c r="AF994" s="569"/>
      <c r="AG994" s="569"/>
      <c r="AH994" s="569"/>
      <c r="AI994" s="569"/>
      <c r="AJ994" s="569"/>
      <c r="AK994" s="569"/>
      <c r="AL994" s="569"/>
      <c r="AM994" s="569"/>
      <c r="AN994" s="569"/>
      <c r="AQ994" s="525"/>
      <c r="AR994" s="525"/>
      <c r="AS994" s="525"/>
      <c r="AT994" s="525"/>
      <c r="AU994" s="525"/>
      <c r="AV994" s="525"/>
      <c r="AW994" s="525"/>
      <c r="AX994" s="525"/>
      <c r="AY994" s="525"/>
      <c r="AZ994" s="525"/>
      <c r="BA994" s="525"/>
    </row>
    <row r="995" spans="28:53" s="94" customFormat="1">
      <c r="AB995" s="575"/>
      <c r="AC995" s="569"/>
      <c r="AD995" s="569"/>
      <c r="AE995" s="569"/>
      <c r="AF995" s="569"/>
      <c r="AG995" s="569"/>
      <c r="AH995" s="569"/>
      <c r="AI995" s="569"/>
      <c r="AJ995" s="569"/>
      <c r="AK995" s="569"/>
      <c r="AL995" s="569"/>
      <c r="AM995" s="569"/>
      <c r="AN995" s="569"/>
      <c r="AQ995" s="525"/>
      <c r="AR995" s="525"/>
      <c r="AS995" s="525"/>
      <c r="AT995" s="525"/>
      <c r="AU995" s="525"/>
      <c r="AV995" s="525"/>
      <c r="AW995" s="525"/>
      <c r="AX995" s="525"/>
      <c r="AY995" s="525"/>
      <c r="AZ995" s="525"/>
      <c r="BA995" s="525"/>
    </row>
    <row r="996" spans="28:53" s="94" customFormat="1">
      <c r="AB996" s="575"/>
      <c r="AC996" s="569"/>
      <c r="AD996" s="569"/>
      <c r="AE996" s="569"/>
      <c r="AF996" s="569"/>
      <c r="AG996" s="569"/>
      <c r="AH996" s="569"/>
      <c r="AI996" s="569"/>
      <c r="AJ996" s="569"/>
      <c r="AK996" s="569"/>
      <c r="AL996" s="569"/>
      <c r="AM996" s="569"/>
      <c r="AN996" s="569"/>
      <c r="AQ996" s="525"/>
      <c r="AR996" s="525"/>
      <c r="AS996" s="525"/>
      <c r="AT996" s="525"/>
      <c r="AU996" s="525"/>
      <c r="AV996" s="525"/>
      <c r="AW996" s="525"/>
      <c r="AX996" s="525"/>
      <c r="AY996" s="525"/>
      <c r="AZ996" s="525"/>
      <c r="BA996" s="525"/>
    </row>
    <row r="997" spans="28:53" s="94" customFormat="1">
      <c r="AB997" s="575"/>
      <c r="AC997" s="569"/>
      <c r="AD997" s="569"/>
      <c r="AE997" s="569"/>
      <c r="AF997" s="569"/>
      <c r="AG997" s="569"/>
      <c r="AH997" s="569"/>
      <c r="AI997" s="569"/>
      <c r="AJ997" s="569"/>
      <c r="AK997" s="569"/>
      <c r="AL997" s="569"/>
      <c r="AM997" s="569"/>
      <c r="AN997" s="569"/>
      <c r="AQ997" s="525"/>
      <c r="AR997" s="525"/>
      <c r="AS997" s="525"/>
      <c r="AT997" s="525"/>
      <c r="AU997" s="525"/>
      <c r="AV997" s="525"/>
      <c r="AW997" s="525"/>
      <c r="AX997" s="525"/>
      <c r="AY997" s="525"/>
      <c r="AZ997" s="525"/>
      <c r="BA997" s="525"/>
    </row>
    <row r="998" spans="28:53" s="94" customFormat="1">
      <c r="AB998" s="575"/>
      <c r="AC998" s="569"/>
      <c r="AD998" s="569"/>
      <c r="AE998" s="569"/>
      <c r="AF998" s="569"/>
      <c r="AG998" s="569"/>
      <c r="AH998" s="569"/>
      <c r="AI998" s="569"/>
      <c r="AJ998" s="569"/>
      <c r="AK998" s="569"/>
      <c r="AL998" s="569"/>
      <c r="AM998" s="569"/>
      <c r="AN998" s="569"/>
      <c r="AQ998" s="525"/>
      <c r="AR998" s="525"/>
      <c r="AS998" s="525"/>
      <c r="AT998" s="525"/>
      <c r="AU998" s="525"/>
      <c r="AV998" s="525"/>
      <c r="AW998" s="525"/>
      <c r="AX998" s="525"/>
      <c r="AY998" s="525"/>
      <c r="AZ998" s="525"/>
      <c r="BA998" s="525"/>
    </row>
    <row r="999" spans="28:53" s="94" customFormat="1">
      <c r="AB999" s="575"/>
      <c r="AC999" s="569"/>
      <c r="AD999" s="569"/>
      <c r="AE999" s="569"/>
      <c r="AF999" s="569"/>
      <c r="AG999" s="569"/>
      <c r="AH999" s="569"/>
      <c r="AI999" s="569"/>
      <c r="AJ999" s="569"/>
      <c r="AK999" s="569"/>
      <c r="AL999" s="569"/>
      <c r="AM999" s="569"/>
      <c r="AN999" s="569"/>
      <c r="AQ999" s="525"/>
      <c r="AR999" s="525"/>
      <c r="AS999" s="525"/>
      <c r="AT999" s="525"/>
      <c r="AU999" s="525"/>
      <c r="AV999" s="525"/>
      <c r="AW999" s="525"/>
      <c r="AX999" s="525"/>
      <c r="AY999" s="525"/>
      <c r="AZ999" s="525"/>
      <c r="BA999" s="525"/>
    </row>
    <row r="1000" spans="28:53" s="94" customFormat="1">
      <c r="AB1000" s="575"/>
      <c r="AC1000" s="569"/>
      <c r="AD1000" s="569"/>
      <c r="AE1000" s="569"/>
      <c r="AF1000" s="569"/>
      <c r="AG1000" s="569"/>
      <c r="AH1000" s="569"/>
      <c r="AI1000" s="569"/>
      <c r="AJ1000" s="569"/>
      <c r="AK1000" s="569"/>
      <c r="AL1000" s="569"/>
      <c r="AM1000" s="569"/>
      <c r="AN1000" s="569"/>
      <c r="AQ1000" s="525"/>
      <c r="AR1000" s="525"/>
      <c r="AS1000" s="525"/>
      <c r="AT1000" s="525"/>
      <c r="AU1000" s="525"/>
      <c r="AV1000" s="525"/>
      <c r="AW1000" s="525"/>
      <c r="AX1000" s="525"/>
      <c r="AY1000" s="525"/>
      <c r="AZ1000" s="525"/>
      <c r="BA1000" s="525"/>
    </row>
    <row r="1001" spans="28:53" s="94" customFormat="1">
      <c r="AB1001" s="575"/>
      <c r="AC1001" s="569"/>
      <c r="AD1001" s="569"/>
      <c r="AE1001" s="569"/>
      <c r="AF1001" s="569"/>
      <c r="AG1001" s="569"/>
      <c r="AH1001" s="569"/>
      <c r="AI1001" s="569"/>
      <c r="AJ1001" s="569"/>
      <c r="AK1001" s="569"/>
      <c r="AL1001" s="569"/>
      <c r="AM1001" s="569"/>
      <c r="AN1001" s="569"/>
      <c r="AQ1001" s="525"/>
      <c r="AR1001" s="525"/>
      <c r="AS1001" s="525"/>
      <c r="AT1001" s="525"/>
      <c r="AU1001" s="525"/>
      <c r="AV1001" s="525"/>
      <c r="AW1001" s="525"/>
      <c r="AX1001" s="525"/>
      <c r="AY1001" s="525"/>
      <c r="AZ1001" s="525"/>
      <c r="BA1001" s="525"/>
    </row>
    <row r="1002" spans="28:53" s="94" customFormat="1">
      <c r="AB1002" s="575"/>
      <c r="AC1002" s="569"/>
      <c r="AD1002" s="569"/>
      <c r="AE1002" s="569"/>
      <c r="AF1002" s="569"/>
      <c r="AG1002" s="569"/>
      <c r="AH1002" s="569"/>
      <c r="AI1002" s="569"/>
      <c r="AJ1002" s="569"/>
      <c r="AK1002" s="569"/>
      <c r="AL1002" s="569"/>
      <c r="AM1002" s="569"/>
      <c r="AN1002" s="569"/>
      <c r="AQ1002" s="525"/>
      <c r="AR1002" s="525"/>
      <c r="AS1002" s="525"/>
      <c r="AT1002" s="525"/>
      <c r="AU1002" s="525"/>
      <c r="AV1002" s="525"/>
      <c r="AW1002" s="525"/>
      <c r="AX1002" s="525"/>
      <c r="AY1002" s="525"/>
      <c r="AZ1002" s="525"/>
      <c r="BA1002" s="525"/>
    </row>
    <row r="1003" spans="28:53" s="94" customFormat="1">
      <c r="AB1003" s="575"/>
      <c r="AC1003" s="569"/>
      <c r="AD1003" s="569"/>
      <c r="AE1003" s="569"/>
      <c r="AF1003" s="569"/>
      <c r="AG1003" s="569"/>
      <c r="AH1003" s="569"/>
      <c r="AI1003" s="569"/>
      <c r="AJ1003" s="569"/>
      <c r="AK1003" s="569"/>
      <c r="AL1003" s="569"/>
      <c r="AM1003" s="569"/>
      <c r="AN1003" s="569"/>
      <c r="AQ1003" s="525"/>
      <c r="AR1003" s="525"/>
      <c r="AS1003" s="525"/>
      <c r="AT1003" s="525"/>
      <c r="AU1003" s="525"/>
      <c r="AV1003" s="525"/>
      <c r="AW1003" s="525"/>
      <c r="AX1003" s="525"/>
      <c r="AY1003" s="525"/>
      <c r="AZ1003" s="525"/>
      <c r="BA1003" s="525"/>
    </row>
    <row r="1004" spans="28:53" s="94" customFormat="1">
      <c r="AB1004" s="575"/>
      <c r="AC1004" s="569"/>
      <c r="AD1004" s="569"/>
      <c r="AE1004" s="569"/>
      <c r="AF1004" s="569"/>
      <c r="AG1004" s="569"/>
      <c r="AH1004" s="569"/>
      <c r="AI1004" s="569"/>
      <c r="AJ1004" s="569"/>
      <c r="AK1004" s="569"/>
      <c r="AL1004" s="569"/>
      <c r="AM1004" s="569"/>
      <c r="AN1004" s="569"/>
      <c r="AQ1004" s="525"/>
      <c r="AR1004" s="525"/>
      <c r="AS1004" s="525"/>
      <c r="AT1004" s="525"/>
      <c r="AU1004" s="525"/>
      <c r="AV1004" s="525"/>
      <c r="AW1004" s="525"/>
      <c r="AX1004" s="525"/>
      <c r="AY1004" s="525"/>
      <c r="AZ1004" s="525"/>
      <c r="BA1004" s="525"/>
    </row>
    <row r="1005" spans="28:53" s="94" customFormat="1">
      <c r="AB1005" s="575"/>
      <c r="AC1005" s="569"/>
      <c r="AD1005" s="569"/>
      <c r="AE1005" s="569"/>
      <c r="AF1005" s="569"/>
      <c r="AG1005" s="569"/>
      <c r="AH1005" s="569"/>
      <c r="AI1005" s="569"/>
      <c r="AJ1005" s="569"/>
      <c r="AK1005" s="569"/>
      <c r="AL1005" s="569"/>
      <c r="AM1005" s="569"/>
      <c r="AN1005" s="569"/>
      <c r="AQ1005" s="525"/>
      <c r="AR1005" s="525"/>
      <c r="AS1005" s="525"/>
      <c r="AT1005" s="525"/>
      <c r="AU1005" s="525"/>
      <c r="AV1005" s="525"/>
      <c r="AW1005" s="525"/>
      <c r="AX1005" s="525"/>
      <c r="AY1005" s="525"/>
      <c r="AZ1005" s="525"/>
      <c r="BA1005" s="525"/>
    </row>
    <row r="1006" spans="28:53" s="94" customFormat="1">
      <c r="AB1006" s="575"/>
      <c r="AC1006" s="569"/>
      <c r="AD1006" s="569"/>
      <c r="AE1006" s="569"/>
      <c r="AF1006" s="569"/>
      <c r="AG1006" s="569"/>
      <c r="AH1006" s="569"/>
      <c r="AI1006" s="569"/>
      <c r="AJ1006" s="569"/>
      <c r="AK1006" s="569"/>
      <c r="AL1006" s="569"/>
      <c r="AM1006" s="569"/>
      <c r="AN1006" s="569"/>
      <c r="AQ1006" s="525"/>
      <c r="AR1006" s="525"/>
      <c r="AS1006" s="525"/>
      <c r="AT1006" s="525"/>
      <c r="AU1006" s="525"/>
      <c r="AV1006" s="525"/>
      <c r="AW1006" s="525"/>
      <c r="AX1006" s="525"/>
      <c r="AY1006" s="525"/>
      <c r="AZ1006" s="525"/>
      <c r="BA1006" s="525"/>
    </row>
    <row r="1007" spans="28:53" s="94" customFormat="1">
      <c r="AB1007" s="575"/>
      <c r="AC1007" s="569"/>
      <c r="AD1007" s="569"/>
      <c r="AE1007" s="569"/>
      <c r="AF1007" s="569"/>
      <c r="AG1007" s="569"/>
      <c r="AH1007" s="569"/>
      <c r="AI1007" s="569"/>
      <c r="AJ1007" s="569"/>
      <c r="AK1007" s="569"/>
      <c r="AL1007" s="569"/>
      <c r="AM1007" s="569"/>
      <c r="AN1007" s="569"/>
      <c r="AQ1007" s="525"/>
      <c r="AR1007" s="525"/>
      <c r="AS1007" s="525"/>
      <c r="AT1007" s="525"/>
      <c r="AU1007" s="525"/>
      <c r="AV1007" s="525"/>
      <c r="AW1007" s="525"/>
      <c r="AX1007" s="525"/>
      <c r="AY1007" s="525"/>
      <c r="AZ1007" s="525"/>
      <c r="BA1007" s="525"/>
    </row>
    <row r="1008" spans="28:53" s="94" customFormat="1">
      <c r="AB1008" s="575"/>
      <c r="AC1008" s="569"/>
      <c r="AD1008" s="569"/>
      <c r="AE1008" s="569"/>
      <c r="AF1008" s="569"/>
      <c r="AG1008" s="569"/>
      <c r="AH1008" s="569"/>
      <c r="AI1008" s="569"/>
      <c r="AJ1008" s="569"/>
      <c r="AK1008" s="569"/>
      <c r="AL1008" s="569"/>
      <c r="AM1008" s="569"/>
      <c r="AN1008" s="569"/>
      <c r="AQ1008" s="525"/>
      <c r="AR1008" s="525"/>
      <c r="AS1008" s="525"/>
      <c r="AT1008" s="525"/>
      <c r="AU1008" s="525"/>
      <c r="AV1008" s="525"/>
      <c r="AW1008" s="525"/>
      <c r="AX1008" s="525"/>
      <c r="AY1008" s="525"/>
      <c r="AZ1008" s="525"/>
      <c r="BA1008" s="525"/>
    </row>
    <row r="1009" spans="28:53" s="94" customFormat="1">
      <c r="AB1009" s="575"/>
      <c r="AC1009" s="569"/>
      <c r="AD1009" s="569"/>
      <c r="AE1009" s="569"/>
      <c r="AF1009" s="569"/>
      <c r="AG1009" s="569"/>
      <c r="AH1009" s="569"/>
      <c r="AI1009" s="569"/>
      <c r="AJ1009" s="569"/>
      <c r="AK1009" s="569"/>
      <c r="AL1009" s="569"/>
      <c r="AM1009" s="569"/>
      <c r="AN1009" s="569"/>
      <c r="AQ1009" s="525"/>
      <c r="AR1009" s="525"/>
      <c r="AS1009" s="525"/>
      <c r="AT1009" s="525"/>
      <c r="AU1009" s="525"/>
      <c r="AV1009" s="525"/>
      <c r="AW1009" s="525"/>
      <c r="AX1009" s="525"/>
      <c r="AY1009" s="525"/>
      <c r="AZ1009" s="525"/>
      <c r="BA1009" s="525"/>
    </row>
    <row r="1010" spans="28:53" s="94" customFormat="1">
      <c r="AB1010" s="575"/>
      <c r="AC1010" s="569"/>
      <c r="AD1010" s="569"/>
      <c r="AE1010" s="569"/>
      <c r="AF1010" s="569"/>
      <c r="AG1010" s="569"/>
      <c r="AH1010" s="569"/>
      <c r="AI1010" s="569"/>
      <c r="AJ1010" s="569"/>
      <c r="AK1010" s="569"/>
      <c r="AL1010" s="569"/>
      <c r="AM1010" s="569"/>
      <c r="AN1010" s="569"/>
      <c r="AQ1010" s="525"/>
      <c r="AR1010" s="525"/>
      <c r="AS1010" s="525"/>
      <c r="AT1010" s="525"/>
      <c r="AU1010" s="525"/>
      <c r="AV1010" s="525"/>
      <c r="AW1010" s="525"/>
      <c r="AX1010" s="525"/>
      <c r="AY1010" s="525"/>
      <c r="AZ1010" s="525"/>
      <c r="BA1010" s="525"/>
    </row>
    <row r="1011" spans="28:53" s="94" customFormat="1">
      <c r="AB1011" s="575"/>
      <c r="AC1011" s="569"/>
      <c r="AD1011" s="569"/>
      <c r="AE1011" s="569"/>
      <c r="AF1011" s="569"/>
      <c r="AG1011" s="569"/>
      <c r="AH1011" s="569"/>
      <c r="AI1011" s="569"/>
      <c r="AJ1011" s="569"/>
      <c r="AK1011" s="569"/>
      <c r="AL1011" s="569"/>
      <c r="AM1011" s="569"/>
      <c r="AN1011" s="569"/>
      <c r="AQ1011" s="525"/>
      <c r="AR1011" s="525"/>
      <c r="AS1011" s="525"/>
      <c r="AT1011" s="525"/>
      <c r="AU1011" s="525"/>
      <c r="AV1011" s="525"/>
      <c r="AW1011" s="525"/>
      <c r="AX1011" s="525"/>
      <c r="AY1011" s="525"/>
      <c r="AZ1011" s="525"/>
      <c r="BA1011" s="525"/>
    </row>
    <row r="1012" spans="28:53" s="94" customFormat="1">
      <c r="AB1012" s="575"/>
      <c r="AC1012" s="569"/>
      <c r="AD1012" s="569"/>
      <c r="AE1012" s="569"/>
      <c r="AF1012" s="569"/>
      <c r="AG1012" s="569"/>
      <c r="AH1012" s="569"/>
      <c r="AI1012" s="569"/>
      <c r="AJ1012" s="569"/>
      <c r="AK1012" s="569"/>
      <c r="AL1012" s="569"/>
      <c r="AM1012" s="569"/>
      <c r="AN1012" s="569"/>
      <c r="AQ1012" s="525"/>
      <c r="AR1012" s="525"/>
      <c r="AS1012" s="525"/>
      <c r="AT1012" s="525"/>
      <c r="AU1012" s="525"/>
      <c r="AV1012" s="525"/>
      <c r="AW1012" s="525"/>
      <c r="AX1012" s="525"/>
      <c r="AY1012" s="525"/>
      <c r="AZ1012" s="525"/>
      <c r="BA1012" s="525"/>
    </row>
    <row r="1013" spans="28:53" s="94" customFormat="1">
      <c r="AB1013" s="575"/>
      <c r="AC1013" s="569"/>
      <c r="AD1013" s="569"/>
      <c r="AE1013" s="569"/>
      <c r="AF1013" s="569"/>
      <c r="AG1013" s="569"/>
      <c r="AH1013" s="569"/>
      <c r="AI1013" s="569"/>
      <c r="AJ1013" s="569"/>
      <c r="AK1013" s="569"/>
      <c r="AL1013" s="569"/>
      <c r="AM1013" s="569"/>
      <c r="AN1013" s="569"/>
      <c r="AQ1013" s="525"/>
      <c r="AR1013" s="525"/>
      <c r="AS1013" s="525"/>
      <c r="AT1013" s="525"/>
      <c r="AU1013" s="525"/>
      <c r="AV1013" s="525"/>
      <c r="AW1013" s="525"/>
      <c r="AX1013" s="525"/>
      <c r="AY1013" s="525"/>
      <c r="AZ1013" s="525"/>
      <c r="BA1013" s="525"/>
    </row>
    <row r="1014" spans="28:53" s="94" customFormat="1">
      <c r="AB1014" s="575"/>
      <c r="AC1014" s="569"/>
      <c r="AD1014" s="569"/>
      <c r="AE1014" s="569"/>
      <c r="AF1014" s="569"/>
      <c r="AG1014" s="569"/>
      <c r="AH1014" s="569"/>
      <c r="AI1014" s="569"/>
      <c r="AJ1014" s="569"/>
      <c r="AK1014" s="569"/>
      <c r="AL1014" s="569"/>
      <c r="AM1014" s="569"/>
      <c r="AN1014" s="569"/>
      <c r="AQ1014" s="525"/>
      <c r="AR1014" s="525"/>
      <c r="AS1014" s="525"/>
      <c r="AT1014" s="525"/>
      <c r="AU1014" s="525"/>
      <c r="AV1014" s="525"/>
      <c r="AW1014" s="525"/>
      <c r="AX1014" s="525"/>
      <c r="AY1014" s="525"/>
      <c r="AZ1014" s="525"/>
      <c r="BA1014" s="525"/>
    </row>
    <row r="1015" spans="28:53" s="94" customFormat="1">
      <c r="AB1015" s="575"/>
      <c r="AC1015" s="569"/>
      <c r="AD1015" s="569"/>
      <c r="AE1015" s="569"/>
      <c r="AF1015" s="569"/>
      <c r="AG1015" s="569"/>
      <c r="AH1015" s="569"/>
      <c r="AI1015" s="569"/>
      <c r="AJ1015" s="569"/>
      <c r="AK1015" s="569"/>
      <c r="AL1015" s="569"/>
      <c r="AM1015" s="569"/>
      <c r="AN1015" s="569"/>
      <c r="AQ1015" s="525"/>
      <c r="AR1015" s="525"/>
      <c r="AS1015" s="525"/>
      <c r="AT1015" s="525"/>
      <c r="AU1015" s="525"/>
      <c r="AV1015" s="525"/>
      <c r="AW1015" s="525"/>
      <c r="AX1015" s="525"/>
      <c r="AY1015" s="525"/>
      <c r="AZ1015" s="525"/>
      <c r="BA1015" s="525"/>
    </row>
    <row r="1016" spans="28:53" s="94" customFormat="1">
      <c r="AB1016" s="575"/>
      <c r="AC1016" s="569"/>
      <c r="AD1016" s="569"/>
      <c r="AE1016" s="569"/>
      <c r="AF1016" s="569"/>
      <c r="AG1016" s="569"/>
      <c r="AH1016" s="569"/>
      <c r="AI1016" s="569"/>
      <c r="AJ1016" s="569"/>
      <c r="AK1016" s="569"/>
      <c r="AL1016" s="569"/>
      <c r="AM1016" s="569"/>
      <c r="AN1016" s="569"/>
      <c r="AQ1016" s="525"/>
      <c r="AR1016" s="525"/>
      <c r="AS1016" s="525"/>
      <c r="AT1016" s="525"/>
      <c r="AU1016" s="525"/>
      <c r="AV1016" s="525"/>
      <c r="AW1016" s="525"/>
      <c r="AX1016" s="525"/>
      <c r="AY1016" s="525"/>
      <c r="AZ1016" s="525"/>
      <c r="BA1016" s="525"/>
    </row>
    <row r="1017" spans="28:53" s="94" customFormat="1">
      <c r="AB1017" s="575"/>
      <c r="AC1017" s="569"/>
      <c r="AD1017" s="569"/>
      <c r="AE1017" s="569"/>
      <c r="AF1017" s="569"/>
      <c r="AG1017" s="569"/>
      <c r="AH1017" s="569"/>
      <c r="AI1017" s="569"/>
      <c r="AJ1017" s="569"/>
      <c r="AK1017" s="569"/>
      <c r="AL1017" s="569"/>
      <c r="AM1017" s="569"/>
      <c r="AN1017" s="569"/>
      <c r="AQ1017" s="525"/>
      <c r="AR1017" s="525"/>
      <c r="AS1017" s="525"/>
      <c r="AT1017" s="525"/>
      <c r="AU1017" s="525"/>
      <c r="AV1017" s="525"/>
      <c r="AW1017" s="525"/>
      <c r="AX1017" s="525"/>
      <c r="AY1017" s="525"/>
      <c r="AZ1017" s="525"/>
      <c r="BA1017" s="525"/>
    </row>
    <row r="1018" spans="28:53" s="94" customFormat="1">
      <c r="AB1018" s="575"/>
      <c r="AC1018" s="569"/>
      <c r="AD1018" s="569"/>
      <c r="AE1018" s="569"/>
      <c r="AF1018" s="569"/>
      <c r="AG1018" s="569"/>
      <c r="AH1018" s="569"/>
      <c r="AI1018" s="569"/>
      <c r="AJ1018" s="569"/>
      <c r="AK1018" s="569"/>
      <c r="AL1018" s="569"/>
      <c r="AM1018" s="569"/>
      <c r="AN1018" s="569"/>
      <c r="AQ1018" s="525"/>
      <c r="AR1018" s="525"/>
      <c r="AS1018" s="525"/>
      <c r="AT1018" s="525"/>
      <c r="AU1018" s="525"/>
      <c r="AV1018" s="525"/>
      <c r="AW1018" s="525"/>
      <c r="AX1018" s="525"/>
      <c r="AY1018" s="525"/>
      <c r="AZ1018" s="525"/>
      <c r="BA1018" s="525"/>
    </row>
    <row r="1019" spans="28:53" s="94" customFormat="1">
      <c r="AB1019" s="575"/>
      <c r="AC1019" s="569"/>
      <c r="AD1019" s="569"/>
      <c r="AE1019" s="569"/>
      <c r="AF1019" s="569"/>
      <c r="AG1019" s="569"/>
      <c r="AH1019" s="569"/>
      <c r="AI1019" s="569"/>
      <c r="AJ1019" s="569"/>
      <c r="AK1019" s="569"/>
      <c r="AL1019" s="569"/>
      <c r="AM1019" s="569"/>
      <c r="AN1019" s="569"/>
      <c r="AQ1019" s="525"/>
      <c r="AR1019" s="525"/>
      <c r="AS1019" s="525"/>
      <c r="AT1019" s="525"/>
      <c r="AU1019" s="525"/>
      <c r="AV1019" s="525"/>
      <c r="AW1019" s="525"/>
      <c r="AX1019" s="525"/>
      <c r="AY1019" s="525"/>
      <c r="AZ1019" s="525"/>
      <c r="BA1019" s="525"/>
    </row>
    <row r="1020" spans="28:53" s="94" customFormat="1">
      <c r="AB1020" s="575"/>
      <c r="AC1020" s="569"/>
      <c r="AD1020" s="569"/>
      <c r="AE1020" s="569"/>
      <c r="AF1020" s="569"/>
      <c r="AG1020" s="569"/>
      <c r="AH1020" s="569"/>
      <c r="AI1020" s="569"/>
      <c r="AJ1020" s="569"/>
      <c r="AK1020" s="569"/>
      <c r="AL1020" s="569"/>
      <c r="AM1020" s="569"/>
      <c r="AN1020" s="569"/>
      <c r="AQ1020" s="525"/>
      <c r="AR1020" s="525"/>
      <c r="AS1020" s="525"/>
      <c r="AT1020" s="525"/>
      <c r="AU1020" s="525"/>
      <c r="AV1020" s="525"/>
      <c r="AW1020" s="525"/>
      <c r="AX1020" s="525"/>
      <c r="AY1020" s="525"/>
      <c r="AZ1020" s="525"/>
      <c r="BA1020" s="525"/>
    </row>
    <row r="1021" spans="28:53" s="94" customFormat="1">
      <c r="AB1021" s="575"/>
      <c r="AC1021" s="569"/>
      <c r="AD1021" s="569"/>
      <c r="AE1021" s="569"/>
      <c r="AF1021" s="569"/>
      <c r="AG1021" s="569"/>
      <c r="AH1021" s="569"/>
      <c r="AI1021" s="569"/>
      <c r="AJ1021" s="569"/>
      <c r="AK1021" s="569"/>
      <c r="AL1021" s="569"/>
      <c r="AM1021" s="569"/>
      <c r="AN1021" s="569"/>
      <c r="AQ1021" s="525"/>
      <c r="AR1021" s="525"/>
      <c r="AS1021" s="525"/>
      <c r="AT1021" s="525"/>
      <c r="AU1021" s="525"/>
      <c r="AV1021" s="525"/>
      <c r="AW1021" s="525"/>
      <c r="AX1021" s="525"/>
      <c r="AY1021" s="525"/>
      <c r="AZ1021" s="525"/>
      <c r="BA1021" s="525"/>
    </row>
    <row r="1022" spans="28:53" s="94" customFormat="1">
      <c r="AB1022" s="575"/>
      <c r="AC1022" s="569"/>
      <c r="AD1022" s="569"/>
      <c r="AE1022" s="569"/>
      <c r="AF1022" s="569"/>
      <c r="AG1022" s="569"/>
      <c r="AH1022" s="569"/>
      <c r="AI1022" s="569"/>
      <c r="AJ1022" s="569"/>
      <c r="AK1022" s="569"/>
      <c r="AL1022" s="569"/>
      <c r="AM1022" s="569"/>
      <c r="AN1022" s="569"/>
      <c r="AQ1022" s="525"/>
      <c r="AR1022" s="525"/>
      <c r="AS1022" s="525"/>
      <c r="AT1022" s="525"/>
      <c r="AU1022" s="525"/>
      <c r="AV1022" s="525"/>
      <c r="AW1022" s="525"/>
      <c r="AX1022" s="525"/>
      <c r="AY1022" s="525"/>
      <c r="AZ1022" s="525"/>
      <c r="BA1022" s="525"/>
    </row>
    <row r="1023" spans="28:53" s="94" customFormat="1">
      <c r="AB1023" s="575"/>
      <c r="AC1023" s="569"/>
      <c r="AD1023" s="569"/>
      <c r="AE1023" s="569"/>
      <c r="AF1023" s="569"/>
      <c r="AG1023" s="569"/>
      <c r="AH1023" s="569"/>
      <c r="AI1023" s="569"/>
      <c r="AJ1023" s="569"/>
      <c r="AK1023" s="569"/>
      <c r="AL1023" s="569"/>
      <c r="AM1023" s="569"/>
      <c r="AN1023" s="569"/>
      <c r="AQ1023" s="525"/>
      <c r="AR1023" s="525"/>
      <c r="AS1023" s="525"/>
      <c r="AT1023" s="525"/>
      <c r="AU1023" s="525"/>
      <c r="AV1023" s="525"/>
      <c r="AW1023" s="525"/>
      <c r="AX1023" s="525"/>
      <c r="AY1023" s="525"/>
      <c r="AZ1023" s="525"/>
      <c r="BA1023" s="525"/>
    </row>
    <row r="1024" spans="28:53" s="94" customFormat="1">
      <c r="AB1024" s="575"/>
      <c r="AC1024" s="569"/>
      <c r="AD1024" s="569"/>
      <c r="AE1024" s="569"/>
      <c r="AF1024" s="569"/>
      <c r="AG1024" s="569"/>
      <c r="AH1024" s="569"/>
      <c r="AI1024" s="569"/>
      <c r="AJ1024" s="569"/>
      <c r="AK1024" s="569"/>
      <c r="AL1024" s="569"/>
      <c r="AM1024" s="569"/>
      <c r="AN1024" s="569"/>
      <c r="AQ1024" s="525"/>
      <c r="AR1024" s="525"/>
      <c r="AS1024" s="525"/>
      <c r="AT1024" s="525"/>
      <c r="AU1024" s="525"/>
      <c r="AV1024" s="525"/>
      <c r="AW1024" s="525"/>
      <c r="AX1024" s="525"/>
      <c r="AY1024" s="525"/>
      <c r="AZ1024" s="525"/>
      <c r="BA1024" s="525"/>
    </row>
    <row r="1025" spans="28:53" s="94" customFormat="1">
      <c r="AB1025" s="575"/>
      <c r="AC1025" s="569"/>
      <c r="AD1025" s="569"/>
      <c r="AE1025" s="569"/>
      <c r="AF1025" s="569"/>
      <c r="AG1025" s="569"/>
      <c r="AH1025" s="569"/>
      <c r="AI1025" s="569"/>
      <c r="AJ1025" s="569"/>
      <c r="AK1025" s="569"/>
      <c r="AL1025" s="569"/>
      <c r="AM1025" s="569"/>
      <c r="AN1025" s="569"/>
      <c r="AQ1025" s="525"/>
      <c r="AR1025" s="525"/>
      <c r="AS1025" s="525"/>
      <c r="AT1025" s="525"/>
      <c r="AU1025" s="525"/>
      <c r="AV1025" s="525"/>
      <c r="AW1025" s="525"/>
      <c r="AX1025" s="525"/>
      <c r="AY1025" s="525"/>
      <c r="AZ1025" s="525"/>
      <c r="BA1025" s="525"/>
    </row>
    <row r="1026" spans="28:53" s="94" customFormat="1">
      <c r="AB1026" s="575"/>
      <c r="AC1026" s="569"/>
      <c r="AD1026" s="569"/>
      <c r="AE1026" s="569"/>
      <c r="AF1026" s="569"/>
      <c r="AG1026" s="569"/>
      <c r="AH1026" s="569"/>
      <c r="AI1026" s="569"/>
      <c r="AJ1026" s="569"/>
      <c r="AK1026" s="569"/>
      <c r="AL1026" s="569"/>
      <c r="AM1026" s="569"/>
      <c r="AN1026" s="569"/>
      <c r="AQ1026" s="525"/>
      <c r="AR1026" s="525"/>
      <c r="AS1026" s="525"/>
      <c r="AT1026" s="525"/>
      <c r="AU1026" s="525"/>
      <c r="AV1026" s="525"/>
      <c r="AW1026" s="525"/>
      <c r="AX1026" s="525"/>
      <c r="AY1026" s="525"/>
      <c r="AZ1026" s="525"/>
      <c r="BA1026" s="525"/>
    </row>
    <row r="1027" spans="28:53" s="94" customFormat="1">
      <c r="AB1027" s="575"/>
      <c r="AC1027" s="569"/>
      <c r="AD1027" s="569"/>
      <c r="AE1027" s="569"/>
      <c r="AF1027" s="569"/>
      <c r="AG1027" s="569"/>
      <c r="AH1027" s="569"/>
      <c r="AI1027" s="569"/>
      <c r="AJ1027" s="569"/>
      <c r="AK1027" s="569"/>
      <c r="AL1027" s="569"/>
      <c r="AM1027" s="569"/>
      <c r="AN1027" s="569"/>
      <c r="AQ1027" s="525"/>
      <c r="AR1027" s="525"/>
      <c r="AS1027" s="525"/>
      <c r="AT1027" s="525"/>
      <c r="AU1027" s="525"/>
      <c r="AV1027" s="525"/>
      <c r="AW1027" s="525"/>
      <c r="AX1027" s="525"/>
      <c r="AY1027" s="525"/>
      <c r="AZ1027" s="525"/>
      <c r="BA1027" s="525"/>
    </row>
    <row r="1028" spans="28:53" s="94" customFormat="1">
      <c r="AB1028" s="575"/>
      <c r="AC1028" s="569"/>
      <c r="AD1028" s="569"/>
      <c r="AE1028" s="569"/>
      <c r="AF1028" s="569"/>
      <c r="AG1028" s="569"/>
      <c r="AH1028" s="569"/>
      <c r="AI1028" s="569"/>
      <c r="AJ1028" s="569"/>
      <c r="AK1028" s="569"/>
      <c r="AL1028" s="569"/>
      <c r="AM1028" s="569"/>
      <c r="AN1028" s="569"/>
      <c r="AQ1028" s="525"/>
      <c r="AR1028" s="525"/>
      <c r="AS1028" s="525"/>
      <c r="AT1028" s="525"/>
      <c r="AU1028" s="525"/>
      <c r="AV1028" s="525"/>
      <c r="AW1028" s="525"/>
      <c r="AX1028" s="525"/>
      <c r="AY1028" s="525"/>
      <c r="AZ1028" s="525"/>
      <c r="BA1028" s="525"/>
    </row>
    <row r="1029" spans="28:53" s="94" customFormat="1">
      <c r="AB1029" s="575"/>
      <c r="AC1029" s="569"/>
      <c r="AD1029" s="569"/>
      <c r="AE1029" s="569"/>
      <c r="AF1029" s="569"/>
      <c r="AG1029" s="569"/>
      <c r="AH1029" s="569"/>
      <c r="AI1029" s="569"/>
      <c r="AJ1029" s="569"/>
      <c r="AK1029" s="569"/>
      <c r="AL1029" s="569"/>
      <c r="AM1029" s="569"/>
      <c r="AN1029" s="569"/>
      <c r="AQ1029" s="525"/>
      <c r="AR1029" s="525"/>
      <c r="AS1029" s="525"/>
      <c r="AT1029" s="525"/>
      <c r="AU1029" s="525"/>
      <c r="AV1029" s="525"/>
      <c r="AW1029" s="525"/>
      <c r="AX1029" s="525"/>
      <c r="AY1029" s="525"/>
      <c r="AZ1029" s="525"/>
      <c r="BA1029" s="525"/>
    </row>
    <row r="1030" spans="28:53" s="94" customFormat="1">
      <c r="AB1030" s="575"/>
      <c r="AC1030" s="569"/>
      <c r="AD1030" s="569"/>
      <c r="AE1030" s="569"/>
      <c r="AF1030" s="569"/>
      <c r="AG1030" s="569"/>
      <c r="AH1030" s="569"/>
      <c r="AI1030" s="569"/>
      <c r="AJ1030" s="569"/>
      <c r="AK1030" s="569"/>
      <c r="AL1030" s="569"/>
      <c r="AM1030" s="569"/>
      <c r="AN1030" s="569"/>
      <c r="AQ1030" s="525"/>
      <c r="AR1030" s="525"/>
      <c r="AS1030" s="525"/>
      <c r="AT1030" s="525"/>
      <c r="AU1030" s="525"/>
      <c r="AV1030" s="525"/>
      <c r="AW1030" s="525"/>
      <c r="AX1030" s="525"/>
      <c r="AY1030" s="525"/>
      <c r="AZ1030" s="525"/>
      <c r="BA1030" s="525"/>
    </row>
    <row r="1031" spans="28:53" s="94" customFormat="1">
      <c r="AB1031" s="575"/>
      <c r="AC1031" s="569"/>
      <c r="AD1031" s="569"/>
      <c r="AE1031" s="569"/>
      <c r="AF1031" s="569"/>
      <c r="AG1031" s="569"/>
      <c r="AH1031" s="569"/>
      <c r="AI1031" s="569"/>
      <c r="AJ1031" s="569"/>
      <c r="AK1031" s="569"/>
      <c r="AL1031" s="569"/>
      <c r="AM1031" s="569"/>
      <c r="AN1031" s="569"/>
      <c r="AQ1031" s="525"/>
      <c r="AR1031" s="525"/>
      <c r="AS1031" s="525"/>
      <c r="AT1031" s="525"/>
      <c r="AU1031" s="525"/>
      <c r="AV1031" s="525"/>
      <c r="AW1031" s="525"/>
      <c r="AX1031" s="525"/>
      <c r="AY1031" s="525"/>
      <c r="AZ1031" s="525"/>
      <c r="BA1031" s="525"/>
    </row>
    <row r="1032" spans="28:53" s="94" customFormat="1">
      <c r="AB1032" s="575"/>
      <c r="AC1032" s="569"/>
      <c r="AD1032" s="569"/>
      <c r="AE1032" s="569"/>
      <c r="AF1032" s="569"/>
      <c r="AG1032" s="569"/>
      <c r="AH1032" s="569"/>
      <c r="AI1032" s="569"/>
      <c r="AJ1032" s="569"/>
      <c r="AK1032" s="569"/>
      <c r="AL1032" s="569"/>
      <c r="AM1032" s="569"/>
      <c r="AN1032" s="569"/>
      <c r="AQ1032" s="525"/>
      <c r="AR1032" s="525"/>
      <c r="AS1032" s="525"/>
      <c r="AT1032" s="525"/>
      <c r="AU1032" s="525"/>
      <c r="AV1032" s="525"/>
      <c r="AW1032" s="525"/>
      <c r="AX1032" s="525"/>
      <c r="AY1032" s="525"/>
      <c r="AZ1032" s="525"/>
      <c r="BA1032" s="525"/>
    </row>
    <row r="1033" spans="28:53" s="94" customFormat="1">
      <c r="AB1033" s="575"/>
      <c r="AC1033" s="569"/>
      <c r="AD1033" s="569"/>
      <c r="AE1033" s="569"/>
      <c r="AF1033" s="569"/>
      <c r="AG1033" s="569"/>
      <c r="AH1033" s="569"/>
      <c r="AI1033" s="569"/>
      <c r="AJ1033" s="569"/>
      <c r="AK1033" s="569"/>
      <c r="AL1033" s="569"/>
      <c r="AM1033" s="569"/>
      <c r="AN1033" s="569"/>
      <c r="AQ1033" s="525"/>
      <c r="AR1033" s="525"/>
      <c r="AS1033" s="525"/>
      <c r="AT1033" s="525"/>
      <c r="AU1033" s="525"/>
      <c r="AV1033" s="525"/>
      <c r="AW1033" s="525"/>
      <c r="AX1033" s="525"/>
      <c r="AY1033" s="525"/>
      <c r="AZ1033" s="525"/>
      <c r="BA1033" s="525"/>
    </row>
    <row r="1034" spans="28:53" s="94" customFormat="1">
      <c r="AB1034" s="575"/>
      <c r="AC1034" s="569"/>
      <c r="AD1034" s="569"/>
      <c r="AE1034" s="569"/>
      <c r="AF1034" s="569"/>
      <c r="AG1034" s="569"/>
      <c r="AH1034" s="569"/>
      <c r="AI1034" s="569"/>
      <c r="AJ1034" s="569"/>
      <c r="AK1034" s="569"/>
      <c r="AL1034" s="569"/>
      <c r="AM1034" s="569"/>
      <c r="AN1034" s="569"/>
      <c r="AQ1034" s="525"/>
      <c r="AR1034" s="525"/>
      <c r="AS1034" s="525"/>
      <c r="AT1034" s="525"/>
      <c r="AU1034" s="525"/>
      <c r="AV1034" s="525"/>
      <c r="AW1034" s="525"/>
      <c r="AX1034" s="525"/>
      <c r="AY1034" s="525"/>
      <c r="AZ1034" s="525"/>
      <c r="BA1034" s="525"/>
    </row>
    <row r="1035" spans="28:53" s="94" customFormat="1">
      <c r="AB1035" s="575"/>
      <c r="AC1035" s="569"/>
      <c r="AD1035" s="569"/>
      <c r="AE1035" s="569"/>
      <c r="AF1035" s="569"/>
      <c r="AG1035" s="569"/>
      <c r="AH1035" s="569"/>
      <c r="AI1035" s="569"/>
      <c r="AJ1035" s="569"/>
      <c r="AK1035" s="569"/>
      <c r="AL1035" s="569"/>
      <c r="AM1035" s="569"/>
      <c r="AN1035" s="569"/>
      <c r="AQ1035" s="525"/>
      <c r="AR1035" s="525"/>
      <c r="AS1035" s="525"/>
      <c r="AT1035" s="525"/>
      <c r="AU1035" s="525"/>
      <c r="AV1035" s="525"/>
      <c r="AW1035" s="525"/>
      <c r="AX1035" s="525"/>
      <c r="AY1035" s="525"/>
      <c r="AZ1035" s="525"/>
      <c r="BA1035" s="525"/>
    </row>
    <row r="1036" spans="28:53" s="94" customFormat="1">
      <c r="AB1036" s="575"/>
      <c r="AC1036" s="569"/>
      <c r="AD1036" s="569"/>
      <c r="AE1036" s="569"/>
      <c r="AF1036" s="569"/>
      <c r="AG1036" s="569"/>
      <c r="AH1036" s="569"/>
      <c r="AI1036" s="569"/>
      <c r="AJ1036" s="569"/>
      <c r="AK1036" s="569"/>
      <c r="AL1036" s="569"/>
      <c r="AM1036" s="569"/>
      <c r="AN1036" s="569"/>
      <c r="AQ1036" s="525"/>
      <c r="AR1036" s="525"/>
      <c r="AS1036" s="525"/>
      <c r="AT1036" s="525"/>
      <c r="AU1036" s="525"/>
      <c r="AV1036" s="525"/>
      <c r="AW1036" s="525"/>
      <c r="AX1036" s="525"/>
      <c r="AY1036" s="525"/>
      <c r="AZ1036" s="525"/>
      <c r="BA1036" s="525"/>
    </row>
    <row r="1037" spans="28:53" s="94" customFormat="1">
      <c r="AB1037" s="575"/>
      <c r="AC1037" s="569"/>
      <c r="AD1037" s="569"/>
      <c r="AE1037" s="569"/>
      <c r="AF1037" s="569"/>
      <c r="AG1037" s="569"/>
      <c r="AH1037" s="569"/>
      <c r="AI1037" s="569"/>
      <c r="AJ1037" s="569"/>
      <c r="AK1037" s="569"/>
      <c r="AL1037" s="569"/>
      <c r="AM1037" s="569"/>
      <c r="AN1037" s="569"/>
      <c r="AQ1037" s="525"/>
      <c r="AR1037" s="525"/>
      <c r="AS1037" s="525"/>
      <c r="AT1037" s="525"/>
      <c r="AU1037" s="525"/>
      <c r="AV1037" s="525"/>
      <c r="AW1037" s="525"/>
      <c r="AX1037" s="525"/>
      <c r="AY1037" s="525"/>
      <c r="AZ1037" s="525"/>
      <c r="BA1037" s="525"/>
    </row>
    <row r="1038" spans="28:53" s="94" customFormat="1">
      <c r="AB1038" s="575"/>
      <c r="AC1038" s="569"/>
      <c r="AD1038" s="569"/>
      <c r="AE1038" s="569"/>
      <c r="AF1038" s="569"/>
      <c r="AG1038" s="569"/>
      <c r="AH1038" s="569"/>
      <c r="AI1038" s="569"/>
      <c r="AJ1038" s="569"/>
      <c r="AK1038" s="569"/>
      <c r="AL1038" s="569"/>
      <c r="AM1038" s="569"/>
      <c r="AN1038" s="569"/>
      <c r="AQ1038" s="525"/>
      <c r="AR1038" s="525"/>
      <c r="AS1038" s="525"/>
      <c r="AT1038" s="525"/>
      <c r="AU1038" s="525"/>
      <c r="AV1038" s="525"/>
      <c r="AW1038" s="525"/>
      <c r="AX1038" s="525"/>
      <c r="AY1038" s="525"/>
      <c r="AZ1038" s="525"/>
      <c r="BA1038" s="525"/>
    </row>
    <row r="1039" spans="28:53" s="94" customFormat="1">
      <c r="AB1039" s="575"/>
      <c r="AC1039" s="569"/>
      <c r="AD1039" s="569"/>
      <c r="AE1039" s="569"/>
      <c r="AF1039" s="569"/>
      <c r="AG1039" s="569"/>
      <c r="AH1039" s="569"/>
      <c r="AI1039" s="569"/>
      <c r="AJ1039" s="569"/>
      <c r="AK1039" s="569"/>
      <c r="AL1039" s="569"/>
      <c r="AM1039" s="569"/>
      <c r="AN1039" s="569"/>
      <c r="AQ1039" s="525"/>
      <c r="AR1039" s="525"/>
      <c r="AS1039" s="525"/>
      <c r="AT1039" s="525"/>
      <c r="AU1039" s="525"/>
      <c r="AV1039" s="525"/>
      <c r="AW1039" s="525"/>
      <c r="AX1039" s="525"/>
      <c r="AY1039" s="525"/>
      <c r="AZ1039" s="525"/>
      <c r="BA1039" s="525"/>
    </row>
    <row r="1040" spans="28:53" s="94" customFormat="1">
      <c r="AB1040" s="575"/>
      <c r="AC1040" s="569"/>
      <c r="AD1040" s="569"/>
      <c r="AE1040" s="569"/>
      <c r="AF1040" s="569"/>
      <c r="AG1040" s="569"/>
      <c r="AH1040" s="569"/>
      <c r="AI1040" s="569"/>
      <c r="AJ1040" s="569"/>
      <c r="AK1040" s="569"/>
      <c r="AL1040" s="569"/>
      <c r="AM1040" s="569"/>
      <c r="AN1040" s="569"/>
      <c r="AQ1040" s="525"/>
      <c r="AR1040" s="525"/>
      <c r="AS1040" s="525"/>
      <c r="AT1040" s="525"/>
      <c r="AU1040" s="525"/>
      <c r="AV1040" s="525"/>
      <c r="AW1040" s="525"/>
      <c r="AX1040" s="525"/>
      <c r="AY1040" s="525"/>
      <c r="AZ1040" s="525"/>
      <c r="BA1040" s="525"/>
    </row>
    <row r="1041" spans="28:53" s="94" customFormat="1">
      <c r="AB1041" s="575"/>
      <c r="AC1041" s="569"/>
      <c r="AD1041" s="569"/>
      <c r="AE1041" s="569"/>
      <c r="AF1041" s="569"/>
      <c r="AG1041" s="569"/>
      <c r="AH1041" s="569"/>
      <c r="AI1041" s="569"/>
      <c r="AJ1041" s="569"/>
      <c r="AK1041" s="569"/>
      <c r="AL1041" s="569"/>
      <c r="AM1041" s="569"/>
      <c r="AN1041" s="569"/>
      <c r="AQ1041" s="525"/>
      <c r="AR1041" s="525"/>
      <c r="AS1041" s="525"/>
      <c r="AT1041" s="525"/>
      <c r="AU1041" s="525"/>
      <c r="AV1041" s="525"/>
      <c r="AW1041" s="525"/>
      <c r="AX1041" s="525"/>
      <c r="AY1041" s="525"/>
      <c r="AZ1041" s="525"/>
      <c r="BA1041" s="525"/>
    </row>
    <row r="1042" spans="28:53" s="94" customFormat="1">
      <c r="AB1042" s="575"/>
      <c r="AC1042" s="569"/>
      <c r="AD1042" s="569"/>
      <c r="AE1042" s="569"/>
      <c r="AF1042" s="569"/>
      <c r="AG1042" s="569"/>
      <c r="AH1042" s="569"/>
      <c r="AI1042" s="569"/>
      <c r="AJ1042" s="569"/>
      <c r="AK1042" s="569"/>
      <c r="AL1042" s="569"/>
      <c r="AM1042" s="569"/>
      <c r="AN1042" s="569"/>
      <c r="AQ1042" s="525"/>
      <c r="AR1042" s="525"/>
      <c r="AS1042" s="525"/>
      <c r="AT1042" s="525"/>
      <c r="AU1042" s="525"/>
      <c r="AV1042" s="525"/>
      <c r="AW1042" s="525"/>
      <c r="AX1042" s="525"/>
      <c r="AY1042" s="525"/>
      <c r="AZ1042" s="525"/>
      <c r="BA1042" s="525"/>
    </row>
    <row r="1043" spans="28:53" s="94" customFormat="1">
      <c r="AB1043" s="575"/>
      <c r="AC1043" s="569"/>
      <c r="AD1043" s="569"/>
      <c r="AE1043" s="569"/>
      <c r="AF1043" s="569"/>
      <c r="AG1043" s="569"/>
      <c r="AH1043" s="569"/>
      <c r="AI1043" s="569"/>
      <c r="AJ1043" s="569"/>
      <c r="AK1043" s="569"/>
      <c r="AL1043" s="569"/>
      <c r="AM1043" s="569"/>
      <c r="AN1043" s="569"/>
      <c r="AQ1043" s="525"/>
      <c r="AR1043" s="525"/>
      <c r="AS1043" s="525"/>
      <c r="AT1043" s="525"/>
      <c r="AU1043" s="525"/>
      <c r="AV1043" s="525"/>
      <c r="AW1043" s="525"/>
      <c r="AX1043" s="525"/>
      <c r="AY1043" s="525"/>
      <c r="AZ1043" s="525"/>
      <c r="BA1043" s="525"/>
    </row>
    <row r="1044" spans="28:53" s="94" customFormat="1">
      <c r="AB1044" s="575"/>
      <c r="AC1044" s="569"/>
      <c r="AD1044" s="569"/>
      <c r="AE1044" s="569"/>
      <c r="AF1044" s="569"/>
      <c r="AG1044" s="569"/>
      <c r="AH1044" s="569"/>
      <c r="AI1044" s="569"/>
      <c r="AJ1044" s="569"/>
      <c r="AK1044" s="569"/>
      <c r="AL1044" s="569"/>
      <c r="AM1044" s="569"/>
      <c r="AN1044" s="569"/>
      <c r="AQ1044" s="525"/>
      <c r="AR1044" s="525"/>
      <c r="AS1044" s="525"/>
      <c r="AT1044" s="525"/>
      <c r="AU1044" s="525"/>
      <c r="AV1044" s="525"/>
      <c r="AW1044" s="525"/>
      <c r="AX1044" s="525"/>
      <c r="AY1044" s="525"/>
      <c r="AZ1044" s="525"/>
      <c r="BA1044" s="525"/>
    </row>
    <row r="1045" spans="28:53" s="94" customFormat="1">
      <c r="AB1045" s="575"/>
      <c r="AC1045" s="569"/>
      <c r="AD1045" s="569"/>
      <c r="AE1045" s="569"/>
      <c r="AF1045" s="569"/>
      <c r="AG1045" s="569"/>
      <c r="AH1045" s="569"/>
      <c r="AI1045" s="569"/>
      <c r="AJ1045" s="569"/>
      <c r="AK1045" s="569"/>
      <c r="AL1045" s="569"/>
      <c r="AM1045" s="569"/>
      <c r="AN1045" s="569"/>
      <c r="AQ1045" s="525"/>
      <c r="AR1045" s="525"/>
      <c r="AS1045" s="525"/>
      <c r="AT1045" s="525"/>
      <c r="AU1045" s="525"/>
      <c r="AV1045" s="525"/>
      <c r="AW1045" s="525"/>
      <c r="AX1045" s="525"/>
      <c r="AY1045" s="525"/>
      <c r="AZ1045" s="525"/>
      <c r="BA1045" s="525"/>
    </row>
    <row r="1046" spans="28:53" s="94" customFormat="1">
      <c r="AB1046" s="575"/>
      <c r="AC1046" s="569"/>
      <c r="AD1046" s="569"/>
      <c r="AE1046" s="569"/>
      <c r="AF1046" s="569"/>
      <c r="AG1046" s="569"/>
      <c r="AH1046" s="569"/>
      <c r="AI1046" s="569"/>
      <c r="AJ1046" s="569"/>
      <c r="AK1046" s="569"/>
      <c r="AL1046" s="569"/>
      <c r="AM1046" s="569"/>
      <c r="AN1046" s="569"/>
      <c r="AQ1046" s="525"/>
      <c r="AR1046" s="525"/>
      <c r="AS1046" s="525"/>
      <c r="AT1046" s="525"/>
      <c r="AU1046" s="525"/>
      <c r="AV1046" s="525"/>
      <c r="AW1046" s="525"/>
      <c r="AX1046" s="525"/>
      <c r="AY1046" s="525"/>
      <c r="AZ1046" s="525"/>
      <c r="BA1046" s="525"/>
    </row>
    <row r="1047" spans="28:53" s="94" customFormat="1">
      <c r="AB1047" s="575"/>
      <c r="AC1047" s="569"/>
      <c r="AD1047" s="569"/>
      <c r="AE1047" s="569"/>
      <c r="AF1047" s="569"/>
      <c r="AG1047" s="569"/>
      <c r="AH1047" s="569"/>
      <c r="AI1047" s="569"/>
      <c r="AJ1047" s="569"/>
      <c r="AK1047" s="569"/>
      <c r="AL1047" s="569"/>
      <c r="AM1047" s="569"/>
      <c r="AN1047" s="569"/>
      <c r="AQ1047" s="525"/>
      <c r="AR1047" s="525"/>
      <c r="AS1047" s="525"/>
      <c r="AT1047" s="525"/>
      <c r="AU1047" s="525"/>
      <c r="AV1047" s="525"/>
      <c r="AW1047" s="525"/>
      <c r="AX1047" s="525"/>
      <c r="AY1047" s="525"/>
      <c r="AZ1047" s="525"/>
      <c r="BA1047" s="525"/>
    </row>
    <row r="1048" spans="28:53" s="94" customFormat="1">
      <c r="AB1048" s="575"/>
      <c r="AC1048" s="569"/>
      <c r="AD1048" s="569"/>
      <c r="AE1048" s="569"/>
      <c r="AF1048" s="569"/>
      <c r="AG1048" s="569"/>
      <c r="AH1048" s="569"/>
      <c r="AI1048" s="569"/>
      <c r="AJ1048" s="569"/>
      <c r="AK1048" s="569"/>
      <c r="AL1048" s="569"/>
      <c r="AM1048" s="569"/>
      <c r="AN1048" s="569"/>
      <c r="AQ1048" s="525"/>
      <c r="AR1048" s="525"/>
      <c r="AS1048" s="525"/>
      <c r="AT1048" s="525"/>
      <c r="AU1048" s="525"/>
      <c r="AV1048" s="525"/>
      <c r="AW1048" s="525"/>
      <c r="AX1048" s="525"/>
      <c r="AY1048" s="525"/>
      <c r="AZ1048" s="525"/>
      <c r="BA1048" s="525"/>
    </row>
    <row r="1049" spans="28:53" s="94" customFormat="1">
      <c r="AB1049" s="575"/>
      <c r="AC1049" s="569"/>
      <c r="AD1049" s="569"/>
      <c r="AE1049" s="569"/>
      <c r="AF1049" s="569"/>
      <c r="AG1049" s="569"/>
      <c r="AH1049" s="569"/>
      <c r="AI1049" s="569"/>
      <c r="AJ1049" s="569"/>
      <c r="AK1049" s="569"/>
      <c r="AL1049" s="569"/>
      <c r="AM1049" s="569"/>
      <c r="AN1049" s="569"/>
      <c r="AQ1049" s="525"/>
      <c r="AR1049" s="525"/>
      <c r="AS1049" s="525"/>
      <c r="AT1049" s="525"/>
      <c r="AU1049" s="525"/>
      <c r="AV1049" s="525"/>
      <c r="AW1049" s="525"/>
      <c r="AX1049" s="525"/>
      <c r="AY1049" s="525"/>
      <c r="AZ1049" s="525"/>
      <c r="BA1049" s="525"/>
    </row>
    <row r="1050" spans="28:53" s="94" customFormat="1">
      <c r="AB1050" s="575"/>
      <c r="AC1050" s="569"/>
      <c r="AD1050" s="569"/>
      <c r="AE1050" s="569"/>
      <c r="AF1050" s="569"/>
      <c r="AG1050" s="569"/>
      <c r="AH1050" s="569"/>
      <c r="AI1050" s="569"/>
      <c r="AJ1050" s="569"/>
      <c r="AK1050" s="569"/>
      <c r="AL1050" s="569"/>
      <c r="AM1050" s="569"/>
      <c r="AN1050" s="569"/>
      <c r="AQ1050" s="525"/>
      <c r="AR1050" s="525"/>
      <c r="AS1050" s="525"/>
      <c r="AT1050" s="525"/>
      <c r="AU1050" s="525"/>
      <c r="AV1050" s="525"/>
      <c r="AW1050" s="525"/>
      <c r="AX1050" s="525"/>
      <c r="AY1050" s="525"/>
      <c r="AZ1050" s="525"/>
      <c r="BA1050" s="525"/>
    </row>
    <row r="1051" spans="28:53" s="94" customFormat="1">
      <c r="AB1051" s="575"/>
      <c r="AC1051" s="569"/>
      <c r="AD1051" s="569"/>
      <c r="AE1051" s="569"/>
      <c r="AF1051" s="569"/>
      <c r="AG1051" s="569"/>
      <c r="AH1051" s="569"/>
      <c r="AI1051" s="569"/>
      <c r="AJ1051" s="569"/>
      <c r="AK1051" s="569"/>
      <c r="AL1051" s="569"/>
      <c r="AM1051" s="569"/>
      <c r="AN1051" s="569"/>
      <c r="AQ1051" s="525"/>
      <c r="AR1051" s="525"/>
      <c r="AS1051" s="525"/>
      <c r="AT1051" s="525"/>
      <c r="AU1051" s="525"/>
      <c r="AV1051" s="525"/>
      <c r="AW1051" s="525"/>
      <c r="AX1051" s="525"/>
      <c r="AY1051" s="525"/>
      <c r="AZ1051" s="525"/>
      <c r="BA1051" s="525"/>
    </row>
    <row r="1052" spans="28:53" s="94" customFormat="1">
      <c r="AB1052" s="575"/>
      <c r="AC1052" s="569"/>
      <c r="AD1052" s="569"/>
      <c r="AE1052" s="569"/>
      <c r="AF1052" s="569"/>
      <c r="AG1052" s="569"/>
      <c r="AH1052" s="569"/>
      <c r="AI1052" s="569"/>
      <c r="AJ1052" s="569"/>
      <c r="AK1052" s="569"/>
      <c r="AL1052" s="569"/>
      <c r="AM1052" s="569"/>
      <c r="AN1052" s="569"/>
      <c r="AQ1052" s="525"/>
      <c r="AR1052" s="525"/>
      <c r="AS1052" s="525"/>
      <c r="AT1052" s="525"/>
      <c r="AU1052" s="525"/>
      <c r="AV1052" s="525"/>
      <c r="AW1052" s="525"/>
      <c r="AX1052" s="525"/>
      <c r="AY1052" s="525"/>
      <c r="AZ1052" s="525"/>
      <c r="BA1052" s="525"/>
    </row>
    <row r="1053" spans="28:53" s="94" customFormat="1">
      <c r="AB1053" s="575"/>
      <c r="AC1053" s="569"/>
      <c r="AD1053" s="569"/>
      <c r="AE1053" s="569"/>
      <c r="AF1053" s="569"/>
      <c r="AG1053" s="569"/>
      <c r="AH1053" s="569"/>
      <c r="AI1053" s="569"/>
      <c r="AJ1053" s="569"/>
      <c r="AK1053" s="569"/>
      <c r="AL1053" s="569"/>
      <c r="AM1053" s="569"/>
      <c r="AN1053" s="569"/>
      <c r="AQ1053" s="525"/>
      <c r="AR1053" s="525"/>
      <c r="AS1053" s="525"/>
      <c r="AT1053" s="525"/>
      <c r="AU1053" s="525"/>
      <c r="AV1053" s="525"/>
      <c r="AW1053" s="525"/>
      <c r="AX1053" s="525"/>
      <c r="AY1053" s="525"/>
      <c r="AZ1053" s="525"/>
      <c r="BA1053" s="525"/>
    </row>
    <row r="1054" spans="28:53" s="94" customFormat="1">
      <c r="AB1054" s="575"/>
      <c r="AC1054" s="569"/>
      <c r="AD1054" s="569"/>
      <c r="AE1054" s="569"/>
      <c r="AF1054" s="569"/>
      <c r="AG1054" s="569"/>
      <c r="AH1054" s="569"/>
      <c r="AI1054" s="569"/>
      <c r="AJ1054" s="569"/>
      <c r="AK1054" s="569"/>
      <c r="AL1054" s="569"/>
      <c r="AM1054" s="569"/>
      <c r="AN1054" s="569"/>
      <c r="AQ1054" s="525"/>
      <c r="AR1054" s="525"/>
      <c r="AS1054" s="525"/>
      <c r="AT1054" s="525"/>
      <c r="AU1054" s="525"/>
      <c r="AV1054" s="525"/>
      <c r="AW1054" s="525"/>
      <c r="AX1054" s="525"/>
      <c r="AY1054" s="525"/>
      <c r="AZ1054" s="525"/>
      <c r="BA1054" s="525"/>
    </row>
    <row r="1055" spans="28:53" s="94" customFormat="1">
      <c r="AB1055" s="575"/>
      <c r="AC1055" s="569"/>
      <c r="AD1055" s="569"/>
      <c r="AE1055" s="569"/>
      <c r="AF1055" s="569"/>
      <c r="AG1055" s="569"/>
      <c r="AH1055" s="569"/>
      <c r="AI1055" s="569"/>
      <c r="AJ1055" s="569"/>
      <c r="AK1055" s="569"/>
      <c r="AL1055" s="569"/>
      <c r="AM1055" s="569"/>
      <c r="AN1055" s="569"/>
      <c r="AQ1055" s="525"/>
      <c r="AR1055" s="525"/>
      <c r="AS1055" s="525"/>
      <c r="AT1055" s="525"/>
      <c r="AU1055" s="525"/>
      <c r="AV1055" s="525"/>
      <c r="AW1055" s="525"/>
      <c r="AX1055" s="525"/>
      <c r="AY1055" s="525"/>
      <c r="AZ1055" s="525"/>
      <c r="BA1055" s="525"/>
    </row>
    <row r="1056" spans="28:53" s="94" customFormat="1">
      <c r="AB1056" s="575"/>
      <c r="AC1056" s="569"/>
      <c r="AD1056" s="569"/>
      <c r="AE1056" s="569"/>
      <c r="AF1056" s="569"/>
      <c r="AG1056" s="569"/>
      <c r="AH1056" s="569"/>
      <c r="AI1056" s="569"/>
      <c r="AJ1056" s="569"/>
      <c r="AK1056" s="569"/>
      <c r="AL1056" s="569"/>
      <c r="AM1056" s="569"/>
      <c r="AN1056" s="569"/>
      <c r="AQ1056" s="525"/>
      <c r="AR1056" s="525"/>
      <c r="AS1056" s="525"/>
      <c r="AT1056" s="525"/>
      <c r="AU1056" s="525"/>
      <c r="AV1056" s="525"/>
      <c r="AW1056" s="525"/>
      <c r="AX1056" s="525"/>
      <c r="AY1056" s="525"/>
      <c r="AZ1056" s="525"/>
      <c r="BA1056" s="525"/>
    </row>
    <row r="1057" spans="28:53" s="94" customFormat="1">
      <c r="AB1057" s="575"/>
      <c r="AC1057" s="569"/>
      <c r="AD1057" s="569"/>
      <c r="AE1057" s="569"/>
      <c r="AF1057" s="569"/>
      <c r="AG1057" s="569"/>
      <c r="AH1057" s="569"/>
      <c r="AI1057" s="569"/>
      <c r="AJ1057" s="569"/>
      <c r="AK1057" s="569"/>
      <c r="AL1057" s="569"/>
      <c r="AM1057" s="569"/>
      <c r="AN1057" s="569"/>
      <c r="AQ1057" s="525"/>
      <c r="AR1057" s="525"/>
      <c r="AS1057" s="525"/>
      <c r="AT1057" s="525"/>
      <c r="AU1057" s="525"/>
      <c r="AV1057" s="525"/>
      <c r="AW1057" s="525"/>
      <c r="AX1057" s="525"/>
      <c r="AY1057" s="525"/>
      <c r="AZ1057" s="525"/>
      <c r="BA1057" s="525"/>
    </row>
    <row r="1058" spans="28:53" s="94" customFormat="1">
      <c r="AB1058" s="575"/>
      <c r="AC1058" s="569"/>
      <c r="AD1058" s="569"/>
      <c r="AE1058" s="569"/>
      <c r="AF1058" s="569"/>
      <c r="AG1058" s="569"/>
      <c r="AH1058" s="569"/>
      <c r="AI1058" s="569"/>
      <c r="AJ1058" s="569"/>
      <c r="AK1058" s="569"/>
      <c r="AL1058" s="569"/>
      <c r="AM1058" s="569"/>
      <c r="AN1058" s="569"/>
      <c r="AQ1058" s="525"/>
      <c r="AR1058" s="525"/>
      <c r="AS1058" s="525"/>
      <c r="AT1058" s="525"/>
      <c r="AU1058" s="525"/>
      <c r="AV1058" s="525"/>
      <c r="AW1058" s="525"/>
      <c r="AX1058" s="525"/>
      <c r="AY1058" s="525"/>
      <c r="AZ1058" s="525"/>
      <c r="BA1058" s="525"/>
    </row>
    <row r="1059" spans="28:53" s="94" customFormat="1">
      <c r="AB1059" s="575"/>
      <c r="AC1059" s="569"/>
      <c r="AD1059" s="569"/>
      <c r="AE1059" s="569"/>
      <c r="AF1059" s="569"/>
      <c r="AG1059" s="569"/>
      <c r="AH1059" s="569"/>
      <c r="AI1059" s="569"/>
      <c r="AJ1059" s="569"/>
      <c r="AK1059" s="569"/>
      <c r="AL1059" s="569"/>
      <c r="AM1059" s="569"/>
      <c r="AN1059" s="569"/>
      <c r="AQ1059" s="525"/>
      <c r="AR1059" s="525"/>
      <c r="AS1059" s="525"/>
      <c r="AT1059" s="525"/>
      <c r="AU1059" s="525"/>
      <c r="AV1059" s="525"/>
      <c r="AW1059" s="525"/>
      <c r="AX1059" s="525"/>
      <c r="AY1059" s="525"/>
      <c r="AZ1059" s="525"/>
      <c r="BA1059" s="525"/>
    </row>
    <row r="1060" spans="28:53" s="94" customFormat="1">
      <c r="AB1060" s="575"/>
      <c r="AC1060" s="569"/>
      <c r="AD1060" s="569"/>
      <c r="AE1060" s="569"/>
      <c r="AF1060" s="569"/>
      <c r="AG1060" s="569"/>
      <c r="AH1060" s="569"/>
      <c r="AI1060" s="569"/>
      <c r="AJ1060" s="569"/>
      <c r="AK1060" s="569"/>
      <c r="AL1060" s="569"/>
      <c r="AM1060" s="569"/>
      <c r="AN1060" s="569"/>
      <c r="AQ1060" s="525"/>
      <c r="AR1060" s="525"/>
      <c r="AS1060" s="525"/>
      <c r="AT1060" s="525"/>
      <c r="AU1060" s="525"/>
      <c r="AV1060" s="525"/>
      <c r="AW1060" s="525"/>
      <c r="AX1060" s="525"/>
      <c r="AY1060" s="525"/>
      <c r="AZ1060" s="525"/>
      <c r="BA1060" s="525"/>
    </row>
    <row r="1061" spans="28:53" s="94" customFormat="1">
      <c r="AB1061" s="575"/>
      <c r="AC1061" s="569"/>
      <c r="AD1061" s="569"/>
      <c r="AE1061" s="569"/>
      <c r="AF1061" s="569"/>
      <c r="AG1061" s="569"/>
      <c r="AH1061" s="569"/>
      <c r="AI1061" s="569"/>
      <c r="AJ1061" s="569"/>
      <c r="AK1061" s="569"/>
      <c r="AL1061" s="569"/>
      <c r="AM1061" s="569"/>
      <c r="AN1061" s="569"/>
      <c r="AQ1061" s="525"/>
      <c r="AR1061" s="525"/>
      <c r="AS1061" s="525"/>
      <c r="AT1061" s="525"/>
      <c r="AU1061" s="525"/>
      <c r="AV1061" s="525"/>
      <c r="AW1061" s="525"/>
      <c r="AX1061" s="525"/>
      <c r="AY1061" s="525"/>
      <c r="AZ1061" s="525"/>
      <c r="BA1061" s="525"/>
    </row>
    <row r="1062" spans="28:53" s="94" customFormat="1">
      <c r="AB1062" s="575"/>
      <c r="AC1062" s="569"/>
      <c r="AD1062" s="569"/>
      <c r="AE1062" s="569"/>
      <c r="AF1062" s="569"/>
      <c r="AG1062" s="569"/>
      <c r="AH1062" s="569"/>
      <c r="AI1062" s="569"/>
      <c r="AJ1062" s="569"/>
      <c r="AK1062" s="569"/>
      <c r="AL1062" s="569"/>
      <c r="AM1062" s="569"/>
      <c r="AN1062" s="569"/>
      <c r="AQ1062" s="525"/>
      <c r="AR1062" s="525"/>
      <c r="AS1062" s="525"/>
      <c r="AT1062" s="525"/>
      <c r="AU1062" s="525"/>
      <c r="AV1062" s="525"/>
      <c r="AW1062" s="525"/>
      <c r="AX1062" s="525"/>
      <c r="AY1062" s="525"/>
      <c r="AZ1062" s="525"/>
      <c r="BA1062" s="525"/>
    </row>
    <row r="1063" spans="28:53" s="94" customFormat="1">
      <c r="AB1063" s="575"/>
      <c r="AC1063" s="569"/>
      <c r="AD1063" s="569"/>
      <c r="AE1063" s="569"/>
      <c r="AF1063" s="569"/>
      <c r="AG1063" s="569"/>
      <c r="AH1063" s="569"/>
      <c r="AI1063" s="569"/>
      <c r="AJ1063" s="569"/>
      <c r="AK1063" s="569"/>
      <c r="AL1063" s="569"/>
      <c r="AM1063" s="569"/>
      <c r="AN1063" s="569"/>
      <c r="AQ1063" s="525"/>
      <c r="AR1063" s="525"/>
      <c r="AS1063" s="525"/>
      <c r="AT1063" s="525"/>
      <c r="AU1063" s="525"/>
      <c r="AV1063" s="525"/>
      <c r="AW1063" s="525"/>
      <c r="AX1063" s="525"/>
      <c r="AY1063" s="525"/>
      <c r="AZ1063" s="525"/>
      <c r="BA1063" s="525"/>
    </row>
    <row r="1064" spans="28:53" s="94" customFormat="1">
      <c r="AB1064" s="575"/>
      <c r="AC1064" s="569"/>
      <c r="AD1064" s="569"/>
      <c r="AE1064" s="569"/>
      <c r="AF1064" s="569"/>
      <c r="AG1064" s="569"/>
      <c r="AH1064" s="569"/>
      <c r="AI1064" s="569"/>
      <c r="AJ1064" s="569"/>
      <c r="AK1064" s="569"/>
      <c r="AL1064" s="569"/>
      <c r="AM1064" s="569"/>
      <c r="AN1064" s="569"/>
      <c r="AQ1064" s="525"/>
      <c r="AR1064" s="525"/>
      <c r="AS1064" s="525"/>
      <c r="AT1064" s="525"/>
      <c r="AU1064" s="525"/>
      <c r="AV1064" s="525"/>
      <c r="AW1064" s="525"/>
      <c r="AX1064" s="525"/>
      <c r="AY1064" s="525"/>
      <c r="AZ1064" s="525"/>
      <c r="BA1064" s="525"/>
    </row>
    <row r="1065" spans="28:53" s="94" customFormat="1">
      <c r="AB1065" s="575"/>
      <c r="AC1065" s="569"/>
      <c r="AD1065" s="569"/>
      <c r="AE1065" s="569"/>
      <c r="AF1065" s="569"/>
      <c r="AG1065" s="569"/>
      <c r="AH1065" s="569"/>
      <c r="AI1065" s="569"/>
      <c r="AJ1065" s="569"/>
      <c r="AK1065" s="569"/>
      <c r="AL1065" s="569"/>
      <c r="AM1065" s="569"/>
      <c r="AN1065" s="569"/>
      <c r="AQ1065" s="525"/>
      <c r="AR1065" s="525"/>
      <c r="AS1065" s="525"/>
      <c r="AT1065" s="525"/>
      <c r="AU1065" s="525"/>
      <c r="AV1065" s="525"/>
      <c r="AW1065" s="525"/>
      <c r="AX1065" s="525"/>
      <c r="AY1065" s="525"/>
      <c r="AZ1065" s="525"/>
      <c r="BA1065" s="525"/>
    </row>
    <row r="1066" spans="28:53" s="94" customFormat="1">
      <c r="AB1066" s="575"/>
      <c r="AC1066" s="569"/>
      <c r="AD1066" s="569"/>
      <c r="AE1066" s="569"/>
      <c r="AF1066" s="569"/>
      <c r="AG1066" s="569"/>
      <c r="AH1066" s="569"/>
      <c r="AI1066" s="569"/>
      <c r="AJ1066" s="569"/>
      <c r="AK1066" s="569"/>
      <c r="AL1066" s="569"/>
      <c r="AM1066" s="569"/>
      <c r="AN1066" s="569"/>
      <c r="AQ1066" s="525"/>
      <c r="AR1066" s="525"/>
      <c r="AS1066" s="525"/>
      <c r="AT1066" s="525"/>
      <c r="AU1066" s="525"/>
      <c r="AV1066" s="525"/>
      <c r="AW1066" s="525"/>
      <c r="AX1066" s="525"/>
      <c r="AY1066" s="525"/>
      <c r="AZ1066" s="525"/>
      <c r="BA1066" s="525"/>
    </row>
    <row r="1067" spans="28:53" s="94" customFormat="1">
      <c r="AB1067" s="575"/>
      <c r="AC1067" s="569"/>
      <c r="AD1067" s="569"/>
      <c r="AE1067" s="569"/>
      <c r="AF1067" s="569"/>
      <c r="AG1067" s="569"/>
      <c r="AH1067" s="569"/>
      <c r="AI1067" s="569"/>
      <c r="AJ1067" s="569"/>
      <c r="AK1067" s="569"/>
      <c r="AL1067" s="569"/>
      <c r="AM1067" s="569"/>
      <c r="AN1067" s="569"/>
      <c r="AQ1067" s="525"/>
      <c r="AR1067" s="525"/>
      <c r="AS1067" s="525"/>
      <c r="AT1067" s="525"/>
      <c r="AU1067" s="525"/>
      <c r="AV1067" s="525"/>
      <c r="AW1067" s="525"/>
      <c r="AX1067" s="525"/>
      <c r="AY1067" s="525"/>
      <c r="AZ1067" s="525"/>
      <c r="BA1067" s="525"/>
    </row>
    <row r="1068" spans="28:53" s="94" customFormat="1">
      <c r="AB1068" s="575"/>
      <c r="AC1068" s="569"/>
      <c r="AD1068" s="569"/>
      <c r="AE1068" s="569"/>
      <c r="AF1068" s="569"/>
      <c r="AG1068" s="569"/>
      <c r="AH1068" s="569"/>
      <c r="AI1068" s="569"/>
      <c r="AJ1068" s="569"/>
      <c r="AK1068" s="569"/>
      <c r="AL1068" s="569"/>
      <c r="AM1068" s="569"/>
      <c r="AN1068" s="569"/>
      <c r="AQ1068" s="525"/>
      <c r="AR1068" s="525"/>
      <c r="AS1068" s="525"/>
      <c r="AT1068" s="525"/>
      <c r="AU1068" s="525"/>
      <c r="AV1068" s="525"/>
      <c r="AW1068" s="525"/>
      <c r="AX1068" s="525"/>
      <c r="AY1068" s="525"/>
      <c r="AZ1068" s="525"/>
      <c r="BA1068" s="525"/>
    </row>
    <row r="1069" spans="28:53" s="94" customFormat="1">
      <c r="AB1069" s="575"/>
      <c r="AC1069" s="569"/>
      <c r="AD1069" s="569"/>
      <c r="AE1069" s="569"/>
      <c r="AF1069" s="569"/>
      <c r="AG1069" s="569"/>
      <c r="AH1069" s="569"/>
      <c r="AI1069" s="569"/>
      <c r="AJ1069" s="569"/>
      <c r="AK1069" s="569"/>
      <c r="AL1069" s="569"/>
      <c r="AM1069" s="569"/>
      <c r="AN1069" s="569"/>
      <c r="AQ1069" s="525"/>
      <c r="AR1069" s="525"/>
      <c r="AS1069" s="525"/>
      <c r="AT1069" s="525"/>
      <c r="AU1069" s="525"/>
      <c r="AV1069" s="525"/>
      <c r="AW1069" s="525"/>
      <c r="AX1069" s="525"/>
      <c r="AY1069" s="525"/>
      <c r="AZ1069" s="525"/>
      <c r="BA1069" s="525"/>
    </row>
    <row r="1070" spans="28:53" s="94" customFormat="1">
      <c r="AB1070" s="575"/>
      <c r="AC1070" s="569"/>
      <c r="AD1070" s="569"/>
      <c r="AE1070" s="569"/>
      <c r="AF1070" s="569"/>
      <c r="AG1070" s="569"/>
      <c r="AH1070" s="569"/>
      <c r="AI1070" s="569"/>
      <c r="AJ1070" s="569"/>
      <c r="AK1070" s="569"/>
      <c r="AL1070" s="569"/>
      <c r="AM1070" s="569"/>
      <c r="AN1070" s="569"/>
      <c r="AQ1070" s="525"/>
      <c r="AR1070" s="525"/>
      <c r="AS1070" s="525"/>
      <c r="AT1070" s="525"/>
      <c r="AU1070" s="525"/>
      <c r="AV1070" s="525"/>
      <c r="AW1070" s="525"/>
      <c r="AX1070" s="525"/>
      <c r="AY1070" s="525"/>
      <c r="AZ1070" s="525"/>
      <c r="BA1070" s="525"/>
    </row>
    <row r="1071" spans="28:53" s="94" customFormat="1">
      <c r="AB1071" s="575"/>
      <c r="AC1071" s="569"/>
      <c r="AD1071" s="569"/>
      <c r="AE1071" s="569"/>
      <c r="AF1071" s="569"/>
      <c r="AG1071" s="569"/>
      <c r="AH1071" s="569"/>
      <c r="AI1071" s="569"/>
      <c r="AJ1071" s="569"/>
      <c r="AK1071" s="569"/>
      <c r="AL1071" s="569"/>
      <c r="AM1071" s="569"/>
      <c r="AN1071" s="569"/>
      <c r="AQ1071" s="525"/>
      <c r="AR1071" s="525"/>
      <c r="AS1071" s="525"/>
      <c r="AT1071" s="525"/>
      <c r="AU1071" s="525"/>
      <c r="AV1071" s="525"/>
      <c r="AW1071" s="525"/>
      <c r="AX1071" s="525"/>
      <c r="AY1071" s="525"/>
      <c r="AZ1071" s="525"/>
      <c r="BA1071" s="525"/>
    </row>
    <row r="1072" spans="28:53" s="94" customFormat="1">
      <c r="AB1072" s="575"/>
      <c r="AC1072" s="569"/>
      <c r="AD1072" s="569"/>
      <c r="AE1072" s="569"/>
      <c r="AF1072" s="569"/>
      <c r="AG1072" s="569"/>
      <c r="AH1072" s="569"/>
      <c r="AI1072" s="569"/>
      <c r="AJ1072" s="569"/>
      <c r="AK1072" s="569"/>
      <c r="AL1072" s="569"/>
      <c r="AM1072" s="569"/>
      <c r="AN1072" s="569"/>
      <c r="AQ1072" s="525"/>
      <c r="AR1072" s="525"/>
      <c r="AS1072" s="525"/>
      <c r="AT1072" s="525"/>
      <c r="AU1072" s="525"/>
      <c r="AV1072" s="525"/>
      <c r="AW1072" s="525"/>
      <c r="AX1072" s="525"/>
      <c r="AY1072" s="525"/>
      <c r="AZ1072" s="525"/>
      <c r="BA1072" s="525"/>
    </row>
    <row r="1073" spans="28:53" s="94" customFormat="1">
      <c r="AB1073" s="575"/>
      <c r="AC1073" s="569"/>
      <c r="AD1073" s="569"/>
      <c r="AE1073" s="569"/>
      <c r="AF1073" s="569"/>
      <c r="AG1073" s="569"/>
      <c r="AH1073" s="569"/>
      <c r="AI1073" s="569"/>
      <c r="AJ1073" s="569"/>
      <c r="AK1073" s="569"/>
      <c r="AL1073" s="569"/>
      <c r="AM1073" s="569"/>
      <c r="AN1073" s="569"/>
      <c r="AQ1073" s="525"/>
      <c r="AR1073" s="525"/>
      <c r="AS1073" s="525"/>
      <c r="AT1073" s="525"/>
      <c r="AU1073" s="525"/>
      <c r="AV1073" s="525"/>
      <c r="AW1073" s="525"/>
      <c r="AX1073" s="525"/>
      <c r="AY1073" s="525"/>
      <c r="AZ1073" s="525"/>
      <c r="BA1073" s="525"/>
    </row>
    <row r="1074" spans="28:53" s="94" customFormat="1">
      <c r="AB1074" s="575"/>
      <c r="AC1074" s="569"/>
      <c r="AD1074" s="569"/>
      <c r="AE1074" s="569"/>
      <c r="AF1074" s="569"/>
      <c r="AG1074" s="569"/>
      <c r="AH1074" s="569"/>
      <c r="AI1074" s="569"/>
      <c r="AJ1074" s="569"/>
      <c r="AK1074" s="569"/>
      <c r="AL1074" s="569"/>
      <c r="AM1074" s="569"/>
      <c r="AN1074" s="569"/>
      <c r="AQ1074" s="525"/>
      <c r="AR1074" s="525"/>
      <c r="AS1074" s="525"/>
      <c r="AT1074" s="525"/>
      <c r="AU1074" s="525"/>
      <c r="AV1074" s="525"/>
      <c r="AW1074" s="525"/>
      <c r="AX1074" s="525"/>
      <c r="AY1074" s="525"/>
      <c r="AZ1074" s="525"/>
      <c r="BA1074" s="525"/>
    </row>
    <row r="1075" spans="28:53" s="94" customFormat="1">
      <c r="AB1075" s="575"/>
      <c r="AC1075" s="569"/>
      <c r="AD1075" s="569"/>
      <c r="AE1075" s="569"/>
      <c r="AF1075" s="569"/>
      <c r="AG1075" s="569"/>
      <c r="AH1075" s="569"/>
      <c r="AI1075" s="569"/>
      <c r="AJ1075" s="569"/>
      <c r="AK1075" s="569"/>
      <c r="AL1075" s="569"/>
      <c r="AM1075" s="569"/>
      <c r="AN1075" s="569"/>
      <c r="AQ1075" s="525"/>
      <c r="AR1075" s="525"/>
      <c r="AS1075" s="525"/>
      <c r="AT1075" s="525"/>
      <c r="AU1075" s="525"/>
      <c r="AV1075" s="525"/>
      <c r="AW1075" s="525"/>
      <c r="AX1075" s="525"/>
      <c r="AY1075" s="525"/>
      <c r="AZ1075" s="525"/>
      <c r="BA1075" s="525"/>
    </row>
    <row r="1076" spans="28:53" s="94" customFormat="1">
      <c r="AB1076" s="575"/>
      <c r="AC1076" s="569"/>
      <c r="AD1076" s="569"/>
      <c r="AE1076" s="569"/>
      <c r="AF1076" s="569"/>
      <c r="AG1076" s="569"/>
      <c r="AH1076" s="569"/>
      <c r="AI1076" s="569"/>
      <c r="AJ1076" s="569"/>
      <c r="AK1076" s="569"/>
      <c r="AL1076" s="569"/>
      <c r="AM1076" s="569"/>
      <c r="AN1076" s="569"/>
      <c r="AQ1076" s="525"/>
      <c r="AR1076" s="525"/>
      <c r="AS1076" s="525"/>
      <c r="AT1076" s="525"/>
      <c r="AU1076" s="525"/>
      <c r="AV1076" s="525"/>
      <c r="AW1076" s="525"/>
      <c r="AX1076" s="525"/>
      <c r="AY1076" s="525"/>
      <c r="AZ1076" s="525"/>
      <c r="BA1076" s="525"/>
    </row>
    <row r="1077" spans="28:53" s="94" customFormat="1">
      <c r="AB1077" s="575"/>
      <c r="AC1077" s="569"/>
      <c r="AD1077" s="569"/>
      <c r="AE1077" s="569"/>
      <c r="AF1077" s="569"/>
      <c r="AG1077" s="569"/>
      <c r="AH1077" s="569"/>
      <c r="AI1077" s="569"/>
      <c r="AJ1077" s="569"/>
      <c r="AK1077" s="569"/>
      <c r="AL1077" s="569"/>
      <c r="AM1077" s="569"/>
      <c r="AN1077" s="569"/>
      <c r="AQ1077" s="525"/>
      <c r="AR1077" s="525"/>
      <c r="AS1077" s="525"/>
      <c r="AT1077" s="525"/>
      <c r="AU1077" s="525"/>
      <c r="AV1077" s="525"/>
      <c r="AW1077" s="525"/>
      <c r="AX1077" s="525"/>
      <c r="AY1077" s="525"/>
      <c r="AZ1077" s="525"/>
      <c r="BA1077" s="525"/>
    </row>
    <row r="1078" spans="28:53" s="94" customFormat="1">
      <c r="AB1078" s="575"/>
      <c r="AC1078" s="569"/>
      <c r="AD1078" s="569"/>
      <c r="AE1078" s="569"/>
      <c r="AF1078" s="569"/>
      <c r="AG1078" s="569"/>
      <c r="AH1078" s="569"/>
      <c r="AI1078" s="569"/>
      <c r="AJ1078" s="569"/>
      <c r="AK1078" s="569"/>
      <c r="AL1078" s="569"/>
      <c r="AM1078" s="569"/>
      <c r="AN1078" s="569"/>
      <c r="AQ1078" s="525"/>
      <c r="AR1078" s="525"/>
      <c r="AS1078" s="525"/>
      <c r="AT1078" s="525"/>
      <c r="AU1078" s="525"/>
      <c r="AV1078" s="525"/>
      <c r="AW1078" s="525"/>
      <c r="AX1078" s="525"/>
      <c r="AY1078" s="525"/>
      <c r="AZ1078" s="525"/>
      <c r="BA1078" s="525"/>
    </row>
    <row r="1079" spans="28:53" s="94" customFormat="1">
      <c r="AB1079" s="575"/>
      <c r="AC1079" s="569"/>
      <c r="AD1079" s="569"/>
      <c r="AE1079" s="569"/>
      <c r="AF1079" s="569"/>
      <c r="AG1079" s="569"/>
      <c r="AH1079" s="569"/>
      <c r="AI1079" s="569"/>
      <c r="AJ1079" s="569"/>
      <c r="AK1079" s="569"/>
      <c r="AL1079" s="569"/>
      <c r="AM1079" s="569"/>
      <c r="AN1079" s="569"/>
      <c r="AQ1079" s="525"/>
      <c r="AR1079" s="525"/>
      <c r="AS1079" s="525"/>
      <c r="AT1079" s="525"/>
      <c r="AU1079" s="525"/>
      <c r="AV1079" s="525"/>
      <c r="AW1079" s="525"/>
      <c r="AX1079" s="525"/>
      <c r="AY1079" s="525"/>
      <c r="AZ1079" s="525"/>
      <c r="BA1079" s="525"/>
    </row>
    <row r="1080" spans="28:53" s="94" customFormat="1">
      <c r="AB1080" s="575"/>
      <c r="AC1080" s="569"/>
      <c r="AD1080" s="569"/>
      <c r="AE1080" s="569"/>
      <c r="AF1080" s="569"/>
      <c r="AG1080" s="569"/>
      <c r="AH1080" s="569"/>
      <c r="AI1080" s="569"/>
      <c r="AJ1080" s="569"/>
      <c r="AK1080" s="569"/>
      <c r="AL1080" s="569"/>
      <c r="AM1080" s="569"/>
      <c r="AN1080" s="569"/>
      <c r="AQ1080" s="525"/>
      <c r="AR1080" s="525"/>
      <c r="AS1080" s="525"/>
      <c r="AT1080" s="525"/>
      <c r="AU1080" s="525"/>
      <c r="AV1080" s="525"/>
      <c r="AW1080" s="525"/>
      <c r="AX1080" s="525"/>
      <c r="AY1080" s="525"/>
      <c r="AZ1080" s="525"/>
      <c r="BA1080" s="525"/>
    </row>
    <row r="1081" spans="28:53" s="94" customFormat="1">
      <c r="AB1081" s="575"/>
      <c r="AC1081" s="569"/>
      <c r="AD1081" s="569"/>
      <c r="AE1081" s="569"/>
      <c r="AF1081" s="569"/>
      <c r="AG1081" s="569"/>
      <c r="AH1081" s="569"/>
      <c r="AI1081" s="569"/>
      <c r="AJ1081" s="569"/>
      <c r="AK1081" s="569"/>
      <c r="AL1081" s="569"/>
      <c r="AM1081" s="569"/>
      <c r="AN1081" s="569"/>
      <c r="AQ1081" s="525"/>
      <c r="AR1081" s="525"/>
      <c r="AS1081" s="525"/>
      <c r="AT1081" s="525"/>
      <c r="AU1081" s="525"/>
      <c r="AV1081" s="525"/>
      <c r="AW1081" s="525"/>
      <c r="AX1081" s="525"/>
      <c r="AY1081" s="525"/>
      <c r="AZ1081" s="525"/>
      <c r="BA1081" s="525"/>
    </row>
    <row r="1082" spans="28:53" s="94" customFormat="1">
      <c r="AB1082" s="575"/>
      <c r="AC1082" s="569"/>
      <c r="AD1082" s="569"/>
      <c r="AE1082" s="569"/>
      <c r="AF1082" s="569"/>
      <c r="AG1082" s="569"/>
      <c r="AH1082" s="569"/>
      <c r="AI1082" s="569"/>
      <c r="AJ1082" s="569"/>
      <c r="AK1082" s="569"/>
      <c r="AL1082" s="569"/>
      <c r="AM1082" s="569"/>
      <c r="AN1082" s="569"/>
      <c r="AQ1082" s="525"/>
      <c r="AR1082" s="525"/>
      <c r="AS1082" s="525"/>
      <c r="AT1082" s="525"/>
      <c r="AU1082" s="525"/>
      <c r="AV1082" s="525"/>
      <c r="AW1082" s="525"/>
      <c r="AX1082" s="525"/>
      <c r="AY1082" s="525"/>
      <c r="AZ1082" s="525"/>
      <c r="BA1082" s="525"/>
    </row>
    <row r="1083" spans="28:53" s="94" customFormat="1">
      <c r="AB1083" s="575"/>
      <c r="AC1083" s="569"/>
      <c r="AD1083" s="569"/>
      <c r="AE1083" s="569"/>
      <c r="AF1083" s="569"/>
      <c r="AG1083" s="569"/>
      <c r="AH1083" s="569"/>
      <c r="AI1083" s="569"/>
      <c r="AJ1083" s="569"/>
      <c r="AK1083" s="569"/>
      <c r="AL1083" s="569"/>
      <c r="AM1083" s="569"/>
      <c r="AN1083" s="569"/>
      <c r="AQ1083" s="525"/>
      <c r="AR1083" s="525"/>
      <c r="AS1083" s="525"/>
      <c r="AT1083" s="525"/>
      <c r="AU1083" s="525"/>
      <c r="AV1083" s="525"/>
      <c r="AW1083" s="525"/>
      <c r="AX1083" s="525"/>
      <c r="AY1083" s="525"/>
      <c r="AZ1083" s="525"/>
      <c r="BA1083" s="525"/>
    </row>
    <row r="1084" spans="28:53" s="94" customFormat="1">
      <c r="AB1084" s="575"/>
      <c r="AC1084" s="569"/>
      <c r="AD1084" s="569"/>
      <c r="AE1084" s="569"/>
      <c r="AF1084" s="569"/>
      <c r="AG1084" s="569"/>
      <c r="AH1084" s="569"/>
      <c r="AI1084" s="569"/>
      <c r="AJ1084" s="569"/>
      <c r="AK1084" s="569"/>
      <c r="AL1084" s="569"/>
      <c r="AM1084" s="569"/>
      <c r="AN1084" s="569"/>
      <c r="AQ1084" s="525"/>
      <c r="AR1084" s="525"/>
      <c r="AS1084" s="525"/>
      <c r="AT1084" s="525"/>
      <c r="AU1084" s="525"/>
      <c r="AV1084" s="525"/>
      <c r="AW1084" s="525"/>
      <c r="AX1084" s="525"/>
      <c r="AY1084" s="525"/>
      <c r="AZ1084" s="525"/>
      <c r="BA1084" s="525"/>
    </row>
    <row r="1085" spans="28:53" s="94" customFormat="1">
      <c r="AB1085" s="575"/>
      <c r="AC1085" s="569"/>
      <c r="AD1085" s="569"/>
      <c r="AE1085" s="569"/>
      <c r="AF1085" s="569"/>
      <c r="AG1085" s="569"/>
      <c r="AH1085" s="569"/>
      <c r="AI1085" s="569"/>
      <c r="AJ1085" s="569"/>
      <c r="AK1085" s="569"/>
      <c r="AL1085" s="569"/>
      <c r="AM1085" s="569"/>
      <c r="AN1085" s="569"/>
      <c r="AQ1085" s="525"/>
      <c r="AR1085" s="525"/>
      <c r="AS1085" s="525"/>
      <c r="AT1085" s="525"/>
      <c r="AU1085" s="525"/>
      <c r="AV1085" s="525"/>
      <c r="AW1085" s="525"/>
      <c r="AX1085" s="525"/>
      <c r="AY1085" s="525"/>
      <c r="AZ1085" s="525"/>
      <c r="BA1085" s="525"/>
    </row>
    <row r="1086" spans="28:53" s="94" customFormat="1">
      <c r="AB1086" s="575"/>
      <c r="AC1086" s="569"/>
      <c r="AD1086" s="569"/>
      <c r="AE1086" s="569"/>
      <c r="AF1086" s="569"/>
      <c r="AG1086" s="569"/>
      <c r="AH1086" s="569"/>
      <c r="AI1086" s="569"/>
      <c r="AJ1086" s="569"/>
      <c r="AK1086" s="569"/>
      <c r="AL1086" s="569"/>
      <c r="AM1086" s="569"/>
      <c r="AN1086" s="569"/>
      <c r="AQ1086" s="525"/>
      <c r="AR1086" s="525"/>
      <c r="AS1086" s="525"/>
      <c r="AT1086" s="525"/>
      <c r="AU1086" s="525"/>
      <c r="AV1086" s="525"/>
      <c r="AW1086" s="525"/>
      <c r="AX1086" s="525"/>
      <c r="AY1086" s="525"/>
      <c r="AZ1086" s="525"/>
      <c r="BA1086" s="525"/>
    </row>
    <row r="1087" spans="28:53" s="94" customFormat="1">
      <c r="AB1087" s="575"/>
      <c r="AC1087" s="569"/>
      <c r="AD1087" s="569"/>
      <c r="AE1087" s="569"/>
      <c r="AF1087" s="569"/>
      <c r="AG1087" s="569"/>
      <c r="AH1087" s="569"/>
      <c r="AI1087" s="569"/>
      <c r="AJ1087" s="569"/>
      <c r="AK1087" s="569"/>
      <c r="AL1087" s="569"/>
      <c r="AM1087" s="569"/>
      <c r="AN1087" s="569"/>
      <c r="AQ1087" s="525"/>
      <c r="AR1087" s="525"/>
      <c r="AS1087" s="525"/>
      <c r="AT1087" s="525"/>
      <c r="AU1087" s="525"/>
      <c r="AV1087" s="525"/>
      <c r="AW1087" s="525"/>
      <c r="AX1087" s="525"/>
      <c r="AY1087" s="525"/>
      <c r="AZ1087" s="525"/>
      <c r="BA1087" s="525"/>
    </row>
    <row r="1088" spans="28:53" s="94" customFormat="1">
      <c r="AB1088" s="575"/>
      <c r="AC1088" s="569"/>
      <c r="AD1088" s="569"/>
      <c r="AE1088" s="569"/>
      <c r="AF1088" s="569"/>
      <c r="AG1088" s="569"/>
      <c r="AH1088" s="569"/>
      <c r="AI1088" s="569"/>
      <c r="AJ1088" s="569"/>
      <c r="AK1088" s="569"/>
      <c r="AL1088" s="569"/>
      <c r="AM1088" s="569"/>
      <c r="AN1088" s="569"/>
      <c r="AQ1088" s="525"/>
      <c r="AR1088" s="525"/>
      <c r="AS1088" s="525"/>
      <c r="AT1088" s="525"/>
      <c r="AU1088" s="525"/>
      <c r="AV1088" s="525"/>
      <c r="AW1088" s="525"/>
      <c r="AX1088" s="525"/>
      <c r="AY1088" s="525"/>
      <c r="AZ1088" s="525"/>
      <c r="BA1088" s="525"/>
    </row>
    <row r="1089" spans="28:53" s="94" customFormat="1">
      <c r="AB1089" s="575"/>
      <c r="AC1089" s="569"/>
      <c r="AD1089" s="569"/>
      <c r="AE1089" s="569"/>
      <c r="AF1089" s="569"/>
      <c r="AG1089" s="569"/>
      <c r="AH1089" s="569"/>
      <c r="AI1089" s="569"/>
      <c r="AJ1089" s="569"/>
      <c r="AK1089" s="569"/>
      <c r="AL1089" s="569"/>
      <c r="AM1089" s="569"/>
      <c r="AN1089" s="569"/>
      <c r="AQ1089" s="525"/>
      <c r="AR1089" s="525"/>
      <c r="AS1089" s="525"/>
      <c r="AT1089" s="525"/>
      <c r="AU1089" s="525"/>
      <c r="AV1089" s="525"/>
      <c r="AW1089" s="525"/>
      <c r="AX1089" s="525"/>
      <c r="AY1089" s="525"/>
      <c r="AZ1089" s="525"/>
      <c r="BA1089" s="525"/>
    </row>
    <row r="1090" spans="28:53" s="94" customFormat="1">
      <c r="AB1090" s="575"/>
      <c r="AC1090" s="569"/>
      <c r="AD1090" s="569"/>
      <c r="AE1090" s="569"/>
      <c r="AF1090" s="569"/>
      <c r="AG1090" s="569"/>
      <c r="AH1090" s="569"/>
      <c r="AI1090" s="569"/>
      <c r="AJ1090" s="569"/>
      <c r="AK1090" s="569"/>
      <c r="AL1090" s="569"/>
      <c r="AM1090" s="569"/>
      <c r="AN1090" s="569"/>
      <c r="AQ1090" s="525"/>
      <c r="AR1090" s="525"/>
      <c r="AS1090" s="525"/>
      <c r="AT1090" s="525"/>
      <c r="AU1090" s="525"/>
      <c r="AV1090" s="525"/>
      <c r="AW1090" s="525"/>
      <c r="AX1090" s="525"/>
      <c r="AY1090" s="525"/>
      <c r="AZ1090" s="525"/>
      <c r="BA1090" s="525"/>
    </row>
    <row r="1091" spans="28:53" s="94" customFormat="1">
      <c r="AB1091" s="575"/>
      <c r="AC1091" s="569"/>
      <c r="AD1091" s="569"/>
      <c r="AE1091" s="569"/>
      <c r="AF1091" s="569"/>
      <c r="AG1091" s="569"/>
      <c r="AH1091" s="569"/>
      <c r="AI1091" s="569"/>
      <c r="AJ1091" s="569"/>
      <c r="AK1091" s="569"/>
      <c r="AL1091" s="569"/>
      <c r="AM1091" s="569"/>
      <c r="AN1091" s="569"/>
      <c r="AQ1091" s="525"/>
      <c r="AR1091" s="525"/>
      <c r="AS1091" s="525"/>
      <c r="AT1091" s="525"/>
      <c r="AU1091" s="525"/>
      <c r="AV1091" s="525"/>
      <c r="AW1091" s="525"/>
      <c r="AX1091" s="525"/>
      <c r="AY1091" s="525"/>
      <c r="AZ1091" s="525"/>
      <c r="BA1091" s="525"/>
    </row>
    <row r="1092" spans="28:53" s="94" customFormat="1">
      <c r="AB1092" s="575"/>
      <c r="AC1092" s="569"/>
      <c r="AD1092" s="569"/>
      <c r="AE1092" s="569"/>
      <c r="AF1092" s="569"/>
      <c r="AG1092" s="569"/>
      <c r="AH1092" s="569"/>
      <c r="AI1092" s="569"/>
      <c r="AJ1092" s="569"/>
      <c r="AK1092" s="569"/>
      <c r="AL1092" s="569"/>
      <c r="AM1092" s="569"/>
      <c r="AN1092" s="569"/>
      <c r="AQ1092" s="525"/>
      <c r="AR1092" s="525"/>
      <c r="AS1092" s="525"/>
      <c r="AT1092" s="525"/>
      <c r="AU1092" s="525"/>
      <c r="AV1092" s="525"/>
      <c r="AW1092" s="525"/>
      <c r="AX1092" s="525"/>
      <c r="AY1092" s="525"/>
      <c r="AZ1092" s="525"/>
      <c r="BA1092" s="525"/>
    </row>
    <row r="1093" spans="28:53" s="94" customFormat="1">
      <c r="AB1093" s="575"/>
      <c r="AC1093" s="569"/>
      <c r="AD1093" s="569"/>
      <c r="AE1093" s="569"/>
      <c r="AF1093" s="569"/>
      <c r="AG1093" s="569"/>
      <c r="AH1093" s="569"/>
      <c r="AI1093" s="569"/>
      <c r="AJ1093" s="569"/>
      <c r="AK1093" s="569"/>
      <c r="AL1093" s="569"/>
      <c r="AM1093" s="569"/>
      <c r="AN1093" s="569"/>
      <c r="AQ1093" s="525"/>
      <c r="AR1093" s="525"/>
      <c r="AS1093" s="525"/>
      <c r="AT1093" s="525"/>
      <c r="AU1093" s="525"/>
      <c r="AV1093" s="525"/>
      <c r="AW1093" s="525"/>
      <c r="AX1093" s="525"/>
      <c r="AY1093" s="525"/>
      <c r="AZ1093" s="525"/>
      <c r="BA1093" s="525"/>
    </row>
    <row r="1094" spans="28:53" s="94" customFormat="1">
      <c r="AB1094" s="575"/>
      <c r="AC1094" s="569"/>
      <c r="AD1094" s="569"/>
      <c r="AE1094" s="569"/>
      <c r="AF1094" s="569"/>
      <c r="AG1094" s="569"/>
      <c r="AH1094" s="569"/>
      <c r="AI1094" s="569"/>
      <c r="AJ1094" s="569"/>
      <c r="AK1094" s="569"/>
      <c r="AL1094" s="569"/>
      <c r="AM1094" s="569"/>
      <c r="AN1094" s="569"/>
      <c r="AQ1094" s="525"/>
      <c r="AR1094" s="525"/>
      <c r="AS1094" s="525"/>
      <c r="AT1094" s="525"/>
      <c r="AU1094" s="525"/>
      <c r="AV1094" s="525"/>
      <c r="AW1094" s="525"/>
      <c r="AX1094" s="525"/>
      <c r="AY1094" s="525"/>
      <c r="AZ1094" s="525"/>
      <c r="BA1094" s="525"/>
    </row>
    <row r="1095" spans="28:53" s="94" customFormat="1">
      <c r="AB1095" s="575"/>
      <c r="AC1095" s="569"/>
      <c r="AD1095" s="569"/>
      <c r="AE1095" s="569"/>
      <c r="AF1095" s="569"/>
      <c r="AG1095" s="569"/>
      <c r="AH1095" s="569"/>
      <c r="AI1095" s="569"/>
      <c r="AJ1095" s="569"/>
      <c r="AK1095" s="569"/>
      <c r="AL1095" s="569"/>
      <c r="AM1095" s="569"/>
      <c r="AN1095" s="569"/>
      <c r="AQ1095" s="525"/>
      <c r="AR1095" s="525"/>
      <c r="AS1095" s="525"/>
      <c r="AT1095" s="525"/>
      <c r="AU1095" s="525"/>
      <c r="AV1095" s="525"/>
      <c r="AW1095" s="525"/>
      <c r="AX1095" s="525"/>
      <c r="AY1095" s="525"/>
      <c r="AZ1095" s="525"/>
      <c r="BA1095" s="525"/>
    </row>
    <row r="1096" spans="28:53" s="94" customFormat="1">
      <c r="AB1096" s="575"/>
      <c r="AC1096" s="569"/>
      <c r="AD1096" s="569"/>
      <c r="AE1096" s="569"/>
      <c r="AF1096" s="569"/>
      <c r="AG1096" s="569"/>
      <c r="AH1096" s="569"/>
      <c r="AI1096" s="569"/>
      <c r="AJ1096" s="569"/>
      <c r="AK1096" s="569"/>
      <c r="AL1096" s="569"/>
      <c r="AM1096" s="569"/>
      <c r="AN1096" s="569"/>
      <c r="AQ1096" s="525"/>
      <c r="AR1096" s="525"/>
      <c r="AS1096" s="525"/>
      <c r="AT1096" s="525"/>
      <c r="AU1096" s="525"/>
      <c r="AV1096" s="525"/>
      <c r="AW1096" s="525"/>
      <c r="AX1096" s="525"/>
      <c r="AY1096" s="525"/>
      <c r="AZ1096" s="525"/>
      <c r="BA1096" s="525"/>
    </row>
    <row r="1097" spans="28:53" s="94" customFormat="1">
      <c r="AB1097" s="575"/>
      <c r="AC1097" s="569"/>
      <c r="AD1097" s="569"/>
      <c r="AE1097" s="569"/>
      <c r="AF1097" s="569"/>
      <c r="AG1097" s="569"/>
      <c r="AH1097" s="569"/>
      <c r="AI1097" s="569"/>
      <c r="AJ1097" s="569"/>
      <c r="AK1097" s="569"/>
      <c r="AL1097" s="569"/>
      <c r="AM1097" s="569"/>
      <c r="AN1097" s="569"/>
      <c r="AQ1097" s="525"/>
      <c r="AR1097" s="525"/>
      <c r="AS1097" s="525"/>
      <c r="AT1097" s="525"/>
      <c r="AU1097" s="525"/>
      <c r="AV1097" s="525"/>
      <c r="AW1097" s="525"/>
      <c r="AX1097" s="525"/>
      <c r="AY1097" s="525"/>
      <c r="AZ1097" s="525"/>
      <c r="BA1097" s="525"/>
    </row>
    <row r="1098" spans="28:53" s="94" customFormat="1">
      <c r="AB1098" s="575"/>
      <c r="AC1098" s="569"/>
      <c r="AD1098" s="569"/>
      <c r="AE1098" s="569"/>
      <c r="AF1098" s="569"/>
      <c r="AG1098" s="569"/>
      <c r="AH1098" s="569"/>
      <c r="AI1098" s="569"/>
      <c r="AJ1098" s="569"/>
      <c r="AK1098" s="569"/>
      <c r="AL1098" s="569"/>
      <c r="AM1098" s="569"/>
      <c r="AN1098" s="569"/>
      <c r="AQ1098" s="525"/>
      <c r="AR1098" s="525"/>
      <c r="AS1098" s="525"/>
      <c r="AT1098" s="525"/>
      <c r="AU1098" s="525"/>
      <c r="AV1098" s="525"/>
      <c r="AW1098" s="525"/>
      <c r="AX1098" s="525"/>
      <c r="AY1098" s="525"/>
      <c r="AZ1098" s="525"/>
      <c r="BA1098" s="525"/>
    </row>
    <row r="1099" spans="28:53" s="94" customFormat="1">
      <c r="AB1099" s="575"/>
      <c r="AC1099" s="569"/>
      <c r="AD1099" s="569"/>
      <c r="AE1099" s="569"/>
      <c r="AF1099" s="569"/>
      <c r="AG1099" s="569"/>
      <c r="AH1099" s="569"/>
      <c r="AI1099" s="569"/>
      <c r="AJ1099" s="569"/>
      <c r="AK1099" s="569"/>
      <c r="AL1099" s="569"/>
      <c r="AM1099" s="569"/>
      <c r="AN1099" s="569"/>
      <c r="AQ1099" s="525"/>
      <c r="AR1099" s="525"/>
      <c r="AS1099" s="525"/>
      <c r="AT1099" s="525"/>
      <c r="AU1099" s="525"/>
      <c r="AV1099" s="525"/>
      <c r="AW1099" s="525"/>
      <c r="AX1099" s="525"/>
      <c r="AY1099" s="525"/>
      <c r="AZ1099" s="525"/>
      <c r="BA1099" s="525"/>
    </row>
    <row r="1100" spans="28:53" s="94" customFormat="1">
      <c r="AB1100" s="575"/>
      <c r="AC1100" s="569"/>
      <c r="AD1100" s="569"/>
      <c r="AE1100" s="569"/>
      <c r="AF1100" s="569"/>
      <c r="AG1100" s="569"/>
      <c r="AH1100" s="569"/>
      <c r="AI1100" s="569"/>
      <c r="AJ1100" s="569"/>
      <c r="AK1100" s="569"/>
      <c r="AL1100" s="569"/>
      <c r="AM1100" s="569"/>
      <c r="AN1100" s="569"/>
      <c r="AQ1100" s="525"/>
      <c r="AR1100" s="525"/>
      <c r="AS1100" s="525"/>
      <c r="AT1100" s="525"/>
      <c r="AU1100" s="525"/>
      <c r="AV1100" s="525"/>
      <c r="AW1100" s="525"/>
      <c r="AX1100" s="525"/>
      <c r="AY1100" s="525"/>
      <c r="AZ1100" s="525"/>
      <c r="BA1100" s="525"/>
    </row>
    <row r="1101" spans="28:53" s="94" customFormat="1">
      <c r="AB1101" s="575"/>
      <c r="AC1101" s="569"/>
      <c r="AD1101" s="569"/>
      <c r="AE1101" s="569"/>
      <c r="AF1101" s="569"/>
      <c r="AG1101" s="569"/>
      <c r="AH1101" s="569"/>
      <c r="AI1101" s="569"/>
      <c r="AJ1101" s="569"/>
      <c r="AK1101" s="569"/>
      <c r="AL1101" s="569"/>
      <c r="AM1101" s="569"/>
      <c r="AN1101" s="569"/>
      <c r="AQ1101" s="525"/>
      <c r="AR1101" s="525"/>
      <c r="AS1101" s="525"/>
      <c r="AT1101" s="525"/>
      <c r="AU1101" s="525"/>
      <c r="AV1101" s="525"/>
      <c r="AW1101" s="525"/>
      <c r="AX1101" s="525"/>
      <c r="AY1101" s="525"/>
      <c r="AZ1101" s="525"/>
      <c r="BA1101" s="525"/>
    </row>
    <row r="1102" spans="28:53" s="94" customFormat="1">
      <c r="AB1102" s="575"/>
      <c r="AC1102" s="569"/>
      <c r="AD1102" s="569"/>
      <c r="AE1102" s="569"/>
      <c r="AF1102" s="569"/>
      <c r="AG1102" s="569"/>
      <c r="AH1102" s="569"/>
      <c r="AI1102" s="569"/>
      <c r="AJ1102" s="569"/>
      <c r="AK1102" s="569"/>
      <c r="AL1102" s="569"/>
      <c r="AM1102" s="569"/>
      <c r="AN1102" s="569"/>
      <c r="AQ1102" s="525"/>
      <c r="AR1102" s="525"/>
      <c r="AS1102" s="525"/>
      <c r="AT1102" s="525"/>
      <c r="AU1102" s="525"/>
      <c r="AV1102" s="525"/>
      <c r="AW1102" s="525"/>
      <c r="AX1102" s="525"/>
      <c r="AY1102" s="525"/>
      <c r="AZ1102" s="525"/>
      <c r="BA1102" s="525"/>
    </row>
    <row r="1103" spans="28:53" s="94" customFormat="1">
      <c r="AB1103" s="575"/>
      <c r="AC1103" s="569"/>
      <c r="AD1103" s="569"/>
      <c r="AE1103" s="569"/>
      <c r="AF1103" s="569"/>
      <c r="AG1103" s="569"/>
      <c r="AH1103" s="569"/>
      <c r="AI1103" s="569"/>
      <c r="AJ1103" s="569"/>
      <c r="AK1103" s="569"/>
      <c r="AL1103" s="569"/>
      <c r="AM1103" s="569"/>
      <c r="AN1103" s="569"/>
      <c r="AQ1103" s="525"/>
      <c r="AR1103" s="525"/>
      <c r="AS1103" s="525"/>
      <c r="AT1103" s="525"/>
      <c r="AU1103" s="525"/>
      <c r="AV1103" s="525"/>
      <c r="AW1103" s="525"/>
      <c r="AX1103" s="525"/>
      <c r="AY1103" s="525"/>
      <c r="AZ1103" s="525"/>
      <c r="BA1103" s="525"/>
    </row>
    <row r="1104" spans="28:53" s="94" customFormat="1">
      <c r="AB1104" s="575"/>
      <c r="AC1104" s="569"/>
      <c r="AD1104" s="569"/>
      <c r="AE1104" s="569"/>
      <c r="AF1104" s="569"/>
      <c r="AG1104" s="569"/>
      <c r="AH1104" s="569"/>
      <c r="AI1104" s="569"/>
      <c r="AJ1104" s="569"/>
      <c r="AK1104" s="569"/>
      <c r="AL1104" s="569"/>
      <c r="AM1104" s="569"/>
      <c r="AN1104" s="569"/>
      <c r="AQ1104" s="525"/>
      <c r="AR1104" s="525"/>
      <c r="AS1104" s="525"/>
      <c r="AT1104" s="525"/>
      <c r="AU1104" s="525"/>
      <c r="AV1104" s="525"/>
      <c r="AW1104" s="525"/>
      <c r="AX1104" s="525"/>
      <c r="AY1104" s="525"/>
      <c r="AZ1104" s="525"/>
      <c r="BA1104" s="525"/>
    </row>
    <row r="1105" spans="28:53" s="94" customFormat="1">
      <c r="AB1105" s="575"/>
      <c r="AC1105" s="569"/>
      <c r="AD1105" s="569"/>
      <c r="AE1105" s="569"/>
      <c r="AF1105" s="569"/>
      <c r="AG1105" s="569"/>
      <c r="AH1105" s="569"/>
      <c r="AI1105" s="569"/>
      <c r="AJ1105" s="569"/>
      <c r="AK1105" s="569"/>
      <c r="AL1105" s="569"/>
      <c r="AM1105" s="569"/>
      <c r="AN1105" s="569"/>
      <c r="AQ1105" s="525"/>
      <c r="AR1105" s="525"/>
      <c r="AS1105" s="525"/>
      <c r="AT1105" s="525"/>
      <c r="AU1105" s="525"/>
      <c r="AV1105" s="525"/>
      <c r="AW1105" s="525"/>
      <c r="AX1105" s="525"/>
      <c r="AY1105" s="525"/>
      <c r="AZ1105" s="525"/>
      <c r="BA1105" s="525"/>
    </row>
    <row r="1106" spans="28:53" s="94" customFormat="1">
      <c r="AB1106" s="575"/>
      <c r="AC1106" s="569"/>
      <c r="AD1106" s="569"/>
      <c r="AE1106" s="569"/>
      <c r="AF1106" s="569"/>
      <c r="AG1106" s="569"/>
      <c r="AH1106" s="569"/>
      <c r="AI1106" s="569"/>
      <c r="AJ1106" s="569"/>
      <c r="AK1106" s="569"/>
      <c r="AL1106" s="569"/>
      <c r="AM1106" s="569"/>
      <c r="AN1106" s="569"/>
      <c r="AQ1106" s="525"/>
      <c r="AR1106" s="525"/>
      <c r="AS1106" s="525"/>
      <c r="AT1106" s="525"/>
      <c r="AU1106" s="525"/>
      <c r="AV1106" s="525"/>
      <c r="AW1106" s="525"/>
      <c r="AX1106" s="525"/>
      <c r="AY1106" s="525"/>
      <c r="AZ1106" s="525"/>
      <c r="BA1106" s="525"/>
    </row>
    <row r="1107" spans="28:53" s="94" customFormat="1">
      <c r="AB1107" s="575"/>
      <c r="AC1107" s="569"/>
      <c r="AD1107" s="569"/>
      <c r="AE1107" s="569"/>
      <c r="AF1107" s="569"/>
      <c r="AG1107" s="569"/>
      <c r="AH1107" s="569"/>
      <c r="AI1107" s="569"/>
      <c r="AJ1107" s="569"/>
      <c r="AK1107" s="569"/>
      <c r="AL1107" s="569"/>
      <c r="AM1107" s="569"/>
      <c r="AN1107" s="569"/>
      <c r="AQ1107" s="525"/>
      <c r="AR1107" s="525"/>
      <c r="AS1107" s="525"/>
      <c r="AT1107" s="525"/>
      <c r="AU1107" s="525"/>
      <c r="AV1107" s="525"/>
      <c r="AW1107" s="525"/>
      <c r="AX1107" s="525"/>
      <c r="AY1107" s="525"/>
      <c r="AZ1107" s="525"/>
      <c r="BA1107" s="525"/>
    </row>
    <row r="1108" spans="28:53" s="94" customFormat="1">
      <c r="AB1108" s="575"/>
      <c r="AC1108" s="569"/>
      <c r="AD1108" s="569"/>
      <c r="AE1108" s="569"/>
      <c r="AF1108" s="569"/>
      <c r="AG1108" s="569"/>
      <c r="AH1108" s="569"/>
      <c r="AI1108" s="569"/>
      <c r="AJ1108" s="569"/>
      <c r="AK1108" s="569"/>
      <c r="AL1108" s="569"/>
      <c r="AM1108" s="569"/>
      <c r="AN1108" s="569"/>
      <c r="AQ1108" s="525"/>
      <c r="AR1108" s="525"/>
      <c r="AS1108" s="525"/>
      <c r="AT1108" s="525"/>
      <c r="AU1108" s="525"/>
      <c r="AV1108" s="525"/>
      <c r="AW1108" s="525"/>
      <c r="AX1108" s="525"/>
      <c r="AY1108" s="525"/>
      <c r="AZ1108" s="525"/>
      <c r="BA1108" s="525"/>
    </row>
    <row r="1109" spans="28:53" s="94" customFormat="1">
      <c r="AB1109" s="575"/>
      <c r="AC1109" s="569"/>
      <c r="AD1109" s="569"/>
      <c r="AE1109" s="569"/>
      <c r="AF1109" s="569"/>
      <c r="AG1109" s="569"/>
      <c r="AH1109" s="569"/>
      <c r="AI1109" s="569"/>
      <c r="AJ1109" s="569"/>
      <c r="AK1109" s="569"/>
      <c r="AL1109" s="569"/>
      <c r="AM1109" s="569"/>
      <c r="AN1109" s="569"/>
      <c r="AQ1109" s="525"/>
      <c r="AR1109" s="525"/>
      <c r="AS1109" s="525"/>
      <c r="AT1109" s="525"/>
      <c r="AU1109" s="525"/>
      <c r="AV1109" s="525"/>
      <c r="AW1109" s="525"/>
      <c r="AX1109" s="525"/>
      <c r="AY1109" s="525"/>
      <c r="AZ1109" s="525"/>
      <c r="BA1109" s="525"/>
    </row>
    <row r="1110" spans="28:53" s="94" customFormat="1">
      <c r="AB1110" s="575"/>
      <c r="AC1110" s="569"/>
      <c r="AD1110" s="569"/>
      <c r="AE1110" s="569"/>
      <c r="AF1110" s="569"/>
      <c r="AG1110" s="569"/>
      <c r="AH1110" s="569"/>
      <c r="AI1110" s="569"/>
      <c r="AJ1110" s="569"/>
      <c r="AK1110" s="569"/>
      <c r="AL1110" s="569"/>
      <c r="AM1110" s="569"/>
      <c r="AN1110" s="569"/>
      <c r="AQ1110" s="525"/>
      <c r="AR1110" s="525"/>
      <c r="AS1110" s="525"/>
      <c r="AT1110" s="525"/>
      <c r="AU1110" s="525"/>
      <c r="AV1110" s="525"/>
      <c r="AW1110" s="525"/>
      <c r="AX1110" s="525"/>
      <c r="AY1110" s="525"/>
      <c r="AZ1110" s="525"/>
      <c r="BA1110" s="525"/>
    </row>
    <row r="1111" spans="28:53" s="94" customFormat="1">
      <c r="AB1111" s="575"/>
      <c r="AC1111" s="569"/>
      <c r="AD1111" s="569"/>
      <c r="AE1111" s="569"/>
      <c r="AF1111" s="569"/>
      <c r="AG1111" s="569"/>
      <c r="AH1111" s="569"/>
      <c r="AI1111" s="569"/>
      <c r="AJ1111" s="569"/>
      <c r="AK1111" s="569"/>
      <c r="AL1111" s="569"/>
      <c r="AM1111" s="569"/>
      <c r="AN1111" s="569"/>
      <c r="AQ1111" s="525"/>
      <c r="AR1111" s="525"/>
      <c r="AS1111" s="525"/>
      <c r="AT1111" s="525"/>
      <c r="AU1111" s="525"/>
      <c r="AV1111" s="525"/>
      <c r="AW1111" s="525"/>
      <c r="AX1111" s="525"/>
      <c r="AY1111" s="525"/>
      <c r="AZ1111" s="525"/>
      <c r="BA1111" s="525"/>
    </row>
    <row r="1112" spans="28:53" s="94" customFormat="1">
      <c r="AB1112" s="575"/>
      <c r="AC1112" s="569"/>
      <c r="AD1112" s="569"/>
      <c r="AE1112" s="569"/>
      <c r="AF1112" s="569"/>
      <c r="AG1112" s="569"/>
      <c r="AH1112" s="569"/>
      <c r="AI1112" s="569"/>
      <c r="AJ1112" s="569"/>
      <c r="AK1112" s="569"/>
      <c r="AL1112" s="569"/>
      <c r="AM1112" s="569"/>
      <c r="AN1112" s="569"/>
      <c r="AQ1112" s="525"/>
      <c r="AR1112" s="525"/>
      <c r="AS1112" s="525"/>
      <c r="AT1112" s="525"/>
      <c r="AU1112" s="525"/>
      <c r="AV1112" s="525"/>
      <c r="AW1112" s="525"/>
      <c r="AX1112" s="525"/>
      <c r="AY1112" s="525"/>
      <c r="AZ1112" s="525"/>
      <c r="BA1112" s="525"/>
    </row>
    <row r="1113" spans="28:53" s="94" customFormat="1">
      <c r="AB1113" s="575"/>
      <c r="AC1113" s="569"/>
      <c r="AD1113" s="569"/>
      <c r="AE1113" s="569"/>
      <c r="AF1113" s="569"/>
      <c r="AG1113" s="569"/>
      <c r="AH1113" s="569"/>
      <c r="AI1113" s="569"/>
      <c r="AJ1113" s="569"/>
      <c r="AK1113" s="569"/>
      <c r="AL1113" s="569"/>
      <c r="AM1113" s="569"/>
      <c r="AN1113" s="569"/>
      <c r="AQ1113" s="525"/>
      <c r="AR1113" s="525"/>
      <c r="AS1113" s="525"/>
      <c r="AT1113" s="525"/>
      <c r="AU1113" s="525"/>
      <c r="AV1113" s="525"/>
      <c r="AW1113" s="525"/>
      <c r="AX1113" s="525"/>
      <c r="AY1113" s="525"/>
      <c r="AZ1113" s="525"/>
      <c r="BA1113" s="525"/>
    </row>
    <row r="1114" spans="28:53" s="94" customFormat="1">
      <c r="AB1114" s="575"/>
      <c r="AC1114" s="569"/>
      <c r="AD1114" s="569"/>
      <c r="AE1114" s="569"/>
      <c r="AF1114" s="569"/>
      <c r="AG1114" s="569"/>
      <c r="AH1114" s="569"/>
      <c r="AI1114" s="569"/>
      <c r="AJ1114" s="569"/>
      <c r="AK1114" s="569"/>
      <c r="AL1114" s="569"/>
      <c r="AM1114" s="569"/>
      <c r="AN1114" s="569"/>
      <c r="AQ1114" s="525"/>
      <c r="AR1114" s="525"/>
      <c r="AS1114" s="525"/>
      <c r="AT1114" s="525"/>
      <c r="AU1114" s="525"/>
      <c r="AV1114" s="525"/>
      <c r="AW1114" s="525"/>
      <c r="AX1114" s="525"/>
      <c r="AY1114" s="525"/>
      <c r="AZ1114" s="525"/>
      <c r="BA1114" s="525"/>
    </row>
    <row r="1115" spans="28:53" s="94" customFormat="1">
      <c r="AB1115" s="575"/>
      <c r="AC1115" s="569"/>
      <c r="AD1115" s="569"/>
      <c r="AE1115" s="569"/>
      <c r="AF1115" s="569"/>
      <c r="AG1115" s="569"/>
      <c r="AH1115" s="569"/>
      <c r="AI1115" s="569"/>
      <c r="AJ1115" s="569"/>
      <c r="AK1115" s="569"/>
      <c r="AL1115" s="569"/>
      <c r="AM1115" s="569"/>
      <c r="AN1115" s="569"/>
      <c r="AQ1115" s="525"/>
      <c r="AR1115" s="525"/>
      <c r="AS1115" s="525"/>
      <c r="AT1115" s="525"/>
      <c r="AU1115" s="525"/>
      <c r="AV1115" s="525"/>
      <c r="AW1115" s="525"/>
      <c r="AX1115" s="525"/>
      <c r="AY1115" s="525"/>
      <c r="AZ1115" s="525"/>
      <c r="BA1115" s="525"/>
    </row>
    <row r="1116" spans="28:53" s="94" customFormat="1">
      <c r="AB1116" s="575"/>
      <c r="AC1116" s="569"/>
      <c r="AD1116" s="569"/>
      <c r="AE1116" s="569"/>
      <c r="AF1116" s="569"/>
      <c r="AG1116" s="569"/>
      <c r="AH1116" s="569"/>
      <c r="AI1116" s="569"/>
      <c r="AJ1116" s="569"/>
      <c r="AK1116" s="569"/>
      <c r="AL1116" s="569"/>
      <c r="AM1116" s="569"/>
      <c r="AN1116" s="569"/>
      <c r="AQ1116" s="525"/>
      <c r="AR1116" s="525"/>
      <c r="AS1116" s="525"/>
      <c r="AT1116" s="525"/>
      <c r="AU1116" s="525"/>
      <c r="AV1116" s="525"/>
      <c r="AW1116" s="525"/>
      <c r="AX1116" s="525"/>
      <c r="AY1116" s="525"/>
      <c r="AZ1116" s="525"/>
      <c r="BA1116" s="525"/>
    </row>
    <row r="1117" spans="28:53" s="94" customFormat="1">
      <c r="AB1117" s="575"/>
      <c r="AC1117" s="569"/>
      <c r="AD1117" s="569"/>
      <c r="AE1117" s="569"/>
      <c r="AF1117" s="569"/>
      <c r="AG1117" s="569"/>
      <c r="AH1117" s="569"/>
      <c r="AI1117" s="569"/>
      <c r="AJ1117" s="569"/>
      <c r="AK1117" s="569"/>
      <c r="AL1117" s="569"/>
      <c r="AM1117" s="569"/>
      <c r="AN1117" s="569"/>
      <c r="AQ1117" s="525"/>
      <c r="AR1117" s="525"/>
      <c r="AS1117" s="525"/>
      <c r="AT1117" s="525"/>
      <c r="AU1117" s="525"/>
      <c r="AV1117" s="525"/>
      <c r="AW1117" s="525"/>
      <c r="AX1117" s="525"/>
      <c r="AY1117" s="525"/>
      <c r="AZ1117" s="525"/>
      <c r="BA1117" s="525"/>
    </row>
    <row r="1118" spans="28:53" s="94" customFormat="1">
      <c r="AB1118" s="575"/>
      <c r="AC1118" s="569"/>
      <c r="AD1118" s="569"/>
      <c r="AE1118" s="569"/>
      <c r="AF1118" s="569"/>
      <c r="AG1118" s="569"/>
      <c r="AH1118" s="569"/>
      <c r="AI1118" s="569"/>
      <c r="AJ1118" s="569"/>
      <c r="AK1118" s="569"/>
      <c r="AL1118" s="569"/>
      <c r="AM1118" s="569"/>
      <c r="AN1118" s="569"/>
      <c r="AQ1118" s="525"/>
      <c r="AR1118" s="525"/>
      <c r="AS1118" s="525"/>
      <c r="AT1118" s="525"/>
      <c r="AU1118" s="525"/>
      <c r="AV1118" s="525"/>
      <c r="AW1118" s="525"/>
      <c r="AX1118" s="525"/>
      <c r="AY1118" s="525"/>
      <c r="AZ1118" s="525"/>
      <c r="BA1118" s="525"/>
    </row>
    <row r="1119" spans="28:53" s="94" customFormat="1">
      <c r="AB1119" s="575"/>
      <c r="AC1119" s="569"/>
      <c r="AD1119" s="569"/>
      <c r="AE1119" s="569"/>
      <c r="AF1119" s="569"/>
      <c r="AG1119" s="569"/>
      <c r="AH1119" s="569"/>
      <c r="AI1119" s="569"/>
      <c r="AJ1119" s="569"/>
      <c r="AK1119" s="569"/>
      <c r="AL1119" s="569"/>
      <c r="AM1119" s="569"/>
      <c r="AN1119" s="569"/>
      <c r="AQ1119" s="525"/>
      <c r="AR1119" s="525"/>
      <c r="AS1119" s="525"/>
      <c r="AT1119" s="525"/>
      <c r="AU1119" s="525"/>
      <c r="AV1119" s="525"/>
      <c r="AW1119" s="525"/>
      <c r="AX1119" s="525"/>
      <c r="AY1119" s="525"/>
      <c r="AZ1119" s="525"/>
      <c r="BA1119" s="525"/>
    </row>
    <row r="1120" spans="28:53" s="94" customFormat="1">
      <c r="AB1120" s="575"/>
      <c r="AC1120" s="569"/>
      <c r="AD1120" s="569"/>
      <c r="AE1120" s="569"/>
      <c r="AF1120" s="569"/>
      <c r="AG1120" s="569"/>
      <c r="AH1120" s="569"/>
      <c r="AI1120" s="569"/>
      <c r="AJ1120" s="569"/>
      <c r="AK1120" s="569"/>
      <c r="AL1120" s="569"/>
      <c r="AM1120" s="569"/>
      <c r="AN1120" s="569"/>
      <c r="AQ1120" s="525"/>
      <c r="AR1120" s="525"/>
      <c r="AS1120" s="525"/>
      <c r="AT1120" s="525"/>
      <c r="AU1120" s="525"/>
      <c r="AV1120" s="525"/>
      <c r="AW1120" s="525"/>
      <c r="AX1120" s="525"/>
      <c r="AY1120" s="525"/>
      <c r="AZ1120" s="525"/>
      <c r="BA1120" s="525"/>
    </row>
    <row r="1121" spans="28:53" s="94" customFormat="1">
      <c r="AB1121" s="575"/>
      <c r="AC1121" s="569"/>
      <c r="AD1121" s="569"/>
      <c r="AE1121" s="569"/>
      <c r="AF1121" s="569"/>
      <c r="AG1121" s="569"/>
      <c r="AH1121" s="569"/>
      <c r="AI1121" s="569"/>
      <c r="AJ1121" s="569"/>
      <c r="AK1121" s="569"/>
      <c r="AL1121" s="569"/>
      <c r="AM1121" s="569"/>
      <c r="AN1121" s="569"/>
      <c r="AQ1121" s="525"/>
      <c r="AR1121" s="525"/>
      <c r="AS1121" s="525"/>
      <c r="AT1121" s="525"/>
      <c r="AU1121" s="525"/>
      <c r="AV1121" s="525"/>
      <c r="AW1121" s="525"/>
      <c r="AX1121" s="525"/>
      <c r="AY1121" s="525"/>
      <c r="AZ1121" s="525"/>
      <c r="BA1121" s="525"/>
    </row>
    <row r="1122" spans="28:53" s="94" customFormat="1">
      <c r="AB1122" s="575"/>
      <c r="AC1122" s="569"/>
      <c r="AD1122" s="569"/>
      <c r="AE1122" s="569"/>
      <c r="AF1122" s="569"/>
      <c r="AG1122" s="569"/>
      <c r="AH1122" s="569"/>
      <c r="AI1122" s="569"/>
      <c r="AJ1122" s="569"/>
      <c r="AK1122" s="569"/>
      <c r="AL1122" s="569"/>
      <c r="AM1122" s="569"/>
      <c r="AN1122" s="569"/>
      <c r="AQ1122" s="525"/>
      <c r="AR1122" s="525"/>
      <c r="AS1122" s="525"/>
      <c r="AT1122" s="525"/>
      <c r="AU1122" s="525"/>
      <c r="AV1122" s="525"/>
      <c r="AW1122" s="525"/>
      <c r="AX1122" s="525"/>
      <c r="AY1122" s="525"/>
      <c r="AZ1122" s="525"/>
      <c r="BA1122" s="525"/>
    </row>
    <row r="1123" spans="28:53" s="94" customFormat="1">
      <c r="AB1123" s="575"/>
      <c r="AC1123" s="569"/>
      <c r="AD1123" s="569"/>
      <c r="AE1123" s="569"/>
      <c r="AF1123" s="569"/>
      <c r="AG1123" s="569"/>
      <c r="AH1123" s="569"/>
      <c r="AI1123" s="569"/>
      <c r="AJ1123" s="569"/>
      <c r="AK1123" s="569"/>
      <c r="AL1123" s="569"/>
      <c r="AM1123" s="569"/>
      <c r="AN1123" s="569"/>
      <c r="AQ1123" s="525"/>
      <c r="AR1123" s="525"/>
      <c r="AS1123" s="525"/>
      <c r="AT1123" s="525"/>
      <c r="AU1123" s="525"/>
      <c r="AV1123" s="525"/>
      <c r="AW1123" s="525"/>
      <c r="AX1123" s="525"/>
      <c r="AY1123" s="525"/>
      <c r="AZ1123" s="525"/>
      <c r="BA1123" s="525"/>
    </row>
    <row r="1124" spans="28:53" s="94" customFormat="1">
      <c r="AB1124" s="575"/>
      <c r="AC1124" s="569"/>
      <c r="AD1124" s="569"/>
      <c r="AE1124" s="569"/>
      <c r="AF1124" s="569"/>
      <c r="AG1124" s="569"/>
      <c r="AH1124" s="569"/>
      <c r="AI1124" s="569"/>
      <c r="AJ1124" s="569"/>
      <c r="AK1124" s="569"/>
      <c r="AL1124" s="569"/>
      <c r="AM1124" s="569"/>
      <c r="AN1124" s="569"/>
      <c r="AQ1124" s="525"/>
      <c r="AR1124" s="525"/>
      <c r="AS1124" s="525"/>
      <c r="AT1124" s="525"/>
      <c r="AU1124" s="525"/>
      <c r="AV1124" s="525"/>
      <c r="AW1124" s="525"/>
      <c r="AX1124" s="525"/>
      <c r="AY1124" s="525"/>
      <c r="AZ1124" s="525"/>
      <c r="BA1124" s="525"/>
    </row>
    <row r="1125" spans="28:53" s="94" customFormat="1">
      <c r="AB1125" s="575"/>
      <c r="AC1125" s="569"/>
      <c r="AD1125" s="569"/>
      <c r="AE1125" s="569"/>
      <c r="AF1125" s="569"/>
      <c r="AG1125" s="569"/>
      <c r="AH1125" s="569"/>
      <c r="AI1125" s="569"/>
      <c r="AJ1125" s="569"/>
      <c r="AK1125" s="569"/>
      <c r="AL1125" s="569"/>
      <c r="AM1125" s="569"/>
      <c r="AN1125" s="569"/>
      <c r="AQ1125" s="525"/>
      <c r="AR1125" s="525"/>
      <c r="AS1125" s="525"/>
      <c r="AT1125" s="525"/>
      <c r="AU1125" s="525"/>
      <c r="AV1125" s="525"/>
      <c r="AW1125" s="525"/>
      <c r="AX1125" s="525"/>
      <c r="AY1125" s="525"/>
      <c r="AZ1125" s="525"/>
      <c r="BA1125" s="525"/>
    </row>
    <row r="1126" spans="28:53" s="94" customFormat="1">
      <c r="AB1126" s="575"/>
      <c r="AC1126" s="569"/>
      <c r="AD1126" s="569"/>
      <c r="AE1126" s="569"/>
      <c r="AF1126" s="569"/>
      <c r="AG1126" s="569"/>
      <c r="AH1126" s="569"/>
      <c r="AI1126" s="569"/>
      <c r="AJ1126" s="569"/>
      <c r="AK1126" s="569"/>
      <c r="AL1126" s="569"/>
      <c r="AM1126" s="569"/>
      <c r="AN1126" s="569"/>
      <c r="AQ1126" s="525"/>
      <c r="AR1126" s="525"/>
      <c r="AS1126" s="525"/>
      <c r="AT1126" s="525"/>
      <c r="AU1126" s="525"/>
      <c r="AV1126" s="525"/>
      <c r="AW1126" s="525"/>
      <c r="AX1126" s="525"/>
      <c r="AY1126" s="525"/>
      <c r="AZ1126" s="525"/>
      <c r="BA1126" s="525"/>
    </row>
    <row r="1127" spans="28:53" s="94" customFormat="1">
      <c r="AB1127" s="575"/>
      <c r="AC1127" s="569"/>
      <c r="AD1127" s="569"/>
      <c r="AE1127" s="569"/>
      <c r="AF1127" s="569"/>
      <c r="AG1127" s="569"/>
      <c r="AH1127" s="569"/>
      <c r="AI1127" s="569"/>
      <c r="AJ1127" s="569"/>
      <c r="AK1127" s="569"/>
      <c r="AL1127" s="569"/>
      <c r="AM1127" s="569"/>
      <c r="AN1127" s="569"/>
      <c r="AQ1127" s="525"/>
      <c r="AR1127" s="525"/>
      <c r="AS1127" s="525"/>
      <c r="AT1127" s="525"/>
      <c r="AU1127" s="525"/>
      <c r="AV1127" s="525"/>
      <c r="AW1127" s="525"/>
      <c r="AX1127" s="525"/>
      <c r="AY1127" s="525"/>
      <c r="AZ1127" s="525"/>
      <c r="BA1127" s="525"/>
    </row>
    <row r="1128" spans="28:53" s="94" customFormat="1">
      <c r="AB1128" s="575"/>
      <c r="AC1128" s="569"/>
      <c r="AD1128" s="569"/>
      <c r="AE1128" s="569"/>
      <c r="AF1128" s="569"/>
      <c r="AG1128" s="569"/>
      <c r="AH1128" s="569"/>
      <c r="AI1128" s="569"/>
      <c r="AJ1128" s="569"/>
      <c r="AK1128" s="569"/>
      <c r="AL1128" s="569"/>
      <c r="AM1128" s="569"/>
      <c r="AN1128" s="569"/>
      <c r="AQ1128" s="525"/>
      <c r="AR1128" s="525"/>
      <c r="AS1128" s="525"/>
      <c r="AT1128" s="525"/>
      <c r="AU1128" s="525"/>
      <c r="AV1128" s="525"/>
      <c r="AW1128" s="525"/>
      <c r="AX1128" s="525"/>
      <c r="AY1128" s="525"/>
      <c r="AZ1128" s="525"/>
      <c r="BA1128" s="525"/>
    </row>
    <row r="1129" spans="28:53" s="94" customFormat="1">
      <c r="AB1129" s="575"/>
      <c r="AC1129" s="569"/>
      <c r="AD1129" s="569"/>
      <c r="AE1129" s="569"/>
      <c r="AF1129" s="569"/>
      <c r="AG1129" s="569"/>
      <c r="AH1129" s="569"/>
      <c r="AI1129" s="569"/>
      <c r="AJ1129" s="569"/>
      <c r="AK1129" s="569"/>
      <c r="AL1129" s="569"/>
      <c r="AM1129" s="569"/>
      <c r="AN1129" s="569"/>
      <c r="AQ1129" s="525"/>
      <c r="AR1129" s="525"/>
      <c r="AS1129" s="525"/>
      <c r="AT1129" s="525"/>
      <c r="AU1129" s="525"/>
      <c r="AV1129" s="525"/>
      <c r="AW1129" s="525"/>
      <c r="AX1129" s="525"/>
      <c r="AY1129" s="525"/>
      <c r="AZ1129" s="525"/>
      <c r="BA1129" s="525"/>
    </row>
    <row r="1130" spans="28:53" s="94" customFormat="1">
      <c r="AB1130" s="575"/>
      <c r="AC1130" s="569"/>
      <c r="AD1130" s="569"/>
      <c r="AE1130" s="569"/>
      <c r="AF1130" s="569"/>
      <c r="AG1130" s="569"/>
      <c r="AH1130" s="569"/>
      <c r="AI1130" s="569"/>
      <c r="AJ1130" s="569"/>
      <c r="AK1130" s="569"/>
      <c r="AL1130" s="569"/>
      <c r="AM1130" s="569"/>
      <c r="AN1130" s="569"/>
      <c r="AQ1130" s="525"/>
      <c r="AR1130" s="525"/>
      <c r="AS1130" s="525"/>
      <c r="AT1130" s="525"/>
      <c r="AU1130" s="525"/>
      <c r="AV1130" s="525"/>
      <c r="AW1130" s="525"/>
      <c r="AX1130" s="525"/>
      <c r="AY1130" s="525"/>
      <c r="AZ1130" s="525"/>
      <c r="BA1130" s="525"/>
    </row>
    <row r="1131" spans="28:53" s="94" customFormat="1">
      <c r="AB1131" s="575"/>
      <c r="AC1131" s="569"/>
      <c r="AD1131" s="569"/>
      <c r="AE1131" s="569"/>
      <c r="AF1131" s="569"/>
      <c r="AG1131" s="569"/>
      <c r="AH1131" s="569"/>
      <c r="AI1131" s="569"/>
      <c r="AJ1131" s="569"/>
      <c r="AK1131" s="569"/>
      <c r="AL1131" s="569"/>
      <c r="AM1131" s="569"/>
      <c r="AN1131" s="569"/>
      <c r="AQ1131" s="525"/>
      <c r="AR1131" s="525"/>
      <c r="AS1131" s="525"/>
      <c r="AT1131" s="525"/>
      <c r="AU1131" s="525"/>
      <c r="AV1131" s="525"/>
      <c r="AW1131" s="525"/>
      <c r="AX1131" s="525"/>
      <c r="AY1131" s="525"/>
      <c r="AZ1131" s="525"/>
      <c r="BA1131" s="525"/>
    </row>
    <row r="1132" spans="28:53" s="94" customFormat="1">
      <c r="AB1132" s="575"/>
      <c r="AC1132" s="569"/>
      <c r="AD1132" s="569"/>
      <c r="AE1132" s="569"/>
      <c r="AF1132" s="569"/>
      <c r="AG1132" s="569"/>
      <c r="AH1132" s="569"/>
      <c r="AI1132" s="569"/>
      <c r="AJ1132" s="569"/>
      <c r="AK1132" s="569"/>
      <c r="AL1132" s="569"/>
      <c r="AM1132" s="569"/>
      <c r="AN1132" s="569"/>
      <c r="AQ1132" s="525"/>
      <c r="AR1132" s="525"/>
      <c r="AS1132" s="525"/>
      <c r="AT1132" s="525"/>
      <c r="AU1132" s="525"/>
      <c r="AV1132" s="525"/>
      <c r="AW1132" s="525"/>
      <c r="AX1132" s="525"/>
      <c r="AY1132" s="525"/>
      <c r="AZ1132" s="525"/>
      <c r="BA1132" s="525"/>
    </row>
    <row r="1133" spans="28:53" s="94" customFormat="1">
      <c r="AB1133" s="575"/>
      <c r="AC1133" s="569"/>
      <c r="AD1133" s="569"/>
      <c r="AE1133" s="569"/>
      <c r="AF1133" s="569"/>
      <c r="AG1133" s="569"/>
      <c r="AH1133" s="569"/>
      <c r="AI1133" s="569"/>
      <c r="AJ1133" s="569"/>
      <c r="AK1133" s="569"/>
      <c r="AL1133" s="569"/>
      <c r="AM1133" s="569"/>
      <c r="AN1133" s="569"/>
      <c r="AQ1133" s="525"/>
      <c r="AR1133" s="525"/>
      <c r="AS1133" s="525"/>
      <c r="AT1133" s="525"/>
      <c r="AU1133" s="525"/>
      <c r="AV1133" s="525"/>
      <c r="AW1133" s="525"/>
      <c r="AX1133" s="525"/>
      <c r="AY1133" s="525"/>
      <c r="AZ1133" s="525"/>
      <c r="BA1133" s="525"/>
    </row>
    <row r="1134" spans="28:53" s="94" customFormat="1">
      <c r="AB1134" s="575"/>
      <c r="AC1134" s="569"/>
      <c r="AD1134" s="569"/>
      <c r="AE1134" s="569"/>
      <c r="AF1134" s="569"/>
      <c r="AG1134" s="569"/>
      <c r="AH1134" s="569"/>
      <c r="AI1134" s="569"/>
      <c r="AJ1134" s="569"/>
      <c r="AK1134" s="569"/>
      <c r="AL1134" s="569"/>
      <c r="AM1134" s="569"/>
      <c r="AN1134" s="569"/>
      <c r="AQ1134" s="525"/>
      <c r="AR1134" s="525"/>
      <c r="AS1134" s="525"/>
      <c r="AT1134" s="525"/>
      <c r="AU1134" s="525"/>
      <c r="AV1134" s="525"/>
      <c r="AW1134" s="525"/>
      <c r="AX1134" s="525"/>
      <c r="AY1134" s="525"/>
      <c r="AZ1134" s="525"/>
      <c r="BA1134" s="525"/>
    </row>
    <row r="1135" spans="28:53" s="94" customFormat="1">
      <c r="AB1135" s="575"/>
      <c r="AC1135" s="569"/>
      <c r="AD1135" s="569"/>
      <c r="AE1135" s="569"/>
      <c r="AF1135" s="569"/>
      <c r="AG1135" s="569"/>
      <c r="AH1135" s="569"/>
      <c r="AI1135" s="569"/>
      <c r="AJ1135" s="569"/>
      <c r="AK1135" s="569"/>
      <c r="AL1135" s="569"/>
      <c r="AM1135" s="569"/>
      <c r="AN1135" s="569"/>
      <c r="AQ1135" s="525"/>
      <c r="AR1135" s="525"/>
      <c r="AS1135" s="525"/>
      <c r="AT1135" s="525"/>
      <c r="AU1135" s="525"/>
      <c r="AV1135" s="525"/>
      <c r="AW1135" s="525"/>
      <c r="AX1135" s="525"/>
      <c r="AY1135" s="525"/>
      <c r="AZ1135" s="525"/>
      <c r="BA1135" s="525"/>
    </row>
    <row r="1136" spans="28:53" s="94" customFormat="1">
      <c r="AB1136" s="575"/>
      <c r="AC1136" s="569"/>
      <c r="AD1136" s="569"/>
      <c r="AE1136" s="569"/>
      <c r="AF1136" s="569"/>
      <c r="AG1136" s="569"/>
      <c r="AH1136" s="569"/>
      <c r="AI1136" s="569"/>
      <c r="AJ1136" s="569"/>
      <c r="AK1136" s="569"/>
      <c r="AL1136" s="569"/>
      <c r="AM1136" s="569"/>
      <c r="AN1136" s="569"/>
      <c r="AQ1136" s="525"/>
      <c r="AR1136" s="525"/>
      <c r="AS1136" s="525"/>
      <c r="AT1136" s="525"/>
      <c r="AU1136" s="525"/>
      <c r="AV1136" s="525"/>
      <c r="AW1136" s="525"/>
      <c r="AX1136" s="525"/>
      <c r="AY1136" s="525"/>
      <c r="AZ1136" s="525"/>
      <c r="BA1136" s="525"/>
    </row>
    <row r="1137" spans="28:53" s="94" customFormat="1">
      <c r="AB1137" s="575"/>
      <c r="AC1137" s="569"/>
      <c r="AD1137" s="569"/>
      <c r="AE1137" s="569"/>
      <c r="AF1137" s="569"/>
      <c r="AG1137" s="569"/>
      <c r="AH1137" s="569"/>
      <c r="AI1137" s="569"/>
      <c r="AJ1137" s="569"/>
      <c r="AK1137" s="569"/>
      <c r="AL1137" s="569"/>
      <c r="AM1137" s="569"/>
      <c r="AN1137" s="569"/>
      <c r="AQ1137" s="525"/>
      <c r="AR1137" s="525"/>
      <c r="AS1137" s="525"/>
      <c r="AT1137" s="525"/>
      <c r="AU1137" s="525"/>
      <c r="AV1137" s="525"/>
      <c r="AW1137" s="525"/>
      <c r="AX1137" s="525"/>
      <c r="AY1137" s="525"/>
      <c r="AZ1137" s="525"/>
      <c r="BA1137" s="525"/>
    </row>
    <row r="1138" spans="28:53" s="94" customFormat="1">
      <c r="AB1138" s="575"/>
      <c r="AC1138" s="569"/>
      <c r="AD1138" s="569"/>
      <c r="AE1138" s="569"/>
      <c r="AF1138" s="569"/>
      <c r="AG1138" s="569"/>
      <c r="AH1138" s="569"/>
      <c r="AI1138" s="569"/>
      <c r="AJ1138" s="569"/>
      <c r="AK1138" s="569"/>
      <c r="AL1138" s="569"/>
      <c r="AM1138" s="569"/>
      <c r="AN1138" s="569"/>
      <c r="AQ1138" s="525"/>
      <c r="AR1138" s="525"/>
      <c r="AS1138" s="525"/>
      <c r="AT1138" s="525"/>
      <c r="AU1138" s="525"/>
      <c r="AV1138" s="525"/>
      <c r="AW1138" s="525"/>
      <c r="AX1138" s="525"/>
      <c r="AY1138" s="525"/>
      <c r="AZ1138" s="525"/>
      <c r="BA1138" s="525"/>
    </row>
    <row r="1139" spans="28:53" s="94" customFormat="1">
      <c r="AB1139" s="575"/>
      <c r="AC1139" s="569"/>
      <c r="AD1139" s="569"/>
      <c r="AE1139" s="569"/>
      <c r="AF1139" s="569"/>
      <c r="AG1139" s="569"/>
      <c r="AH1139" s="569"/>
      <c r="AI1139" s="569"/>
      <c r="AJ1139" s="569"/>
      <c r="AK1139" s="569"/>
      <c r="AL1139" s="569"/>
      <c r="AM1139" s="569"/>
      <c r="AN1139" s="569"/>
      <c r="AQ1139" s="525"/>
      <c r="AR1139" s="525"/>
      <c r="AS1139" s="525"/>
      <c r="AT1139" s="525"/>
      <c r="AU1139" s="525"/>
      <c r="AV1139" s="525"/>
      <c r="AW1139" s="525"/>
      <c r="AX1139" s="525"/>
      <c r="AY1139" s="525"/>
      <c r="AZ1139" s="525"/>
      <c r="BA1139" s="525"/>
    </row>
    <row r="1140" spans="28:53" s="94" customFormat="1">
      <c r="AB1140" s="575"/>
      <c r="AC1140" s="569"/>
      <c r="AD1140" s="569"/>
      <c r="AE1140" s="569"/>
      <c r="AF1140" s="569"/>
      <c r="AG1140" s="569"/>
      <c r="AH1140" s="569"/>
      <c r="AI1140" s="569"/>
      <c r="AJ1140" s="569"/>
      <c r="AK1140" s="569"/>
      <c r="AL1140" s="569"/>
      <c r="AM1140" s="569"/>
      <c r="AN1140" s="569"/>
      <c r="AQ1140" s="525"/>
      <c r="AR1140" s="525"/>
      <c r="AS1140" s="525"/>
      <c r="AT1140" s="525"/>
      <c r="AU1140" s="525"/>
      <c r="AV1140" s="525"/>
      <c r="AW1140" s="525"/>
      <c r="AX1140" s="525"/>
      <c r="AY1140" s="525"/>
      <c r="AZ1140" s="525"/>
      <c r="BA1140" s="525"/>
    </row>
    <row r="1141" spans="28:53" s="94" customFormat="1">
      <c r="AB1141" s="575"/>
      <c r="AC1141" s="569"/>
      <c r="AD1141" s="569"/>
      <c r="AE1141" s="569"/>
      <c r="AF1141" s="569"/>
      <c r="AG1141" s="569"/>
      <c r="AH1141" s="569"/>
      <c r="AI1141" s="569"/>
      <c r="AJ1141" s="569"/>
      <c r="AK1141" s="569"/>
      <c r="AL1141" s="569"/>
      <c r="AM1141" s="569"/>
      <c r="AN1141" s="569"/>
      <c r="AQ1141" s="525"/>
      <c r="AR1141" s="525"/>
      <c r="AS1141" s="525"/>
      <c r="AT1141" s="525"/>
      <c r="AU1141" s="525"/>
      <c r="AV1141" s="525"/>
      <c r="AW1141" s="525"/>
      <c r="AX1141" s="525"/>
      <c r="AY1141" s="525"/>
      <c r="AZ1141" s="525"/>
      <c r="BA1141" s="525"/>
    </row>
    <row r="1142" spans="28:53" s="94" customFormat="1">
      <c r="AB1142" s="575"/>
      <c r="AC1142" s="569"/>
      <c r="AD1142" s="569"/>
      <c r="AE1142" s="569"/>
      <c r="AF1142" s="569"/>
      <c r="AG1142" s="569"/>
      <c r="AH1142" s="569"/>
      <c r="AI1142" s="569"/>
      <c r="AJ1142" s="569"/>
      <c r="AK1142" s="569"/>
      <c r="AL1142" s="569"/>
      <c r="AM1142" s="569"/>
      <c r="AN1142" s="569"/>
      <c r="AQ1142" s="525"/>
      <c r="AR1142" s="525"/>
      <c r="AS1142" s="525"/>
      <c r="AT1142" s="525"/>
      <c r="AU1142" s="525"/>
      <c r="AV1142" s="525"/>
      <c r="AW1142" s="525"/>
      <c r="AX1142" s="525"/>
      <c r="AY1142" s="525"/>
      <c r="AZ1142" s="525"/>
      <c r="BA1142" s="525"/>
    </row>
    <row r="1143" spans="28:53" s="94" customFormat="1">
      <c r="AB1143" s="575"/>
      <c r="AC1143" s="569"/>
      <c r="AD1143" s="569"/>
      <c r="AE1143" s="569"/>
      <c r="AF1143" s="569"/>
      <c r="AG1143" s="569"/>
      <c r="AH1143" s="569"/>
      <c r="AI1143" s="569"/>
      <c r="AJ1143" s="569"/>
      <c r="AK1143" s="569"/>
      <c r="AL1143" s="569"/>
      <c r="AM1143" s="569"/>
      <c r="AN1143" s="569"/>
      <c r="AQ1143" s="525"/>
      <c r="AR1143" s="525"/>
      <c r="AS1143" s="525"/>
      <c r="AT1143" s="525"/>
      <c r="AU1143" s="525"/>
      <c r="AV1143" s="525"/>
      <c r="AW1143" s="525"/>
      <c r="AX1143" s="525"/>
      <c r="AY1143" s="525"/>
      <c r="AZ1143" s="525"/>
      <c r="BA1143" s="525"/>
    </row>
    <row r="1144" spans="28:53" s="94" customFormat="1">
      <c r="AB1144" s="575"/>
      <c r="AC1144" s="569"/>
      <c r="AD1144" s="569"/>
      <c r="AE1144" s="569"/>
      <c r="AF1144" s="569"/>
      <c r="AG1144" s="569"/>
      <c r="AH1144" s="569"/>
      <c r="AI1144" s="569"/>
      <c r="AJ1144" s="569"/>
      <c r="AK1144" s="569"/>
      <c r="AL1144" s="569"/>
      <c r="AM1144" s="569"/>
      <c r="AN1144" s="569"/>
      <c r="AQ1144" s="525"/>
      <c r="AR1144" s="525"/>
      <c r="AS1144" s="525"/>
      <c r="AT1144" s="525"/>
      <c r="AU1144" s="525"/>
      <c r="AV1144" s="525"/>
      <c r="AW1144" s="525"/>
      <c r="AX1144" s="525"/>
      <c r="AY1144" s="525"/>
      <c r="AZ1144" s="525"/>
      <c r="BA1144" s="525"/>
    </row>
    <row r="1145" spans="28:53" s="94" customFormat="1">
      <c r="AB1145" s="575"/>
      <c r="AC1145" s="569"/>
      <c r="AD1145" s="569"/>
      <c r="AE1145" s="569"/>
      <c r="AF1145" s="569"/>
      <c r="AG1145" s="569"/>
      <c r="AH1145" s="569"/>
      <c r="AI1145" s="569"/>
      <c r="AJ1145" s="569"/>
      <c r="AK1145" s="569"/>
      <c r="AL1145" s="569"/>
      <c r="AM1145" s="569"/>
      <c r="AN1145" s="569"/>
      <c r="AQ1145" s="525"/>
      <c r="AR1145" s="525"/>
      <c r="AS1145" s="525"/>
      <c r="AT1145" s="525"/>
      <c r="AU1145" s="525"/>
      <c r="AV1145" s="525"/>
      <c r="AW1145" s="525"/>
      <c r="AX1145" s="525"/>
      <c r="AY1145" s="525"/>
      <c r="AZ1145" s="525"/>
      <c r="BA1145" s="525"/>
    </row>
    <row r="1146" spans="28:53" s="94" customFormat="1">
      <c r="AB1146" s="575"/>
      <c r="AC1146" s="569"/>
      <c r="AD1146" s="569"/>
      <c r="AE1146" s="569"/>
      <c r="AF1146" s="569"/>
      <c r="AG1146" s="569"/>
      <c r="AH1146" s="569"/>
      <c r="AI1146" s="569"/>
      <c r="AJ1146" s="569"/>
      <c r="AK1146" s="569"/>
      <c r="AL1146" s="569"/>
      <c r="AM1146" s="569"/>
      <c r="AN1146" s="569"/>
      <c r="AQ1146" s="525"/>
      <c r="AR1146" s="525"/>
      <c r="AS1146" s="525"/>
      <c r="AT1146" s="525"/>
      <c r="AU1146" s="525"/>
      <c r="AV1146" s="525"/>
      <c r="AW1146" s="525"/>
      <c r="AX1146" s="525"/>
      <c r="AY1146" s="525"/>
      <c r="AZ1146" s="525"/>
      <c r="BA1146" s="525"/>
    </row>
    <row r="1147" spans="28:53" s="94" customFormat="1">
      <c r="AB1147" s="575"/>
      <c r="AC1147" s="569"/>
      <c r="AD1147" s="569"/>
      <c r="AE1147" s="569"/>
      <c r="AF1147" s="569"/>
      <c r="AG1147" s="569"/>
      <c r="AH1147" s="569"/>
      <c r="AI1147" s="569"/>
      <c r="AJ1147" s="569"/>
      <c r="AK1147" s="569"/>
      <c r="AL1147" s="569"/>
      <c r="AM1147" s="569"/>
      <c r="AN1147" s="569"/>
      <c r="AQ1147" s="525"/>
      <c r="AR1147" s="525"/>
      <c r="AS1147" s="525"/>
      <c r="AT1147" s="525"/>
      <c r="AU1147" s="525"/>
      <c r="AV1147" s="525"/>
      <c r="AW1147" s="525"/>
      <c r="AX1147" s="525"/>
      <c r="AY1147" s="525"/>
      <c r="AZ1147" s="525"/>
      <c r="BA1147" s="525"/>
    </row>
    <row r="1148" spans="28:53" s="94" customFormat="1">
      <c r="AB1148" s="575"/>
      <c r="AC1148" s="569"/>
      <c r="AD1148" s="569"/>
      <c r="AE1148" s="569"/>
      <c r="AF1148" s="569"/>
      <c r="AG1148" s="569"/>
      <c r="AH1148" s="569"/>
      <c r="AI1148" s="569"/>
      <c r="AJ1148" s="569"/>
      <c r="AK1148" s="569"/>
      <c r="AL1148" s="569"/>
      <c r="AM1148" s="569"/>
      <c r="AN1148" s="569"/>
      <c r="AQ1148" s="525"/>
      <c r="AR1148" s="525"/>
      <c r="AS1148" s="525"/>
      <c r="AT1148" s="525"/>
      <c r="AU1148" s="525"/>
      <c r="AV1148" s="525"/>
      <c r="AW1148" s="525"/>
      <c r="AX1148" s="525"/>
      <c r="AY1148" s="525"/>
      <c r="AZ1148" s="525"/>
      <c r="BA1148" s="525"/>
    </row>
    <row r="1149" spans="28:53" s="94" customFormat="1">
      <c r="AB1149" s="575"/>
      <c r="AC1149" s="569"/>
      <c r="AD1149" s="569"/>
      <c r="AE1149" s="569"/>
      <c r="AF1149" s="569"/>
      <c r="AG1149" s="569"/>
      <c r="AH1149" s="569"/>
      <c r="AI1149" s="569"/>
      <c r="AJ1149" s="569"/>
      <c r="AK1149" s="569"/>
      <c r="AL1149" s="569"/>
      <c r="AM1149" s="569"/>
      <c r="AN1149" s="569"/>
      <c r="AQ1149" s="525"/>
      <c r="AR1149" s="525"/>
      <c r="AS1149" s="525"/>
      <c r="AT1149" s="525"/>
      <c r="AU1149" s="525"/>
      <c r="AV1149" s="525"/>
      <c r="AW1149" s="525"/>
      <c r="AX1149" s="525"/>
      <c r="AY1149" s="525"/>
      <c r="AZ1149" s="525"/>
      <c r="BA1149" s="525"/>
    </row>
    <row r="1150" spans="28:53" s="94" customFormat="1">
      <c r="AB1150" s="575"/>
      <c r="AC1150" s="569"/>
      <c r="AD1150" s="569"/>
      <c r="AE1150" s="569"/>
      <c r="AF1150" s="569"/>
      <c r="AG1150" s="569"/>
      <c r="AH1150" s="569"/>
      <c r="AI1150" s="569"/>
      <c r="AJ1150" s="569"/>
      <c r="AK1150" s="569"/>
      <c r="AL1150" s="569"/>
      <c r="AM1150" s="569"/>
      <c r="AN1150" s="569"/>
      <c r="AQ1150" s="525"/>
      <c r="AR1150" s="525"/>
      <c r="AS1150" s="525"/>
      <c r="AT1150" s="525"/>
      <c r="AU1150" s="525"/>
      <c r="AV1150" s="525"/>
      <c r="AW1150" s="525"/>
      <c r="AX1150" s="525"/>
      <c r="AY1150" s="525"/>
      <c r="AZ1150" s="525"/>
      <c r="BA1150" s="525"/>
    </row>
    <row r="1151" spans="28:53" s="94" customFormat="1">
      <c r="AB1151" s="575"/>
      <c r="AC1151" s="569"/>
      <c r="AD1151" s="569"/>
      <c r="AE1151" s="569"/>
      <c r="AF1151" s="569"/>
      <c r="AG1151" s="569"/>
      <c r="AH1151" s="569"/>
      <c r="AI1151" s="569"/>
      <c r="AJ1151" s="569"/>
      <c r="AK1151" s="569"/>
      <c r="AL1151" s="569"/>
      <c r="AM1151" s="569"/>
      <c r="AN1151" s="569"/>
      <c r="AQ1151" s="525"/>
      <c r="AR1151" s="525"/>
      <c r="AS1151" s="525"/>
      <c r="AT1151" s="525"/>
      <c r="AU1151" s="525"/>
      <c r="AV1151" s="525"/>
      <c r="AW1151" s="525"/>
      <c r="AX1151" s="525"/>
      <c r="AY1151" s="525"/>
      <c r="AZ1151" s="525"/>
      <c r="BA1151" s="525"/>
    </row>
    <row r="1152" spans="28:53" s="94" customFormat="1">
      <c r="AB1152" s="575"/>
      <c r="AC1152" s="569"/>
      <c r="AD1152" s="569"/>
      <c r="AE1152" s="569"/>
      <c r="AF1152" s="569"/>
      <c r="AG1152" s="569"/>
      <c r="AH1152" s="569"/>
      <c r="AI1152" s="569"/>
      <c r="AJ1152" s="569"/>
      <c r="AK1152" s="569"/>
      <c r="AL1152" s="569"/>
      <c r="AM1152" s="569"/>
      <c r="AN1152" s="569"/>
      <c r="AQ1152" s="525"/>
      <c r="AR1152" s="525"/>
      <c r="AS1152" s="525"/>
      <c r="AT1152" s="525"/>
      <c r="AU1152" s="525"/>
      <c r="AV1152" s="525"/>
      <c r="AW1152" s="525"/>
      <c r="AX1152" s="525"/>
      <c r="AY1152" s="525"/>
      <c r="AZ1152" s="525"/>
      <c r="BA1152" s="525"/>
    </row>
    <row r="1153" spans="28:53" s="94" customFormat="1">
      <c r="AB1153" s="575"/>
      <c r="AC1153" s="569"/>
      <c r="AD1153" s="569"/>
      <c r="AE1153" s="569"/>
      <c r="AF1153" s="569"/>
      <c r="AG1153" s="569"/>
      <c r="AH1153" s="569"/>
      <c r="AI1153" s="569"/>
      <c r="AJ1153" s="569"/>
      <c r="AK1153" s="569"/>
      <c r="AL1153" s="569"/>
      <c r="AM1153" s="569"/>
      <c r="AN1153" s="569"/>
      <c r="AQ1153" s="525"/>
      <c r="AR1153" s="525"/>
      <c r="AS1153" s="525"/>
      <c r="AT1153" s="525"/>
      <c r="AU1153" s="525"/>
      <c r="AV1153" s="525"/>
      <c r="AW1153" s="525"/>
      <c r="AX1153" s="525"/>
      <c r="AY1153" s="525"/>
      <c r="AZ1153" s="525"/>
      <c r="BA1153" s="525"/>
    </row>
    <row r="1154" spans="28:53" s="94" customFormat="1">
      <c r="AB1154" s="575"/>
      <c r="AC1154" s="569"/>
      <c r="AD1154" s="569"/>
      <c r="AE1154" s="569"/>
      <c r="AF1154" s="569"/>
      <c r="AG1154" s="569"/>
      <c r="AH1154" s="569"/>
      <c r="AI1154" s="569"/>
      <c r="AJ1154" s="569"/>
      <c r="AK1154" s="569"/>
      <c r="AL1154" s="569"/>
      <c r="AM1154" s="569"/>
      <c r="AN1154" s="569"/>
      <c r="AQ1154" s="525"/>
      <c r="AR1154" s="525"/>
      <c r="AS1154" s="525"/>
      <c r="AT1154" s="525"/>
      <c r="AU1154" s="525"/>
      <c r="AV1154" s="525"/>
      <c r="AW1154" s="525"/>
      <c r="AX1154" s="525"/>
      <c r="AY1154" s="525"/>
      <c r="AZ1154" s="525"/>
      <c r="BA1154" s="525"/>
    </row>
    <row r="1155" spans="28:53" s="94" customFormat="1">
      <c r="AB1155" s="575"/>
      <c r="AC1155" s="569"/>
      <c r="AD1155" s="569"/>
      <c r="AE1155" s="569"/>
      <c r="AF1155" s="569"/>
      <c r="AG1155" s="569"/>
      <c r="AH1155" s="569"/>
      <c r="AI1155" s="569"/>
      <c r="AJ1155" s="569"/>
      <c r="AK1155" s="569"/>
      <c r="AL1155" s="569"/>
      <c r="AM1155" s="569"/>
      <c r="AN1155" s="569"/>
      <c r="AQ1155" s="525"/>
      <c r="AR1155" s="525"/>
      <c r="AS1155" s="525"/>
      <c r="AT1155" s="525"/>
      <c r="AU1155" s="525"/>
      <c r="AV1155" s="525"/>
      <c r="AW1155" s="525"/>
      <c r="AX1155" s="525"/>
      <c r="AY1155" s="525"/>
      <c r="AZ1155" s="525"/>
      <c r="BA1155" s="525"/>
    </row>
    <row r="1156" spans="28:53" s="94" customFormat="1">
      <c r="AB1156" s="575"/>
      <c r="AC1156" s="569"/>
      <c r="AD1156" s="569"/>
      <c r="AE1156" s="569"/>
      <c r="AF1156" s="569"/>
      <c r="AG1156" s="569"/>
      <c r="AH1156" s="569"/>
      <c r="AI1156" s="569"/>
      <c r="AJ1156" s="569"/>
      <c r="AK1156" s="569"/>
      <c r="AL1156" s="569"/>
      <c r="AM1156" s="569"/>
      <c r="AN1156" s="569"/>
      <c r="AQ1156" s="525"/>
      <c r="AR1156" s="525"/>
      <c r="AS1156" s="525"/>
      <c r="AT1156" s="525"/>
      <c r="AU1156" s="525"/>
      <c r="AV1156" s="525"/>
      <c r="AW1156" s="525"/>
      <c r="AX1156" s="525"/>
      <c r="AY1156" s="525"/>
      <c r="AZ1156" s="525"/>
      <c r="BA1156" s="525"/>
    </row>
    <row r="1157" spans="28:53" s="94" customFormat="1">
      <c r="AB1157" s="575"/>
      <c r="AC1157" s="569"/>
      <c r="AD1157" s="569"/>
      <c r="AE1157" s="569"/>
      <c r="AF1157" s="569"/>
      <c r="AG1157" s="569"/>
      <c r="AH1157" s="569"/>
      <c r="AI1157" s="569"/>
      <c r="AJ1157" s="569"/>
      <c r="AK1157" s="569"/>
      <c r="AL1157" s="569"/>
      <c r="AM1157" s="569"/>
      <c r="AN1157" s="569"/>
      <c r="AQ1157" s="525"/>
      <c r="AR1157" s="525"/>
      <c r="AS1157" s="525"/>
      <c r="AT1157" s="525"/>
      <c r="AU1157" s="525"/>
      <c r="AV1157" s="525"/>
      <c r="AW1157" s="525"/>
      <c r="AX1157" s="525"/>
      <c r="AY1157" s="525"/>
      <c r="AZ1157" s="525"/>
      <c r="BA1157" s="525"/>
    </row>
    <row r="1158" spans="28:53" s="94" customFormat="1">
      <c r="AB1158" s="575"/>
      <c r="AC1158" s="569"/>
      <c r="AD1158" s="569"/>
      <c r="AE1158" s="569"/>
      <c r="AF1158" s="569"/>
      <c r="AG1158" s="569"/>
      <c r="AH1158" s="569"/>
      <c r="AI1158" s="569"/>
      <c r="AJ1158" s="569"/>
      <c r="AK1158" s="569"/>
      <c r="AL1158" s="569"/>
      <c r="AM1158" s="569"/>
      <c r="AN1158" s="569"/>
      <c r="AQ1158" s="525"/>
      <c r="AR1158" s="525"/>
      <c r="AS1158" s="525"/>
      <c r="AT1158" s="525"/>
      <c r="AU1158" s="525"/>
      <c r="AV1158" s="525"/>
      <c r="AW1158" s="525"/>
      <c r="AX1158" s="525"/>
      <c r="AY1158" s="525"/>
      <c r="AZ1158" s="525"/>
      <c r="BA1158" s="525"/>
    </row>
    <row r="1159" spans="28:53" s="94" customFormat="1">
      <c r="AB1159" s="575"/>
      <c r="AC1159" s="569"/>
      <c r="AD1159" s="569"/>
      <c r="AE1159" s="569"/>
      <c r="AF1159" s="569"/>
      <c r="AG1159" s="569"/>
      <c r="AH1159" s="569"/>
      <c r="AI1159" s="569"/>
      <c r="AJ1159" s="569"/>
      <c r="AK1159" s="569"/>
      <c r="AL1159" s="569"/>
      <c r="AM1159" s="569"/>
      <c r="AN1159" s="569"/>
      <c r="AQ1159" s="525"/>
      <c r="AR1159" s="525"/>
      <c r="AS1159" s="525"/>
      <c r="AT1159" s="525"/>
      <c r="AU1159" s="525"/>
      <c r="AV1159" s="525"/>
      <c r="AW1159" s="525"/>
      <c r="AX1159" s="525"/>
      <c r="AY1159" s="525"/>
      <c r="AZ1159" s="525"/>
      <c r="BA1159" s="525"/>
    </row>
    <row r="1160" spans="28:53" s="94" customFormat="1">
      <c r="AB1160" s="575"/>
      <c r="AC1160" s="569"/>
      <c r="AD1160" s="569"/>
      <c r="AE1160" s="569"/>
      <c r="AF1160" s="569"/>
      <c r="AG1160" s="569"/>
      <c r="AH1160" s="569"/>
      <c r="AI1160" s="569"/>
      <c r="AJ1160" s="569"/>
      <c r="AK1160" s="569"/>
      <c r="AL1160" s="569"/>
      <c r="AM1160" s="569"/>
      <c r="AN1160" s="569"/>
      <c r="AQ1160" s="525"/>
      <c r="AR1160" s="525"/>
      <c r="AS1160" s="525"/>
      <c r="AT1160" s="525"/>
      <c r="AU1160" s="525"/>
      <c r="AV1160" s="525"/>
      <c r="AW1160" s="525"/>
      <c r="AX1160" s="525"/>
      <c r="AY1160" s="525"/>
      <c r="AZ1160" s="525"/>
      <c r="BA1160" s="525"/>
    </row>
    <row r="1161" spans="28:53" s="94" customFormat="1">
      <c r="AB1161" s="575"/>
      <c r="AC1161" s="569"/>
      <c r="AD1161" s="569"/>
      <c r="AE1161" s="569"/>
      <c r="AF1161" s="569"/>
      <c r="AG1161" s="569"/>
      <c r="AH1161" s="569"/>
      <c r="AI1161" s="569"/>
      <c r="AJ1161" s="569"/>
      <c r="AK1161" s="569"/>
      <c r="AL1161" s="569"/>
      <c r="AM1161" s="569"/>
      <c r="AN1161" s="569"/>
      <c r="AQ1161" s="525"/>
      <c r="AR1161" s="525"/>
      <c r="AS1161" s="525"/>
      <c r="AT1161" s="525"/>
      <c r="AU1161" s="525"/>
      <c r="AV1161" s="525"/>
      <c r="AW1161" s="525"/>
      <c r="AX1161" s="525"/>
      <c r="AY1161" s="525"/>
      <c r="AZ1161" s="525"/>
      <c r="BA1161" s="525"/>
    </row>
    <row r="1162" spans="28:53" s="94" customFormat="1">
      <c r="AB1162" s="575"/>
      <c r="AC1162" s="569"/>
      <c r="AD1162" s="569"/>
      <c r="AE1162" s="569"/>
      <c r="AF1162" s="569"/>
      <c r="AG1162" s="569"/>
      <c r="AH1162" s="569"/>
      <c r="AI1162" s="569"/>
      <c r="AJ1162" s="569"/>
      <c r="AK1162" s="569"/>
      <c r="AL1162" s="569"/>
      <c r="AM1162" s="569"/>
      <c r="AN1162" s="569"/>
      <c r="AQ1162" s="525"/>
      <c r="AR1162" s="525"/>
      <c r="AS1162" s="525"/>
      <c r="AT1162" s="525"/>
      <c r="AU1162" s="525"/>
      <c r="AV1162" s="525"/>
      <c r="AW1162" s="525"/>
      <c r="AX1162" s="525"/>
      <c r="AY1162" s="525"/>
      <c r="AZ1162" s="525"/>
      <c r="BA1162" s="525"/>
    </row>
    <row r="1163" spans="28:53" s="94" customFormat="1">
      <c r="AB1163" s="575"/>
      <c r="AC1163" s="569"/>
      <c r="AD1163" s="569"/>
      <c r="AE1163" s="569"/>
      <c r="AF1163" s="569"/>
      <c r="AG1163" s="569"/>
      <c r="AH1163" s="569"/>
      <c r="AI1163" s="569"/>
      <c r="AJ1163" s="569"/>
      <c r="AK1163" s="569"/>
      <c r="AL1163" s="569"/>
      <c r="AM1163" s="569"/>
      <c r="AN1163" s="569"/>
      <c r="AQ1163" s="525"/>
      <c r="AR1163" s="525"/>
      <c r="AS1163" s="525"/>
      <c r="AT1163" s="525"/>
      <c r="AU1163" s="525"/>
      <c r="AV1163" s="525"/>
      <c r="AW1163" s="525"/>
      <c r="AX1163" s="525"/>
      <c r="AY1163" s="525"/>
      <c r="AZ1163" s="525"/>
      <c r="BA1163" s="525"/>
    </row>
    <row r="1164" spans="28:53" s="94" customFormat="1">
      <c r="AB1164" s="575"/>
      <c r="AC1164" s="569"/>
      <c r="AD1164" s="569"/>
      <c r="AE1164" s="569"/>
      <c r="AF1164" s="569"/>
      <c r="AG1164" s="569"/>
      <c r="AH1164" s="569"/>
      <c r="AI1164" s="569"/>
      <c r="AJ1164" s="569"/>
      <c r="AK1164" s="569"/>
      <c r="AL1164" s="569"/>
      <c r="AM1164" s="569"/>
      <c r="AN1164" s="569"/>
      <c r="AQ1164" s="525"/>
      <c r="AR1164" s="525"/>
      <c r="AS1164" s="525"/>
      <c r="AT1164" s="525"/>
      <c r="AU1164" s="525"/>
      <c r="AV1164" s="525"/>
      <c r="AW1164" s="525"/>
      <c r="AX1164" s="525"/>
      <c r="AY1164" s="525"/>
      <c r="AZ1164" s="525"/>
      <c r="BA1164" s="525"/>
    </row>
    <row r="1165" spans="28:53" s="94" customFormat="1">
      <c r="AB1165" s="575"/>
      <c r="AC1165" s="569"/>
      <c r="AD1165" s="569"/>
      <c r="AE1165" s="569"/>
      <c r="AF1165" s="569"/>
      <c r="AG1165" s="569"/>
      <c r="AH1165" s="569"/>
      <c r="AI1165" s="569"/>
      <c r="AJ1165" s="569"/>
      <c r="AK1165" s="569"/>
      <c r="AL1165" s="569"/>
      <c r="AM1165" s="569"/>
      <c r="AN1165" s="569"/>
      <c r="AQ1165" s="525"/>
      <c r="AR1165" s="525"/>
      <c r="AS1165" s="525"/>
      <c r="AT1165" s="525"/>
      <c r="AU1165" s="525"/>
      <c r="AV1165" s="525"/>
      <c r="AW1165" s="525"/>
      <c r="AX1165" s="525"/>
      <c r="AY1165" s="525"/>
      <c r="AZ1165" s="525"/>
      <c r="BA1165" s="525"/>
    </row>
    <row r="1166" spans="28:53" s="94" customFormat="1">
      <c r="AB1166" s="575"/>
      <c r="AC1166" s="569"/>
      <c r="AD1166" s="569"/>
      <c r="AE1166" s="569"/>
      <c r="AF1166" s="569"/>
      <c r="AG1166" s="569"/>
      <c r="AH1166" s="569"/>
      <c r="AI1166" s="569"/>
      <c r="AJ1166" s="569"/>
      <c r="AK1166" s="569"/>
      <c r="AL1166" s="569"/>
      <c r="AM1166" s="569"/>
      <c r="AN1166" s="569"/>
      <c r="AQ1166" s="525"/>
      <c r="AR1166" s="525"/>
      <c r="AS1166" s="525"/>
      <c r="AT1166" s="525"/>
      <c r="AU1166" s="525"/>
      <c r="AV1166" s="525"/>
      <c r="AW1166" s="525"/>
      <c r="AX1166" s="525"/>
      <c r="AY1166" s="525"/>
      <c r="AZ1166" s="525"/>
      <c r="BA1166" s="525"/>
    </row>
    <row r="1167" spans="28:53" s="94" customFormat="1">
      <c r="AB1167" s="575"/>
      <c r="AC1167" s="569"/>
      <c r="AD1167" s="569"/>
      <c r="AE1167" s="569"/>
      <c r="AF1167" s="569"/>
      <c r="AG1167" s="569"/>
      <c r="AH1167" s="569"/>
      <c r="AI1167" s="569"/>
      <c r="AJ1167" s="569"/>
      <c r="AK1167" s="569"/>
      <c r="AL1167" s="569"/>
      <c r="AM1167" s="569"/>
      <c r="AN1167" s="569"/>
      <c r="AQ1167" s="525"/>
      <c r="AR1167" s="525"/>
      <c r="AS1167" s="525"/>
      <c r="AT1167" s="525"/>
      <c r="AU1167" s="525"/>
      <c r="AV1167" s="525"/>
      <c r="AW1167" s="525"/>
      <c r="AX1167" s="525"/>
      <c r="AY1167" s="525"/>
      <c r="AZ1167" s="525"/>
      <c r="BA1167" s="525"/>
    </row>
    <row r="1168" spans="28:53" s="94" customFormat="1">
      <c r="AB1168" s="575"/>
      <c r="AC1168" s="569"/>
      <c r="AD1168" s="569"/>
      <c r="AE1168" s="569"/>
      <c r="AF1168" s="569"/>
      <c r="AG1168" s="569"/>
      <c r="AH1168" s="569"/>
      <c r="AI1168" s="569"/>
      <c r="AJ1168" s="569"/>
      <c r="AK1168" s="569"/>
      <c r="AL1168" s="569"/>
      <c r="AM1168" s="569"/>
      <c r="AN1168" s="569"/>
      <c r="AQ1168" s="525"/>
      <c r="AR1168" s="525"/>
      <c r="AS1168" s="525"/>
      <c r="AT1168" s="525"/>
      <c r="AU1168" s="525"/>
      <c r="AV1168" s="525"/>
      <c r="AW1168" s="525"/>
      <c r="AX1168" s="525"/>
      <c r="AY1168" s="525"/>
      <c r="AZ1168" s="525"/>
      <c r="BA1168" s="525"/>
    </row>
    <row r="1169" spans="28:53" s="94" customFormat="1">
      <c r="AB1169" s="575"/>
      <c r="AC1169" s="569"/>
      <c r="AD1169" s="569"/>
      <c r="AE1169" s="569"/>
      <c r="AF1169" s="569"/>
      <c r="AG1169" s="569"/>
      <c r="AH1169" s="569"/>
      <c r="AI1169" s="569"/>
      <c r="AJ1169" s="569"/>
      <c r="AK1169" s="569"/>
      <c r="AL1169" s="569"/>
      <c r="AM1169" s="569"/>
      <c r="AN1169" s="569"/>
      <c r="AQ1169" s="525"/>
      <c r="AR1169" s="525"/>
      <c r="AS1169" s="525"/>
      <c r="AT1169" s="525"/>
      <c r="AU1169" s="525"/>
      <c r="AV1169" s="525"/>
      <c r="AW1169" s="525"/>
      <c r="AX1169" s="525"/>
      <c r="AY1169" s="525"/>
      <c r="AZ1169" s="525"/>
      <c r="BA1169" s="525"/>
    </row>
    <row r="1170" spans="28:53" s="94" customFormat="1">
      <c r="AB1170" s="575"/>
      <c r="AC1170" s="569"/>
      <c r="AD1170" s="569"/>
      <c r="AE1170" s="569"/>
      <c r="AF1170" s="569"/>
      <c r="AG1170" s="569"/>
      <c r="AH1170" s="569"/>
      <c r="AI1170" s="569"/>
      <c r="AJ1170" s="569"/>
      <c r="AK1170" s="569"/>
      <c r="AL1170" s="569"/>
      <c r="AM1170" s="569"/>
      <c r="AN1170" s="569"/>
      <c r="AQ1170" s="525"/>
      <c r="AR1170" s="525"/>
      <c r="AS1170" s="525"/>
      <c r="AT1170" s="525"/>
      <c r="AU1170" s="525"/>
      <c r="AV1170" s="525"/>
      <c r="AW1170" s="525"/>
      <c r="AX1170" s="525"/>
      <c r="AY1170" s="525"/>
      <c r="AZ1170" s="525"/>
      <c r="BA1170" s="525"/>
    </row>
    <row r="1171" spans="28:53" s="94" customFormat="1">
      <c r="AB1171" s="575"/>
      <c r="AC1171" s="569"/>
      <c r="AD1171" s="569"/>
      <c r="AE1171" s="569"/>
      <c r="AF1171" s="569"/>
      <c r="AG1171" s="569"/>
      <c r="AH1171" s="569"/>
      <c r="AI1171" s="569"/>
      <c r="AJ1171" s="569"/>
      <c r="AK1171" s="569"/>
      <c r="AL1171" s="569"/>
      <c r="AM1171" s="569"/>
      <c r="AN1171" s="569"/>
      <c r="AQ1171" s="525"/>
      <c r="AR1171" s="525"/>
      <c r="AS1171" s="525"/>
      <c r="AT1171" s="525"/>
      <c r="AU1171" s="525"/>
      <c r="AV1171" s="525"/>
      <c r="AW1171" s="525"/>
      <c r="AX1171" s="525"/>
      <c r="AY1171" s="525"/>
      <c r="AZ1171" s="525"/>
      <c r="BA1171" s="525"/>
    </row>
    <row r="1172" spans="28:53" s="94" customFormat="1">
      <c r="AB1172" s="575"/>
      <c r="AC1172" s="569"/>
      <c r="AD1172" s="569"/>
      <c r="AE1172" s="569"/>
      <c r="AF1172" s="569"/>
      <c r="AG1172" s="569"/>
      <c r="AH1172" s="569"/>
      <c r="AI1172" s="569"/>
      <c r="AJ1172" s="569"/>
      <c r="AK1172" s="569"/>
      <c r="AL1172" s="569"/>
      <c r="AM1172" s="569"/>
      <c r="AN1172" s="569"/>
      <c r="AQ1172" s="525"/>
      <c r="AR1172" s="525"/>
      <c r="AS1172" s="525"/>
      <c r="AT1172" s="525"/>
      <c r="AU1172" s="525"/>
      <c r="AV1172" s="525"/>
      <c r="AW1172" s="525"/>
      <c r="AX1172" s="525"/>
      <c r="AY1172" s="525"/>
      <c r="AZ1172" s="525"/>
      <c r="BA1172" s="525"/>
    </row>
    <row r="1173" spans="28:53" s="94" customFormat="1">
      <c r="AB1173" s="575"/>
      <c r="AC1173" s="569"/>
      <c r="AD1173" s="569"/>
      <c r="AE1173" s="569"/>
      <c r="AF1173" s="569"/>
      <c r="AG1173" s="569"/>
      <c r="AH1173" s="569"/>
      <c r="AI1173" s="569"/>
      <c r="AJ1173" s="569"/>
      <c r="AK1173" s="569"/>
      <c r="AL1173" s="569"/>
      <c r="AM1173" s="569"/>
      <c r="AN1173" s="569"/>
      <c r="AQ1173" s="525"/>
      <c r="AR1173" s="525"/>
      <c r="AS1173" s="525"/>
      <c r="AT1173" s="525"/>
      <c r="AU1173" s="525"/>
      <c r="AV1173" s="525"/>
      <c r="AW1173" s="525"/>
      <c r="AX1173" s="525"/>
      <c r="AY1173" s="525"/>
      <c r="AZ1173" s="525"/>
      <c r="BA1173" s="525"/>
    </row>
    <row r="1174" spans="28:53" s="94" customFormat="1">
      <c r="AB1174" s="575"/>
      <c r="AC1174" s="569"/>
      <c r="AD1174" s="569"/>
      <c r="AE1174" s="569"/>
      <c r="AF1174" s="569"/>
      <c r="AG1174" s="569"/>
      <c r="AH1174" s="569"/>
      <c r="AI1174" s="569"/>
      <c r="AJ1174" s="569"/>
      <c r="AK1174" s="569"/>
      <c r="AL1174" s="569"/>
      <c r="AM1174" s="569"/>
      <c r="AN1174" s="569"/>
      <c r="AQ1174" s="525"/>
      <c r="AR1174" s="525"/>
      <c r="AS1174" s="525"/>
      <c r="AT1174" s="525"/>
      <c r="AU1174" s="525"/>
      <c r="AV1174" s="525"/>
      <c r="AW1174" s="525"/>
      <c r="AX1174" s="525"/>
      <c r="AY1174" s="525"/>
      <c r="AZ1174" s="525"/>
      <c r="BA1174" s="525"/>
    </row>
    <row r="1175" spans="28:53" s="94" customFormat="1">
      <c r="AB1175" s="575"/>
      <c r="AC1175" s="569"/>
      <c r="AD1175" s="569"/>
      <c r="AE1175" s="569"/>
      <c r="AF1175" s="569"/>
      <c r="AG1175" s="569"/>
      <c r="AH1175" s="569"/>
      <c r="AI1175" s="569"/>
      <c r="AJ1175" s="569"/>
      <c r="AK1175" s="569"/>
      <c r="AL1175" s="569"/>
      <c r="AM1175" s="569"/>
      <c r="AN1175" s="569"/>
      <c r="AQ1175" s="525"/>
      <c r="AR1175" s="525"/>
      <c r="AS1175" s="525"/>
      <c r="AT1175" s="525"/>
      <c r="AU1175" s="525"/>
      <c r="AV1175" s="525"/>
      <c r="AW1175" s="525"/>
      <c r="AX1175" s="525"/>
      <c r="AY1175" s="525"/>
      <c r="AZ1175" s="525"/>
      <c r="BA1175" s="525"/>
    </row>
    <row r="1176" spans="28:53" s="94" customFormat="1">
      <c r="AB1176" s="575"/>
      <c r="AC1176" s="569"/>
      <c r="AD1176" s="569"/>
      <c r="AE1176" s="569"/>
      <c r="AF1176" s="569"/>
      <c r="AG1176" s="569"/>
      <c r="AH1176" s="569"/>
      <c r="AI1176" s="569"/>
      <c r="AJ1176" s="569"/>
      <c r="AK1176" s="569"/>
      <c r="AL1176" s="569"/>
      <c r="AM1176" s="569"/>
      <c r="AN1176" s="569"/>
      <c r="AQ1176" s="525"/>
      <c r="AR1176" s="525"/>
      <c r="AS1176" s="525"/>
      <c r="AT1176" s="525"/>
      <c r="AU1176" s="525"/>
      <c r="AV1176" s="525"/>
      <c r="AW1176" s="525"/>
      <c r="AX1176" s="525"/>
      <c r="AY1176" s="525"/>
      <c r="AZ1176" s="525"/>
      <c r="BA1176" s="525"/>
    </row>
    <row r="1177" spans="28:53" s="94" customFormat="1">
      <c r="AB1177" s="575"/>
      <c r="AC1177" s="569"/>
      <c r="AD1177" s="569"/>
      <c r="AE1177" s="569"/>
      <c r="AF1177" s="569"/>
      <c r="AG1177" s="569"/>
      <c r="AH1177" s="569"/>
      <c r="AI1177" s="569"/>
      <c r="AJ1177" s="569"/>
      <c r="AK1177" s="569"/>
      <c r="AL1177" s="569"/>
      <c r="AM1177" s="569"/>
      <c r="AN1177" s="569"/>
      <c r="AQ1177" s="525"/>
      <c r="AR1177" s="525"/>
      <c r="AS1177" s="525"/>
      <c r="AT1177" s="525"/>
      <c r="AU1177" s="525"/>
      <c r="AV1177" s="525"/>
      <c r="AW1177" s="525"/>
      <c r="AX1177" s="525"/>
      <c r="AY1177" s="525"/>
      <c r="AZ1177" s="525"/>
      <c r="BA1177" s="525"/>
    </row>
    <row r="1178" spans="28:53" s="94" customFormat="1">
      <c r="AB1178" s="575"/>
      <c r="AC1178" s="569"/>
      <c r="AD1178" s="569"/>
      <c r="AE1178" s="569"/>
      <c r="AF1178" s="569"/>
      <c r="AG1178" s="569"/>
      <c r="AH1178" s="569"/>
      <c r="AI1178" s="569"/>
      <c r="AJ1178" s="569"/>
      <c r="AK1178" s="569"/>
      <c r="AL1178" s="569"/>
      <c r="AM1178" s="569"/>
      <c r="AN1178" s="569"/>
      <c r="AQ1178" s="525"/>
      <c r="AR1178" s="525"/>
      <c r="AS1178" s="525"/>
      <c r="AT1178" s="525"/>
      <c r="AU1178" s="525"/>
      <c r="AV1178" s="525"/>
      <c r="AW1178" s="525"/>
      <c r="AX1178" s="525"/>
      <c r="AY1178" s="525"/>
      <c r="AZ1178" s="525"/>
      <c r="BA1178" s="525"/>
    </row>
    <row r="1179" spans="28:53" s="94" customFormat="1">
      <c r="AB1179" s="575"/>
      <c r="AC1179" s="569"/>
      <c r="AD1179" s="569"/>
      <c r="AE1179" s="569"/>
      <c r="AF1179" s="569"/>
      <c r="AG1179" s="569"/>
      <c r="AH1179" s="569"/>
      <c r="AI1179" s="569"/>
      <c r="AJ1179" s="569"/>
      <c r="AK1179" s="569"/>
      <c r="AL1179" s="569"/>
      <c r="AM1179" s="569"/>
      <c r="AN1179" s="569"/>
      <c r="AQ1179" s="525"/>
      <c r="AR1179" s="525"/>
      <c r="AS1179" s="525"/>
      <c r="AT1179" s="525"/>
      <c r="AU1179" s="525"/>
      <c r="AV1179" s="525"/>
      <c r="AW1179" s="525"/>
      <c r="AX1179" s="525"/>
      <c r="AY1179" s="525"/>
      <c r="AZ1179" s="525"/>
      <c r="BA1179" s="525"/>
    </row>
    <row r="1180" spans="28:53" s="94" customFormat="1">
      <c r="AB1180" s="575"/>
      <c r="AC1180" s="569"/>
      <c r="AD1180" s="569"/>
      <c r="AE1180" s="569"/>
      <c r="AF1180" s="569"/>
      <c r="AG1180" s="569"/>
      <c r="AH1180" s="569"/>
      <c r="AI1180" s="569"/>
      <c r="AJ1180" s="569"/>
      <c r="AK1180" s="569"/>
      <c r="AL1180" s="569"/>
      <c r="AM1180" s="569"/>
      <c r="AN1180" s="569"/>
      <c r="AQ1180" s="525"/>
      <c r="AR1180" s="525"/>
      <c r="AS1180" s="525"/>
      <c r="AT1180" s="525"/>
      <c r="AU1180" s="525"/>
      <c r="AV1180" s="525"/>
      <c r="AW1180" s="525"/>
      <c r="AX1180" s="525"/>
      <c r="AY1180" s="525"/>
      <c r="AZ1180" s="525"/>
      <c r="BA1180" s="525"/>
    </row>
    <row r="1181" spans="28:53" s="94" customFormat="1">
      <c r="AB1181" s="575"/>
      <c r="AC1181" s="569"/>
      <c r="AD1181" s="569"/>
      <c r="AE1181" s="569"/>
      <c r="AF1181" s="569"/>
      <c r="AG1181" s="569"/>
      <c r="AH1181" s="569"/>
      <c r="AI1181" s="569"/>
      <c r="AJ1181" s="569"/>
      <c r="AK1181" s="569"/>
      <c r="AL1181" s="569"/>
      <c r="AM1181" s="569"/>
      <c r="AN1181" s="569"/>
      <c r="AQ1181" s="525"/>
      <c r="AR1181" s="525"/>
      <c r="AS1181" s="525"/>
      <c r="AT1181" s="525"/>
      <c r="AU1181" s="525"/>
      <c r="AV1181" s="525"/>
      <c r="AW1181" s="525"/>
      <c r="AX1181" s="525"/>
      <c r="AY1181" s="525"/>
      <c r="AZ1181" s="525"/>
      <c r="BA1181" s="525"/>
    </row>
    <row r="1182" spans="28:53" s="94" customFormat="1">
      <c r="AB1182" s="575"/>
      <c r="AC1182" s="569"/>
      <c r="AD1182" s="569"/>
      <c r="AE1182" s="569"/>
      <c r="AF1182" s="569"/>
      <c r="AG1182" s="569"/>
      <c r="AH1182" s="569"/>
      <c r="AI1182" s="569"/>
      <c r="AJ1182" s="569"/>
      <c r="AK1182" s="569"/>
      <c r="AL1182" s="569"/>
      <c r="AM1182" s="569"/>
      <c r="AN1182" s="569"/>
      <c r="AQ1182" s="525"/>
      <c r="AR1182" s="525"/>
      <c r="AS1182" s="525"/>
      <c r="AT1182" s="525"/>
      <c r="AU1182" s="525"/>
      <c r="AV1182" s="525"/>
      <c r="AW1182" s="525"/>
      <c r="AX1182" s="525"/>
      <c r="AY1182" s="525"/>
      <c r="AZ1182" s="525"/>
      <c r="BA1182" s="525"/>
    </row>
    <row r="1183" spans="28:53" s="94" customFormat="1">
      <c r="AB1183" s="575"/>
      <c r="AC1183" s="569"/>
      <c r="AD1183" s="569"/>
      <c r="AE1183" s="569"/>
      <c r="AF1183" s="569"/>
      <c r="AG1183" s="569"/>
      <c r="AH1183" s="569"/>
      <c r="AI1183" s="569"/>
      <c r="AJ1183" s="569"/>
      <c r="AK1183" s="569"/>
      <c r="AL1183" s="569"/>
      <c r="AM1183" s="569"/>
      <c r="AN1183" s="569"/>
      <c r="AQ1183" s="525"/>
      <c r="AR1183" s="525"/>
      <c r="AS1183" s="525"/>
      <c r="AT1183" s="525"/>
      <c r="AU1183" s="525"/>
      <c r="AV1183" s="525"/>
      <c r="AW1183" s="525"/>
      <c r="AX1183" s="525"/>
      <c r="AY1183" s="525"/>
      <c r="AZ1183" s="525"/>
      <c r="BA1183" s="525"/>
    </row>
    <row r="1184" spans="28:53" s="94" customFormat="1">
      <c r="AB1184" s="575"/>
      <c r="AC1184" s="569"/>
      <c r="AD1184" s="569"/>
      <c r="AE1184" s="569"/>
      <c r="AF1184" s="569"/>
      <c r="AG1184" s="569"/>
      <c r="AH1184" s="569"/>
      <c r="AI1184" s="569"/>
      <c r="AJ1184" s="569"/>
      <c r="AK1184" s="569"/>
      <c r="AL1184" s="569"/>
      <c r="AM1184" s="569"/>
      <c r="AN1184" s="569"/>
      <c r="AQ1184" s="525"/>
      <c r="AR1184" s="525"/>
      <c r="AS1184" s="525"/>
      <c r="AT1184" s="525"/>
      <c r="AU1184" s="525"/>
      <c r="AV1184" s="525"/>
      <c r="AW1184" s="525"/>
      <c r="AX1184" s="525"/>
      <c r="AY1184" s="525"/>
      <c r="AZ1184" s="525"/>
      <c r="BA1184" s="525"/>
    </row>
    <row r="1185" spans="28:53" s="94" customFormat="1">
      <c r="AB1185" s="575"/>
      <c r="AC1185" s="569"/>
      <c r="AD1185" s="569"/>
      <c r="AE1185" s="569"/>
      <c r="AF1185" s="569"/>
      <c r="AG1185" s="569"/>
      <c r="AH1185" s="569"/>
      <c r="AI1185" s="569"/>
      <c r="AJ1185" s="569"/>
      <c r="AK1185" s="569"/>
      <c r="AL1185" s="569"/>
      <c r="AM1185" s="569"/>
      <c r="AN1185" s="569"/>
      <c r="AQ1185" s="525"/>
      <c r="AR1185" s="525"/>
      <c r="AS1185" s="525"/>
      <c r="AT1185" s="525"/>
      <c r="AU1185" s="525"/>
      <c r="AV1185" s="525"/>
      <c r="AW1185" s="525"/>
      <c r="AX1185" s="525"/>
      <c r="AY1185" s="525"/>
      <c r="AZ1185" s="525"/>
      <c r="BA1185" s="525"/>
    </row>
    <row r="1186" spans="28:53" s="94" customFormat="1">
      <c r="AB1186" s="575"/>
      <c r="AC1186" s="569"/>
      <c r="AD1186" s="569"/>
      <c r="AE1186" s="569"/>
      <c r="AF1186" s="569"/>
      <c r="AG1186" s="569"/>
      <c r="AH1186" s="569"/>
      <c r="AI1186" s="569"/>
      <c r="AJ1186" s="569"/>
      <c r="AK1186" s="569"/>
      <c r="AL1186" s="569"/>
      <c r="AM1186" s="569"/>
      <c r="AN1186" s="569"/>
      <c r="AQ1186" s="525"/>
      <c r="AR1186" s="525"/>
      <c r="AS1186" s="525"/>
      <c r="AT1186" s="525"/>
      <c r="AU1186" s="525"/>
      <c r="AV1186" s="525"/>
      <c r="AW1186" s="525"/>
      <c r="AX1186" s="525"/>
      <c r="AY1186" s="525"/>
      <c r="AZ1186" s="525"/>
      <c r="BA1186" s="525"/>
    </row>
    <row r="1187" spans="28:53" s="94" customFormat="1">
      <c r="AB1187" s="575"/>
      <c r="AC1187" s="569"/>
      <c r="AD1187" s="569"/>
      <c r="AE1187" s="569"/>
      <c r="AF1187" s="569"/>
      <c r="AG1187" s="569"/>
      <c r="AH1187" s="569"/>
      <c r="AI1187" s="569"/>
      <c r="AJ1187" s="569"/>
      <c r="AK1187" s="569"/>
      <c r="AL1187" s="569"/>
      <c r="AM1187" s="569"/>
      <c r="AN1187" s="569"/>
      <c r="AQ1187" s="525"/>
      <c r="AR1187" s="525"/>
      <c r="AS1187" s="525"/>
      <c r="AT1187" s="525"/>
      <c r="AU1187" s="525"/>
      <c r="AV1187" s="525"/>
      <c r="AW1187" s="525"/>
      <c r="AX1187" s="525"/>
      <c r="AY1187" s="525"/>
      <c r="AZ1187" s="525"/>
      <c r="BA1187" s="525"/>
    </row>
    <row r="1188" spans="28:53" s="94" customFormat="1">
      <c r="AB1188" s="575"/>
      <c r="AC1188" s="569"/>
      <c r="AD1188" s="569"/>
      <c r="AE1188" s="569"/>
      <c r="AF1188" s="569"/>
      <c r="AG1188" s="569"/>
      <c r="AH1188" s="569"/>
      <c r="AI1188" s="569"/>
      <c r="AJ1188" s="569"/>
      <c r="AK1188" s="569"/>
      <c r="AL1188" s="569"/>
      <c r="AM1188" s="569"/>
      <c r="AN1188" s="569"/>
      <c r="AQ1188" s="525"/>
      <c r="AR1188" s="525"/>
      <c r="AS1188" s="525"/>
      <c r="AT1188" s="525"/>
      <c r="AU1188" s="525"/>
      <c r="AV1188" s="525"/>
      <c r="AW1188" s="525"/>
      <c r="AX1188" s="525"/>
      <c r="AY1188" s="525"/>
      <c r="AZ1188" s="525"/>
      <c r="BA1188" s="525"/>
    </row>
    <row r="1189" spans="28:53" s="94" customFormat="1">
      <c r="AB1189" s="575"/>
      <c r="AC1189" s="569"/>
      <c r="AD1189" s="569"/>
      <c r="AE1189" s="569"/>
      <c r="AF1189" s="569"/>
      <c r="AG1189" s="569"/>
      <c r="AH1189" s="569"/>
      <c r="AI1189" s="569"/>
      <c r="AJ1189" s="569"/>
      <c r="AK1189" s="569"/>
      <c r="AL1189" s="569"/>
      <c r="AM1189" s="569"/>
      <c r="AN1189" s="569"/>
      <c r="AQ1189" s="525"/>
      <c r="AR1189" s="525"/>
      <c r="AS1189" s="525"/>
      <c r="AT1189" s="525"/>
      <c r="AU1189" s="525"/>
      <c r="AV1189" s="525"/>
      <c r="AW1189" s="525"/>
      <c r="AX1189" s="525"/>
      <c r="AY1189" s="525"/>
      <c r="AZ1189" s="525"/>
      <c r="BA1189" s="525"/>
    </row>
    <row r="1190" spans="28:53" s="94" customFormat="1">
      <c r="AB1190" s="575"/>
      <c r="AC1190" s="569"/>
      <c r="AD1190" s="569"/>
      <c r="AE1190" s="569"/>
      <c r="AF1190" s="569"/>
      <c r="AG1190" s="569"/>
      <c r="AH1190" s="569"/>
      <c r="AI1190" s="569"/>
      <c r="AJ1190" s="569"/>
      <c r="AK1190" s="569"/>
      <c r="AL1190" s="569"/>
      <c r="AM1190" s="569"/>
      <c r="AN1190" s="569"/>
      <c r="AQ1190" s="525"/>
      <c r="AR1190" s="525"/>
      <c r="AS1190" s="525"/>
      <c r="AT1190" s="525"/>
      <c r="AU1190" s="525"/>
      <c r="AV1190" s="525"/>
      <c r="AW1190" s="525"/>
      <c r="AX1190" s="525"/>
      <c r="AY1190" s="525"/>
      <c r="AZ1190" s="525"/>
      <c r="BA1190" s="525"/>
    </row>
    <row r="1191" spans="28:53" s="94" customFormat="1">
      <c r="AB1191" s="575"/>
      <c r="AC1191" s="569"/>
      <c r="AD1191" s="569"/>
      <c r="AE1191" s="569"/>
      <c r="AF1191" s="569"/>
      <c r="AG1191" s="569"/>
      <c r="AH1191" s="569"/>
      <c r="AI1191" s="569"/>
      <c r="AJ1191" s="569"/>
      <c r="AK1191" s="569"/>
      <c r="AL1191" s="569"/>
      <c r="AM1191" s="569"/>
      <c r="AN1191" s="569"/>
      <c r="AQ1191" s="525"/>
      <c r="AR1191" s="525"/>
      <c r="AS1191" s="525"/>
      <c r="AT1191" s="525"/>
      <c r="AU1191" s="525"/>
      <c r="AV1191" s="525"/>
      <c r="AW1191" s="525"/>
      <c r="AX1191" s="525"/>
      <c r="AY1191" s="525"/>
      <c r="AZ1191" s="525"/>
      <c r="BA1191" s="525"/>
    </row>
    <row r="1192" spans="28:53" s="94" customFormat="1">
      <c r="AB1192" s="575"/>
      <c r="AC1192" s="569"/>
      <c r="AD1192" s="569"/>
      <c r="AE1192" s="569"/>
      <c r="AF1192" s="569"/>
      <c r="AG1192" s="569"/>
      <c r="AH1192" s="569"/>
      <c r="AI1192" s="569"/>
      <c r="AJ1192" s="569"/>
      <c r="AK1192" s="569"/>
      <c r="AL1192" s="569"/>
      <c r="AM1192" s="569"/>
      <c r="AN1192" s="569"/>
      <c r="AQ1192" s="525"/>
      <c r="AR1192" s="525"/>
      <c r="AS1192" s="525"/>
      <c r="AT1192" s="525"/>
      <c r="AU1192" s="525"/>
      <c r="AV1192" s="525"/>
      <c r="AW1192" s="525"/>
      <c r="AX1192" s="525"/>
      <c r="AY1192" s="525"/>
      <c r="AZ1192" s="525"/>
      <c r="BA1192" s="525"/>
    </row>
    <row r="1193" spans="28:53" s="94" customFormat="1">
      <c r="AB1193" s="575"/>
      <c r="AC1193" s="569"/>
      <c r="AD1193" s="569"/>
      <c r="AE1193" s="569"/>
      <c r="AF1193" s="569"/>
      <c r="AG1193" s="569"/>
      <c r="AH1193" s="569"/>
      <c r="AI1193" s="569"/>
      <c r="AJ1193" s="569"/>
      <c r="AK1193" s="569"/>
      <c r="AL1193" s="569"/>
      <c r="AM1193" s="569"/>
      <c r="AN1193" s="569"/>
      <c r="AQ1193" s="525"/>
      <c r="AR1193" s="525"/>
      <c r="AS1193" s="525"/>
      <c r="AT1193" s="525"/>
      <c r="AU1193" s="525"/>
      <c r="AV1193" s="525"/>
      <c r="AW1193" s="525"/>
      <c r="AX1193" s="525"/>
      <c r="AY1193" s="525"/>
      <c r="AZ1193" s="525"/>
      <c r="BA1193" s="525"/>
    </row>
    <row r="1194" spans="28:53" s="94" customFormat="1">
      <c r="AB1194" s="575"/>
      <c r="AC1194" s="569"/>
      <c r="AD1194" s="569"/>
      <c r="AE1194" s="569"/>
      <c r="AF1194" s="569"/>
      <c r="AG1194" s="569"/>
      <c r="AH1194" s="569"/>
      <c r="AI1194" s="569"/>
      <c r="AJ1194" s="569"/>
      <c r="AK1194" s="569"/>
      <c r="AL1194" s="569"/>
      <c r="AM1194" s="569"/>
      <c r="AN1194" s="569"/>
      <c r="AQ1194" s="525"/>
      <c r="AR1194" s="525"/>
      <c r="AS1194" s="525"/>
      <c r="AT1194" s="525"/>
      <c r="AU1194" s="525"/>
      <c r="AV1194" s="525"/>
      <c r="AW1194" s="525"/>
      <c r="AX1194" s="525"/>
      <c r="AY1194" s="525"/>
      <c r="AZ1194" s="525"/>
      <c r="BA1194" s="525"/>
    </row>
    <row r="1195" spans="28:53" s="94" customFormat="1">
      <c r="AB1195" s="575"/>
      <c r="AC1195" s="569"/>
      <c r="AD1195" s="569"/>
      <c r="AE1195" s="569"/>
      <c r="AF1195" s="569"/>
      <c r="AG1195" s="569"/>
      <c r="AH1195" s="569"/>
      <c r="AI1195" s="569"/>
      <c r="AJ1195" s="569"/>
      <c r="AK1195" s="569"/>
      <c r="AL1195" s="569"/>
      <c r="AM1195" s="569"/>
      <c r="AN1195" s="569"/>
      <c r="AQ1195" s="525"/>
      <c r="AR1195" s="525"/>
      <c r="AS1195" s="525"/>
      <c r="AT1195" s="525"/>
      <c r="AU1195" s="525"/>
      <c r="AV1195" s="525"/>
      <c r="AW1195" s="525"/>
      <c r="AX1195" s="525"/>
      <c r="AY1195" s="525"/>
      <c r="AZ1195" s="525"/>
      <c r="BA1195" s="525"/>
    </row>
    <row r="1196" spans="28:53" s="94" customFormat="1">
      <c r="AB1196" s="575"/>
      <c r="AC1196" s="569"/>
      <c r="AD1196" s="569"/>
      <c r="AE1196" s="569"/>
      <c r="AF1196" s="569"/>
      <c r="AG1196" s="569"/>
      <c r="AH1196" s="569"/>
      <c r="AI1196" s="569"/>
      <c r="AJ1196" s="569"/>
      <c r="AK1196" s="569"/>
      <c r="AL1196" s="569"/>
      <c r="AM1196" s="569"/>
      <c r="AN1196" s="569"/>
      <c r="AQ1196" s="525"/>
      <c r="AR1196" s="525"/>
      <c r="AS1196" s="525"/>
      <c r="AT1196" s="525"/>
      <c r="AU1196" s="525"/>
      <c r="AV1196" s="525"/>
      <c r="AW1196" s="525"/>
      <c r="AX1196" s="525"/>
      <c r="AY1196" s="525"/>
      <c r="AZ1196" s="525"/>
      <c r="BA1196" s="525"/>
    </row>
    <row r="1197" spans="28:53" s="94" customFormat="1">
      <c r="AB1197" s="575"/>
      <c r="AC1197" s="569"/>
      <c r="AD1197" s="569"/>
      <c r="AE1197" s="569"/>
      <c r="AF1197" s="569"/>
      <c r="AG1197" s="569"/>
      <c r="AH1197" s="569"/>
      <c r="AI1197" s="569"/>
      <c r="AJ1197" s="569"/>
      <c r="AK1197" s="569"/>
      <c r="AL1197" s="569"/>
      <c r="AM1197" s="569"/>
      <c r="AN1197" s="569"/>
      <c r="AQ1197" s="525"/>
      <c r="AR1197" s="525"/>
      <c r="AS1197" s="525"/>
      <c r="AT1197" s="525"/>
      <c r="AU1197" s="525"/>
      <c r="AV1197" s="525"/>
      <c r="AW1197" s="525"/>
      <c r="AX1197" s="525"/>
      <c r="AY1197" s="525"/>
      <c r="AZ1197" s="525"/>
      <c r="BA1197" s="525"/>
    </row>
    <row r="1198" spans="28:53" s="94" customFormat="1">
      <c r="AB1198" s="575"/>
      <c r="AC1198" s="569"/>
      <c r="AD1198" s="569"/>
      <c r="AE1198" s="569"/>
      <c r="AF1198" s="569"/>
      <c r="AG1198" s="569"/>
      <c r="AH1198" s="569"/>
      <c r="AI1198" s="569"/>
      <c r="AJ1198" s="569"/>
      <c r="AK1198" s="569"/>
      <c r="AL1198" s="569"/>
      <c r="AM1198" s="569"/>
      <c r="AN1198" s="569"/>
      <c r="AQ1198" s="525"/>
      <c r="AR1198" s="525"/>
      <c r="AS1198" s="525"/>
      <c r="AT1198" s="525"/>
      <c r="AU1198" s="525"/>
      <c r="AV1198" s="525"/>
      <c r="AW1198" s="525"/>
      <c r="AX1198" s="525"/>
      <c r="AY1198" s="525"/>
      <c r="AZ1198" s="525"/>
      <c r="BA1198" s="525"/>
    </row>
    <row r="1199" spans="28:53" s="94" customFormat="1">
      <c r="AB1199" s="575"/>
      <c r="AC1199" s="569"/>
      <c r="AD1199" s="569"/>
      <c r="AE1199" s="569"/>
      <c r="AF1199" s="569"/>
      <c r="AG1199" s="569"/>
      <c r="AH1199" s="569"/>
      <c r="AI1199" s="569"/>
      <c r="AJ1199" s="569"/>
      <c r="AK1199" s="569"/>
      <c r="AL1199" s="569"/>
      <c r="AM1199" s="569"/>
      <c r="AN1199" s="569"/>
      <c r="AQ1199" s="525"/>
      <c r="AR1199" s="525"/>
      <c r="AS1199" s="525"/>
      <c r="AT1199" s="525"/>
      <c r="AU1199" s="525"/>
      <c r="AV1199" s="525"/>
      <c r="AW1199" s="525"/>
      <c r="AX1199" s="525"/>
      <c r="AY1199" s="525"/>
      <c r="AZ1199" s="525"/>
      <c r="BA1199" s="525"/>
    </row>
    <row r="1200" spans="28:53" s="94" customFormat="1">
      <c r="AB1200" s="575"/>
      <c r="AC1200" s="569"/>
      <c r="AD1200" s="569"/>
      <c r="AE1200" s="569"/>
      <c r="AF1200" s="569"/>
      <c r="AG1200" s="569"/>
      <c r="AH1200" s="569"/>
      <c r="AI1200" s="569"/>
      <c r="AJ1200" s="569"/>
      <c r="AK1200" s="569"/>
      <c r="AL1200" s="569"/>
      <c r="AM1200" s="569"/>
      <c r="AN1200" s="569"/>
      <c r="AQ1200" s="525"/>
      <c r="AR1200" s="525"/>
      <c r="AS1200" s="525"/>
      <c r="AT1200" s="525"/>
      <c r="AU1200" s="525"/>
      <c r="AV1200" s="525"/>
      <c r="AW1200" s="525"/>
      <c r="AX1200" s="525"/>
      <c r="AY1200" s="525"/>
      <c r="AZ1200" s="525"/>
      <c r="BA1200" s="525"/>
    </row>
    <row r="1201" spans="28:53" s="94" customFormat="1">
      <c r="AB1201" s="575"/>
      <c r="AC1201" s="569"/>
      <c r="AD1201" s="569"/>
      <c r="AE1201" s="569"/>
      <c r="AF1201" s="569"/>
      <c r="AG1201" s="569"/>
      <c r="AH1201" s="569"/>
      <c r="AI1201" s="569"/>
      <c r="AJ1201" s="569"/>
      <c r="AK1201" s="569"/>
      <c r="AL1201" s="569"/>
      <c r="AM1201" s="569"/>
      <c r="AN1201" s="569"/>
      <c r="AQ1201" s="525"/>
      <c r="AR1201" s="525"/>
      <c r="AS1201" s="525"/>
      <c r="AT1201" s="525"/>
      <c r="AU1201" s="525"/>
      <c r="AV1201" s="525"/>
      <c r="AW1201" s="525"/>
      <c r="AX1201" s="525"/>
      <c r="AY1201" s="525"/>
      <c r="AZ1201" s="525"/>
      <c r="BA1201" s="525"/>
    </row>
    <row r="1202" spans="28:53" s="94" customFormat="1">
      <c r="AB1202" s="575"/>
      <c r="AC1202" s="569"/>
      <c r="AD1202" s="569"/>
      <c r="AE1202" s="569"/>
      <c r="AF1202" s="569"/>
      <c r="AG1202" s="569"/>
      <c r="AH1202" s="569"/>
      <c r="AI1202" s="569"/>
      <c r="AJ1202" s="569"/>
      <c r="AK1202" s="569"/>
      <c r="AL1202" s="569"/>
      <c r="AM1202" s="569"/>
      <c r="AN1202" s="569"/>
      <c r="AQ1202" s="525"/>
      <c r="AR1202" s="525"/>
      <c r="AS1202" s="525"/>
      <c r="AT1202" s="525"/>
      <c r="AU1202" s="525"/>
      <c r="AV1202" s="525"/>
      <c r="AW1202" s="525"/>
      <c r="AX1202" s="525"/>
      <c r="AY1202" s="525"/>
      <c r="AZ1202" s="525"/>
      <c r="BA1202" s="525"/>
    </row>
    <row r="1203" spans="28:53" s="94" customFormat="1">
      <c r="AB1203" s="575"/>
      <c r="AC1203" s="569"/>
      <c r="AD1203" s="569"/>
      <c r="AE1203" s="569"/>
      <c r="AF1203" s="569"/>
      <c r="AG1203" s="569"/>
      <c r="AH1203" s="569"/>
      <c r="AI1203" s="569"/>
      <c r="AJ1203" s="569"/>
      <c r="AK1203" s="569"/>
      <c r="AL1203" s="569"/>
      <c r="AM1203" s="569"/>
      <c r="AN1203" s="569"/>
      <c r="AQ1203" s="525"/>
      <c r="AR1203" s="525"/>
      <c r="AS1203" s="525"/>
      <c r="AT1203" s="525"/>
      <c r="AU1203" s="525"/>
      <c r="AV1203" s="525"/>
      <c r="AW1203" s="525"/>
      <c r="AX1203" s="525"/>
      <c r="AY1203" s="525"/>
      <c r="AZ1203" s="525"/>
      <c r="BA1203" s="525"/>
    </row>
    <row r="1204" spans="28:53" s="94" customFormat="1">
      <c r="AB1204" s="575"/>
      <c r="AC1204" s="569"/>
      <c r="AD1204" s="569"/>
      <c r="AE1204" s="569"/>
      <c r="AF1204" s="569"/>
      <c r="AG1204" s="569"/>
      <c r="AH1204" s="569"/>
      <c r="AI1204" s="569"/>
      <c r="AJ1204" s="569"/>
      <c r="AK1204" s="569"/>
      <c r="AL1204" s="569"/>
      <c r="AM1204" s="569"/>
      <c r="AN1204" s="569"/>
      <c r="AQ1204" s="525"/>
      <c r="AR1204" s="525"/>
      <c r="AS1204" s="525"/>
      <c r="AT1204" s="525"/>
      <c r="AU1204" s="525"/>
      <c r="AV1204" s="525"/>
      <c r="AW1204" s="525"/>
      <c r="AX1204" s="525"/>
      <c r="AY1204" s="525"/>
      <c r="AZ1204" s="525"/>
      <c r="BA1204" s="525"/>
    </row>
    <row r="1205" spans="28:53" s="94" customFormat="1">
      <c r="AB1205" s="575"/>
      <c r="AC1205" s="569"/>
      <c r="AD1205" s="569"/>
      <c r="AE1205" s="569"/>
      <c r="AF1205" s="569"/>
      <c r="AG1205" s="569"/>
      <c r="AH1205" s="569"/>
      <c r="AI1205" s="569"/>
      <c r="AJ1205" s="569"/>
      <c r="AK1205" s="569"/>
      <c r="AL1205" s="569"/>
      <c r="AM1205" s="569"/>
      <c r="AN1205" s="569"/>
      <c r="AQ1205" s="525"/>
      <c r="AR1205" s="525"/>
      <c r="AS1205" s="525"/>
      <c r="AT1205" s="525"/>
      <c r="AU1205" s="525"/>
      <c r="AV1205" s="525"/>
      <c r="AW1205" s="525"/>
      <c r="AX1205" s="525"/>
      <c r="AY1205" s="525"/>
      <c r="AZ1205" s="525"/>
      <c r="BA1205" s="525"/>
    </row>
    <row r="1206" spans="28:53" s="94" customFormat="1">
      <c r="AB1206" s="575"/>
      <c r="AC1206" s="569"/>
      <c r="AD1206" s="569"/>
      <c r="AE1206" s="569"/>
      <c r="AF1206" s="569"/>
      <c r="AG1206" s="569"/>
      <c r="AH1206" s="569"/>
      <c r="AI1206" s="569"/>
      <c r="AJ1206" s="569"/>
      <c r="AK1206" s="569"/>
      <c r="AL1206" s="569"/>
      <c r="AM1206" s="569"/>
      <c r="AN1206" s="569"/>
      <c r="AQ1206" s="525"/>
      <c r="AR1206" s="525"/>
      <c r="AS1206" s="525"/>
      <c r="AT1206" s="525"/>
      <c r="AU1206" s="525"/>
      <c r="AV1206" s="525"/>
      <c r="AW1206" s="525"/>
      <c r="AX1206" s="525"/>
      <c r="AY1206" s="525"/>
      <c r="AZ1206" s="525"/>
      <c r="BA1206" s="525"/>
    </row>
    <row r="1207" spans="28:53" s="94" customFormat="1">
      <c r="AB1207" s="575"/>
      <c r="AC1207" s="569"/>
      <c r="AD1207" s="569"/>
      <c r="AE1207" s="569"/>
      <c r="AF1207" s="569"/>
      <c r="AG1207" s="569"/>
      <c r="AH1207" s="569"/>
      <c r="AI1207" s="569"/>
      <c r="AJ1207" s="569"/>
      <c r="AK1207" s="569"/>
      <c r="AL1207" s="569"/>
      <c r="AM1207" s="569"/>
      <c r="AN1207" s="569"/>
      <c r="AQ1207" s="525"/>
      <c r="AR1207" s="525"/>
      <c r="AS1207" s="525"/>
      <c r="AT1207" s="525"/>
      <c r="AU1207" s="525"/>
      <c r="AV1207" s="525"/>
      <c r="AW1207" s="525"/>
      <c r="AX1207" s="525"/>
      <c r="AY1207" s="525"/>
      <c r="AZ1207" s="525"/>
      <c r="BA1207" s="525"/>
    </row>
    <row r="1208" spans="28:53" s="94" customFormat="1">
      <c r="AB1208" s="575"/>
      <c r="AC1208" s="569"/>
      <c r="AD1208" s="569"/>
      <c r="AE1208" s="569"/>
      <c r="AF1208" s="569"/>
      <c r="AG1208" s="569"/>
      <c r="AH1208" s="569"/>
      <c r="AI1208" s="569"/>
      <c r="AJ1208" s="569"/>
      <c r="AK1208" s="569"/>
      <c r="AL1208" s="569"/>
      <c r="AM1208" s="569"/>
      <c r="AN1208" s="569"/>
      <c r="AQ1208" s="525"/>
      <c r="AR1208" s="525"/>
      <c r="AS1208" s="525"/>
      <c r="AT1208" s="525"/>
      <c r="AU1208" s="525"/>
      <c r="AV1208" s="525"/>
      <c r="AW1208" s="525"/>
      <c r="AX1208" s="525"/>
      <c r="AY1208" s="525"/>
      <c r="AZ1208" s="525"/>
      <c r="BA1208" s="525"/>
    </row>
    <row r="1209" spans="28:53" s="94" customFormat="1">
      <c r="AB1209" s="575"/>
      <c r="AC1209" s="569"/>
      <c r="AD1209" s="569"/>
      <c r="AE1209" s="569"/>
      <c r="AF1209" s="569"/>
      <c r="AG1209" s="569"/>
      <c r="AH1209" s="569"/>
      <c r="AI1209" s="569"/>
      <c r="AJ1209" s="569"/>
      <c r="AK1209" s="569"/>
      <c r="AL1209" s="569"/>
      <c r="AM1209" s="569"/>
      <c r="AN1209" s="569"/>
      <c r="AQ1209" s="525"/>
      <c r="AR1209" s="525"/>
      <c r="AS1209" s="525"/>
      <c r="AT1209" s="525"/>
      <c r="AU1209" s="525"/>
      <c r="AV1209" s="525"/>
      <c r="AW1209" s="525"/>
      <c r="AX1209" s="525"/>
      <c r="AY1209" s="525"/>
      <c r="AZ1209" s="525"/>
      <c r="BA1209" s="525"/>
    </row>
    <row r="1210" spans="28:53" s="94" customFormat="1">
      <c r="AB1210" s="575"/>
      <c r="AC1210" s="569"/>
      <c r="AD1210" s="569"/>
      <c r="AE1210" s="569"/>
      <c r="AF1210" s="569"/>
      <c r="AG1210" s="569"/>
      <c r="AH1210" s="569"/>
      <c r="AI1210" s="569"/>
      <c r="AJ1210" s="569"/>
      <c r="AK1210" s="569"/>
      <c r="AL1210" s="569"/>
      <c r="AM1210" s="569"/>
      <c r="AN1210" s="569"/>
      <c r="AQ1210" s="525"/>
      <c r="AR1210" s="525"/>
      <c r="AS1210" s="525"/>
      <c r="AT1210" s="525"/>
      <c r="AU1210" s="525"/>
      <c r="AV1210" s="525"/>
      <c r="AW1210" s="525"/>
      <c r="AX1210" s="525"/>
      <c r="AY1210" s="525"/>
      <c r="AZ1210" s="525"/>
      <c r="BA1210" s="525"/>
    </row>
    <row r="1211" spans="28:53" s="94" customFormat="1">
      <c r="AB1211" s="575"/>
      <c r="AC1211" s="569"/>
      <c r="AD1211" s="569"/>
      <c r="AE1211" s="569"/>
      <c r="AF1211" s="569"/>
      <c r="AG1211" s="569"/>
      <c r="AH1211" s="569"/>
      <c r="AI1211" s="569"/>
      <c r="AJ1211" s="569"/>
      <c r="AK1211" s="569"/>
      <c r="AL1211" s="569"/>
      <c r="AM1211" s="569"/>
      <c r="AN1211" s="569"/>
      <c r="AQ1211" s="525"/>
      <c r="AR1211" s="525"/>
      <c r="AS1211" s="525"/>
      <c r="AT1211" s="525"/>
      <c r="AU1211" s="525"/>
      <c r="AV1211" s="525"/>
      <c r="AW1211" s="525"/>
      <c r="AX1211" s="525"/>
      <c r="AY1211" s="525"/>
      <c r="AZ1211" s="525"/>
      <c r="BA1211" s="525"/>
    </row>
    <row r="1212" spans="28:53" s="94" customFormat="1">
      <c r="AB1212" s="575"/>
      <c r="AC1212" s="569"/>
      <c r="AD1212" s="569"/>
      <c r="AE1212" s="569"/>
      <c r="AF1212" s="569"/>
      <c r="AG1212" s="569"/>
      <c r="AH1212" s="569"/>
      <c r="AI1212" s="569"/>
      <c r="AJ1212" s="569"/>
      <c r="AK1212" s="569"/>
      <c r="AL1212" s="569"/>
      <c r="AM1212" s="569"/>
      <c r="AN1212" s="569"/>
      <c r="AQ1212" s="525"/>
      <c r="AR1212" s="525"/>
      <c r="AS1212" s="525"/>
      <c r="AT1212" s="525"/>
      <c r="AU1212" s="525"/>
      <c r="AV1212" s="525"/>
      <c r="AW1212" s="525"/>
      <c r="AX1212" s="525"/>
      <c r="AY1212" s="525"/>
      <c r="AZ1212" s="525"/>
      <c r="BA1212" s="525"/>
    </row>
    <row r="1213" spans="28:53" s="94" customFormat="1">
      <c r="AB1213" s="575"/>
      <c r="AC1213" s="569"/>
      <c r="AD1213" s="569"/>
      <c r="AE1213" s="569"/>
      <c r="AF1213" s="569"/>
      <c r="AG1213" s="569"/>
      <c r="AH1213" s="569"/>
      <c r="AI1213" s="569"/>
      <c r="AJ1213" s="569"/>
      <c r="AK1213" s="569"/>
      <c r="AL1213" s="569"/>
      <c r="AM1213" s="569"/>
      <c r="AN1213" s="569"/>
      <c r="AQ1213" s="525"/>
      <c r="AR1213" s="525"/>
      <c r="AS1213" s="525"/>
      <c r="AT1213" s="525"/>
      <c r="AU1213" s="525"/>
      <c r="AV1213" s="525"/>
      <c r="AW1213" s="525"/>
      <c r="AX1213" s="525"/>
      <c r="AY1213" s="525"/>
      <c r="AZ1213" s="525"/>
      <c r="BA1213" s="525"/>
    </row>
    <row r="1214" spans="28:53" s="94" customFormat="1">
      <c r="AB1214" s="575"/>
      <c r="AC1214" s="569"/>
      <c r="AD1214" s="569"/>
      <c r="AE1214" s="569"/>
      <c r="AF1214" s="569"/>
      <c r="AG1214" s="569"/>
      <c r="AH1214" s="569"/>
      <c r="AI1214" s="569"/>
      <c r="AJ1214" s="569"/>
      <c r="AK1214" s="569"/>
      <c r="AL1214" s="569"/>
      <c r="AM1214" s="569"/>
      <c r="AN1214" s="569"/>
      <c r="AQ1214" s="525"/>
      <c r="AR1214" s="525"/>
      <c r="AS1214" s="525"/>
      <c r="AT1214" s="525"/>
      <c r="AU1214" s="525"/>
      <c r="AV1214" s="525"/>
      <c r="AW1214" s="525"/>
      <c r="AX1214" s="525"/>
      <c r="AY1214" s="525"/>
      <c r="AZ1214" s="525"/>
      <c r="BA1214" s="525"/>
    </row>
    <row r="1215" spans="28:53" s="94" customFormat="1">
      <c r="AB1215" s="575"/>
      <c r="AC1215" s="569"/>
      <c r="AD1215" s="569"/>
      <c r="AE1215" s="569"/>
      <c r="AF1215" s="569"/>
      <c r="AG1215" s="569"/>
      <c r="AH1215" s="569"/>
      <c r="AI1215" s="569"/>
      <c r="AJ1215" s="569"/>
      <c r="AK1215" s="569"/>
      <c r="AL1215" s="569"/>
      <c r="AM1215" s="569"/>
      <c r="AN1215" s="569"/>
      <c r="AQ1215" s="525"/>
      <c r="AR1215" s="525"/>
      <c r="AS1215" s="525"/>
      <c r="AT1215" s="525"/>
      <c r="AU1215" s="525"/>
      <c r="AV1215" s="525"/>
      <c r="AW1215" s="525"/>
      <c r="AX1215" s="525"/>
      <c r="AY1215" s="525"/>
      <c r="AZ1215" s="525"/>
      <c r="BA1215" s="525"/>
    </row>
    <row r="1216" spans="28:53" s="94" customFormat="1">
      <c r="AB1216" s="575"/>
      <c r="AC1216" s="569"/>
      <c r="AD1216" s="569"/>
      <c r="AE1216" s="569"/>
      <c r="AF1216" s="569"/>
      <c r="AG1216" s="569"/>
      <c r="AH1216" s="569"/>
      <c r="AI1216" s="569"/>
      <c r="AJ1216" s="569"/>
      <c r="AK1216" s="569"/>
      <c r="AL1216" s="569"/>
      <c r="AM1216" s="569"/>
      <c r="AN1216" s="569"/>
      <c r="AQ1216" s="525"/>
      <c r="AR1216" s="525"/>
      <c r="AS1216" s="525"/>
      <c r="AT1216" s="525"/>
      <c r="AU1216" s="525"/>
      <c r="AV1216" s="525"/>
      <c r="AW1216" s="525"/>
      <c r="AX1216" s="525"/>
      <c r="AY1216" s="525"/>
      <c r="AZ1216" s="525"/>
      <c r="BA1216" s="525"/>
    </row>
    <row r="1217" spans="28:53" s="94" customFormat="1">
      <c r="AB1217" s="575"/>
      <c r="AC1217" s="569"/>
      <c r="AD1217" s="569"/>
      <c r="AE1217" s="569"/>
      <c r="AF1217" s="569"/>
      <c r="AG1217" s="569"/>
      <c r="AH1217" s="569"/>
      <c r="AI1217" s="569"/>
      <c r="AJ1217" s="569"/>
      <c r="AK1217" s="569"/>
      <c r="AL1217" s="569"/>
      <c r="AM1217" s="569"/>
      <c r="AN1217" s="569"/>
      <c r="AQ1217" s="525"/>
      <c r="AR1217" s="525"/>
      <c r="AS1217" s="525"/>
      <c r="AT1217" s="525"/>
      <c r="AU1217" s="525"/>
      <c r="AV1217" s="525"/>
      <c r="AW1217" s="525"/>
      <c r="AX1217" s="525"/>
      <c r="AY1217" s="525"/>
      <c r="AZ1217" s="525"/>
      <c r="BA1217" s="525"/>
    </row>
    <row r="1218" spans="28:53" s="94" customFormat="1">
      <c r="AB1218" s="575"/>
      <c r="AC1218" s="569"/>
      <c r="AD1218" s="569"/>
      <c r="AE1218" s="569"/>
      <c r="AF1218" s="569"/>
      <c r="AG1218" s="569"/>
      <c r="AH1218" s="569"/>
      <c r="AI1218" s="569"/>
      <c r="AJ1218" s="569"/>
      <c r="AK1218" s="569"/>
      <c r="AL1218" s="569"/>
      <c r="AM1218" s="569"/>
      <c r="AN1218" s="569"/>
      <c r="AQ1218" s="525"/>
      <c r="AR1218" s="525"/>
      <c r="AS1218" s="525"/>
      <c r="AT1218" s="525"/>
      <c r="AU1218" s="525"/>
      <c r="AV1218" s="525"/>
      <c r="AW1218" s="525"/>
      <c r="AX1218" s="525"/>
      <c r="AY1218" s="525"/>
      <c r="AZ1218" s="525"/>
      <c r="BA1218" s="525"/>
    </row>
    <row r="1219" spans="28:53" s="94" customFormat="1">
      <c r="AB1219" s="575"/>
      <c r="AC1219" s="569"/>
      <c r="AD1219" s="569"/>
      <c r="AE1219" s="569"/>
      <c r="AF1219" s="569"/>
      <c r="AG1219" s="569"/>
      <c r="AH1219" s="569"/>
      <c r="AI1219" s="569"/>
      <c r="AJ1219" s="569"/>
      <c r="AK1219" s="569"/>
      <c r="AL1219" s="569"/>
      <c r="AM1219" s="569"/>
      <c r="AN1219" s="569"/>
      <c r="AQ1219" s="525"/>
      <c r="AR1219" s="525"/>
      <c r="AS1219" s="525"/>
      <c r="AT1219" s="525"/>
      <c r="AU1219" s="525"/>
      <c r="AV1219" s="525"/>
      <c r="AW1219" s="525"/>
      <c r="AX1219" s="525"/>
      <c r="AY1219" s="525"/>
      <c r="AZ1219" s="525"/>
      <c r="BA1219" s="525"/>
    </row>
    <row r="1220" spans="28:53" s="94" customFormat="1">
      <c r="AB1220" s="575"/>
      <c r="AC1220" s="569"/>
      <c r="AD1220" s="569"/>
      <c r="AE1220" s="569"/>
      <c r="AF1220" s="569"/>
      <c r="AG1220" s="569"/>
      <c r="AH1220" s="569"/>
      <c r="AI1220" s="569"/>
      <c r="AJ1220" s="569"/>
      <c r="AK1220" s="569"/>
      <c r="AL1220" s="569"/>
      <c r="AM1220" s="569"/>
      <c r="AN1220" s="569"/>
      <c r="AQ1220" s="525"/>
      <c r="AR1220" s="525"/>
      <c r="AS1220" s="525"/>
      <c r="AT1220" s="525"/>
      <c r="AU1220" s="525"/>
      <c r="AV1220" s="525"/>
      <c r="AW1220" s="525"/>
      <c r="AX1220" s="525"/>
      <c r="AY1220" s="525"/>
      <c r="AZ1220" s="525"/>
      <c r="BA1220" s="525"/>
    </row>
    <row r="1221" spans="28:53" s="94" customFormat="1">
      <c r="AB1221" s="575"/>
      <c r="AC1221" s="569"/>
      <c r="AD1221" s="569"/>
      <c r="AE1221" s="569"/>
      <c r="AF1221" s="569"/>
      <c r="AG1221" s="569"/>
      <c r="AH1221" s="569"/>
      <c r="AI1221" s="569"/>
      <c r="AJ1221" s="569"/>
      <c r="AK1221" s="569"/>
      <c r="AL1221" s="569"/>
      <c r="AM1221" s="569"/>
      <c r="AN1221" s="569"/>
      <c r="AQ1221" s="525"/>
      <c r="AR1221" s="525"/>
      <c r="AS1221" s="525"/>
      <c r="AT1221" s="525"/>
      <c r="AU1221" s="525"/>
      <c r="AV1221" s="525"/>
      <c r="AW1221" s="525"/>
      <c r="AX1221" s="525"/>
      <c r="AY1221" s="525"/>
      <c r="AZ1221" s="525"/>
      <c r="BA1221" s="525"/>
    </row>
    <row r="1222" spans="28:53" s="94" customFormat="1">
      <c r="AB1222" s="575"/>
      <c r="AC1222" s="569"/>
      <c r="AD1222" s="569"/>
      <c r="AE1222" s="569"/>
      <c r="AF1222" s="569"/>
      <c r="AG1222" s="569"/>
      <c r="AH1222" s="569"/>
      <c r="AI1222" s="569"/>
      <c r="AJ1222" s="569"/>
      <c r="AK1222" s="569"/>
      <c r="AL1222" s="569"/>
      <c r="AM1222" s="569"/>
      <c r="AN1222" s="569"/>
      <c r="AQ1222" s="525"/>
      <c r="AR1222" s="525"/>
      <c r="AS1222" s="525"/>
      <c r="AT1222" s="525"/>
      <c r="AU1222" s="525"/>
      <c r="AV1222" s="525"/>
      <c r="AW1222" s="525"/>
      <c r="AX1222" s="525"/>
      <c r="AY1222" s="525"/>
      <c r="AZ1222" s="525"/>
      <c r="BA1222" s="525"/>
    </row>
    <row r="1223" spans="28:53" s="94" customFormat="1">
      <c r="AB1223" s="575"/>
      <c r="AC1223" s="569"/>
      <c r="AD1223" s="569"/>
      <c r="AE1223" s="569"/>
      <c r="AF1223" s="569"/>
      <c r="AG1223" s="569"/>
      <c r="AH1223" s="569"/>
      <c r="AI1223" s="569"/>
      <c r="AJ1223" s="569"/>
      <c r="AK1223" s="569"/>
      <c r="AL1223" s="569"/>
      <c r="AM1223" s="569"/>
      <c r="AN1223" s="569"/>
      <c r="AQ1223" s="525"/>
      <c r="AR1223" s="525"/>
      <c r="AS1223" s="525"/>
      <c r="AT1223" s="525"/>
      <c r="AU1223" s="525"/>
      <c r="AV1223" s="525"/>
      <c r="AW1223" s="525"/>
      <c r="AX1223" s="525"/>
      <c r="AY1223" s="525"/>
      <c r="AZ1223" s="525"/>
      <c r="BA1223" s="525"/>
    </row>
    <row r="1224" spans="28:53" s="94" customFormat="1">
      <c r="AB1224" s="575"/>
      <c r="AC1224" s="569"/>
      <c r="AD1224" s="569"/>
      <c r="AE1224" s="569"/>
      <c r="AF1224" s="569"/>
      <c r="AG1224" s="569"/>
      <c r="AH1224" s="569"/>
      <c r="AI1224" s="569"/>
      <c r="AJ1224" s="569"/>
      <c r="AK1224" s="569"/>
      <c r="AL1224" s="569"/>
      <c r="AM1224" s="569"/>
      <c r="AN1224" s="569"/>
      <c r="AQ1224" s="525"/>
      <c r="AR1224" s="525"/>
      <c r="AS1224" s="525"/>
      <c r="AT1224" s="525"/>
      <c r="AU1224" s="525"/>
      <c r="AV1224" s="525"/>
      <c r="AW1224" s="525"/>
      <c r="AX1224" s="525"/>
      <c r="AY1224" s="525"/>
      <c r="AZ1224" s="525"/>
      <c r="BA1224" s="525"/>
    </row>
    <row r="1225" spans="28:53" s="94" customFormat="1">
      <c r="AB1225" s="575"/>
      <c r="AC1225" s="569"/>
      <c r="AD1225" s="569"/>
      <c r="AE1225" s="569"/>
      <c r="AF1225" s="569"/>
      <c r="AG1225" s="569"/>
      <c r="AH1225" s="569"/>
      <c r="AI1225" s="569"/>
      <c r="AJ1225" s="569"/>
      <c r="AK1225" s="569"/>
      <c r="AL1225" s="569"/>
      <c r="AM1225" s="569"/>
      <c r="AN1225" s="569"/>
      <c r="AQ1225" s="525"/>
      <c r="AR1225" s="525"/>
      <c r="AS1225" s="525"/>
      <c r="AT1225" s="525"/>
      <c r="AU1225" s="525"/>
      <c r="AV1225" s="525"/>
      <c r="AW1225" s="525"/>
      <c r="AX1225" s="525"/>
      <c r="AY1225" s="525"/>
      <c r="AZ1225" s="525"/>
      <c r="BA1225" s="525"/>
    </row>
    <row r="1226" spans="28:53" s="94" customFormat="1">
      <c r="AB1226" s="575"/>
      <c r="AC1226" s="569"/>
      <c r="AD1226" s="569"/>
      <c r="AE1226" s="569"/>
      <c r="AF1226" s="569"/>
      <c r="AG1226" s="569"/>
      <c r="AH1226" s="569"/>
      <c r="AI1226" s="569"/>
      <c r="AJ1226" s="569"/>
      <c r="AK1226" s="569"/>
      <c r="AL1226" s="569"/>
      <c r="AM1226" s="569"/>
      <c r="AN1226" s="569"/>
      <c r="AQ1226" s="525"/>
      <c r="AR1226" s="525"/>
      <c r="AS1226" s="525"/>
      <c r="AT1226" s="525"/>
      <c r="AU1226" s="525"/>
      <c r="AV1226" s="525"/>
      <c r="AW1226" s="525"/>
      <c r="AX1226" s="525"/>
      <c r="AY1226" s="525"/>
      <c r="AZ1226" s="525"/>
      <c r="BA1226" s="525"/>
    </row>
    <row r="1227" spans="28:53" s="94" customFormat="1">
      <c r="AB1227" s="575"/>
      <c r="AC1227" s="569"/>
      <c r="AD1227" s="569"/>
      <c r="AE1227" s="569"/>
      <c r="AF1227" s="569"/>
      <c r="AG1227" s="569"/>
      <c r="AH1227" s="569"/>
      <c r="AI1227" s="569"/>
      <c r="AJ1227" s="569"/>
      <c r="AK1227" s="569"/>
      <c r="AL1227" s="569"/>
      <c r="AM1227" s="569"/>
      <c r="AN1227" s="569"/>
      <c r="AQ1227" s="525"/>
      <c r="AR1227" s="525"/>
      <c r="AS1227" s="525"/>
      <c r="AT1227" s="525"/>
      <c r="AU1227" s="525"/>
      <c r="AV1227" s="525"/>
      <c r="AW1227" s="525"/>
      <c r="AX1227" s="525"/>
      <c r="AY1227" s="525"/>
      <c r="AZ1227" s="525"/>
      <c r="BA1227" s="525"/>
    </row>
    <row r="1228" spans="28:53" s="94" customFormat="1">
      <c r="AB1228" s="575"/>
      <c r="AC1228" s="569"/>
      <c r="AD1228" s="569"/>
      <c r="AE1228" s="569"/>
      <c r="AF1228" s="569"/>
      <c r="AG1228" s="569"/>
      <c r="AH1228" s="569"/>
      <c r="AI1228" s="569"/>
      <c r="AJ1228" s="569"/>
      <c r="AK1228" s="569"/>
      <c r="AL1228" s="569"/>
      <c r="AM1228" s="569"/>
      <c r="AN1228" s="569"/>
      <c r="AQ1228" s="525"/>
      <c r="AR1228" s="525"/>
      <c r="AS1228" s="525"/>
      <c r="AT1228" s="525"/>
      <c r="AU1228" s="525"/>
      <c r="AV1228" s="525"/>
      <c r="AW1228" s="525"/>
      <c r="AX1228" s="525"/>
      <c r="AY1228" s="525"/>
      <c r="AZ1228" s="525"/>
      <c r="BA1228" s="525"/>
    </row>
    <row r="1229" spans="28:53" s="94" customFormat="1">
      <c r="AB1229" s="575"/>
      <c r="AC1229" s="569"/>
      <c r="AD1229" s="569"/>
      <c r="AE1229" s="569"/>
      <c r="AF1229" s="569"/>
      <c r="AG1229" s="569"/>
      <c r="AH1229" s="569"/>
      <c r="AI1229" s="569"/>
      <c r="AJ1229" s="569"/>
      <c r="AK1229" s="569"/>
      <c r="AL1229" s="569"/>
      <c r="AM1229" s="569"/>
      <c r="AN1229" s="569"/>
      <c r="AQ1229" s="525"/>
      <c r="AR1229" s="525"/>
      <c r="AS1229" s="525"/>
      <c r="AT1229" s="525"/>
      <c r="AU1229" s="525"/>
      <c r="AV1229" s="525"/>
      <c r="AW1229" s="525"/>
      <c r="AX1229" s="525"/>
      <c r="AY1229" s="525"/>
      <c r="AZ1229" s="525"/>
      <c r="BA1229" s="525"/>
    </row>
    <row r="1230" spans="28:53" s="94" customFormat="1">
      <c r="AB1230" s="575"/>
      <c r="AC1230" s="569"/>
      <c r="AD1230" s="569"/>
      <c r="AE1230" s="569"/>
      <c r="AF1230" s="569"/>
      <c r="AG1230" s="569"/>
      <c r="AH1230" s="569"/>
      <c r="AI1230" s="569"/>
      <c r="AJ1230" s="569"/>
      <c r="AK1230" s="569"/>
      <c r="AL1230" s="569"/>
      <c r="AM1230" s="569"/>
      <c r="AN1230" s="569"/>
      <c r="AQ1230" s="525"/>
      <c r="AR1230" s="525"/>
      <c r="AS1230" s="525"/>
      <c r="AT1230" s="525"/>
      <c r="AU1230" s="525"/>
      <c r="AV1230" s="525"/>
      <c r="AW1230" s="525"/>
      <c r="AX1230" s="525"/>
      <c r="AY1230" s="525"/>
      <c r="AZ1230" s="525"/>
      <c r="BA1230" s="525"/>
    </row>
    <row r="1231" spans="28:53" s="94" customFormat="1">
      <c r="AB1231" s="575"/>
      <c r="AC1231" s="569"/>
      <c r="AD1231" s="569"/>
      <c r="AE1231" s="569"/>
      <c r="AF1231" s="569"/>
      <c r="AG1231" s="569"/>
      <c r="AH1231" s="569"/>
      <c r="AI1231" s="569"/>
      <c r="AJ1231" s="569"/>
      <c r="AK1231" s="569"/>
      <c r="AL1231" s="569"/>
      <c r="AM1231" s="569"/>
      <c r="AN1231" s="569"/>
      <c r="AQ1231" s="525"/>
      <c r="AR1231" s="525"/>
      <c r="AS1231" s="525"/>
      <c r="AT1231" s="525"/>
      <c r="AU1231" s="525"/>
      <c r="AV1231" s="525"/>
      <c r="AW1231" s="525"/>
      <c r="AX1231" s="525"/>
      <c r="AY1231" s="525"/>
      <c r="AZ1231" s="525"/>
      <c r="BA1231" s="525"/>
    </row>
    <row r="1232" spans="28:53" s="94" customFormat="1">
      <c r="AB1232" s="575"/>
      <c r="AC1232" s="569"/>
      <c r="AD1232" s="569"/>
      <c r="AE1232" s="569"/>
      <c r="AF1232" s="569"/>
      <c r="AG1232" s="569"/>
      <c r="AH1232" s="569"/>
      <c r="AI1232" s="569"/>
      <c r="AJ1232" s="569"/>
      <c r="AK1232" s="569"/>
      <c r="AL1232" s="569"/>
      <c r="AM1232" s="569"/>
      <c r="AN1232" s="569"/>
      <c r="AQ1232" s="525"/>
      <c r="AR1232" s="525"/>
      <c r="AS1232" s="525"/>
      <c r="AT1232" s="525"/>
      <c r="AU1232" s="525"/>
      <c r="AV1232" s="525"/>
      <c r="AW1232" s="525"/>
      <c r="AX1232" s="525"/>
      <c r="AY1232" s="525"/>
      <c r="AZ1232" s="525"/>
      <c r="BA1232" s="525"/>
    </row>
    <row r="1233" spans="28:53" s="94" customFormat="1">
      <c r="AB1233" s="575"/>
      <c r="AC1233" s="569"/>
      <c r="AD1233" s="569"/>
      <c r="AE1233" s="569"/>
      <c r="AF1233" s="569"/>
      <c r="AG1233" s="569"/>
      <c r="AH1233" s="569"/>
      <c r="AI1233" s="569"/>
      <c r="AJ1233" s="569"/>
      <c r="AK1233" s="569"/>
      <c r="AL1233" s="569"/>
      <c r="AM1233" s="569"/>
      <c r="AN1233" s="569"/>
      <c r="AQ1233" s="525"/>
      <c r="AR1233" s="525"/>
      <c r="AS1233" s="525"/>
      <c r="AT1233" s="525"/>
      <c r="AU1233" s="525"/>
      <c r="AV1233" s="525"/>
      <c r="AW1233" s="525"/>
      <c r="AX1233" s="525"/>
      <c r="AY1233" s="525"/>
      <c r="AZ1233" s="525"/>
      <c r="BA1233" s="525"/>
    </row>
    <row r="1234" spans="28:53" s="94" customFormat="1">
      <c r="AB1234" s="575"/>
      <c r="AC1234" s="569"/>
      <c r="AD1234" s="569"/>
      <c r="AE1234" s="569"/>
      <c r="AF1234" s="569"/>
      <c r="AG1234" s="569"/>
      <c r="AH1234" s="569"/>
      <c r="AI1234" s="569"/>
      <c r="AJ1234" s="569"/>
      <c r="AK1234" s="569"/>
      <c r="AL1234" s="569"/>
      <c r="AM1234" s="569"/>
      <c r="AN1234" s="569"/>
      <c r="AQ1234" s="525"/>
      <c r="AR1234" s="525"/>
      <c r="AS1234" s="525"/>
      <c r="AT1234" s="525"/>
      <c r="AU1234" s="525"/>
      <c r="AV1234" s="525"/>
      <c r="AW1234" s="525"/>
      <c r="AX1234" s="525"/>
      <c r="AY1234" s="525"/>
      <c r="AZ1234" s="525"/>
      <c r="BA1234" s="525"/>
    </row>
    <row r="1235" spans="28:53" s="94" customFormat="1">
      <c r="AB1235" s="575"/>
      <c r="AC1235" s="569"/>
      <c r="AD1235" s="569"/>
      <c r="AE1235" s="569"/>
      <c r="AF1235" s="569"/>
      <c r="AG1235" s="569"/>
      <c r="AH1235" s="569"/>
      <c r="AI1235" s="569"/>
      <c r="AJ1235" s="569"/>
      <c r="AK1235" s="569"/>
      <c r="AL1235" s="569"/>
      <c r="AM1235" s="569"/>
      <c r="AN1235" s="569"/>
      <c r="AQ1235" s="525"/>
      <c r="AR1235" s="525"/>
      <c r="AS1235" s="525"/>
      <c r="AT1235" s="525"/>
      <c r="AU1235" s="525"/>
      <c r="AV1235" s="525"/>
      <c r="AW1235" s="525"/>
      <c r="AX1235" s="525"/>
      <c r="AY1235" s="525"/>
      <c r="AZ1235" s="525"/>
      <c r="BA1235" s="525"/>
    </row>
    <row r="1236" spans="28:53" s="94" customFormat="1">
      <c r="AB1236" s="575"/>
      <c r="AC1236" s="569"/>
      <c r="AD1236" s="569"/>
      <c r="AE1236" s="569"/>
      <c r="AF1236" s="569"/>
      <c r="AG1236" s="569"/>
      <c r="AH1236" s="569"/>
      <c r="AI1236" s="569"/>
      <c r="AJ1236" s="569"/>
      <c r="AK1236" s="569"/>
      <c r="AL1236" s="569"/>
      <c r="AM1236" s="569"/>
      <c r="AN1236" s="569"/>
      <c r="AQ1236" s="525"/>
      <c r="AR1236" s="525"/>
      <c r="AS1236" s="525"/>
      <c r="AT1236" s="525"/>
      <c r="AU1236" s="525"/>
      <c r="AV1236" s="525"/>
      <c r="AW1236" s="525"/>
      <c r="AX1236" s="525"/>
      <c r="AY1236" s="525"/>
      <c r="AZ1236" s="525"/>
      <c r="BA1236" s="525"/>
    </row>
    <row r="1237" spans="28:53" s="94" customFormat="1">
      <c r="AB1237" s="575"/>
      <c r="AC1237" s="569"/>
      <c r="AD1237" s="569"/>
      <c r="AE1237" s="569"/>
      <c r="AF1237" s="569"/>
      <c r="AG1237" s="569"/>
      <c r="AH1237" s="569"/>
      <c r="AI1237" s="569"/>
      <c r="AJ1237" s="569"/>
      <c r="AK1237" s="569"/>
      <c r="AL1237" s="569"/>
      <c r="AM1237" s="569"/>
      <c r="AN1237" s="569"/>
      <c r="AQ1237" s="525"/>
      <c r="AR1237" s="525"/>
      <c r="AS1237" s="525"/>
      <c r="AT1237" s="525"/>
      <c r="AU1237" s="525"/>
      <c r="AV1237" s="525"/>
      <c r="AW1237" s="525"/>
      <c r="AX1237" s="525"/>
      <c r="AY1237" s="525"/>
      <c r="AZ1237" s="525"/>
      <c r="BA1237" s="525"/>
    </row>
    <row r="1238" spans="28:53" s="94" customFormat="1">
      <c r="AB1238" s="575"/>
      <c r="AC1238" s="569"/>
      <c r="AD1238" s="569"/>
      <c r="AE1238" s="569"/>
      <c r="AF1238" s="569"/>
      <c r="AG1238" s="569"/>
      <c r="AH1238" s="569"/>
      <c r="AI1238" s="569"/>
      <c r="AJ1238" s="569"/>
      <c r="AK1238" s="569"/>
      <c r="AL1238" s="569"/>
      <c r="AM1238" s="569"/>
      <c r="AN1238" s="569"/>
      <c r="AQ1238" s="525"/>
      <c r="AR1238" s="525"/>
      <c r="AS1238" s="525"/>
      <c r="AT1238" s="525"/>
      <c r="AU1238" s="525"/>
      <c r="AV1238" s="525"/>
      <c r="AW1238" s="525"/>
      <c r="AX1238" s="525"/>
      <c r="AY1238" s="525"/>
      <c r="AZ1238" s="525"/>
      <c r="BA1238" s="525"/>
    </row>
    <row r="1239" spans="28:53" s="94" customFormat="1">
      <c r="AB1239" s="575"/>
      <c r="AC1239" s="569"/>
      <c r="AD1239" s="569"/>
      <c r="AE1239" s="569"/>
      <c r="AF1239" s="569"/>
      <c r="AG1239" s="569"/>
      <c r="AH1239" s="569"/>
      <c r="AI1239" s="569"/>
      <c r="AJ1239" s="569"/>
      <c r="AK1239" s="569"/>
      <c r="AL1239" s="569"/>
      <c r="AM1239" s="569"/>
      <c r="AN1239" s="569"/>
      <c r="AQ1239" s="525"/>
      <c r="AR1239" s="525"/>
      <c r="AS1239" s="525"/>
      <c r="AT1239" s="525"/>
      <c r="AU1239" s="525"/>
      <c r="AV1239" s="525"/>
      <c r="AW1239" s="525"/>
      <c r="AX1239" s="525"/>
      <c r="AY1239" s="525"/>
      <c r="AZ1239" s="525"/>
      <c r="BA1239" s="525"/>
    </row>
    <row r="1240" spans="28:53" s="94" customFormat="1">
      <c r="AB1240" s="575"/>
      <c r="AC1240" s="569"/>
      <c r="AD1240" s="569"/>
      <c r="AE1240" s="569"/>
      <c r="AF1240" s="569"/>
      <c r="AG1240" s="569"/>
      <c r="AH1240" s="569"/>
      <c r="AI1240" s="569"/>
      <c r="AJ1240" s="569"/>
      <c r="AK1240" s="569"/>
      <c r="AL1240" s="569"/>
      <c r="AM1240" s="569"/>
      <c r="AN1240" s="569"/>
      <c r="AQ1240" s="525"/>
      <c r="AR1240" s="525"/>
      <c r="AS1240" s="525"/>
      <c r="AT1240" s="525"/>
      <c r="AU1240" s="525"/>
      <c r="AV1240" s="525"/>
      <c r="AW1240" s="525"/>
      <c r="AX1240" s="525"/>
      <c r="AY1240" s="525"/>
      <c r="AZ1240" s="525"/>
      <c r="BA1240" s="525"/>
    </row>
    <row r="1241" spans="28:53" s="94" customFormat="1">
      <c r="AB1241" s="575"/>
      <c r="AC1241" s="569"/>
      <c r="AD1241" s="569"/>
      <c r="AE1241" s="569"/>
      <c r="AF1241" s="569"/>
      <c r="AG1241" s="569"/>
      <c r="AH1241" s="569"/>
      <c r="AI1241" s="569"/>
      <c r="AJ1241" s="569"/>
      <c r="AK1241" s="569"/>
      <c r="AL1241" s="569"/>
      <c r="AM1241" s="569"/>
      <c r="AN1241" s="569"/>
      <c r="AQ1241" s="525"/>
      <c r="AR1241" s="525"/>
      <c r="AS1241" s="525"/>
      <c r="AT1241" s="525"/>
      <c r="AU1241" s="525"/>
      <c r="AV1241" s="525"/>
      <c r="AW1241" s="525"/>
      <c r="AX1241" s="525"/>
      <c r="AY1241" s="525"/>
      <c r="AZ1241" s="525"/>
      <c r="BA1241" s="525"/>
    </row>
    <row r="1242" spans="28:53" s="94" customFormat="1">
      <c r="AB1242" s="575"/>
      <c r="AC1242" s="569"/>
      <c r="AD1242" s="569"/>
      <c r="AE1242" s="569"/>
      <c r="AF1242" s="569"/>
      <c r="AG1242" s="569"/>
      <c r="AH1242" s="569"/>
      <c r="AI1242" s="569"/>
      <c r="AJ1242" s="569"/>
      <c r="AK1242" s="569"/>
      <c r="AL1242" s="569"/>
      <c r="AM1242" s="569"/>
      <c r="AN1242" s="569"/>
      <c r="AQ1242" s="525"/>
      <c r="AR1242" s="525"/>
      <c r="AS1242" s="525"/>
      <c r="AT1242" s="525"/>
      <c r="AU1242" s="525"/>
      <c r="AV1242" s="525"/>
      <c r="AW1242" s="525"/>
      <c r="AX1242" s="525"/>
      <c r="AY1242" s="525"/>
      <c r="AZ1242" s="525"/>
      <c r="BA1242" s="525"/>
    </row>
    <row r="1243" spans="28:53" s="94" customFormat="1">
      <c r="AB1243" s="575"/>
      <c r="AC1243" s="569"/>
      <c r="AD1243" s="569"/>
      <c r="AE1243" s="569"/>
      <c r="AF1243" s="569"/>
      <c r="AG1243" s="569"/>
      <c r="AH1243" s="569"/>
      <c r="AI1243" s="569"/>
      <c r="AJ1243" s="569"/>
      <c r="AK1243" s="569"/>
      <c r="AL1243" s="569"/>
      <c r="AM1243" s="569"/>
      <c r="AN1243" s="569"/>
      <c r="AQ1243" s="525"/>
      <c r="AR1243" s="525"/>
      <c r="AS1243" s="525"/>
      <c r="AT1243" s="525"/>
      <c r="AU1243" s="525"/>
      <c r="AV1243" s="525"/>
      <c r="AW1243" s="525"/>
      <c r="AX1243" s="525"/>
      <c r="AY1243" s="525"/>
      <c r="AZ1243" s="525"/>
      <c r="BA1243" s="525"/>
    </row>
    <row r="1244" spans="28:53" s="94" customFormat="1">
      <c r="AB1244" s="575"/>
      <c r="AC1244" s="569"/>
      <c r="AD1244" s="569"/>
      <c r="AE1244" s="569"/>
      <c r="AF1244" s="569"/>
      <c r="AG1244" s="569"/>
      <c r="AH1244" s="569"/>
      <c r="AI1244" s="569"/>
      <c r="AJ1244" s="569"/>
      <c r="AK1244" s="569"/>
      <c r="AL1244" s="569"/>
      <c r="AM1244" s="569"/>
      <c r="AN1244" s="569"/>
      <c r="AQ1244" s="525"/>
      <c r="AR1244" s="525"/>
      <c r="AS1244" s="525"/>
      <c r="AT1244" s="525"/>
      <c r="AU1244" s="525"/>
      <c r="AV1244" s="525"/>
      <c r="AW1244" s="525"/>
      <c r="AX1244" s="525"/>
      <c r="AY1244" s="525"/>
      <c r="AZ1244" s="525"/>
      <c r="BA1244" s="525"/>
    </row>
    <row r="1245" spans="28:53" s="94" customFormat="1">
      <c r="AB1245" s="575"/>
      <c r="AC1245" s="569"/>
      <c r="AD1245" s="569"/>
      <c r="AE1245" s="569"/>
      <c r="AF1245" s="569"/>
      <c r="AG1245" s="569"/>
      <c r="AH1245" s="569"/>
      <c r="AI1245" s="569"/>
      <c r="AJ1245" s="569"/>
      <c r="AK1245" s="569"/>
      <c r="AL1245" s="569"/>
      <c r="AM1245" s="569"/>
      <c r="AN1245" s="569"/>
      <c r="AQ1245" s="525"/>
      <c r="AR1245" s="525"/>
      <c r="AS1245" s="525"/>
      <c r="AT1245" s="525"/>
      <c r="AU1245" s="525"/>
      <c r="AV1245" s="525"/>
      <c r="AW1245" s="525"/>
      <c r="AX1245" s="525"/>
      <c r="AY1245" s="525"/>
      <c r="AZ1245" s="525"/>
      <c r="BA1245" s="525"/>
    </row>
    <row r="1246" spans="28:53" s="94" customFormat="1">
      <c r="AB1246" s="575"/>
      <c r="AC1246" s="569"/>
      <c r="AD1246" s="569"/>
      <c r="AE1246" s="569"/>
      <c r="AF1246" s="569"/>
      <c r="AG1246" s="569"/>
      <c r="AH1246" s="569"/>
      <c r="AI1246" s="569"/>
      <c r="AJ1246" s="569"/>
      <c r="AK1246" s="569"/>
      <c r="AL1246" s="569"/>
      <c r="AM1246" s="569"/>
      <c r="AN1246" s="569"/>
      <c r="AQ1246" s="525"/>
      <c r="AR1246" s="525"/>
      <c r="AS1246" s="525"/>
      <c r="AT1246" s="525"/>
      <c r="AU1246" s="525"/>
      <c r="AV1246" s="525"/>
      <c r="AW1246" s="525"/>
      <c r="AX1246" s="525"/>
      <c r="AY1246" s="525"/>
      <c r="AZ1246" s="525"/>
      <c r="BA1246" s="525"/>
    </row>
    <row r="1247" spans="28:53" s="94" customFormat="1">
      <c r="AB1247" s="575"/>
      <c r="AC1247" s="569"/>
      <c r="AD1247" s="569"/>
      <c r="AE1247" s="569"/>
      <c r="AF1247" s="569"/>
      <c r="AG1247" s="569"/>
      <c r="AH1247" s="569"/>
      <c r="AI1247" s="569"/>
      <c r="AJ1247" s="569"/>
      <c r="AK1247" s="569"/>
      <c r="AL1247" s="569"/>
      <c r="AM1247" s="569"/>
      <c r="AN1247" s="569"/>
      <c r="AQ1247" s="525"/>
      <c r="AR1247" s="525"/>
      <c r="AS1247" s="525"/>
      <c r="AT1247" s="525"/>
      <c r="AU1247" s="525"/>
      <c r="AV1247" s="525"/>
      <c r="AW1247" s="525"/>
      <c r="AX1247" s="525"/>
      <c r="AY1247" s="525"/>
      <c r="AZ1247" s="525"/>
      <c r="BA1247" s="525"/>
    </row>
    <row r="1248" spans="28:53" s="94" customFormat="1">
      <c r="AB1248" s="575"/>
      <c r="AC1248" s="569"/>
      <c r="AD1248" s="569"/>
      <c r="AE1248" s="569"/>
      <c r="AF1248" s="569"/>
      <c r="AG1248" s="569"/>
      <c r="AH1248" s="569"/>
      <c r="AI1248" s="569"/>
      <c r="AJ1248" s="569"/>
      <c r="AK1248" s="569"/>
      <c r="AL1248" s="569"/>
      <c r="AM1248" s="569"/>
      <c r="AN1248" s="569"/>
      <c r="AQ1248" s="525"/>
      <c r="AR1248" s="525"/>
      <c r="AS1248" s="525"/>
      <c r="AT1248" s="525"/>
      <c r="AU1248" s="525"/>
      <c r="AV1248" s="525"/>
      <c r="AW1248" s="525"/>
      <c r="AX1248" s="525"/>
      <c r="AY1248" s="525"/>
      <c r="AZ1248" s="525"/>
      <c r="BA1248" s="525"/>
    </row>
    <row r="1249" spans="28:53" s="94" customFormat="1">
      <c r="AB1249" s="575"/>
      <c r="AC1249" s="569"/>
      <c r="AD1249" s="569"/>
      <c r="AE1249" s="569"/>
      <c r="AF1249" s="569"/>
      <c r="AG1249" s="569"/>
      <c r="AH1249" s="569"/>
      <c r="AI1249" s="569"/>
      <c r="AJ1249" s="569"/>
      <c r="AK1249" s="569"/>
      <c r="AL1249" s="569"/>
      <c r="AM1249" s="569"/>
      <c r="AN1249" s="569"/>
      <c r="AQ1249" s="525"/>
      <c r="AR1249" s="525"/>
      <c r="AS1249" s="525"/>
      <c r="AT1249" s="525"/>
      <c r="AU1249" s="525"/>
      <c r="AV1249" s="525"/>
      <c r="AW1249" s="525"/>
      <c r="AX1249" s="525"/>
      <c r="AY1249" s="525"/>
      <c r="AZ1249" s="525"/>
      <c r="BA1249" s="525"/>
    </row>
    <row r="1250" spans="28:53" s="94" customFormat="1">
      <c r="AB1250" s="575"/>
      <c r="AC1250" s="569"/>
      <c r="AD1250" s="569"/>
      <c r="AE1250" s="569"/>
      <c r="AF1250" s="569"/>
      <c r="AG1250" s="569"/>
      <c r="AH1250" s="569"/>
      <c r="AI1250" s="569"/>
      <c r="AJ1250" s="569"/>
      <c r="AK1250" s="569"/>
      <c r="AL1250" s="569"/>
      <c r="AM1250" s="569"/>
      <c r="AN1250" s="569"/>
      <c r="AQ1250" s="525"/>
      <c r="AR1250" s="525"/>
      <c r="AS1250" s="525"/>
      <c r="AT1250" s="525"/>
      <c r="AU1250" s="525"/>
      <c r="AV1250" s="525"/>
      <c r="AW1250" s="525"/>
      <c r="AX1250" s="525"/>
      <c r="AY1250" s="525"/>
      <c r="AZ1250" s="525"/>
      <c r="BA1250" s="525"/>
    </row>
    <row r="1251" spans="28:53" s="94" customFormat="1">
      <c r="AB1251" s="575"/>
      <c r="AC1251" s="569"/>
      <c r="AD1251" s="569"/>
      <c r="AE1251" s="569"/>
      <c r="AF1251" s="569"/>
      <c r="AG1251" s="569"/>
      <c r="AH1251" s="569"/>
      <c r="AI1251" s="569"/>
      <c r="AJ1251" s="569"/>
      <c r="AK1251" s="569"/>
      <c r="AL1251" s="569"/>
      <c r="AM1251" s="569"/>
      <c r="AN1251" s="569"/>
      <c r="AQ1251" s="525"/>
      <c r="AR1251" s="525"/>
      <c r="AS1251" s="525"/>
      <c r="AT1251" s="525"/>
      <c r="AU1251" s="525"/>
      <c r="AV1251" s="525"/>
      <c r="AW1251" s="525"/>
      <c r="AX1251" s="525"/>
      <c r="AY1251" s="525"/>
      <c r="AZ1251" s="525"/>
      <c r="BA1251" s="525"/>
    </row>
    <row r="1252" spans="28:53" s="94" customFormat="1">
      <c r="AB1252" s="575"/>
      <c r="AC1252" s="569"/>
      <c r="AD1252" s="569"/>
      <c r="AE1252" s="569"/>
      <c r="AF1252" s="569"/>
      <c r="AG1252" s="569"/>
      <c r="AH1252" s="569"/>
      <c r="AI1252" s="569"/>
      <c r="AJ1252" s="569"/>
      <c r="AK1252" s="569"/>
      <c r="AL1252" s="569"/>
      <c r="AM1252" s="569"/>
      <c r="AN1252" s="569"/>
      <c r="AQ1252" s="525"/>
      <c r="AR1252" s="525"/>
      <c r="AS1252" s="525"/>
      <c r="AT1252" s="525"/>
      <c r="AU1252" s="525"/>
      <c r="AV1252" s="525"/>
      <c r="AW1252" s="525"/>
      <c r="AX1252" s="525"/>
      <c r="AY1252" s="525"/>
      <c r="AZ1252" s="525"/>
      <c r="BA1252" s="525"/>
    </row>
    <row r="1253" spans="28:53" s="94" customFormat="1">
      <c r="AB1253" s="575"/>
      <c r="AC1253" s="569"/>
      <c r="AD1253" s="569"/>
      <c r="AE1253" s="569"/>
      <c r="AF1253" s="569"/>
      <c r="AG1253" s="569"/>
      <c r="AH1253" s="569"/>
      <c r="AI1253" s="569"/>
      <c r="AJ1253" s="569"/>
      <c r="AK1253" s="569"/>
      <c r="AL1253" s="569"/>
      <c r="AM1253" s="569"/>
      <c r="AN1253" s="569"/>
      <c r="AQ1253" s="525"/>
      <c r="AR1253" s="525"/>
      <c r="AS1253" s="525"/>
      <c r="AT1253" s="525"/>
      <c r="AU1253" s="525"/>
      <c r="AV1253" s="525"/>
      <c r="AW1253" s="525"/>
      <c r="AX1253" s="525"/>
      <c r="AY1253" s="525"/>
      <c r="AZ1253" s="525"/>
      <c r="BA1253" s="525"/>
    </row>
    <row r="1254" spans="28:53" s="94" customFormat="1">
      <c r="AB1254" s="575"/>
      <c r="AC1254" s="569"/>
      <c r="AD1254" s="569"/>
      <c r="AE1254" s="569"/>
      <c r="AF1254" s="569"/>
      <c r="AG1254" s="569"/>
      <c r="AH1254" s="569"/>
      <c r="AI1254" s="569"/>
      <c r="AJ1254" s="569"/>
      <c r="AK1254" s="569"/>
      <c r="AL1254" s="569"/>
      <c r="AM1254" s="569"/>
      <c r="AN1254" s="569"/>
      <c r="AQ1254" s="525"/>
      <c r="AR1254" s="525"/>
      <c r="AS1254" s="525"/>
      <c r="AT1254" s="525"/>
      <c r="AU1254" s="525"/>
      <c r="AV1254" s="525"/>
      <c r="AW1254" s="525"/>
      <c r="AX1254" s="525"/>
      <c r="AY1254" s="525"/>
      <c r="AZ1254" s="525"/>
      <c r="BA1254" s="525"/>
    </row>
    <row r="1255" spans="28:53" s="94" customFormat="1">
      <c r="AB1255" s="575"/>
      <c r="AC1255" s="569"/>
      <c r="AD1255" s="569"/>
      <c r="AE1255" s="569"/>
      <c r="AF1255" s="569"/>
      <c r="AG1255" s="569"/>
      <c r="AH1255" s="569"/>
      <c r="AI1255" s="569"/>
      <c r="AJ1255" s="569"/>
      <c r="AK1255" s="569"/>
      <c r="AL1255" s="569"/>
      <c r="AM1255" s="569"/>
      <c r="AN1255" s="569"/>
      <c r="AQ1255" s="525"/>
      <c r="AR1255" s="525"/>
      <c r="AS1255" s="525"/>
      <c r="AT1255" s="525"/>
      <c r="AU1255" s="525"/>
      <c r="AV1255" s="525"/>
      <c r="AW1255" s="525"/>
      <c r="AX1255" s="525"/>
      <c r="AY1255" s="525"/>
      <c r="AZ1255" s="525"/>
      <c r="BA1255" s="525"/>
    </row>
    <row r="1256" spans="28:53" s="94" customFormat="1">
      <c r="AB1256" s="575"/>
      <c r="AC1256" s="569"/>
      <c r="AD1256" s="569"/>
      <c r="AE1256" s="569"/>
      <c r="AF1256" s="569"/>
      <c r="AG1256" s="569"/>
      <c r="AH1256" s="569"/>
      <c r="AI1256" s="569"/>
      <c r="AJ1256" s="569"/>
      <c r="AK1256" s="569"/>
      <c r="AL1256" s="569"/>
      <c r="AM1256" s="569"/>
      <c r="AN1256" s="569"/>
      <c r="AQ1256" s="525"/>
      <c r="AR1256" s="525"/>
      <c r="AS1256" s="525"/>
      <c r="AT1256" s="525"/>
      <c r="AU1256" s="525"/>
      <c r="AV1256" s="525"/>
      <c r="AW1256" s="525"/>
      <c r="AX1256" s="525"/>
      <c r="AY1256" s="525"/>
      <c r="AZ1256" s="525"/>
      <c r="BA1256" s="525"/>
    </row>
    <row r="1257" spans="28:53" s="94" customFormat="1">
      <c r="AB1257" s="575"/>
      <c r="AC1257" s="569"/>
      <c r="AD1257" s="569"/>
      <c r="AE1257" s="569"/>
      <c r="AF1257" s="569"/>
      <c r="AG1257" s="569"/>
      <c r="AH1257" s="569"/>
      <c r="AI1257" s="569"/>
      <c r="AJ1257" s="569"/>
      <c r="AK1257" s="569"/>
      <c r="AL1257" s="569"/>
      <c r="AM1257" s="569"/>
      <c r="AN1257" s="569"/>
      <c r="AQ1257" s="525"/>
      <c r="AR1257" s="525"/>
      <c r="AS1257" s="525"/>
      <c r="AT1257" s="525"/>
      <c r="AU1257" s="525"/>
      <c r="AV1257" s="525"/>
      <c r="AW1257" s="525"/>
      <c r="AX1257" s="525"/>
      <c r="AY1257" s="525"/>
      <c r="AZ1257" s="525"/>
      <c r="BA1257" s="525"/>
    </row>
    <row r="1258" spans="28:53" s="94" customFormat="1">
      <c r="AB1258" s="575"/>
      <c r="AC1258" s="569"/>
      <c r="AD1258" s="569"/>
      <c r="AE1258" s="569"/>
      <c r="AF1258" s="569"/>
      <c r="AG1258" s="569"/>
      <c r="AH1258" s="569"/>
      <c r="AI1258" s="569"/>
      <c r="AJ1258" s="569"/>
      <c r="AK1258" s="569"/>
      <c r="AL1258" s="569"/>
      <c r="AM1258" s="569"/>
      <c r="AN1258" s="569"/>
      <c r="AQ1258" s="525"/>
      <c r="AR1258" s="525"/>
      <c r="AS1258" s="525"/>
      <c r="AT1258" s="525"/>
      <c r="AU1258" s="525"/>
      <c r="AV1258" s="525"/>
      <c r="AW1258" s="525"/>
      <c r="AX1258" s="525"/>
      <c r="AY1258" s="525"/>
      <c r="AZ1258" s="525"/>
      <c r="BA1258" s="525"/>
    </row>
    <row r="1259" spans="28:53" s="94" customFormat="1">
      <c r="AB1259" s="575"/>
      <c r="AC1259" s="569"/>
      <c r="AD1259" s="569"/>
      <c r="AE1259" s="569"/>
      <c r="AF1259" s="569"/>
      <c r="AG1259" s="569"/>
      <c r="AH1259" s="569"/>
      <c r="AI1259" s="569"/>
      <c r="AJ1259" s="569"/>
      <c r="AK1259" s="569"/>
      <c r="AL1259" s="569"/>
      <c r="AM1259" s="569"/>
      <c r="AN1259" s="569"/>
      <c r="AQ1259" s="525"/>
      <c r="AR1259" s="525"/>
      <c r="AS1259" s="525"/>
      <c r="AT1259" s="525"/>
      <c r="AU1259" s="525"/>
      <c r="AV1259" s="525"/>
      <c r="AW1259" s="525"/>
      <c r="AX1259" s="525"/>
      <c r="AY1259" s="525"/>
      <c r="AZ1259" s="525"/>
      <c r="BA1259" s="525"/>
    </row>
    <row r="1260" spans="28:53" s="94" customFormat="1">
      <c r="AB1260" s="575"/>
      <c r="AC1260" s="569"/>
      <c r="AD1260" s="569"/>
      <c r="AE1260" s="569"/>
      <c r="AF1260" s="569"/>
      <c r="AG1260" s="569"/>
      <c r="AH1260" s="569"/>
      <c r="AI1260" s="569"/>
      <c r="AJ1260" s="569"/>
      <c r="AK1260" s="569"/>
      <c r="AL1260" s="569"/>
      <c r="AM1260" s="569"/>
      <c r="AN1260" s="569"/>
      <c r="AQ1260" s="525"/>
      <c r="AR1260" s="525"/>
      <c r="AS1260" s="525"/>
      <c r="AT1260" s="525"/>
      <c r="AU1260" s="525"/>
      <c r="AV1260" s="525"/>
      <c r="AW1260" s="525"/>
      <c r="AX1260" s="525"/>
      <c r="AY1260" s="525"/>
      <c r="AZ1260" s="525"/>
      <c r="BA1260" s="525"/>
    </row>
    <row r="1261" spans="28:53" s="94" customFormat="1">
      <c r="AB1261" s="575"/>
      <c r="AC1261" s="569"/>
      <c r="AD1261" s="569"/>
      <c r="AE1261" s="569"/>
      <c r="AF1261" s="569"/>
      <c r="AG1261" s="569"/>
      <c r="AH1261" s="569"/>
      <c r="AI1261" s="569"/>
      <c r="AJ1261" s="569"/>
      <c r="AK1261" s="569"/>
      <c r="AL1261" s="569"/>
      <c r="AM1261" s="569"/>
      <c r="AN1261" s="569"/>
      <c r="AQ1261" s="525"/>
      <c r="AR1261" s="525"/>
      <c r="AS1261" s="525"/>
      <c r="AT1261" s="525"/>
      <c r="AU1261" s="525"/>
      <c r="AV1261" s="525"/>
      <c r="AW1261" s="525"/>
      <c r="AX1261" s="525"/>
      <c r="AY1261" s="525"/>
      <c r="AZ1261" s="525"/>
      <c r="BA1261" s="525"/>
    </row>
    <row r="1262" spans="28:53" s="94" customFormat="1">
      <c r="AB1262" s="575"/>
      <c r="AC1262" s="569"/>
      <c r="AD1262" s="569"/>
      <c r="AE1262" s="569"/>
      <c r="AF1262" s="569"/>
      <c r="AG1262" s="569"/>
      <c r="AH1262" s="569"/>
      <c r="AI1262" s="569"/>
      <c r="AJ1262" s="569"/>
      <c r="AK1262" s="569"/>
      <c r="AL1262" s="569"/>
      <c r="AM1262" s="569"/>
      <c r="AN1262" s="569"/>
      <c r="AQ1262" s="525"/>
      <c r="AR1262" s="525"/>
      <c r="AS1262" s="525"/>
      <c r="AT1262" s="525"/>
      <c r="AU1262" s="525"/>
      <c r="AV1262" s="525"/>
      <c r="AW1262" s="525"/>
      <c r="AX1262" s="525"/>
      <c r="AY1262" s="525"/>
      <c r="AZ1262" s="525"/>
      <c r="BA1262" s="525"/>
    </row>
    <row r="1263" spans="28:53" s="94" customFormat="1">
      <c r="AB1263" s="575"/>
      <c r="AC1263" s="569"/>
      <c r="AD1263" s="569"/>
      <c r="AE1263" s="569"/>
      <c r="AF1263" s="569"/>
      <c r="AG1263" s="569"/>
      <c r="AH1263" s="569"/>
      <c r="AI1263" s="569"/>
      <c r="AJ1263" s="569"/>
      <c r="AK1263" s="569"/>
      <c r="AL1263" s="569"/>
      <c r="AM1263" s="569"/>
      <c r="AN1263" s="569"/>
      <c r="AQ1263" s="525"/>
      <c r="AR1263" s="525"/>
      <c r="AS1263" s="525"/>
      <c r="AT1263" s="525"/>
      <c r="AU1263" s="525"/>
      <c r="AV1263" s="525"/>
      <c r="AW1263" s="525"/>
      <c r="AX1263" s="525"/>
      <c r="AY1263" s="525"/>
      <c r="AZ1263" s="525"/>
      <c r="BA1263" s="525"/>
    </row>
    <row r="1264" spans="28:53" s="94" customFormat="1">
      <c r="AB1264" s="575"/>
      <c r="AC1264" s="569"/>
      <c r="AD1264" s="569"/>
      <c r="AE1264" s="569"/>
      <c r="AF1264" s="569"/>
      <c r="AG1264" s="569"/>
      <c r="AH1264" s="569"/>
      <c r="AI1264" s="569"/>
      <c r="AJ1264" s="569"/>
      <c r="AK1264" s="569"/>
      <c r="AL1264" s="569"/>
      <c r="AM1264" s="569"/>
      <c r="AN1264" s="569"/>
      <c r="AQ1264" s="525"/>
      <c r="AR1264" s="525"/>
      <c r="AS1264" s="525"/>
      <c r="AT1264" s="525"/>
      <c r="AU1264" s="525"/>
      <c r="AV1264" s="525"/>
      <c r="AW1264" s="525"/>
      <c r="AX1264" s="525"/>
      <c r="AY1264" s="525"/>
      <c r="AZ1264" s="525"/>
      <c r="BA1264" s="525"/>
    </row>
    <row r="1265" spans="28:53" s="94" customFormat="1">
      <c r="AB1265" s="575"/>
      <c r="AC1265" s="569"/>
      <c r="AD1265" s="569"/>
      <c r="AE1265" s="569"/>
      <c r="AF1265" s="569"/>
      <c r="AG1265" s="569"/>
      <c r="AH1265" s="569"/>
      <c r="AI1265" s="569"/>
      <c r="AJ1265" s="569"/>
      <c r="AK1265" s="569"/>
      <c r="AL1265" s="569"/>
      <c r="AM1265" s="569"/>
      <c r="AN1265" s="569"/>
      <c r="AQ1265" s="525"/>
      <c r="AR1265" s="525"/>
      <c r="AS1265" s="525"/>
      <c r="AT1265" s="525"/>
      <c r="AU1265" s="525"/>
      <c r="AV1265" s="525"/>
      <c r="AW1265" s="525"/>
      <c r="AX1265" s="525"/>
      <c r="AY1265" s="525"/>
      <c r="AZ1265" s="525"/>
      <c r="BA1265" s="525"/>
    </row>
    <row r="1266" spans="28:53" s="94" customFormat="1">
      <c r="AB1266" s="575"/>
      <c r="AC1266" s="569"/>
      <c r="AD1266" s="569"/>
      <c r="AE1266" s="569"/>
      <c r="AF1266" s="569"/>
      <c r="AG1266" s="569"/>
      <c r="AH1266" s="569"/>
      <c r="AI1266" s="569"/>
      <c r="AJ1266" s="569"/>
      <c r="AK1266" s="569"/>
      <c r="AL1266" s="569"/>
      <c r="AM1266" s="569"/>
      <c r="AN1266" s="569"/>
      <c r="AQ1266" s="525"/>
      <c r="AR1266" s="525"/>
      <c r="AS1266" s="525"/>
      <c r="AT1266" s="525"/>
      <c r="AU1266" s="525"/>
      <c r="AV1266" s="525"/>
      <c r="AW1266" s="525"/>
      <c r="AX1266" s="525"/>
      <c r="AY1266" s="525"/>
      <c r="AZ1266" s="525"/>
      <c r="BA1266" s="525"/>
    </row>
    <row r="1267" spans="28:53" s="94" customFormat="1">
      <c r="AB1267" s="575"/>
      <c r="AC1267" s="569"/>
      <c r="AD1267" s="569"/>
      <c r="AE1267" s="569"/>
      <c r="AF1267" s="569"/>
      <c r="AG1267" s="569"/>
      <c r="AH1267" s="569"/>
      <c r="AI1267" s="569"/>
      <c r="AJ1267" s="569"/>
      <c r="AK1267" s="569"/>
      <c r="AL1267" s="569"/>
      <c r="AM1267" s="569"/>
      <c r="AN1267" s="569"/>
      <c r="AQ1267" s="525"/>
      <c r="AR1267" s="525"/>
      <c r="AS1267" s="525"/>
      <c r="AT1267" s="525"/>
      <c r="AU1267" s="525"/>
      <c r="AV1267" s="525"/>
      <c r="AW1267" s="525"/>
      <c r="AX1267" s="525"/>
      <c r="AY1267" s="525"/>
      <c r="AZ1267" s="525"/>
      <c r="BA1267" s="525"/>
    </row>
    <row r="1268" spans="28:53" s="94" customFormat="1">
      <c r="AB1268" s="575"/>
      <c r="AC1268" s="569"/>
      <c r="AD1268" s="569"/>
      <c r="AE1268" s="569"/>
      <c r="AF1268" s="569"/>
      <c r="AG1268" s="569"/>
      <c r="AH1268" s="569"/>
      <c r="AI1268" s="569"/>
      <c r="AJ1268" s="569"/>
      <c r="AK1268" s="569"/>
      <c r="AL1268" s="569"/>
      <c r="AM1268" s="569"/>
      <c r="AN1268" s="569"/>
      <c r="AQ1268" s="525"/>
      <c r="AR1268" s="525"/>
      <c r="AS1268" s="525"/>
      <c r="AT1268" s="525"/>
      <c r="AU1268" s="525"/>
      <c r="AV1268" s="525"/>
      <c r="AW1268" s="525"/>
      <c r="AX1268" s="525"/>
      <c r="AY1268" s="525"/>
      <c r="AZ1268" s="525"/>
      <c r="BA1268" s="525"/>
    </row>
    <row r="1269" spans="28:53" s="94" customFormat="1">
      <c r="AB1269" s="575"/>
      <c r="AC1269" s="569"/>
      <c r="AD1269" s="569"/>
      <c r="AE1269" s="569"/>
      <c r="AF1269" s="569"/>
      <c r="AG1269" s="569"/>
      <c r="AH1269" s="569"/>
      <c r="AI1269" s="569"/>
      <c r="AJ1269" s="569"/>
      <c r="AK1269" s="569"/>
      <c r="AL1269" s="569"/>
      <c r="AM1269" s="569"/>
      <c r="AN1269" s="569"/>
      <c r="AQ1269" s="525"/>
      <c r="AR1269" s="525"/>
      <c r="AS1269" s="525"/>
      <c r="AT1269" s="525"/>
      <c r="AU1269" s="525"/>
      <c r="AV1269" s="525"/>
      <c r="AW1269" s="525"/>
      <c r="AX1269" s="525"/>
      <c r="AY1269" s="525"/>
      <c r="AZ1269" s="525"/>
      <c r="BA1269" s="525"/>
    </row>
    <row r="1270" spans="28:53" s="94" customFormat="1">
      <c r="AB1270" s="575"/>
      <c r="AC1270" s="569"/>
      <c r="AD1270" s="569"/>
      <c r="AE1270" s="569"/>
      <c r="AF1270" s="569"/>
      <c r="AG1270" s="569"/>
      <c r="AH1270" s="569"/>
      <c r="AI1270" s="569"/>
      <c r="AJ1270" s="569"/>
      <c r="AK1270" s="569"/>
      <c r="AL1270" s="569"/>
      <c r="AM1270" s="569"/>
      <c r="AN1270" s="569"/>
      <c r="AQ1270" s="525"/>
      <c r="AR1270" s="525"/>
      <c r="AS1270" s="525"/>
      <c r="AT1270" s="525"/>
      <c r="AU1270" s="525"/>
      <c r="AV1270" s="525"/>
      <c r="AW1270" s="525"/>
      <c r="AX1270" s="525"/>
      <c r="AY1270" s="525"/>
      <c r="AZ1270" s="525"/>
      <c r="BA1270" s="525"/>
    </row>
    <row r="1271" spans="28:53" s="94" customFormat="1">
      <c r="AB1271" s="575"/>
      <c r="AC1271" s="569"/>
      <c r="AD1271" s="569"/>
      <c r="AE1271" s="569"/>
      <c r="AF1271" s="569"/>
      <c r="AG1271" s="569"/>
      <c r="AH1271" s="569"/>
      <c r="AI1271" s="569"/>
      <c r="AJ1271" s="569"/>
      <c r="AK1271" s="569"/>
      <c r="AL1271" s="569"/>
      <c r="AM1271" s="569"/>
      <c r="AN1271" s="569"/>
      <c r="AQ1271" s="525"/>
      <c r="AR1271" s="525"/>
      <c r="AS1271" s="525"/>
      <c r="AT1271" s="525"/>
      <c r="AU1271" s="525"/>
      <c r="AV1271" s="525"/>
      <c r="AW1271" s="525"/>
      <c r="AX1271" s="525"/>
      <c r="AY1271" s="525"/>
      <c r="AZ1271" s="525"/>
      <c r="BA1271" s="525"/>
    </row>
    <row r="1272" spans="28:53" s="94" customFormat="1">
      <c r="AB1272" s="575"/>
      <c r="AC1272" s="569"/>
      <c r="AD1272" s="569"/>
      <c r="AE1272" s="569"/>
      <c r="AF1272" s="569"/>
      <c r="AG1272" s="569"/>
      <c r="AH1272" s="569"/>
      <c r="AI1272" s="569"/>
      <c r="AJ1272" s="569"/>
      <c r="AK1272" s="569"/>
      <c r="AL1272" s="569"/>
      <c r="AM1272" s="569"/>
      <c r="AN1272" s="569"/>
      <c r="AQ1272" s="525"/>
      <c r="AR1272" s="525"/>
      <c r="AS1272" s="525"/>
      <c r="AT1272" s="525"/>
      <c r="AU1272" s="525"/>
      <c r="AV1272" s="525"/>
      <c r="AW1272" s="525"/>
      <c r="AX1272" s="525"/>
      <c r="AY1272" s="525"/>
      <c r="AZ1272" s="525"/>
      <c r="BA1272" s="525"/>
    </row>
    <row r="1273" spans="28:53" s="94" customFormat="1">
      <c r="AB1273" s="575"/>
      <c r="AC1273" s="569"/>
      <c r="AD1273" s="569"/>
      <c r="AE1273" s="569"/>
      <c r="AF1273" s="569"/>
      <c r="AG1273" s="569"/>
      <c r="AH1273" s="569"/>
      <c r="AI1273" s="569"/>
      <c r="AJ1273" s="569"/>
      <c r="AK1273" s="569"/>
      <c r="AL1273" s="569"/>
      <c r="AM1273" s="569"/>
      <c r="AN1273" s="569"/>
      <c r="AQ1273" s="525"/>
      <c r="AR1273" s="525"/>
      <c r="AS1273" s="525"/>
      <c r="AT1273" s="525"/>
      <c r="AU1273" s="525"/>
      <c r="AV1273" s="525"/>
      <c r="AW1273" s="525"/>
      <c r="AX1273" s="525"/>
      <c r="AY1273" s="525"/>
      <c r="AZ1273" s="525"/>
      <c r="BA1273" s="525"/>
    </row>
    <row r="1274" spans="28:53" s="94" customFormat="1">
      <c r="AB1274" s="575"/>
      <c r="AC1274" s="569"/>
      <c r="AD1274" s="569"/>
      <c r="AE1274" s="569"/>
      <c r="AF1274" s="569"/>
      <c r="AG1274" s="569"/>
      <c r="AH1274" s="569"/>
      <c r="AI1274" s="569"/>
      <c r="AJ1274" s="569"/>
      <c r="AK1274" s="569"/>
      <c r="AL1274" s="569"/>
      <c r="AM1274" s="569"/>
      <c r="AN1274" s="569"/>
      <c r="AQ1274" s="525"/>
      <c r="AR1274" s="525"/>
      <c r="AS1274" s="525"/>
      <c r="AT1274" s="525"/>
      <c r="AU1274" s="525"/>
      <c r="AV1274" s="525"/>
      <c r="AW1274" s="525"/>
      <c r="AX1274" s="525"/>
      <c r="AY1274" s="525"/>
      <c r="AZ1274" s="525"/>
      <c r="BA1274" s="525"/>
    </row>
    <row r="1275" spans="28:53" s="94" customFormat="1">
      <c r="AB1275" s="575"/>
      <c r="AC1275" s="569"/>
      <c r="AD1275" s="569"/>
      <c r="AE1275" s="569"/>
      <c r="AF1275" s="569"/>
      <c r="AG1275" s="569"/>
      <c r="AH1275" s="569"/>
      <c r="AI1275" s="569"/>
      <c r="AJ1275" s="569"/>
      <c r="AK1275" s="569"/>
      <c r="AL1275" s="569"/>
      <c r="AM1275" s="569"/>
      <c r="AN1275" s="569"/>
      <c r="AQ1275" s="525"/>
      <c r="AR1275" s="525"/>
      <c r="AS1275" s="525"/>
      <c r="AT1275" s="525"/>
      <c r="AU1275" s="525"/>
      <c r="AV1275" s="525"/>
      <c r="AW1275" s="525"/>
      <c r="AX1275" s="525"/>
      <c r="AY1275" s="525"/>
      <c r="AZ1275" s="525"/>
      <c r="BA1275" s="525"/>
    </row>
    <row r="1276" spans="28:53" s="94" customFormat="1">
      <c r="AB1276" s="575"/>
      <c r="AC1276" s="569"/>
      <c r="AD1276" s="569"/>
      <c r="AE1276" s="569"/>
      <c r="AF1276" s="569"/>
      <c r="AG1276" s="569"/>
      <c r="AH1276" s="569"/>
      <c r="AI1276" s="569"/>
      <c r="AJ1276" s="569"/>
      <c r="AK1276" s="569"/>
      <c r="AL1276" s="569"/>
      <c r="AM1276" s="569"/>
      <c r="AN1276" s="569"/>
      <c r="AQ1276" s="525"/>
      <c r="AR1276" s="525"/>
      <c r="AS1276" s="525"/>
      <c r="AT1276" s="525"/>
      <c r="AU1276" s="525"/>
      <c r="AV1276" s="525"/>
      <c r="AW1276" s="525"/>
      <c r="AX1276" s="525"/>
      <c r="AY1276" s="525"/>
      <c r="AZ1276" s="525"/>
      <c r="BA1276" s="525"/>
    </row>
    <row r="1277" spans="28:53" s="94" customFormat="1">
      <c r="AB1277" s="575"/>
      <c r="AC1277" s="569"/>
      <c r="AD1277" s="569"/>
      <c r="AE1277" s="569"/>
      <c r="AF1277" s="569"/>
      <c r="AG1277" s="569"/>
      <c r="AH1277" s="569"/>
      <c r="AI1277" s="569"/>
      <c r="AJ1277" s="569"/>
      <c r="AK1277" s="569"/>
      <c r="AL1277" s="569"/>
      <c r="AM1277" s="569"/>
      <c r="AN1277" s="569"/>
      <c r="AQ1277" s="525"/>
      <c r="AR1277" s="525"/>
      <c r="AS1277" s="525"/>
      <c r="AT1277" s="525"/>
      <c r="AU1277" s="525"/>
      <c r="AV1277" s="525"/>
      <c r="AW1277" s="525"/>
      <c r="AX1277" s="525"/>
      <c r="AY1277" s="525"/>
      <c r="AZ1277" s="525"/>
      <c r="BA1277" s="525"/>
    </row>
    <row r="1278" spans="28:53" s="94" customFormat="1">
      <c r="AB1278" s="575"/>
      <c r="AC1278" s="569"/>
      <c r="AD1278" s="569"/>
      <c r="AE1278" s="569"/>
      <c r="AF1278" s="569"/>
      <c r="AG1278" s="569"/>
      <c r="AH1278" s="569"/>
      <c r="AI1278" s="569"/>
      <c r="AJ1278" s="569"/>
      <c r="AK1278" s="569"/>
      <c r="AL1278" s="569"/>
      <c r="AM1278" s="569"/>
      <c r="AN1278" s="569"/>
      <c r="AQ1278" s="525"/>
      <c r="AR1278" s="525"/>
      <c r="AS1278" s="525"/>
      <c r="AT1278" s="525"/>
      <c r="AU1278" s="525"/>
      <c r="AV1278" s="525"/>
      <c r="AW1278" s="525"/>
      <c r="AX1278" s="525"/>
      <c r="AY1278" s="525"/>
      <c r="AZ1278" s="525"/>
      <c r="BA1278" s="525"/>
    </row>
    <row r="1279" spans="28:53" s="94" customFormat="1">
      <c r="AB1279" s="575"/>
      <c r="AC1279" s="569"/>
      <c r="AD1279" s="569"/>
      <c r="AE1279" s="569"/>
      <c r="AF1279" s="569"/>
      <c r="AG1279" s="569"/>
      <c r="AH1279" s="569"/>
      <c r="AI1279" s="569"/>
      <c r="AJ1279" s="569"/>
      <c r="AK1279" s="569"/>
      <c r="AL1279" s="569"/>
      <c r="AM1279" s="569"/>
      <c r="AN1279" s="569"/>
      <c r="AQ1279" s="525"/>
      <c r="AR1279" s="525"/>
      <c r="AS1279" s="525"/>
      <c r="AT1279" s="525"/>
      <c r="AU1279" s="525"/>
      <c r="AV1279" s="525"/>
      <c r="AW1279" s="525"/>
      <c r="AX1279" s="525"/>
      <c r="AY1279" s="525"/>
      <c r="AZ1279" s="525"/>
      <c r="BA1279" s="525"/>
    </row>
    <row r="1280" spans="28:53" s="94" customFormat="1">
      <c r="AB1280" s="575"/>
      <c r="AC1280" s="569"/>
      <c r="AD1280" s="569"/>
      <c r="AE1280" s="569"/>
      <c r="AF1280" s="569"/>
      <c r="AG1280" s="569"/>
      <c r="AH1280" s="569"/>
      <c r="AI1280" s="569"/>
      <c r="AJ1280" s="569"/>
      <c r="AK1280" s="569"/>
      <c r="AL1280" s="569"/>
      <c r="AM1280" s="569"/>
      <c r="AN1280" s="569"/>
      <c r="AQ1280" s="525"/>
      <c r="AR1280" s="525"/>
      <c r="AS1280" s="525"/>
      <c r="AT1280" s="525"/>
      <c r="AU1280" s="525"/>
      <c r="AV1280" s="525"/>
      <c r="AW1280" s="525"/>
      <c r="AX1280" s="525"/>
      <c r="AY1280" s="525"/>
      <c r="AZ1280" s="525"/>
      <c r="BA1280" s="525"/>
    </row>
    <row r="1281" spans="28:53" s="94" customFormat="1">
      <c r="AB1281" s="575"/>
      <c r="AC1281" s="569"/>
      <c r="AD1281" s="569"/>
      <c r="AE1281" s="569"/>
      <c r="AF1281" s="569"/>
      <c r="AG1281" s="569"/>
      <c r="AH1281" s="569"/>
      <c r="AI1281" s="569"/>
      <c r="AJ1281" s="569"/>
      <c r="AK1281" s="569"/>
      <c r="AL1281" s="569"/>
      <c r="AM1281" s="569"/>
      <c r="AN1281" s="569"/>
      <c r="AQ1281" s="525"/>
      <c r="AR1281" s="525"/>
      <c r="AS1281" s="525"/>
      <c r="AT1281" s="525"/>
      <c r="AU1281" s="525"/>
      <c r="AV1281" s="525"/>
      <c r="AW1281" s="525"/>
      <c r="AX1281" s="525"/>
      <c r="AY1281" s="525"/>
      <c r="AZ1281" s="525"/>
      <c r="BA1281" s="525"/>
    </row>
    <row r="1282" spans="28:53" s="94" customFormat="1">
      <c r="AB1282" s="575"/>
      <c r="AC1282" s="569"/>
      <c r="AD1282" s="569"/>
      <c r="AE1282" s="569"/>
      <c r="AF1282" s="569"/>
      <c r="AG1282" s="569"/>
      <c r="AH1282" s="569"/>
      <c r="AI1282" s="569"/>
      <c r="AJ1282" s="569"/>
      <c r="AK1282" s="569"/>
      <c r="AL1282" s="569"/>
      <c r="AM1282" s="569"/>
      <c r="AN1282" s="569"/>
      <c r="AQ1282" s="525"/>
      <c r="AR1282" s="525"/>
      <c r="AS1282" s="525"/>
      <c r="AT1282" s="525"/>
      <c r="AU1282" s="525"/>
      <c r="AV1282" s="525"/>
      <c r="AW1282" s="525"/>
      <c r="AX1282" s="525"/>
      <c r="AY1282" s="525"/>
      <c r="AZ1282" s="525"/>
      <c r="BA1282" s="525"/>
    </row>
    <row r="1283" spans="28:53" s="94" customFormat="1">
      <c r="AB1283" s="575"/>
      <c r="AC1283" s="569"/>
      <c r="AD1283" s="569"/>
      <c r="AE1283" s="569"/>
      <c r="AF1283" s="569"/>
      <c r="AG1283" s="569"/>
      <c r="AH1283" s="569"/>
      <c r="AI1283" s="569"/>
      <c r="AJ1283" s="569"/>
      <c r="AK1283" s="569"/>
      <c r="AL1283" s="569"/>
      <c r="AM1283" s="569"/>
      <c r="AN1283" s="569"/>
      <c r="AQ1283" s="525"/>
      <c r="AR1283" s="525"/>
      <c r="AS1283" s="525"/>
      <c r="AT1283" s="525"/>
      <c r="AU1283" s="525"/>
      <c r="AV1283" s="525"/>
      <c r="AW1283" s="525"/>
      <c r="AX1283" s="525"/>
      <c r="AY1283" s="525"/>
      <c r="AZ1283" s="525"/>
      <c r="BA1283" s="525"/>
    </row>
    <row r="1284" spans="28:53" s="94" customFormat="1">
      <c r="AB1284" s="575"/>
      <c r="AC1284" s="569"/>
      <c r="AD1284" s="569"/>
      <c r="AE1284" s="569"/>
      <c r="AF1284" s="569"/>
      <c r="AG1284" s="569"/>
      <c r="AH1284" s="569"/>
      <c r="AI1284" s="569"/>
      <c r="AJ1284" s="569"/>
      <c r="AK1284" s="569"/>
      <c r="AL1284" s="569"/>
      <c r="AM1284" s="569"/>
      <c r="AN1284" s="569"/>
      <c r="AQ1284" s="525"/>
      <c r="AR1284" s="525"/>
      <c r="AS1284" s="525"/>
      <c r="AT1284" s="525"/>
      <c r="AU1284" s="525"/>
      <c r="AV1284" s="525"/>
      <c r="AW1284" s="525"/>
      <c r="AX1284" s="525"/>
      <c r="AY1284" s="525"/>
      <c r="AZ1284" s="525"/>
      <c r="BA1284" s="525"/>
    </row>
    <row r="1285" spans="28:53" s="94" customFormat="1">
      <c r="AB1285" s="575"/>
      <c r="AC1285" s="569"/>
      <c r="AD1285" s="569"/>
      <c r="AE1285" s="569"/>
      <c r="AF1285" s="569"/>
      <c r="AG1285" s="569"/>
      <c r="AH1285" s="569"/>
      <c r="AI1285" s="569"/>
      <c r="AJ1285" s="569"/>
      <c r="AK1285" s="569"/>
      <c r="AL1285" s="569"/>
      <c r="AM1285" s="569"/>
      <c r="AN1285" s="569"/>
      <c r="AQ1285" s="525"/>
      <c r="AR1285" s="525"/>
      <c r="AS1285" s="525"/>
      <c r="AT1285" s="525"/>
      <c r="AU1285" s="525"/>
      <c r="AV1285" s="525"/>
      <c r="AW1285" s="525"/>
      <c r="AX1285" s="525"/>
      <c r="AY1285" s="525"/>
      <c r="AZ1285" s="525"/>
      <c r="BA1285" s="525"/>
    </row>
    <row r="1286" spans="28:53" s="94" customFormat="1">
      <c r="AB1286" s="575"/>
      <c r="AC1286" s="569"/>
      <c r="AD1286" s="569"/>
      <c r="AE1286" s="569"/>
      <c r="AF1286" s="569"/>
      <c r="AG1286" s="569"/>
      <c r="AH1286" s="569"/>
      <c r="AI1286" s="569"/>
      <c r="AJ1286" s="569"/>
      <c r="AK1286" s="569"/>
      <c r="AL1286" s="569"/>
      <c r="AM1286" s="569"/>
      <c r="AN1286" s="569"/>
      <c r="AQ1286" s="525"/>
      <c r="AR1286" s="525"/>
      <c r="AS1286" s="525"/>
      <c r="AT1286" s="525"/>
      <c r="AU1286" s="525"/>
      <c r="AV1286" s="525"/>
      <c r="AW1286" s="525"/>
      <c r="AX1286" s="525"/>
      <c r="AY1286" s="525"/>
      <c r="AZ1286" s="525"/>
      <c r="BA1286" s="525"/>
    </row>
    <row r="1287" spans="28:53" s="94" customFormat="1">
      <c r="AB1287" s="575"/>
      <c r="AC1287" s="569"/>
      <c r="AD1287" s="569"/>
      <c r="AE1287" s="569"/>
      <c r="AF1287" s="569"/>
      <c r="AG1287" s="569"/>
      <c r="AH1287" s="569"/>
      <c r="AI1287" s="569"/>
      <c r="AJ1287" s="569"/>
      <c r="AK1287" s="569"/>
      <c r="AL1287" s="569"/>
      <c r="AM1287" s="569"/>
      <c r="AN1287" s="569"/>
      <c r="AQ1287" s="525"/>
      <c r="AR1287" s="525"/>
      <c r="AS1287" s="525"/>
      <c r="AT1287" s="525"/>
      <c r="AU1287" s="525"/>
      <c r="AV1287" s="525"/>
      <c r="AW1287" s="525"/>
      <c r="AX1287" s="525"/>
      <c r="AY1287" s="525"/>
      <c r="AZ1287" s="525"/>
      <c r="BA1287" s="525"/>
    </row>
    <row r="1288" spans="28:53" s="94" customFormat="1">
      <c r="AB1288" s="575"/>
      <c r="AC1288" s="569"/>
      <c r="AD1288" s="569"/>
      <c r="AE1288" s="569"/>
      <c r="AF1288" s="569"/>
      <c r="AG1288" s="569"/>
      <c r="AH1288" s="569"/>
      <c r="AI1288" s="569"/>
      <c r="AJ1288" s="569"/>
      <c r="AK1288" s="569"/>
      <c r="AL1288" s="569"/>
      <c r="AM1288" s="569"/>
      <c r="AN1288" s="569"/>
      <c r="AQ1288" s="525"/>
      <c r="AR1288" s="525"/>
      <c r="AS1288" s="525"/>
      <c r="AT1288" s="525"/>
      <c r="AU1288" s="525"/>
      <c r="AV1288" s="525"/>
      <c r="AW1288" s="525"/>
      <c r="AX1288" s="525"/>
      <c r="AY1288" s="525"/>
      <c r="AZ1288" s="525"/>
      <c r="BA1288" s="525"/>
    </row>
    <row r="1289" spans="28:53" s="94" customFormat="1">
      <c r="AB1289" s="575"/>
      <c r="AC1289" s="569"/>
      <c r="AD1289" s="569"/>
      <c r="AE1289" s="569"/>
      <c r="AF1289" s="569"/>
      <c r="AG1289" s="569"/>
      <c r="AH1289" s="569"/>
      <c r="AI1289" s="569"/>
      <c r="AJ1289" s="569"/>
      <c r="AK1289" s="569"/>
      <c r="AL1289" s="569"/>
      <c r="AM1289" s="569"/>
      <c r="AN1289" s="569"/>
      <c r="AQ1289" s="525"/>
      <c r="AR1289" s="525"/>
      <c r="AS1289" s="525"/>
      <c r="AT1289" s="525"/>
      <c r="AU1289" s="525"/>
      <c r="AV1289" s="525"/>
      <c r="AW1289" s="525"/>
      <c r="AX1289" s="525"/>
      <c r="AY1289" s="525"/>
      <c r="AZ1289" s="525"/>
      <c r="BA1289" s="525"/>
    </row>
    <row r="1290" spans="28:53" s="94" customFormat="1">
      <c r="AB1290" s="575"/>
      <c r="AC1290" s="569"/>
      <c r="AD1290" s="569"/>
      <c r="AE1290" s="569"/>
      <c r="AF1290" s="569"/>
      <c r="AG1290" s="569"/>
      <c r="AH1290" s="569"/>
      <c r="AI1290" s="569"/>
      <c r="AJ1290" s="569"/>
      <c r="AK1290" s="569"/>
      <c r="AL1290" s="569"/>
      <c r="AM1290" s="569"/>
      <c r="AN1290" s="569"/>
      <c r="AQ1290" s="525"/>
      <c r="AR1290" s="525"/>
      <c r="AS1290" s="525"/>
      <c r="AT1290" s="525"/>
      <c r="AU1290" s="525"/>
      <c r="AV1290" s="525"/>
      <c r="AW1290" s="525"/>
      <c r="AX1290" s="525"/>
      <c r="AY1290" s="525"/>
      <c r="AZ1290" s="525"/>
      <c r="BA1290" s="525"/>
    </row>
    <row r="1291" spans="28:53" s="94" customFormat="1">
      <c r="AB1291" s="575"/>
      <c r="AC1291" s="569"/>
      <c r="AD1291" s="569"/>
      <c r="AE1291" s="569"/>
      <c r="AF1291" s="569"/>
      <c r="AG1291" s="569"/>
      <c r="AH1291" s="569"/>
      <c r="AI1291" s="569"/>
      <c r="AJ1291" s="569"/>
      <c r="AK1291" s="569"/>
      <c r="AL1291" s="569"/>
      <c r="AM1291" s="569"/>
      <c r="AN1291" s="569"/>
      <c r="AQ1291" s="525"/>
      <c r="AR1291" s="525"/>
      <c r="AS1291" s="525"/>
      <c r="AT1291" s="525"/>
      <c r="AU1291" s="525"/>
      <c r="AV1291" s="525"/>
      <c r="AW1291" s="525"/>
      <c r="AX1291" s="525"/>
      <c r="AY1291" s="525"/>
      <c r="AZ1291" s="525"/>
      <c r="BA1291" s="525"/>
    </row>
    <row r="1292" spans="28:53" s="94" customFormat="1">
      <c r="AB1292" s="575"/>
      <c r="AC1292" s="569"/>
      <c r="AD1292" s="569"/>
      <c r="AE1292" s="569"/>
      <c r="AF1292" s="569"/>
      <c r="AG1292" s="569"/>
      <c r="AH1292" s="569"/>
      <c r="AI1292" s="569"/>
      <c r="AJ1292" s="569"/>
      <c r="AK1292" s="569"/>
      <c r="AL1292" s="569"/>
      <c r="AM1292" s="569"/>
      <c r="AN1292" s="569"/>
      <c r="AQ1292" s="525"/>
      <c r="AR1292" s="525"/>
      <c r="AS1292" s="525"/>
      <c r="AT1292" s="525"/>
      <c r="AU1292" s="525"/>
      <c r="AV1292" s="525"/>
      <c r="AW1292" s="525"/>
      <c r="AX1292" s="525"/>
      <c r="AY1292" s="525"/>
      <c r="AZ1292" s="525"/>
      <c r="BA1292" s="525"/>
    </row>
    <row r="1293" spans="28:53" s="94" customFormat="1">
      <c r="AB1293" s="575"/>
      <c r="AC1293" s="569"/>
      <c r="AD1293" s="569"/>
      <c r="AE1293" s="569"/>
      <c r="AF1293" s="569"/>
      <c r="AG1293" s="569"/>
      <c r="AH1293" s="569"/>
      <c r="AI1293" s="569"/>
      <c r="AJ1293" s="569"/>
      <c r="AK1293" s="569"/>
      <c r="AL1293" s="569"/>
      <c r="AM1293" s="569"/>
      <c r="AN1293" s="569"/>
      <c r="AQ1293" s="525"/>
      <c r="AR1293" s="525"/>
      <c r="AS1293" s="525"/>
      <c r="AT1293" s="525"/>
      <c r="AU1293" s="525"/>
      <c r="AV1293" s="525"/>
      <c r="AW1293" s="525"/>
      <c r="AX1293" s="525"/>
      <c r="AY1293" s="525"/>
      <c r="AZ1293" s="525"/>
      <c r="BA1293" s="525"/>
    </row>
    <row r="1294" spans="28:53" s="94" customFormat="1">
      <c r="AB1294" s="575"/>
      <c r="AC1294" s="569"/>
      <c r="AD1294" s="569"/>
      <c r="AE1294" s="569"/>
      <c r="AF1294" s="569"/>
      <c r="AG1294" s="569"/>
      <c r="AH1294" s="569"/>
      <c r="AI1294" s="569"/>
      <c r="AJ1294" s="569"/>
      <c r="AK1294" s="569"/>
      <c r="AL1294" s="569"/>
      <c r="AM1294" s="569"/>
      <c r="AN1294" s="569"/>
      <c r="AQ1294" s="525"/>
      <c r="AR1294" s="525"/>
      <c r="AS1294" s="525"/>
      <c r="AT1294" s="525"/>
      <c r="AU1294" s="525"/>
      <c r="AV1294" s="525"/>
      <c r="AW1294" s="525"/>
      <c r="AX1294" s="525"/>
      <c r="AY1294" s="525"/>
      <c r="AZ1294" s="525"/>
      <c r="BA1294" s="525"/>
    </row>
    <row r="1295" spans="28:53" s="94" customFormat="1">
      <c r="AB1295" s="575"/>
      <c r="AC1295" s="569"/>
      <c r="AD1295" s="569"/>
      <c r="AE1295" s="569"/>
      <c r="AF1295" s="569"/>
      <c r="AG1295" s="569"/>
      <c r="AH1295" s="569"/>
      <c r="AI1295" s="569"/>
      <c r="AJ1295" s="569"/>
      <c r="AK1295" s="569"/>
      <c r="AL1295" s="569"/>
      <c r="AM1295" s="569"/>
      <c r="AN1295" s="569"/>
      <c r="AQ1295" s="525"/>
      <c r="AR1295" s="525"/>
      <c r="AS1295" s="525"/>
      <c r="AT1295" s="525"/>
      <c r="AU1295" s="525"/>
      <c r="AV1295" s="525"/>
      <c r="AW1295" s="525"/>
      <c r="AX1295" s="525"/>
      <c r="AY1295" s="525"/>
      <c r="AZ1295" s="525"/>
      <c r="BA1295" s="525"/>
    </row>
    <row r="1296" spans="28:53" s="94" customFormat="1">
      <c r="AB1296" s="575"/>
      <c r="AC1296" s="569"/>
      <c r="AD1296" s="569"/>
      <c r="AE1296" s="569"/>
      <c r="AF1296" s="569"/>
      <c r="AG1296" s="569"/>
      <c r="AH1296" s="569"/>
      <c r="AI1296" s="569"/>
      <c r="AJ1296" s="569"/>
      <c r="AK1296" s="569"/>
      <c r="AL1296" s="569"/>
      <c r="AM1296" s="569"/>
      <c r="AN1296" s="569"/>
      <c r="AQ1296" s="525"/>
      <c r="AR1296" s="525"/>
      <c r="AS1296" s="525"/>
      <c r="AT1296" s="525"/>
      <c r="AU1296" s="525"/>
      <c r="AV1296" s="525"/>
      <c r="AW1296" s="525"/>
      <c r="AX1296" s="525"/>
      <c r="AY1296" s="525"/>
      <c r="AZ1296" s="525"/>
      <c r="BA1296" s="525"/>
    </row>
    <row r="1297" spans="28:53" s="94" customFormat="1">
      <c r="AB1297" s="575"/>
      <c r="AC1297" s="569"/>
      <c r="AD1297" s="569"/>
      <c r="AE1297" s="569"/>
      <c r="AF1297" s="569"/>
      <c r="AG1297" s="569"/>
      <c r="AH1297" s="569"/>
      <c r="AI1297" s="569"/>
      <c r="AJ1297" s="569"/>
      <c r="AK1297" s="569"/>
      <c r="AL1297" s="569"/>
      <c r="AM1297" s="569"/>
      <c r="AN1297" s="569"/>
      <c r="AQ1297" s="525"/>
      <c r="AR1297" s="525"/>
      <c r="AS1297" s="525"/>
      <c r="AT1297" s="525"/>
      <c r="AU1297" s="525"/>
      <c r="AV1297" s="525"/>
      <c r="AW1297" s="525"/>
      <c r="AX1297" s="525"/>
      <c r="AY1297" s="525"/>
      <c r="AZ1297" s="525"/>
      <c r="BA1297" s="525"/>
    </row>
    <row r="1298" spans="28:53" s="94" customFormat="1">
      <c r="AB1298" s="575"/>
      <c r="AC1298" s="569"/>
      <c r="AD1298" s="569"/>
      <c r="AE1298" s="569"/>
      <c r="AF1298" s="569"/>
      <c r="AG1298" s="569"/>
      <c r="AH1298" s="569"/>
      <c r="AI1298" s="569"/>
      <c r="AJ1298" s="569"/>
      <c r="AK1298" s="569"/>
      <c r="AL1298" s="569"/>
      <c r="AM1298" s="569"/>
      <c r="AN1298" s="569"/>
      <c r="AQ1298" s="525"/>
      <c r="AR1298" s="525"/>
      <c r="AS1298" s="525"/>
      <c r="AT1298" s="525"/>
      <c r="AU1298" s="525"/>
      <c r="AV1298" s="525"/>
      <c r="AW1298" s="525"/>
      <c r="AX1298" s="525"/>
      <c r="AY1298" s="525"/>
      <c r="AZ1298" s="525"/>
      <c r="BA1298" s="525"/>
    </row>
    <row r="1299" spans="28:53" s="94" customFormat="1">
      <c r="AB1299" s="575"/>
      <c r="AC1299" s="569"/>
      <c r="AD1299" s="569"/>
      <c r="AE1299" s="569"/>
      <c r="AF1299" s="569"/>
      <c r="AG1299" s="569"/>
      <c r="AH1299" s="569"/>
      <c r="AI1299" s="569"/>
      <c r="AJ1299" s="569"/>
      <c r="AK1299" s="569"/>
      <c r="AL1299" s="569"/>
      <c r="AM1299" s="569"/>
      <c r="AN1299" s="569"/>
      <c r="AQ1299" s="525"/>
      <c r="AR1299" s="525"/>
      <c r="AS1299" s="525"/>
      <c r="AT1299" s="525"/>
      <c r="AU1299" s="525"/>
      <c r="AV1299" s="525"/>
      <c r="AW1299" s="525"/>
      <c r="AX1299" s="525"/>
      <c r="AY1299" s="525"/>
      <c r="AZ1299" s="525"/>
      <c r="BA1299" s="525"/>
    </row>
    <row r="1300" spans="28:53" s="94" customFormat="1">
      <c r="AB1300" s="575"/>
      <c r="AC1300" s="569"/>
      <c r="AD1300" s="569"/>
      <c r="AE1300" s="569"/>
      <c r="AF1300" s="569"/>
      <c r="AG1300" s="569"/>
      <c r="AH1300" s="569"/>
      <c r="AI1300" s="569"/>
      <c r="AJ1300" s="569"/>
      <c r="AK1300" s="569"/>
      <c r="AL1300" s="569"/>
      <c r="AM1300" s="569"/>
      <c r="AN1300" s="569"/>
      <c r="AQ1300" s="525"/>
      <c r="AR1300" s="525"/>
      <c r="AS1300" s="525"/>
      <c r="AT1300" s="525"/>
      <c r="AU1300" s="525"/>
      <c r="AV1300" s="525"/>
      <c r="AW1300" s="525"/>
      <c r="AX1300" s="525"/>
      <c r="AY1300" s="525"/>
      <c r="AZ1300" s="525"/>
      <c r="BA1300" s="525"/>
    </row>
    <row r="1301" spans="28:53" s="94" customFormat="1">
      <c r="AB1301" s="575"/>
      <c r="AC1301" s="569"/>
      <c r="AD1301" s="569"/>
      <c r="AE1301" s="569"/>
      <c r="AF1301" s="569"/>
      <c r="AG1301" s="569"/>
      <c r="AH1301" s="569"/>
      <c r="AI1301" s="569"/>
      <c r="AJ1301" s="569"/>
      <c r="AK1301" s="569"/>
      <c r="AL1301" s="569"/>
      <c r="AM1301" s="569"/>
      <c r="AN1301" s="569"/>
      <c r="AQ1301" s="525"/>
      <c r="AR1301" s="525"/>
      <c r="AS1301" s="525"/>
      <c r="AT1301" s="525"/>
      <c r="AU1301" s="525"/>
      <c r="AV1301" s="525"/>
      <c r="AW1301" s="525"/>
      <c r="AX1301" s="525"/>
      <c r="AY1301" s="525"/>
      <c r="AZ1301" s="525"/>
      <c r="BA1301" s="525"/>
    </row>
    <row r="1302" spans="28:53" s="94" customFormat="1">
      <c r="AB1302" s="575"/>
      <c r="AC1302" s="569"/>
      <c r="AD1302" s="569"/>
      <c r="AE1302" s="569"/>
      <c r="AF1302" s="569"/>
      <c r="AG1302" s="569"/>
      <c r="AH1302" s="569"/>
      <c r="AI1302" s="569"/>
      <c r="AJ1302" s="569"/>
      <c r="AK1302" s="569"/>
      <c r="AL1302" s="569"/>
      <c r="AM1302" s="569"/>
      <c r="AN1302" s="569"/>
      <c r="AQ1302" s="525"/>
      <c r="AR1302" s="525"/>
      <c r="AS1302" s="525"/>
      <c r="AT1302" s="525"/>
      <c r="AU1302" s="525"/>
      <c r="AV1302" s="525"/>
      <c r="AW1302" s="525"/>
      <c r="AX1302" s="525"/>
      <c r="AY1302" s="525"/>
      <c r="AZ1302" s="525"/>
      <c r="BA1302" s="525"/>
    </row>
    <row r="1303" spans="28:53" s="94" customFormat="1">
      <c r="AB1303" s="575"/>
      <c r="AC1303" s="569"/>
      <c r="AD1303" s="569"/>
      <c r="AE1303" s="569"/>
      <c r="AF1303" s="569"/>
      <c r="AG1303" s="569"/>
      <c r="AH1303" s="569"/>
      <c r="AI1303" s="569"/>
      <c r="AJ1303" s="569"/>
      <c r="AK1303" s="569"/>
      <c r="AL1303" s="569"/>
      <c r="AM1303" s="569"/>
      <c r="AN1303" s="569"/>
      <c r="AQ1303" s="525"/>
      <c r="AR1303" s="525"/>
      <c r="AS1303" s="525"/>
      <c r="AT1303" s="525"/>
      <c r="AU1303" s="525"/>
      <c r="AV1303" s="525"/>
      <c r="AW1303" s="525"/>
      <c r="AX1303" s="525"/>
      <c r="AY1303" s="525"/>
      <c r="AZ1303" s="525"/>
      <c r="BA1303" s="525"/>
    </row>
    <row r="1304" spans="28:53" s="94" customFormat="1">
      <c r="AB1304" s="575"/>
      <c r="AC1304" s="569"/>
      <c r="AD1304" s="569"/>
      <c r="AE1304" s="569"/>
      <c r="AF1304" s="569"/>
      <c r="AG1304" s="569"/>
      <c r="AH1304" s="569"/>
      <c r="AI1304" s="569"/>
      <c r="AJ1304" s="569"/>
      <c r="AK1304" s="569"/>
      <c r="AL1304" s="569"/>
      <c r="AM1304" s="569"/>
      <c r="AN1304" s="569"/>
      <c r="AQ1304" s="525"/>
      <c r="AR1304" s="525"/>
      <c r="AS1304" s="525"/>
      <c r="AT1304" s="525"/>
      <c r="AU1304" s="525"/>
      <c r="AV1304" s="525"/>
      <c r="AW1304" s="525"/>
      <c r="AX1304" s="525"/>
      <c r="AY1304" s="525"/>
      <c r="AZ1304" s="525"/>
      <c r="BA1304" s="525"/>
    </row>
    <row r="1305" spans="28:53" s="94" customFormat="1">
      <c r="AB1305" s="575"/>
      <c r="AC1305" s="569"/>
      <c r="AD1305" s="569"/>
      <c r="AE1305" s="569"/>
      <c r="AF1305" s="569"/>
      <c r="AG1305" s="569"/>
      <c r="AH1305" s="569"/>
      <c r="AI1305" s="569"/>
      <c r="AJ1305" s="569"/>
      <c r="AK1305" s="569"/>
      <c r="AL1305" s="569"/>
      <c r="AM1305" s="569"/>
      <c r="AN1305" s="569"/>
      <c r="AQ1305" s="525"/>
      <c r="AR1305" s="525"/>
      <c r="AS1305" s="525"/>
      <c r="AT1305" s="525"/>
      <c r="AU1305" s="525"/>
      <c r="AV1305" s="525"/>
      <c r="AW1305" s="525"/>
      <c r="AX1305" s="525"/>
      <c r="AY1305" s="525"/>
      <c r="AZ1305" s="525"/>
      <c r="BA1305" s="525"/>
    </row>
    <row r="1306" spans="28:53" s="94" customFormat="1">
      <c r="AB1306" s="575"/>
      <c r="AC1306" s="569"/>
      <c r="AD1306" s="569"/>
      <c r="AE1306" s="569"/>
      <c r="AF1306" s="569"/>
      <c r="AG1306" s="569"/>
      <c r="AH1306" s="569"/>
      <c r="AI1306" s="569"/>
      <c r="AJ1306" s="569"/>
      <c r="AK1306" s="569"/>
      <c r="AL1306" s="569"/>
      <c r="AM1306" s="569"/>
      <c r="AN1306" s="569"/>
      <c r="AQ1306" s="525"/>
      <c r="AR1306" s="525"/>
      <c r="AS1306" s="525"/>
      <c r="AT1306" s="525"/>
      <c r="AU1306" s="525"/>
      <c r="AV1306" s="525"/>
      <c r="AW1306" s="525"/>
      <c r="AX1306" s="525"/>
      <c r="AY1306" s="525"/>
      <c r="AZ1306" s="525"/>
      <c r="BA1306" s="525"/>
    </row>
    <row r="1307" spans="28:53" s="94" customFormat="1">
      <c r="AB1307" s="575"/>
      <c r="AC1307" s="569"/>
      <c r="AD1307" s="569"/>
      <c r="AE1307" s="569"/>
      <c r="AF1307" s="569"/>
      <c r="AG1307" s="569"/>
      <c r="AH1307" s="569"/>
      <c r="AI1307" s="569"/>
      <c r="AJ1307" s="569"/>
      <c r="AK1307" s="569"/>
      <c r="AL1307" s="569"/>
      <c r="AM1307" s="569"/>
      <c r="AN1307" s="569"/>
      <c r="AQ1307" s="525"/>
      <c r="AR1307" s="525"/>
      <c r="AS1307" s="525"/>
      <c r="AT1307" s="525"/>
      <c r="AU1307" s="525"/>
      <c r="AV1307" s="525"/>
      <c r="AW1307" s="525"/>
      <c r="AX1307" s="525"/>
      <c r="AY1307" s="525"/>
      <c r="AZ1307" s="525"/>
      <c r="BA1307" s="525"/>
    </row>
    <row r="1308" spans="28:53" s="94" customFormat="1">
      <c r="AB1308" s="575"/>
      <c r="AC1308" s="569"/>
      <c r="AD1308" s="569"/>
      <c r="AE1308" s="569"/>
      <c r="AF1308" s="569"/>
      <c r="AG1308" s="569"/>
      <c r="AH1308" s="569"/>
      <c r="AI1308" s="569"/>
      <c r="AJ1308" s="569"/>
      <c r="AK1308" s="569"/>
      <c r="AL1308" s="569"/>
      <c r="AM1308" s="569"/>
      <c r="AN1308" s="569"/>
      <c r="AQ1308" s="525"/>
      <c r="AR1308" s="525"/>
      <c r="AS1308" s="525"/>
      <c r="AT1308" s="525"/>
      <c r="AU1308" s="525"/>
      <c r="AV1308" s="525"/>
      <c r="AW1308" s="525"/>
      <c r="AX1308" s="525"/>
      <c r="AY1308" s="525"/>
      <c r="AZ1308" s="525"/>
      <c r="BA1308" s="525"/>
    </row>
    <row r="1309" spans="28:53" s="94" customFormat="1">
      <c r="AB1309" s="575"/>
      <c r="AC1309" s="569"/>
      <c r="AD1309" s="569"/>
      <c r="AE1309" s="569"/>
      <c r="AF1309" s="569"/>
      <c r="AG1309" s="569"/>
      <c r="AH1309" s="569"/>
      <c r="AI1309" s="569"/>
      <c r="AJ1309" s="569"/>
      <c r="AK1309" s="569"/>
      <c r="AL1309" s="569"/>
      <c r="AM1309" s="569"/>
      <c r="AN1309" s="569"/>
      <c r="AQ1309" s="525"/>
      <c r="AR1309" s="525"/>
      <c r="AS1309" s="525"/>
      <c r="AT1309" s="525"/>
      <c r="AU1309" s="525"/>
      <c r="AV1309" s="525"/>
      <c r="AW1309" s="525"/>
      <c r="AX1309" s="525"/>
      <c r="AY1309" s="525"/>
      <c r="AZ1309" s="525"/>
      <c r="BA1309" s="525"/>
    </row>
    <row r="1310" spans="28:53" s="94" customFormat="1">
      <c r="AB1310" s="575"/>
      <c r="AC1310" s="569"/>
      <c r="AD1310" s="569"/>
      <c r="AE1310" s="569"/>
      <c r="AF1310" s="569"/>
      <c r="AG1310" s="569"/>
      <c r="AH1310" s="569"/>
      <c r="AI1310" s="569"/>
      <c r="AJ1310" s="569"/>
      <c r="AK1310" s="569"/>
      <c r="AL1310" s="569"/>
      <c r="AM1310" s="569"/>
      <c r="AN1310" s="569"/>
      <c r="AQ1310" s="525"/>
      <c r="AR1310" s="525"/>
      <c r="AS1310" s="525"/>
      <c r="AT1310" s="525"/>
      <c r="AU1310" s="525"/>
      <c r="AV1310" s="525"/>
      <c r="AW1310" s="525"/>
      <c r="AX1310" s="525"/>
      <c r="AY1310" s="525"/>
      <c r="AZ1310" s="525"/>
      <c r="BA1310" s="525"/>
    </row>
    <row r="1311" spans="28:53" s="94" customFormat="1">
      <c r="AB1311" s="575"/>
      <c r="AC1311" s="569"/>
      <c r="AD1311" s="569"/>
      <c r="AE1311" s="569"/>
      <c r="AF1311" s="569"/>
      <c r="AG1311" s="569"/>
      <c r="AH1311" s="569"/>
      <c r="AI1311" s="569"/>
      <c r="AJ1311" s="569"/>
      <c r="AK1311" s="569"/>
      <c r="AL1311" s="569"/>
      <c r="AM1311" s="569"/>
      <c r="AN1311" s="569"/>
      <c r="AQ1311" s="525"/>
      <c r="AR1311" s="525"/>
      <c r="AS1311" s="525"/>
      <c r="AT1311" s="525"/>
      <c r="AU1311" s="525"/>
      <c r="AV1311" s="525"/>
      <c r="AW1311" s="525"/>
      <c r="AX1311" s="525"/>
      <c r="AY1311" s="525"/>
      <c r="AZ1311" s="525"/>
      <c r="BA1311" s="525"/>
    </row>
    <row r="1312" spans="28:53" s="94" customFormat="1">
      <c r="AB1312" s="575"/>
      <c r="AC1312" s="569"/>
      <c r="AD1312" s="569"/>
      <c r="AE1312" s="569"/>
      <c r="AF1312" s="569"/>
      <c r="AG1312" s="569"/>
      <c r="AH1312" s="569"/>
      <c r="AI1312" s="569"/>
      <c r="AJ1312" s="569"/>
      <c r="AK1312" s="569"/>
      <c r="AL1312" s="569"/>
      <c r="AM1312" s="569"/>
      <c r="AN1312" s="569"/>
      <c r="AQ1312" s="525"/>
      <c r="AR1312" s="525"/>
      <c r="AS1312" s="525"/>
      <c r="AT1312" s="525"/>
      <c r="AU1312" s="525"/>
      <c r="AV1312" s="525"/>
      <c r="AW1312" s="525"/>
      <c r="AX1312" s="525"/>
      <c r="AY1312" s="525"/>
      <c r="AZ1312" s="525"/>
      <c r="BA1312" s="525"/>
    </row>
    <row r="1313" spans="28:53" s="94" customFormat="1">
      <c r="AB1313" s="575"/>
      <c r="AC1313" s="569"/>
      <c r="AD1313" s="569"/>
      <c r="AE1313" s="569"/>
      <c r="AF1313" s="569"/>
      <c r="AG1313" s="569"/>
      <c r="AH1313" s="569"/>
      <c r="AI1313" s="569"/>
      <c r="AJ1313" s="569"/>
      <c r="AK1313" s="569"/>
      <c r="AL1313" s="569"/>
      <c r="AM1313" s="569"/>
      <c r="AN1313" s="569"/>
      <c r="AQ1313" s="525"/>
      <c r="AR1313" s="525"/>
      <c r="AS1313" s="525"/>
      <c r="AT1313" s="525"/>
      <c r="AU1313" s="525"/>
      <c r="AV1313" s="525"/>
      <c r="AW1313" s="525"/>
      <c r="AX1313" s="525"/>
      <c r="AY1313" s="525"/>
      <c r="AZ1313" s="525"/>
      <c r="BA1313" s="525"/>
    </row>
    <row r="1314" spans="28:53" s="94" customFormat="1">
      <c r="AB1314" s="575"/>
      <c r="AC1314" s="569"/>
      <c r="AD1314" s="569"/>
      <c r="AE1314" s="569"/>
      <c r="AF1314" s="569"/>
      <c r="AG1314" s="569"/>
      <c r="AH1314" s="569"/>
      <c r="AI1314" s="569"/>
      <c r="AJ1314" s="569"/>
      <c r="AK1314" s="569"/>
      <c r="AL1314" s="569"/>
      <c r="AM1314" s="569"/>
      <c r="AN1314" s="569"/>
      <c r="AQ1314" s="525"/>
      <c r="AR1314" s="525"/>
      <c r="AS1314" s="525"/>
      <c r="AT1314" s="525"/>
      <c r="AU1314" s="525"/>
      <c r="AV1314" s="525"/>
      <c r="AW1314" s="525"/>
      <c r="AX1314" s="525"/>
      <c r="AY1314" s="525"/>
      <c r="AZ1314" s="525"/>
      <c r="BA1314" s="525"/>
    </row>
    <row r="1315" spans="28:53" s="94" customFormat="1">
      <c r="AB1315" s="575"/>
      <c r="AC1315" s="569"/>
      <c r="AD1315" s="569"/>
      <c r="AE1315" s="569"/>
      <c r="AF1315" s="569"/>
      <c r="AG1315" s="569"/>
      <c r="AH1315" s="569"/>
      <c r="AI1315" s="569"/>
      <c r="AJ1315" s="569"/>
      <c r="AK1315" s="569"/>
      <c r="AL1315" s="569"/>
      <c r="AM1315" s="569"/>
      <c r="AN1315" s="569"/>
      <c r="AQ1315" s="525"/>
      <c r="AR1315" s="525"/>
      <c r="AS1315" s="525"/>
      <c r="AT1315" s="525"/>
      <c r="AU1315" s="525"/>
      <c r="AV1315" s="525"/>
      <c r="AW1315" s="525"/>
      <c r="AX1315" s="525"/>
      <c r="AY1315" s="525"/>
      <c r="AZ1315" s="525"/>
      <c r="BA1315" s="525"/>
    </row>
    <row r="1316" spans="28:53" s="94" customFormat="1">
      <c r="AB1316" s="575"/>
      <c r="AC1316" s="569"/>
      <c r="AD1316" s="569"/>
      <c r="AE1316" s="569"/>
      <c r="AF1316" s="569"/>
      <c r="AG1316" s="569"/>
      <c r="AH1316" s="569"/>
      <c r="AI1316" s="569"/>
      <c r="AJ1316" s="569"/>
      <c r="AK1316" s="569"/>
      <c r="AL1316" s="569"/>
      <c r="AM1316" s="569"/>
      <c r="AN1316" s="569"/>
      <c r="AQ1316" s="525"/>
      <c r="AR1316" s="525"/>
      <c r="AS1316" s="525"/>
      <c r="AT1316" s="525"/>
      <c r="AU1316" s="525"/>
      <c r="AV1316" s="525"/>
      <c r="AW1316" s="525"/>
      <c r="AX1316" s="525"/>
      <c r="AY1316" s="525"/>
      <c r="AZ1316" s="525"/>
      <c r="BA1316" s="525"/>
    </row>
    <row r="1317" spans="28:53" s="94" customFormat="1">
      <c r="AB1317" s="575"/>
      <c r="AC1317" s="569"/>
      <c r="AD1317" s="569"/>
      <c r="AE1317" s="569"/>
      <c r="AF1317" s="569"/>
      <c r="AG1317" s="569"/>
      <c r="AH1317" s="569"/>
      <c r="AI1317" s="569"/>
      <c r="AJ1317" s="569"/>
      <c r="AK1317" s="569"/>
      <c r="AL1317" s="569"/>
      <c r="AM1317" s="569"/>
      <c r="AN1317" s="569"/>
      <c r="AQ1317" s="525"/>
      <c r="AR1317" s="525"/>
      <c r="AS1317" s="525"/>
      <c r="AT1317" s="525"/>
      <c r="AU1317" s="525"/>
      <c r="AV1317" s="525"/>
      <c r="AW1317" s="525"/>
      <c r="AX1317" s="525"/>
      <c r="AY1317" s="525"/>
      <c r="AZ1317" s="525"/>
      <c r="BA1317" s="525"/>
    </row>
    <row r="1318" spans="28:53" s="94" customFormat="1">
      <c r="AB1318" s="575"/>
      <c r="AC1318" s="569"/>
      <c r="AD1318" s="569"/>
      <c r="AE1318" s="569"/>
      <c r="AF1318" s="569"/>
      <c r="AG1318" s="569"/>
      <c r="AH1318" s="569"/>
      <c r="AI1318" s="569"/>
      <c r="AJ1318" s="569"/>
      <c r="AK1318" s="569"/>
      <c r="AL1318" s="569"/>
      <c r="AM1318" s="569"/>
      <c r="AN1318" s="569"/>
      <c r="AQ1318" s="525"/>
      <c r="AR1318" s="525"/>
      <c r="AS1318" s="525"/>
      <c r="AT1318" s="525"/>
      <c r="AU1318" s="525"/>
      <c r="AV1318" s="525"/>
      <c r="AW1318" s="525"/>
      <c r="AX1318" s="525"/>
      <c r="AY1318" s="525"/>
      <c r="AZ1318" s="525"/>
      <c r="BA1318" s="525"/>
    </row>
    <row r="1319" spans="28:53" s="94" customFormat="1">
      <c r="AB1319" s="575"/>
      <c r="AC1319" s="569"/>
      <c r="AD1319" s="569"/>
      <c r="AE1319" s="569"/>
      <c r="AF1319" s="569"/>
      <c r="AG1319" s="569"/>
      <c r="AH1319" s="569"/>
      <c r="AI1319" s="569"/>
      <c r="AJ1319" s="569"/>
      <c r="AK1319" s="569"/>
      <c r="AL1319" s="569"/>
      <c r="AM1319" s="569"/>
      <c r="AN1319" s="569"/>
      <c r="AQ1319" s="525"/>
      <c r="AR1319" s="525"/>
      <c r="AS1319" s="525"/>
      <c r="AT1319" s="525"/>
      <c r="AU1319" s="525"/>
      <c r="AV1319" s="525"/>
      <c r="AW1319" s="525"/>
      <c r="AX1319" s="525"/>
      <c r="AY1319" s="525"/>
      <c r="AZ1319" s="525"/>
      <c r="BA1319" s="525"/>
    </row>
    <row r="1320" spans="28:53" s="94" customFormat="1">
      <c r="AB1320" s="575"/>
      <c r="AC1320" s="569"/>
      <c r="AD1320" s="569"/>
      <c r="AE1320" s="569"/>
      <c r="AF1320" s="569"/>
      <c r="AG1320" s="569"/>
      <c r="AH1320" s="569"/>
      <c r="AI1320" s="569"/>
      <c r="AJ1320" s="569"/>
      <c r="AK1320" s="569"/>
      <c r="AL1320" s="569"/>
      <c r="AM1320" s="569"/>
      <c r="AN1320" s="569"/>
      <c r="AQ1320" s="525"/>
      <c r="AR1320" s="525"/>
      <c r="AS1320" s="525"/>
      <c r="AT1320" s="525"/>
      <c r="AU1320" s="525"/>
      <c r="AV1320" s="525"/>
      <c r="AW1320" s="525"/>
      <c r="AX1320" s="525"/>
      <c r="AY1320" s="525"/>
      <c r="AZ1320" s="525"/>
      <c r="BA1320" s="525"/>
    </row>
    <row r="1321" spans="28:53" s="94" customFormat="1">
      <c r="AB1321" s="575"/>
      <c r="AC1321" s="569"/>
      <c r="AD1321" s="569"/>
      <c r="AE1321" s="569"/>
      <c r="AF1321" s="569"/>
      <c r="AG1321" s="569"/>
      <c r="AH1321" s="569"/>
      <c r="AI1321" s="569"/>
      <c r="AJ1321" s="569"/>
      <c r="AK1321" s="569"/>
      <c r="AL1321" s="569"/>
      <c r="AM1321" s="569"/>
      <c r="AN1321" s="569"/>
      <c r="AQ1321" s="525"/>
      <c r="AR1321" s="525"/>
      <c r="AS1321" s="525"/>
      <c r="AT1321" s="525"/>
      <c r="AU1321" s="525"/>
      <c r="AV1321" s="525"/>
      <c r="AW1321" s="525"/>
      <c r="AX1321" s="525"/>
      <c r="AY1321" s="525"/>
      <c r="AZ1321" s="525"/>
      <c r="BA1321" s="525"/>
    </row>
    <row r="1322" spans="28:53" s="94" customFormat="1">
      <c r="AB1322" s="575"/>
      <c r="AC1322" s="569"/>
      <c r="AD1322" s="569"/>
      <c r="AE1322" s="569"/>
      <c r="AF1322" s="569"/>
      <c r="AG1322" s="569"/>
      <c r="AH1322" s="569"/>
      <c r="AI1322" s="569"/>
      <c r="AJ1322" s="569"/>
      <c r="AK1322" s="569"/>
      <c r="AL1322" s="569"/>
      <c r="AM1322" s="569"/>
      <c r="AN1322" s="569"/>
      <c r="AQ1322" s="525"/>
      <c r="AR1322" s="525"/>
      <c r="AS1322" s="525"/>
      <c r="AT1322" s="525"/>
      <c r="AU1322" s="525"/>
      <c r="AV1322" s="525"/>
      <c r="AW1322" s="525"/>
      <c r="AX1322" s="525"/>
      <c r="AY1322" s="525"/>
      <c r="AZ1322" s="525"/>
      <c r="BA1322" s="525"/>
    </row>
    <row r="1323" spans="28:53" s="94" customFormat="1">
      <c r="AB1323" s="575"/>
      <c r="AC1323" s="569"/>
      <c r="AD1323" s="569"/>
      <c r="AE1323" s="569"/>
      <c r="AF1323" s="569"/>
      <c r="AG1323" s="569"/>
      <c r="AH1323" s="569"/>
      <c r="AI1323" s="569"/>
      <c r="AJ1323" s="569"/>
      <c r="AK1323" s="569"/>
      <c r="AL1323" s="569"/>
      <c r="AM1323" s="569"/>
      <c r="AN1323" s="569"/>
      <c r="AQ1323" s="525"/>
      <c r="AR1323" s="525"/>
      <c r="AS1323" s="525"/>
      <c r="AT1323" s="525"/>
      <c r="AU1323" s="525"/>
      <c r="AV1323" s="525"/>
      <c r="AW1323" s="525"/>
      <c r="AX1323" s="525"/>
      <c r="AY1323" s="525"/>
      <c r="AZ1323" s="525"/>
      <c r="BA1323" s="525"/>
    </row>
    <row r="1324" spans="28:53" s="94" customFormat="1">
      <c r="AB1324" s="575"/>
      <c r="AC1324" s="569"/>
      <c r="AD1324" s="569"/>
      <c r="AE1324" s="569"/>
      <c r="AF1324" s="569"/>
      <c r="AG1324" s="569"/>
      <c r="AH1324" s="569"/>
      <c r="AI1324" s="569"/>
      <c r="AJ1324" s="569"/>
      <c r="AK1324" s="569"/>
      <c r="AL1324" s="569"/>
      <c r="AM1324" s="569"/>
      <c r="AN1324" s="569"/>
      <c r="AQ1324" s="525"/>
      <c r="AR1324" s="525"/>
      <c r="AS1324" s="525"/>
      <c r="AT1324" s="525"/>
      <c r="AU1324" s="525"/>
      <c r="AV1324" s="525"/>
      <c r="AW1324" s="525"/>
      <c r="AX1324" s="525"/>
      <c r="AY1324" s="525"/>
      <c r="AZ1324" s="525"/>
      <c r="BA1324" s="525"/>
    </row>
    <row r="1325" spans="28:53" s="94" customFormat="1">
      <c r="AB1325" s="575"/>
      <c r="AC1325" s="569"/>
      <c r="AD1325" s="569"/>
      <c r="AE1325" s="569"/>
      <c r="AF1325" s="569"/>
      <c r="AG1325" s="569"/>
      <c r="AH1325" s="569"/>
      <c r="AI1325" s="569"/>
      <c r="AJ1325" s="569"/>
      <c r="AK1325" s="569"/>
      <c r="AL1325" s="569"/>
      <c r="AM1325" s="569"/>
      <c r="AN1325" s="569"/>
      <c r="AQ1325" s="525"/>
      <c r="AR1325" s="525"/>
      <c r="AS1325" s="525"/>
      <c r="AT1325" s="525"/>
      <c r="AU1325" s="525"/>
      <c r="AV1325" s="525"/>
      <c r="AW1325" s="525"/>
      <c r="AX1325" s="525"/>
      <c r="AY1325" s="525"/>
      <c r="AZ1325" s="525"/>
      <c r="BA1325" s="525"/>
    </row>
    <row r="1326" spans="28:53" s="94" customFormat="1">
      <c r="AB1326" s="575"/>
      <c r="AC1326" s="569"/>
      <c r="AD1326" s="569"/>
      <c r="AE1326" s="569"/>
      <c r="AF1326" s="569"/>
      <c r="AG1326" s="569"/>
      <c r="AH1326" s="569"/>
      <c r="AI1326" s="569"/>
      <c r="AJ1326" s="569"/>
      <c r="AK1326" s="569"/>
      <c r="AL1326" s="569"/>
      <c r="AM1326" s="569"/>
      <c r="AN1326" s="569"/>
      <c r="AQ1326" s="525"/>
      <c r="AR1326" s="525"/>
      <c r="AS1326" s="525"/>
      <c r="AT1326" s="525"/>
      <c r="AU1326" s="525"/>
      <c r="AV1326" s="525"/>
      <c r="AW1326" s="525"/>
      <c r="AX1326" s="525"/>
      <c r="AY1326" s="525"/>
      <c r="AZ1326" s="525"/>
      <c r="BA1326" s="525"/>
    </row>
    <row r="1327" spans="28:53" s="94" customFormat="1">
      <c r="AB1327" s="575"/>
      <c r="AC1327" s="569"/>
      <c r="AD1327" s="569"/>
      <c r="AE1327" s="569"/>
      <c r="AF1327" s="569"/>
      <c r="AG1327" s="569"/>
      <c r="AH1327" s="569"/>
      <c r="AI1327" s="569"/>
      <c r="AJ1327" s="569"/>
      <c r="AK1327" s="569"/>
      <c r="AL1327" s="569"/>
      <c r="AM1327" s="569"/>
      <c r="AN1327" s="569"/>
      <c r="AQ1327" s="525"/>
      <c r="AR1327" s="525"/>
      <c r="AS1327" s="525"/>
      <c r="AT1327" s="525"/>
      <c r="AU1327" s="525"/>
      <c r="AV1327" s="525"/>
      <c r="AW1327" s="525"/>
      <c r="AX1327" s="525"/>
      <c r="AY1327" s="525"/>
      <c r="AZ1327" s="525"/>
      <c r="BA1327" s="525"/>
    </row>
    <row r="1328" spans="28:53" s="94" customFormat="1">
      <c r="AB1328" s="575"/>
      <c r="AC1328" s="569"/>
      <c r="AD1328" s="569"/>
      <c r="AE1328" s="569"/>
      <c r="AF1328" s="569"/>
      <c r="AG1328" s="569"/>
      <c r="AH1328" s="569"/>
      <c r="AI1328" s="569"/>
      <c r="AJ1328" s="569"/>
      <c r="AK1328" s="569"/>
      <c r="AL1328" s="569"/>
      <c r="AM1328" s="569"/>
      <c r="AN1328" s="569"/>
      <c r="AQ1328" s="525"/>
      <c r="AR1328" s="525"/>
      <c r="AS1328" s="525"/>
      <c r="AT1328" s="525"/>
      <c r="AU1328" s="525"/>
      <c r="AV1328" s="525"/>
      <c r="AW1328" s="525"/>
      <c r="AX1328" s="525"/>
      <c r="AY1328" s="525"/>
      <c r="AZ1328" s="525"/>
      <c r="BA1328" s="525"/>
    </row>
    <row r="1329" spans="28:53" s="94" customFormat="1">
      <c r="AB1329" s="575"/>
      <c r="AC1329" s="569"/>
      <c r="AD1329" s="569"/>
      <c r="AE1329" s="569"/>
      <c r="AF1329" s="569"/>
      <c r="AG1329" s="569"/>
      <c r="AH1329" s="569"/>
      <c r="AI1329" s="569"/>
      <c r="AJ1329" s="569"/>
      <c r="AK1329" s="569"/>
      <c r="AL1329" s="569"/>
      <c r="AM1329" s="569"/>
      <c r="AN1329" s="569"/>
      <c r="AQ1329" s="525"/>
      <c r="AR1329" s="525"/>
      <c r="AS1329" s="525"/>
      <c r="AT1329" s="525"/>
      <c r="AU1329" s="525"/>
      <c r="AV1329" s="525"/>
      <c r="AW1329" s="525"/>
      <c r="AX1329" s="525"/>
      <c r="AY1329" s="525"/>
      <c r="AZ1329" s="525"/>
      <c r="BA1329" s="525"/>
    </row>
    <row r="1330" spans="28:53" s="94" customFormat="1">
      <c r="AB1330" s="575"/>
      <c r="AC1330" s="569"/>
      <c r="AD1330" s="569"/>
      <c r="AE1330" s="569"/>
      <c r="AF1330" s="569"/>
      <c r="AG1330" s="569"/>
      <c r="AH1330" s="569"/>
      <c r="AI1330" s="569"/>
      <c r="AJ1330" s="569"/>
      <c r="AK1330" s="569"/>
      <c r="AL1330" s="569"/>
      <c r="AM1330" s="569"/>
      <c r="AN1330" s="569"/>
      <c r="AQ1330" s="525"/>
      <c r="AR1330" s="525"/>
      <c r="AS1330" s="525"/>
      <c r="AT1330" s="525"/>
      <c r="AU1330" s="525"/>
      <c r="AV1330" s="525"/>
      <c r="AW1330" s="525"/>
      <c r="AX1330" s="525"/>
      <c r="AY1330" s="525"/>
      <c r="AZ1330" s="525"/>
      <c r="BA1330" s="525"/>
    </row>
    <row r="1331" spans="28:53" s="94" customFormat="1">
      <c r="AB1331" s="575"/>
      <c r="AC1331" s="569"/>
      <c r="AD1331" s="569"/>
      <c r="AE1331" s="569"/>
      <c r="AF1331" s="569"/>
      <c r="AG1331" s="569"/>
      <c r="AH1331" s="569"/>
      <c r="AI1331" s="569"/>
      <c r="AJ1331" s="569"/>
      <c r="AK1331" s="569"/>
      <c r="AL1331" s="569"/>
      <c r="AM1331" s="569"/>
      <c r="AN1331" s="569"/>
      <c r="AQ1331" s="525"/>
      <c r="AR1331" s="525"/>
      <c r="AS1331" s="525"/>
      <c r="AT1331" s="525"/>
      <c r="AU1331" s="525"/>
      <c r="AV1331" s="525"/>
      <c r="AW1331" s="525"/>
      <c r="AX1331" s="525"/>
      <c r="AY1331" s="525"/>
      <c r="AZ1331" s="525"/>
      <c r="BA1331" s="525"/>
    </row>
    <row r="1332" spans="28:53" s="94" customFormat="1">
      <c r="AB1332" s="575"/>
      <c r="AC1332" s="569"/>
      <c r="AD1332" s="569"/>
      <c r="AE1332" s="569"/>
      <c r="AF1332" s="569"/>
      <c r="AG1332" s="569"/>
      <c r="AH1332" s="569"/>
      <c r="AI1332" s="569"/>
      <c r="AJ1332" s="569"/>
      <c r="AK1332" s="569"/>
      <c r="AL1332" s="569"/>
      <c r="AM1332" s="569"/>
      <c r="AN1332" s="569"/>
      <c r="AQ1332" s="525"/>
      <c r="AR1332" s="525"/>
      <c r="AS1332" s="525"/>
      <c r="AT1332" s="525"/>
      <c r="AU1332" s="525"/>
      <c r="AV1332" s="525"/>
      <c r="AW1332" s="525"/>
      <c r="AX1332" s="525"/>
      <c r="AY1332" s="525"/>
      <c r="AZ1332" s="525"/>
      <c r="BA1332" s="525"/>
    </row>
    <row r="1333" spans="28:53" s="94" customFormat="1">
      <c r="AB1333" s="575"/>
      <c r="AC1333" s="569"/>
      <c r="AD1333" s="569"/>
      <c r="AE1333" s="569"/>
      <c r="AF1333" s="569"/>
      <c r="AG1333" s="569"/>
      <c r="AH1333" s="569"/>
      <c r="AI1333" s="569"/>
      <c r="AJ1333" s="569"/>
      <c r="AK1333" s="569"/>
      <c r="AL1333" s="569"/>
      <c r="AM1333" s="569"/>
      <c r="AN1333" s="569"/>
      <c r="AQ1333" s="525"/>
      <c r="AR1333" s="525"/>
      <c r="AS1333" s="525"/>
      <c r="AT1333" s="525"/>
      <c r="AU1333" s="525"/>
      <c r="AV1333" s="525"/>
      <c r="AW1333" s="525"/>
      <c r="AX1333" s="525"/>
      <c r="AY1333" s="525"/>
      <c r="AZ1333" s="525"/>
      <c r="BA1333" s="525"/>
    </row>
    <row r="1334" spans="28:53" s="94" customFormat="1">
      <c r="AB1334" s="575"/>
      <c r="AC1334" s="569"/>
      <c r="AD1334" s="569"/>
      <c r="AE1334" s="569"/>
      <c r="AF1334" s="569"/>
      <c r="AG1334" s="569"/>
      <c r="AH1334" s="569"/>
      <c r="AI1334" s="569"/>
      <c r="AJ1334" s="569"/>
      <c r="AK1334" s="569"/>
      <c r="AL1334" s="569"/>
      <c r="AM1334" s="569"/>
      <c r="AN1334" s="569"/>
      <c r="AQ1334" s="525"/>
      <c r="AR1334" s="525"/>
      <c r="AS1334" s="525"/>
      <c r="AT1334" s="525"/>
      <c r="AU1334" s="525"/>
      <c r="AV1334" s="525"/>
      <c r="AW1334" s="525"/>
      <c r="AX1334" s="525"/>
      <c r="AY1334" s="525"/>
      <c r="AZ1334" s="525"/>
      <c r="BA1334" s="525"/>
    </row>
    <row r="1335" spans="28:53" s="94" customFormat="1">
      <c r="AB1335" s="575"/>
      <c r="AC1335" s="569"/>
      <c r="AD1335" s="569"/>
      <c r="AE1335" s="569"/>
      <c r="AF1335" s="569"/>
      <c r="AG1335" s="569"/>
      <c r="AH1335" s="569"/>
      <c r="AI1335" s="569"/>
      <c r="AJ1335" s="569"/>
      <c r="AK1335" s="569"/>
      <c r="AL1335" s="569"/>
      <c r="AM1335" s="569"/>
      <c r="AN1335" s="569"/>
      <c r="AQ1335" s="525"/>
      <c r="AR1335" s="525"/>
      <c r="AS1335" s="525"/>
      <c r="AT1335" s="525"/>
      <c r="AU1335" s="525"/>
      <c r="AV1335" s="525"/>
      <c r="AW1335" s="525"/>
      <c r="AX1335" s="525"/>
      <c r="AY1335" s="525"/>
      <c r="AZ1335" s="525"/>
      <c r="BA1335" s="525"/>
    </row>
    <row r="1336" spans="28:53" s="94" customFormat="1">
      <c r="AB1336" s="575"/>
      <c r="AC1336" s="569"/>
      <c r="AD1336" s="569"/>
      <c r="AE1336" s="569"/>
      <c r="AF1336" s="569"/>
      <c r="AG1336" s="569"/>
      <c r="AH1336" s="569"/>
      <c r="AI1336" s="569"/>
      <c r="AJ1336" s="569"/>
      <c r="AK1336" s="569"/>
      <c r="AL1336" s="569"/>
      <c r="AM1336" s="569"/>
      <c r="AN1336" s="569"/>
      <c r="AQ1336" s="525"/>
      <c r="AR1336" s="525"/>
      <c r="AS1336" s="525"/>
      <c r="AT1336" s="525"/>
      <c r="AU1336" s="525"/>
      <c r="AV1336" s="525"/>
      <c r="AW1336" s="525"/>
      <c r="AX1336" s="525"/>
      <c r="AY1336" s="525"/>
      <c r="AZ1336" s="525"/>
      <c r="BA1336" s="525"/>
    </row>
    <row r="1337" spans="28:53" s="94" customFormat="1">
      <c r="AB1337" s="575"/>
      <c r="AC1337" s="569"/>
      <c r="AD1337" s="569"/>
      <c r="AE1337" s="569"/>
      <c r="AF1337" s="569"/>
      <c r="AG1337" s="569"/>
      <c r="AH1337" s="569"/>
      <c r="AI1337" s="569"/>
      <c r="AJ1337" s="569"/>
      <c r="AK1337" s="569"/>
      <c r="AL1337" s="569"/>
      <c r="AM1337" s="569"/>
      <c r="AN1337" s="569"/>
      <c r="AQ1337" s="525"/>
      <c r="AR1337" s="525"/>
      <c r="AS1337" s="525"/>
      <c r="AT1337" s="525"/>
      <c r="AU1337" s="525"/>
      <c r="AV1337" s="525"/>
      <c r="AW1337" s="525"/>
      <c r="AX1337" s="525"/>
      <c r="AY1337" s="525"/>
      <c r="AZ1337" s="525"/>
      <c r="BA1337" s="525"/>
    </row>
    <row r="1338" spans="28:53" s="94" customFormat="1">
      <c r="AB1338" s="575"/>
      <c r="AC1338" s="569"/>
      <c r="AD1338" s="569"/>
      <c r="AE1338" s="569"/>
      <c r="AF1338" s="569"/>
      <c r="AG1338" s="569"/>
      <c r="AH1338" s="569"/>
      <c r="AI1338" s="569"/>
      <c r="AJ1338" s="569"/>
      <c r="AK1338" s="569"/>
      <c r="AL1338" s="569"/>
      <c r="AM1338" s="569"/>
      <c r="AN1338" s="569"/>
      <c r="AQ1338" s="525"/>
      <c r="AR1338" s="525"/>
      <c r="AS1338" s="525"/>
      <c r="AT1338" s="525"/>
      <c r="AU1338" s="525"/>
      <c r="AV1338" s="525"/>
      <c r="AW1338" s="525"/>
      <c r="AX1338" s="525"/>
      <c r="AY1338" s="525"/>
      <c r="AZ1338" s="525"/>
      <c r="BA1338" s="525"/>
    </row>
    <row r="1339" spans="28:53" s="94" customFormat="1">
      <c r="AB1339" s="575"/>
      <c r="AC1339" s="569"/>
      <c r="AD1339" s="569"/>
      <c r="AE1339" s="569"/>
      <c r="AF1339" s="569"/>
      <c r="AG1339" s="569"/>
      <c r="AH1339" s="569"/>
      <c r="AI1339" s="569"/>
      <c r="AJ1339" s="569"/>
      <c r="AK1339" s="569"/>
      <c r="AL1339" s="569"/>
      <c r="AM1339" s="569"/>
      <c r="AN1339" s="569"/>
      <c r="AQ1339" s="525"/>
      <c r="AR1339" s="525"/>
      <c r="AS1339" s="525"/>
      <c r="AT1339" s="525"/>
      <c r="AU1339" s="525"/>
      <c r="AV1339" s="525"/>
      <c r="AW1339" s="525"/>
      <c r="AX1339" s="525"/>
      <c r="AY1339" s="525"/>
      <c r="AZ1339" s="525"/>
      <c r="BA1339" s="525"/>
    </row>
    <row r="1340" spans="28:53" s="94" customFormat="1">
      <c r="AB1340" s="575"/>
      <c r="AC1340" s="569"/>
      <c r="AD1340" s="569"/>
      <c r="AE1340" s="569"/>
      <c r="AF1340" s="569"/>
      <c r="AG1340" s="569"/>
      <c r="AH1340" s="569"/>
      <c r="AI1340" s="569"/>
      <c r="AJ1340" s="569"/>
      <c r="AK1340" s="569"/>
      <c r="AL1340" s="569"/>
      <c r="AM1340" s="569"/>
      <c r="AN1340" s="569"/>
      <c r="AQ1340" s="525"/>
      <c r="AR1340" s="525"/>
      <c r="AS1340" s="525"/>
      <c r="AT1340" s="525"/>
      <c r="AU1340" s="525"/>
      <c r="AV1340" s="525"/>
      <c r="AW1340" s="525"/>
      <c r="AX1340" s="525"/>
      <c r="AY1340" s="525"/>
      <c r="AZ1340" s="525"/>
      <c r="BA1340" s="525"/>
    </row>
    <row r="1341" spans="28:53" s="94" customFormat="1">
      <c r="AB1341" s="575"/>
      <c r="AC1341" s="569"/>
      <c r="AD1341" s="569"/>
      <c r="AE1341" s="569"/>
      <c r="AF1341" s="569"/>
      <c r="AG1341" s="569"/>
      <c r="AH1341" s="569"/>
      <c r="AI1341" s="569"/>
      <c r="AJ1341" s="569"/>
      <c r="AK1341" s="569"/>
      <c r="AL1341" s="569"/>
      <c r="AM1341" s="569"/>
      <c r="AN1341" s="569"/>
      <c r="AQ1341" s="525"/>
      <c r="AR1341" s="525"/>
      <c r="AS1341" s="525"/>
      <c r="AT1341" s="525"/>
      <c r="AU1341" s="525"/>
      <c r="AV1341" s="525"/>
      <c r="AW1341" s="525"/>
      <c r="AX1341" s="525"/>
      <c r="AY1341" s="525"/>
      <c r="AZ1341" s="525"/>
      <c r="BA1341" s="525"/>
    </row>
    <row r="1342" spans="28:53" s="94" customFormat="1">
      <c r="AB1342" s="575"/>
      <c r="AC1342" s="569"/>
      <c r="AD1342" s="569"/>
      <c r="AE1342" s="569"/>
      <c r="AF1342" s="569"/>
      <c r="AG1342" s="569"/>
      <c r="AH1342" s="569"/>
      <c r="AI1342" s="569"/>
      <c r="AJ1342" s="569"/>
      <c r="AK1342" s="569"/>
      <c r="AL1342" s="569"/>
      <c r="AM1342" s="569"/>
      <c r="AN1342" s="569"/>
      <c r="AQ1342" s="525"/>
      <c r="AR1342" s="525"/>
      <c r="AS1342" s="525"/>
      <c r="AT1342" s="525"/>
      <c r="AU1342" s="525"/>
      <c r="AV1342" s="525"/>
      <c r="AW1342" s="525"/>
      <c r="AX1342" s="525"/>
      <c r="AY1342" s="525"/>
      <c r="AZ1342" s="525"/>
      <c r="BA1342" s="525"/>
    </row>
    <row r="1343" spans="28:53" s="94" customFormat="1">
      <c r="AB1343" s="575"/>
      <c r="AC1343" s="569"/>
      <c r="AD1343" s="569"/>
      <c r="AE1343" s="569"/>
      <c r="AF1343" s="569"/>
      <c r="AG1343" s="569"/>
      <c r="AH1343" s="569"/>
      <c r="AI1343" s="569"/>
      <c r="AJ1343" s="569"/>
      <c r="AK1343" s="569"/>
      <c r="AL1343" s="569"/>
      <c r="AM1343" s="569"/>
      <c r="AN1343" s="569"/>
      <c r="AQ1343" s="525"/>
      <c r="AR1343" s="525"/>
      <c r="AS1343" s="525"/>
      <c r="AT1343" s="525"/>
      <c r="AU1343" s="525"/>
      <c r="AV1343" s="525"/>
      <c r="AW1343" s="525"/>
      <c r="AX1343" s="525"/>
      <c r="AY1343" s="525"/>
      <c r="AZ1343" s="525"/>
      <c r="BA1343" s="525"/>
    </row>
    <row r="1344" spans="28:53" s="94" customFormat="1">
      <c r="AB1344" s="575"/>
      <c r="AC1344" s="569"/>
      <c r="AD1344" s="569"/>
      <c r="AE1344" s="569"/>
      <c r="AF1344" s="569"/>
      <c r="AG1344" s="569"/>
      <c r="AH1344" s="569"/>
      <c r="AI1344" s="569"/>
      <c r="AJ1344" s="569"/>
      <c r="AK1344" s="569"/>
      <c r="AL1344" s="569"/>
      <c r="AM1344" s="569"/>
      <c r="AN1344" s="569"/>
      <c r="AQ1344" s="525"/>
      <c r="AR1344" s="525"/>
      <c r="AS1344" s="525"/>
      <c r="AT1344" s="525"/>
      <c r="AU1344" s="525"/>
      <c r="AV1344" s="525"/>
      <c r="AW1344" s="525"/>
      <c r="AX1344" s="525"/>
      <c r="AY1344" s="525"/>
      <c r="AZ1344" s="525"/>
      <c r="BA1344" s="525"/>
    </row>
    <row r="1345" spans="28:53" s="94" customFormat="1">
      <c r="AB1345" s="575"/>
      <c r="AC1345" s="569"/>
      <c r="AD1345" s="569"/>
      <c r="AE1345" s="569"/>
      <c r="AF1345" s="569"/>
      <c r="AG1345" s="569"/>
      <c r="AH1345" s="569"/>
      <c r="AI1345" s="569"/>
      <c r="AJ1345" s="569"/>
      <c r="AK1345" s="569"/>
      <c r="AL1345" s="569"/>
      <c r="AM1345" s="569"/>
      <c r="AN1345" s="569"/>
      <c r="AQ1345" s="525"/>
      <c r="AR1345" s="525"/>
      <c r="AS1345" s="525"/>
      <c r="AT1345" s="525"/>
      <c r="AU1345" s="525"/>
      <c r="AV1345" s="525"/>
      <c r="AW1345" s="525"/>
      <c r="AX1345" s="525"/>
      <c r="AY1345" s="525"/>
      <c r="AZ1345" s="525"/>
      <c r="BA1345" s="525"/>
    </row>
    <row r="1346" spans="28:53" s="94" customFormat="1">
      <c r="AB1346" s="575"/>
      <c r="AC1346" s="569"/>
      <c r="AD1346" s="569"/>
      <c r="AE1346" s="569"/>
      <c r="AF1346" s="569"/>
      <c r="AG1346" s="569"/>
      <c r="AH1346" s="569"/>
      <c r="AI1346" s="569"/>
      <c r="AJ1346" s="569"/>
      <c r="AK1346" s="569"/>
      <c r="AL1346" s="569"/>
      <c r="AM1346" s="569"/>
      <c r="AN1346" s="569"/>
      <c r="AQ1346" s="525"/>
      <c r="AR1346" s="525"/>
      <c r="AS1346" s="525"/>
      <c r="AT1346" s="525"/>
      <c r="AU1346" s="525"/>
      <c r="AV1346" s="525"/>
      <c r="AW1346" s="525"/>
      <c r="AX1346" s="525"/>
      <c r="AY1346" s="525"/>
      <c r="AZ1346" s="525"/>
      <c r="BA1346" s="525"/>
    </row>
    <row r="1347" spans="28:53" s="94" customFormat="1">
      <c r="AB1347" s="575"/>
      <c r="AC1347" s="569"/>
      <c r="AD1347" s="569"/>
      <c r="AE1347" s="569"/>
      <c r="AF1347" s="569"/>
      <c r="AG1347" s="569"/>
      <c r="AH1347" s="569"/>
      <c r="AI1347" s="569"/>
      <c r="AJ1347" s="569"/>
      <c r="AK1347" s="569"/>
      <c r="AL1347" s="569"/>
      <c r="AM1347" s="569"/>
      <c r="AN1347" s="569"/>
      <c r="AQ1347" s="525"/>
      <c r="AR1347" s="525"/>
      <c r="AS1347" s="525"/>
      <c r="AT1347" s="525"/>
      <c r="AU1347" s="525"/>
      <c r="AV1347" s="525"/>
      <c r="AW1347" s="525"/>
      <c r="AX1347" s="525"/>
      <c r="AY1347" s="525"/>
      <c r="AZ1347" s="525"/>
      <c r="BA1347" s="525"/>
    </row>
    <row r="1348" spans="28:53" s="94" customFormat="1">
      <c r="AB1348" s="575"/>
      <c r="AC1348" s="569"/>
      <c r="AD1348" s="569"/>
      <c r="AE1348" s="569"/>
      <c r="AF1348" s="569"/>
      <c r="AG1348" s="569"/>
      <c r="AH1348" s="569"/>
      <c r="AI1348" s="569"/>
      <c r="AJ1348" s="569"/>
      <c r="AK1348" s="569"/>
      <c r="AL1348" s="569"/>
      <c r="AM1348" s="569"/>
      <c r="AN1348" s="569"/>
      <c r="AQ1348" s="525"/>
      <c r="AR1348" s="525"/>
      <c r="AS1348" s="525"/>
      <c r="AT1348" s="525"/>
      <c r="AU1348" s="525"/>
      <c r="AV1348" s="525"/>
      <c r="AW1348" s="525"/>
      <c r="AX1348" s="525"/>
      <c r="AY1348" s="525"/>
      <c r="AZ1348" s="525"/>
      <c r="BA1348" s="525"/>
    </row>
    <row r="1349" spans="28:53" s="94" customFormat="1">
      <c r="AB1349" s="575"/>
      <c r="AC1349" s="569"/>
      <c r="AD1349" s="569"/>
      <c r="AE1349" s="569"/>
      <c r="AF1349" s="569"/>
      <c r="AG1349" s="569"/>
      <c r="AH1349" s="569"/>
      <c r="AI1349" s="569"/>
      <c r="AJ1349" s="569"/>
      <c r="AK1349" s="569"/>
      <c r="AL1349" s="569"/>
      <c r="AM1349" s="569"/>
      <c r="AN1349" s="569"/>
      <c r="AQ1349" s="525"/>
      <c r="AR1349" s="525"/>
      <c r="AS1349" s="525"/>
      <c r="AT1349" s="525"/>
      <c r="AU1349" s="525"/>
      <c r="AV1349" s="525"/>
      <c r="AW1349" s="525"/>
      <c r="AX1349" s="525"/>
      <c r="AY1349" s="525"/>
      <c r="AZ1349" s="525"/>
      <c r="BA1349" s="525"/>
    </row>
    <row r="1350" spans="28:53" s="94" customFormat="1">
      <c r="AB1350" s="575"/>
      <c r="AC1350" s="569"/>
      <c r="AD1350" s="569"/>
      <c r="AE1350" s="569"/>
      <c r="AF1350" s="569"/>
      <c r="AG1350" s="569"/>
      <c r="AH1350" s="569"/>
      <c r="AI1350" s="569"/>
      <c r="AJ1350" s="569"/>
      <c r="AK1350" s="569"/>
      <c r="AL1350" s="569"/>
      <c r="AM1350" s="569"/>
      <c r="AN1350" s="569"/>
      <c r="AQ1350" s="525"/>
      <c r="AR1350" s="525"/>
      <c r="AS1350" s="525"/>
      <c r="AT1350" s="525"/>
      <c r="AU1350" s="525"/>
      <c r="AV1350" s="525"/>
      <c r="AW1350" s="525"/>
      <c r="AX1350" s="525"/>
      <c r="AY1350" s="525"/>
      <c r="AZ1350" s="525"/>
      <c r="BA1350" s="525"/>
    </row>
    <row r="1351" spans="28:53" s="94" customFormat="1">
      <c r="AB1351" s="575"/>
      <c r="AC1351" s="569"/>
      <c r="AD1351" s="569"/>
      <c r="AE1351" s="569"/>
      <c r="AF1351" s="569"/>
      <c r="AG1351" s="569"/>
      <c r="AH1351" s="569"/>
      <c r="AI1351" s="569"/>
      <c r="AJ1351" s="569"/>
      <c r="AK1351" s="569"/>
      <c r="AL1351" s="569"/>
      <c r="AM1351" s="569"/>
      <c r="AN1351" s="569"/>
      <c r="AQ1351" s="525"/>
      <c r="AR1351" s="525"/>
      <c r="AS1351" s="525"/>
      <c r="AT1351" s="525"/>
      <c r="AU1351" s="525"/>
      <c r="AV1351" s="525"/>
      <c r="AW1351" s="525"/>
      <c r="AX1351" s="525"/>
      <c r="AY1351" s="525"/>
      <c r="AZ1351" s="525"/>
      <c r="BA1351" s="525"/>
    </row>
    <row r="1352" spans="28:53" s="94" customFormat="1">
      <c r="AB1352" s="575"/>
      <c r="AC1352" s="569"/>
      <c r="AD1352" s="569"/>
      <c r="AE1352" s="569"/>
      <c r="AF1352" s="569"/>
      <c r="AG1352" s="569"/>
      <c r="AH1352" s="569"/>
      <c r="AI1352" s="569"/>
      <c r="AJ1352" s="569"/>
      <c r="AK1352" s="569"/>
      <c r="AL1352" s="569"/>
      <c r="AM1352" s="569"/>
      <c r="AN1352" s="569"/>
      <c r="AQ1352" s="525"/>
      <c r="AR1352" s="525"/>
      <c r="AS1352" s="525"/>
      <c r="AT1352" s="525"/>
      <c r="AU1352" s="525"/>
      <c r="AV1352" s="525"/>
      <c r="AW1352" s="525"/>
      <c r="AX1352" s="525"/>
      <c r="AY1352" s="525"/>
      <c r="AZ1352" s="525"/>
      <c r="BA1352" s="525"/>
    </row>
    <row r="1353" spans="28:53" s="94" customFormat="1">
      <c r="AB1353" s="575"/>
      <c r="AC1353" s="569"/>
      <c r="AD1353" s="569"/>
      <c r="AE1353" s="569"/>
      <c r="AF1353" s="569"/>
      <c r="AG1353" s="569"/>
      <c r="AH1353" s="569"/>
      <c r="AI1353" s="569"/>
      <c r="AJ1353" s="569"/>
      <c r="AK1353" s="569"/>
      <c r="AL1353" s="569"/>
      <c r="AM1353" s="569"/>
      <c r="AN1353" s="569"/>
      <c r="AQ1353" s="525"/>
      <c r="AR1353" s="525"/>
      <c r="AS1353" s="525"/>
      <c r="AT1353" s="525"/>
      <c r="AU1353" s="525"/>
      <c r="AV1353" s="525"/>
      <c r="AW1353" s="525"/>
      <c r="AX1353" s="525"/>
      <c r="AY1353" s="525"/>
      <c r="AZ1353" s="525"/>
      <c r="BA1353" s="525"/>
    </row>
    <row r="1354" spans="28:53" s="94" customFormat="1">
      <c r="AB1354" s="575"/>
      <c r="AC1354" s="569"/>
      <c r="AD1354" s="569"/>
      <c r="AE1354" s="569"/>
      <c r="AF1354" s="569"/>
      <c r="AG1354" s="569"/>
      <c r="AH1354" s="569"/>
      <c r="AI1354" s="569"/>
      <c r="AJ1354" s="569"/>
      <c r="AK1354" s="569"/>
      <c r="AL1354" s="569"/>
      <c r="AM1354" s="569"/>
      <c r="AN1354" s="569"/>
      <c r="AQ1354" s="525"/>
      <c r="AR1354" s="525"/>
      <c r="AS1354" s="525"/>
      <c r="AT1354" s="525"/>
      <c r="AU1354" s="525"/>
      <c r="AV1354" s="525"/>
      <c r="AW1354" s="525"/>
      <c r="AX1354" s="525"/>
      <c r="AY1354" s="525"/>
      <c r="AZ1354" s="525"/>
      <c r="BA1354" s="525"/>
    </row>
    <row r="1355" spans="28:53" s="94" customFormat="1">
      <c r="AB1355" s="575"/>
      <c r="AC1355" s="569"/>
      <c r="AD1355" s="569"/>
      <c r="AE1355" s="569"/>
      <c r="AF1355" s="569"/>
      <c r="AG1355" s="569"/>
      <c r="AH1355" s="569"/>
      <c r="AI1355" s="569"/>
      <c r="AJ1355" s="569"/>
      <c r="AK1355" s="569"/>
      <c r="AL1355" s="569"/>
      <c r="AM1355" s="569"/>
      <c r="AN1355" s="569"/>
      <c r="AQ1355" s="525"/>
      <c r="AR1355" s="525"/>
      <c r="AS1355" s="525"/>
      <c r="AT1355" s="525"/>
      <c r="AU1355" s="525"/>
      <c r="AV1355" s="525"/>
      <c r="AW1355" s="525"/>
      <c r="AX1355" s="525"/>
      <c r="AY1355" s="525"/>
      <c r="AZ1355" s="525"/>
      <c r="BA1355" s="525"/>
    </row>
    <row r="1356" spans="28:53" s="94" customFormat="1">
      <c r="AB1356" s="575"/>
      <c r="AC1356" s="569"/>
      <c r="AD1356" s="569"/>
      <c r="AE1356" s="569"/>
      <c r="AF1356" s="569"/>
      <c r="AG1356" s="569"/>
      <c r="AH1356" s="569"/>
      <c r="AI1356" s="569"/>
      <c r="AJ1356" s="569"/>
      <c r="AK1356" s="569"/>
      <c r="AL1356" s="569"/>
      <c r="AM1356" s="569"/>
      <c r="AN1356" s="569"/>
      <c r="AQ1356" s="525"/>
      <c r="AR1356" s="525"/>
      <c r="AS1356" s="525"/>
      <c r="AT1356" s="525"/>
      <c r="AU1356" s="525"/>
      <c r="AV1356" s="525"/>
      <c r="AW1356" s="525"/>
      <c r="AX1356" s="525"/>
      <c r="AY1356" s="525"/>
      <c r="AZ1356" s="525"/>
      <c r="BA1356" s="525"/>
    </row>
    <row r="1357" spans="28:53" s="94" customFormat="1">
      <c r="AB1357" s="575"/>
      <c r="AC1357" s="569"/>
      <c r="AD1357" s="569"/>
      <c r="AE1357" s="569"/>
      <c r="AF1357" s="569"/>
      <c r="AG1357" s="569"/>
      <c r="AH1357" s="569"/>
      <c r="AI1357" s="569"/>
      <c r="AJ1357" s="569"/>
      <c r="AK1357" s="569"/>
      <c r="AL1357" s="569"/>
      <c r="AM1357" s="569"/>
      <c r="AN1357" s="569"/>
      <c r="AQ1357" s="525"/>
      <c r="AR1357" s="525"/>
      <c r="AS1357" s="525"/>
      <c r="AT1357" s="525"/>
      <c r="AU1357" s="525"/>
      <c r="AV1357" s="525"/>
      <c r="AW1357" s="525"/>
      <c r="AX1357" s="525"/>
      <c r="AY1357" s="525"/>
      <c r="AZ1357" s="525"/>
      <c r="BA1357" s="525"/>
    </row>
    <row r="1358" spans="28:53" s="94" customFormat="1">
      <c r="AB1358" s="575"/>
      <c r="AC1358" s="569"/>
      <c r="AD1358" s="569"/>
      <c r="AE1358" s="569"/>
      <c r="AF1358" s="569"/>
      <c r="AG1358" s="569"/>
      <c r="AH1358" s="569"/>
      <c r="AI1358" s="569"/>
      <c r="AJ1358" s="569"/>
      <c r="AK1358" s="569"/>
      <c r="AL1358" s="569"/>
      <c r="AM1358" s="569"/>
      <c r="AN1358" s="569"/>
      <c r="AQ1358" s="525"/>
      <c r="AR1358" s="525"/>
      <c r="AS1358" s="525"/>
      <c r="AT1358" s="525"/>
      <c r="AU1358" s="525"/>
      <c r="AV1358" s="525"/>
      <c r="AW1358" s="525"/>
      <c r="AX1358" s="525"/>
      <c r="AY1358" s="525"/>
      <c r="AZ1358" s="525"/>
      <c r="BA1358" s="525"/>
    </row>
    <row r="1359" spans="28:53" s="94" customFormat="1">
      <c r="AB1359" s="575"/>
      <c r="AC1359" s="569"/>
      <c r="AD1359" s="569"/>
      <c r="AE1359" s="569"/>
      <c r="AF1359" s="569"/>
      <c r="AG1359" s="569"/>
      <c r="AH1359" s="569"/>
      <c r="AI1359" s="569"/>
      <c r="AJ1359" s="569"/>
      <c r="AK1359" s="569"/>
      <c r="AL1359" s="569"/>
      <c r="AM1359" s="569"/>
      <c r="AN1359" s="569"/>
      <c r="AQ1359" s="525"/>
      <c r="AR1359" s="525"/>
      <c r="AS1359" s="525"/>
      <c r="AT1359" s="525"/>
      <c r="AU1359" s="525"/>
      <c r="AV1359" s="525"/>
      <c r="AW1359" s="525"/>
      <c r="AX1359" s="525"/>
      <c r="AY1359" s="525"/>
      <c r="AZ1359" s="525"/>
      <c r="BA1359" s="525"/>
    </row>
    <row r="1360" spans="28:53" s="94" customFormat="1">
      <c r="AB1360" s="575"/>
      <c r="AC1360" s="569"/>
      <c r="AD1360" s="569"/>
      <c r="AE1360" s="569"/>
      <c r="AF1360" s="569"/>
      <c r="AG1360" s="569"/>
      <c r="AH1360" s="569"/>
      <c r="AI1360" s="569"/>
      <c r="AJ1360" s="569"/>
      <c r="AK1360" s="569"/>
      <c r="AL1360" s="569"/>
      <c r="AM1360" s="569"/>
      <c r="AN1360" s="569"/>
      <c r="AQ1360" s="525"/>
      <c r="AR1360" s="525"/>
      <c r="AS1360" s="525"/>
      <c r="AT1360" s="525"/>
      <c r="AU1360" s="525"/>
      <c r="AV1360" s="525"/>
      <c r="AW1360" s="525"/>
      <c r="AX1360" s="525"/>
      <c r="AY1360" s="525"/>
      <c r="AZ1360" s="525"/>
      <c r="BA1360" s="525"/>
    </row>
    <row r="1361" spans="28:53" s="94" customFormat="1">
      <c r="AB1361" s="575"/>
      <c r="AC1361" s="569"/>
      <c r="AD1361" s="569"/>
      <c r="AE1361" s="569"/>
      <c r="AF1361" s="569"/>
      <c r="AG1361" s="569"/>
      <c r="AH1361" s="569"/>
      <c r="AI1361" s="569"/>
      <c r="AJ1361" s="569"/>
      <c r="AK1361" s="569"/>
      <c r="AL1361" s="569"/>
      <c r="AM1361" s="569"/>
      <c r="AN1361" s="569"/>
      <c r="AQ1361" s="525"/>
      <c r="AR1361" s="525"/>
      <c r="AS1361" s="525"/>
      <c r="AT1361" s="525"/>
      <c r="AU1361" s="525"/>
      <c r="AV1361" s="525"/>
      <c r="AW1361" s="525"/>
      <c r="AX1361" s="525"/>
      <c r="AY1361" s="525"/>
      <c r="AZ1361" s="525"/>
      <c r="BA1361" s="525"/>
    </row>
    <row r="1362" spans="28:53" s="94" customFormat="1">
      <c r="AB1362" s="575"/>
      <c r="AC1362" s="569"/>
      <c r="AD1362" s="569"/>
      <c r="AE1362" s="569"/>
      <c r="AF1362" s="569"/>
      <c r="AG1362" s="569"/>
      <c r="AH1362" s="569"/>
      <c r="AI1362" s="569"/>
      <c r="AJ1362" s="569"/>
      <c r="AK1362" s="569"/>
      <c r="AL1362" s="569"/>
      <c r="AM1362" s="569"/>
      <c r="AN1362" s="569"/>
      <c r="AQ1362" s="525"/>
      <c r="AR1362" s="525"/>
      <c r="AS1362" s="525"/>
      <c r="AT1362" s="525"/>
      <c r="AU1362" s="525"/>
      <c r="AV1362" s="525"/>
      <c r="AW1362" s="525"/>
      <c r="AX1362" s="525"/>
      <c r="AY1362" s="525"/>
      <c r="AZ1362" s="525"/>
      <c r="BA1362" s="525"/>
    </row>
    <row r="1363" spans="28:53" s="94" customFormat="1">
      <c r="AB1363" s="575"/>
      <c r="AC1363" s="569"/>
      <c r="AD1363" s="569"/>
      <c r="AE1363" s="569"/>
      <c r="AF1363" s="569"/>
      <c r="AG1363" s="569"/>
      <c r="AH1363" s="569"/>
      <c r="AI1363" s="569"/>
      <c r="AJ1363" s="569"/>
      <c r="AK1363" s="569"/>
      <c r="AL1363" s="569"/>
      <c r="AM1363" s="569"/>
      <c r="AN1363" s="569"/>
      <c r="AQ1363" s="525"/>
      <c r="AR1363" s="525"/>
      <c r="AS1363" s="525"/>
      <c r="AT1363" s="525"/>
      <c r="AU1363" s="525"/>
      <c r="AV1363" s="525"/>
      <c r="AW1363" s="525"/>
      <c r="AX1363" s="525"/>
      <c r="AY1363" s="525"/>
      <c r="AZ1363" s="525"/>
      <c r="BA1363" s="525"/>
    </row>
    <row r="1364" spans="28:53" s="94" customFormat="1">
      <c r="AB1364" s="575"/>
      <c r="AC1364" s="569"/>
      <c r="AD1364" s="569"/>
      <c r="AE1364" s="569"/>
      <c r="AF1364" s="569"/>
      <c r="AG1364" s="569"/>
      <c r="AH1364" s="569"/>
      <c r="AI1364" s="569"/>
      <c r="AJ1364" s="569"/>
      <c r="AK1364" s="569"/>
      <c r="AL1364" s="569"/>
      <c r="AM1364" s="569"/>
      <c r="AN1364" s="569"/>
      <c r="AQ1364" s="525"/>
      <c r="AR1364" s="525"/>
      <c r="AS1364" s="525"/>
      <c r="AT1364" s="525"/>
      <c r="AU1364" s="525"/>
      <c r="AV1364" s="525"/>
      <c r="AW1364" s="525"/>
      <c r="AX1364" s="525"/>
      <c r="AY1364" s="525"/>
      <c r="AZ1364" s="525"/>
      <c r="BA1364" s="525"/>
    </row>
    <row r="1365" spans="28:53" s="94" customFormat="1">
      <c r="AB1365" s="575"/>
      <c r="AC1365" s="569"/>
      <c r="AD1365" s="569"/>
      <c r="AE1365" s="569"/>
      <c r="AF1365" s="569"/>
      <c r="AG1365" s="569"/>
      <c r="AH1365" s="569"/>
      <c r="AI1365" s="569"/>
      <c r="AJ1365" s="569"/>
      <c r="AK1365" s="569"/>
      <c r="AL1365" s="569"/>
      <c r="AM1365" s="569"/>
      <c r="AN1365" s="569"/>
      <c r="AQ1365" s="525"/>
      <c r="AR1365" s="525"/>
      <c r="AS1365" s="525"/>
      <c r="AT1365" s="525"/>
      <c r="AU1365" s="525"/>
      <c r="AV1365" s="525"/>
      <c r="AW1365" s="525"/>
      <c r="AX1365" s="525"/>
      <c r="AY1365" s="525"/>
      <c r="AZ1365" s="525"/>
      <c r="BA1365" s="525"/>
    </row>
    <row r="1366" spans="28:53" s="94" customFormat="1">
      <c r="AB1366" s="575"/>
      <c r="AC1366" s="569"/>
      <c r="AD1366" s="569"/>
      <c r="AE1366" s="569"/>
      <c r="AF1366" s="569"/>
      <c r="AG1366" s="569"/>
      <c r="AH1366" s="569"/>
      <c r="AI1366" s="569"/>
      <c r="AJ1366" s="569"/>
      <c r="AK1366" s="569"/>
      <c r="AL1366" s="569"/>
      <c r="AM1366" s="569"/>
      <c r="AN1366" s="569"/>
      <c r="AQ1366" s="525"/>
      <c r="AR1366" s="525"/>
      <c r="AS1366" s="525"/>
      <c r="AT1366" s="525"/>
      <c r="AU1366" s="525"/>
      <c r="AV1366" s="525"/>
      <c r="AW1366" s="525"/>
      <c r="AX1366" s="525"/>
      <c r="AY1366" s="525"/>
      <c r="AZ1366" s="525"/>
      <c r="BA1366" s="525"/>
    </row>
    <row r="1367" spans="28:53" s="94" customFormat="1">
      <c r="AB1367" s="575"/>
      <c r="AC1367" s="569"/>
      <c r="AD1367" s="569"/>
      <c r="AE1367" s="569"/>
      <c r="AF1367" s="569"/>
      <c r="AG1367" s="569"/>
      <c r="AH1367" s="569"/>
      <c r="AI1367" s="569"/>
      <c r="AJ1367" s="569"/>
      <c r="AK1367" s="569"/>
      <c r="AL1367" s="569"/>
      <c r="AM1367" s="569"/>
      <c r="AN1367" s="569"/>
      <c r="AQ1367" s="525"/>
      <c r="AR1367" s="525"/>
      <c r="AS1367" s="525"/>
      <c r="AT1367" s="525"/>
      <c r="AU1367" s="525"/>
      <c r="AV1367" s="525"/>
      <c r="AW1367" s="525"/>
      <c r="AX1367" s="525"/>
      <c r="AY1367" s="525"/>
      <c r="AZ1367" s="525"/>
      <c r="BA1367" s="525"/>
    </row>
    <row r="1368" spans="28:53" s="94" customFormat="1">
      <c r="AB1368" s="575"/>
      <c r="AC1368" s="569"/>
      <c r="AD1368" s="569"/>
      <c r="AE1368" s="569"/>
      <c r="AF1368" s="569"/>
      <c r="AG1368" s="569"/>
      <c r="AH1368" s="569"/>
      <c r="AI1368" s="569"/>
      <c r="AJ1368" s="569"/>
      <c r="AK1368" s="569"/>
      <c r="AL1368" s="569"/>
      <c r="AM1368" s="569"/>
      <c r="AN1368" s="569"/>
      <c r="AQ1368" s="525"/>
      <c r="AR1368" s="525"/>
      <c r="AS1368" s="525"/>
      <c r="AT1368" s="525"/>
      <c r="AU1368" s="525"/>
      <c r="AV1368" s="525"/>
      <c r="AW1368" s="525"/>
      <c r="AX1368" s="525"/>
      <c r="AY1368" s="525"/>
      <c r="AZ1368" s="525"/>
      <c r="BA1368" s="525"/>
    </row>
    <row r="1369" spans="28:53" s="94" customFormat="1">
      <c r="AB1369" s="575"/>
      <c r="AC1369" s="569"/>
      <c r="AD1369" s="569"/>
      <c r="AE1369" s="569"/>
      <c r="AF1369" s="569"/>
      <c r="AG1369" s="569"/>
      <c r="AH1369" s="569"/>
      <c r="AI1369" s="569"/>
      <c r="AJ1369" s="569"/>
      <c r="AK1369" s="569"/>
      <c r="AL1369" s="569"/>
      <c r="AM1369" s="569"/>
      <c r="AN1369" s="569"/>
      <c r="AQ1369" s="525"/>
      <c r="AR1369" s="525"/>
      <c r="AS1369" s="525"/>
      <c r="AT1369" s="525"/>
      <c r="AU1369" s="525"/>
      <c r="AV1369" s="525"/>
      <c r="AW1369" s="525"/>
      <c r="AX1369" s="525"/>
      <c r="AY1369" s="525"/>
      <c r="AZ1369" s="525"/>
      <c r="BA1369" s="525"/>
    </row>
    <row r="1370" spans="28:53" s="94" customFormat="1">
      <c r="AB1370" s="575"/>
      <c r="AC1370" s="569"/>
      <c r="AD1370" s="569"/>
      <c r="AE1370" s="569"/>
      <c r="AF1370" s="569"/>
      <c r="AG1370" s="569"/>
      <c r="AH1370" s="569"/>
      <c r="AI1370" s="569"/>
      <c r="AJ1370" s="569"/>
      <c r="AK1370" s="569"/>
      <c r="AL1370" s="569"/>
      <c r="AM1370" s="569"/>
      <c r="AN1370" s="569"/>
      <c r="AQ1370" s="525"/>
      <c r="AR1370" s="525"/>
      <c r="AS1370" s="525"/>
      <c r="AT1370" s="525"/>
      <c r="AU1370" s="525"/>
      <c r="AV1370" s="525"/>
      <c r="AW1370" s="525"/>
      <c r="AX1370" s="525"/>
      <c r="AY1370" s="525"/>
      <c r="AZ1370" s="525"/>
      <c r="BA1370" s="525"/>
    </row>
    <row r="1371" spans="28:53" s="94" customFormat="1">
      <c r="AB1371" s="575"/>
      <c r="AC1371" s="569"/>
      <c r="AD1371" s="569"/>
      <c r="AE1371" s="569"/>
      <c r="AF1371" s="569"/>
      <c r="AG1371" s="569"/>
      <c r="AH1371" s="569"/>
      <c r="AI1371" s="569"/>
      <c r="AJ1371" s="569"/>
      <c r="AK1371" s="569"/>
      <c r="AL1371" s="569"/>
      <c r="AM1371" s="569"/>
      <c r="AN1371" s="569"/>
      <c r="AQ1371" s="525"/>
      <c r="AR1371" s="525"/>
      <c r="AS1371" s="525"/>
      <c r="AT1371" s="525"/>
      <c r="AU1371" s="525"/>
      <c r="AV1371" s="525"/>
      <c r="AW1371" s="525"/>
      <c r="AX1371" s="525"/>
      <c r="AY1371" s="525"/>
      <c r="AZ1371" s="525"/>
      <c r="BA1371" s="525"/>
    </row>
    <row r="1372" spans="28:53" s="94" customFormat="1">
      <c r="AB1372" s="575"/>
      <c r="AC1372" s="569"/>
      <c r="AD1372" s="569"/>
      <c r="AE1372" s="569"/>
      <c r="AF1372" s="569"/>
      <c r="AG1372" s="569"/>
      <c r="AH1372" s="569"/>
      <c r="AI1372" s="569"/>
      <c r="AJ1372" s="569"/>
      <c r="AK1372" s="569"/>
      <c r="AL1372" s="569"/>
      <c r="AM1372" s="569"/>
      <c r="AN1372" s="569"/>
      <c r="AQ1372" s="525"/>
      <c r="AR1372" s="525"/>
      <c r="AS1372" s="525"/>
      <c r="AT1372" s="525"/>
      <c r="AU1372" s="525"/>
      <c r="AV1372" s="525"/>
      <c r="AW1372" s="525"/>
      <c r="AX1372" s="525"/>
      <c r="AY1372" s="525"/>
      <c r="AZ1372" s="525"/>
      <c r="BA1372" s="525"/>
    </row>
    <row r="1373" spans="28:53" s="94" customFormat="1">
      <c r="AB1373" s="575"/>
      <c r="AC1373" s="569"/>
      <c r="AD1373" s="569"/>
      <c r="AE1373" s="569"/>
      <c r="AF1373" s="569"/>
      <c r="AG1373" s="569"/>
      <c r="AH1373" s="569"/>
      <c r="AI1373" s="569"/>
      <c r="AJ1373" s="569"/>
      <c r="AK1373" s="569"/>
      <c r="AL1373" s="569"/>
      <c r="AM1373" s="569"/>
      <c r="AN1373" s="569"/>
      <c r="AQ1373" s="525"/>
      <c r="AR1373" s="525"/>
      <c r="AS1373" s="525"/>
      <c r="AT1373" s="525"/>
      <c r="AU1373" s="525"/>
      <c r="AV1373" s="525"/>
      <c r="AW1373" s="525"/>
      <c r="AX1373" s="525"/>
      <c r="AY1373" s="525"/>
      <c r="AZ1373" s="525"/>
      <c r="BA1373" s="525"/>
    </row>
    <row r="1374" spans="28:53" s="94" customFormat="1">
      <c r="AB1374" s="575"/>
      <c r="AC1374" s="569"/>
      <c r="AD1374" s="569"/>
      <c r="AE1374" s="569"/>
      <c r="AF1374" s="569"/>
      <c r="AG1374" s="569"/>
      <c r="AH1374" s="569"/>
      <c r="AI1374" s="569"/>
      <c r="AJ1374" s="569"/>
      <c r="AK1374" s="569"/>
      <c r="AL1374" s="569"/>
      <c r="AM1374" s="569"/>
      <c r="AN1374" s="569"/>
      <c r="AQ1374" s="525"/>
      <c r="AR1374" s="525"/>
      <c r="AS1374" s="525"/>
      <c r="AT1374" s="525"/>
      <c r="AU1374" s="525"/>
      <c r="AV1374" s="525"/>
      <c r="AW1374" s="525"/>
      <c r="AX1374" s="525"/>
      <c r="AY1374" s="525"/>
      <c r="AZ1374" s="525"/>
      <c r="BA1374" s="525"/>
    </row>
    <row r="1375" spans="28:53" s="94" customFormat="1">
      <c r="AB1375" s="575"/>
      <c r="AC1375" s="569"/>
      <c r="AD1375" s="569"/>
      <c r="AE1375" s="569"/>
      <c r="AF1375" s="569"/>
      <c r="AG1375" s="569"/>
      <c r="AH1375" s="569"/>
      <c r="AI1375" s="569"/>
      <c r="AJ1375" s="569"/>
      <c r="AK1375" s="569"/>
      <c r="AL1375" s="569"/>
      <c r="AM1375" s="569"/>
      <c r="AN1375" s="569"/>
      <c r="AQ1375" s="525"/>
      <c r="AR1375" s="525"/>
      <c r="AS1375" s="525"/>
      <c r="AT1375" s="525"/>
      <c r="AU1375" s="525"/>
      <c r="AV1375" s="525"/>
      <c r="AW1375" s="525"/>
      <c r="AX1375" s="525"/>
      <c r="AY1375" s="525"/>
      <c r="AZ1375" s="525"/>
      <c r="BA1375" s="525"/>
    </row>
    <row r="1376" spans="28:53" s="94" customFormat="1">
      <c r="AB1376" s="575"/>
      <c r="AC1376" s="569"/>
      <c r="AD1376" s="569"/>
      <c r="AE1376" s="569"/>
      <c r="AF1376" s="569"/>
      <c r="AG1376" s="569"/>
      <c r="AH1376" s="569"/>
      <c r="AI1376" s="569"/>
      <c r="AJ1376" s="569"/>
      <c r="AK1376" s="569"/>
      <c r="AL1376" s="569"/>
      <c r="AM1376" s="569"/>
      <c r="AN1376" s="569"/>
      <c r="AQ1376" s="525"/>
      <c r="AR1376" s="525"/>
      <c r="AS1376" s="525"/>
      <c r="AT1376" s="525"/>
      <c r="AU1376" s="525"/>
      <c r="AV1376" s="525"/>
      <c r="AW1376" s="525"/>
      <c r="AX1376" s="525"/>
      <c r="AY1376" s="525"/>
      <c r="AZ1376" s="525"/>
      <c r="BA1376" s="525"/>
    </row>
    <row r="1377" spans="28:53" s="94" customFormat="1">
      <c r="AB1377" s="575"/>
      <c r="AC1377" s="569"/>
      <c r="AD1377" s="569"/>
      <c r="AE1377" s="569"/>
      <c r="AF1377" s="569"/>
      <c r="AG1377" s="569"/>
      <c r="AH1377" s="569"/>
      <c r="AI1377" s="569"/>
      <c r="AJ1377" s="569"/>
      <c r="AK1377" s="569"/>
      <c r="AL1377" s="569"/>
      <c r="AM1377" s="569"/>
      <c r="AN1377" s="569"/>
      <c r="AQ1377" s="525"/>
      <c r="AR1377" s="525"/>
      <c r="AS1377" s="525"/>
      <c r="AT1377" s="525"/>
      <c r="AU1377" s="525"/>
      <c r="AV1377" s="525"/>
      <c r="AW1377" s="525"/>
      <c r="AX1377" s="525"/>
      <c r="AY1377" s="525"/>
      <c r="AZ1377" s="525"/>
      <c r="BA1377" s="525"/>
    </row>
    <row r="1378" spans="28:53" s="94" customFormat="1">
      <c r="AB1378" s="575"/>
      <c r="AC1378" s="569"/>
      <c r="AD1378" s="569"/>
      <c r="AE1378" s="569"/>
      <c r="AF1378" s="569"/>
      <c r="AG1378" s="569"/>
      <c r="AH1378" s="569"/>
      <c r="AI1378" s="569"/>
      <c r="AJ1378" s="569"/>
      <c r="AK1378" s="569"/>
      <c r="AL1378" s="569"/>
      <c r="AM1378" s="569"/>
      <c r="AN1378" s="569"/>
      <c r="AQ1378" s="525"/>
      <c r="AR1378" s="525"/>
      <c r="AS1378" s="525"/>
      <c r="AT1378" s="525"/>
      <c r="AU1378" s="525"/>
      <c r="AV1378" s="525"/>
      <c r="AW1378" s="525"/>
      <c r="AX1378" s="525"/>
      <c r="AY1378" s="525"/>
      <c r="AZ1378" s="525"/>
      <c r="BA1378" s="525"/>
    </row>
    <row r="1379" spans="28:53" s="94" customFormat="1">
      <c r="AB1379" s="575"/>
      <c r="AC1379" s="569"/>
      <c r="AD1379" s="569"/>
      <c r="AE1379" s="569"/>
      <c r="AF1379" s="569"/>
      <c r="AG1379" s="569"/>
      <c r="AH1379" s="569"/>
      <c r="AI1379" s="569"/>
      <c r="AJ1379" s="569"/>
      <c r="AK1379" s="569"/>
      <c r="AL1379" s="569"/>
      <c r="AM1379" s="569"/>
      <c r="AN1379" s="569"/>
      <c r="AQ1379" s="525"/>
      <c r="AR1379" s="525"/>
      <c r="AS1379" s="525"/>
      <c r="AT1379" s="525"/>
      <c r="AU1379" s="525"/>
      <c r="AV1379" s="525"/>
      <c r="AW1379" s="525"/>
      <c r="AX1379" s="525"/>
      <c r="AY1379" s="525"/>
      <c r="AZ1379" s="525"/>
      <c r="BA1379" s="525"/>
    </row>
    <row r="1380" spans="28:53" s="94" customFormat="1">
      <c r="AB1380" s="575"/>
      <c r="AC1380" s="569"/>
      <c r="AD1380" s="569"/>
      <c r="AE1380" s="569"/>
      <c r="AF1380" s="569"/>
      <c r="AG1380" s="569"/>
      <c r="AH1380" s="569"/>
      <c r="AI1380" s="569"/>
      <c r="AJ1380" s="569"/>
      <c r="AK1380" s="569"/>
      <c r="AL1380" s="569"/>
      <c r="AM1380" s="569"/>
      <c r="AN1380" s="569"/>
      <c r="AQ1380" s="525"/>
      <c r="AR1380" s="525"/>
      <c r="AS1380" s="525"/>
      <c r="AT1380" s="525"/>
      <c r="AU1380" s="525"/>
      <c r="AV1380" s="525"/>
      <c r="AW1380" s="525"/>
      <c r="AX1380" s="525"/>
      <c r="AY1380" s="525"/>
      <c r="AZ1380" s="525"/>
      <c r="BA1380" s="525"/>
    </row>
    <row r="1381" spans="28:53" s="94" customFormat="1">
      <c r="AB1381" s="575"/>
      <c r="AC1381" s="569"/>
      <c r="AD1381" s="569"/>
      <c r="AE1381" s="569"/>
      <c r="AF1381" s="569"/>
      <c r="AG1381" s="569"/>
      <c r="AH1381" s="569"/>
      <c r="AI1381" s="569"/>
      <c r="AJ1381" s="569"/>
      <c r="AK1381" s="569"/>
      <c r="AL1381" s="569"/>
      <c r="AM1381" s="569"/>
      <c r="AN1381" s="569"/>
      <c r="AQ1381" s="525"/>
      <c r="AR1381" s="525"/>
      <c r="AS1381" s="525"/>
      <c r="AT1381" s="525"/>
      <c r="AU1381" s="525"/>
      <c r="AV1381" s="525"/>
      <c r="AW1381" s="525"/>
      <c r="AX1381" s="525"/>
      <c r="AY1381" s="525"/>
      <c r="AZ1381" s="525"/>
      <c r="BA1381" s="525"/>
    </row>
    <row r="1382" spans="28:53" s="94" customFormat="1">
      <c r="AB1382" s="575"/>
      <c r="AC1382" s="569"/>
      <c r="AD1382" s="569"/>
      <c r="AE1382" s="569"/>
      <c r="AF1382" s="569"/>
      <c r="AG1382" s="569"/>
      <c r="AH1382" s="569"/>
      <c r="AI1382" s="569"/>
      <c r="AJ1382" s="569"/>
      <c r="AK1382" s="569"/>
      <c r="AL1382" s="569"/>
      <c r="AM1382" s="569"/>
      <c r="AN1382" s="569"/>
      <c r="AQ1382" s="525"/>
      <c r="AR1382" s="525"/>
      <c r="AS1382" s="525"/>
      <c r="AT1382" s="525"/>
      <c r="AU1382" s="525"/>
      <c r="AV1382" s="525"/>
      <c r="AW1382" s="525"/>
      <c r="AX1382" s="525"/>
      <c r="AY1382" s="525"/>
      <c r="AZ1382" s="525"/>
      <c r="BA1382" s="525"/>
    </row>
    <row r="1383" spans="28:53" s="94" customFormat="1">
      <c r="AB1383" s="575"/>
      <c r="AC1383" s="569"/>
      <c r="AD1383" s="569"/>
      <c r="AE1383" s="569"/>
      <c r="AF1383" s="569"/>
      <c r="AG1383" s="569"/>
      <c r="AH1383" s="569"/>
      <c r="AI1383" s="569"/>
      <c r="AJ1383" s="569"/>
      <c r="AK1383" s="569"/>
      <c r="AL1383" s="569"/>
      <c r="AM1383" s="569"/>
      <c r="AN1383" s="569"/>
      <c r="AQ1383" s="525"/>
      <c r="AR1383" s="525"/>
      <c r="AS1383" s="525"/>
      <c r="AT1383" s="525"/>
      <c r="AU1383" s="525"/>
      <c r="AV1383" s="525"/>
      <c r="AW1383" s="525"/>
      <c r="AX1383" s="525"/>
      <c r="AY1383" s="525"/>
      <c r="AZ1383" s="525"/>
      <c r="BA1383" s="525"/>
    </row>
    <row r="1384" spans="28:53" s="94" customFormat="1">
      <c r="AB1384" s="575"/>
      <c r="AC1384" s="569"/>
      <c r="AD1384" s="569"/>
      <c r="AE1384" s="569"/>
      <c r="AF1384" s="569"/>
      <c r="AG1384" s="569"/>
      <c r="AH1384" s="569"/>
      <c r="AI1384" s="569"/>
      <c r="AJ1384" s="569"/>
      <c r="AK1384" s="569"/>
      <c r="AL1384" s="569"/>
      <c r="AM1384" s="569"/>
      <c r="AN1384" s="569"/>
      <c r="AQ1384" s="525"/>
      <c r="AR1384" s="525"/>
      <c r="AS1384" s="525"/>
      <c r="AT1384" s="525"/>
      <c r="AU1384" s="525"/>
      <c r="AV1384" s="525"/>
      <c r="AW1384" s="525"/>
      <c r="AX1384" s="525"/>
      <c r="AY1384" s="525"/>
      <c r="AZ1384" s="525"/>
      <c r="BA1384" s="525"/>
    </row>
    <row r="1385" spans="28:53" s="94" customFormat="1">
      <c r="AB1385" s="575"/>
      <c r="AC1385" s="569"/>
      <c r="AD1385" s="569"/>
      <c r="AE1385" s="569"/>
      <c r="AF1385" s="569"/>
      <c r="AG1385" s="569"/>
      <c r="AH1385" s="569"/>
      <c r="AI1385" s="569"/>
      <c r="AJ1385" s="569"/>
      <c r="AK1385" s="569"/>
      <c r="AL1385" s="569"/>
      <c r="AM1385" s="569"/>
      <c r="AN1385" s="569"/>
      <c r="AQ1385" s="525"/>
      <c r="AR1385" s="525"/>
      <c r="AS1385" s="525"/>
      <c r="AT1385" s="525"/>
      <c r="AU1385" s="525"/>
      <c r="AV1385" s="525"/>
      <c r="AW1385" s="525"/>
      <c r="AX1385" s="525"/>
      <c r="AY1385" s="525"/>
      <c r="AZ1385" s="525"/>
      <c r="BA1385" s="525"/>
    </row>
    <row r="1386" spans="28:53" s="94" customFormat="1">
      <c r="AB1386" s="575"/>
      <c r="AC1386" s="569"/>
      <c r="AD1386" s="569"/>
      <c r="AE1386" s="569"/>
      <c r="AF1386" s="569"/>
      <c r="AG1386" s="569"/>
      <c r="AH1386" s="569"/>
      <c r="AI1386" s="569"/>
      <c r="AJ1386" s="569"/>
      <c r="AK1386" s="569"/>
      <c r="AL1386" s="569"/>
      <c r="AM1386" s="569"/>
      <c r="AN1386" s="569"/>
      <c r="AQ1386" s="525"/>
      <c r="AR1386" s="525"/>
      <c r="AS1386" s="525"/>
      <c r="AT1386" s="525"/>
      <c r="AU1386" s="525"/>
      <c r="AV1386" s="525"/>
      <c r="AW1386" s="525"/>
      <c r="AX1386" s="525"/>
      <c r="AY1386" s="525"/>
      <c r="AZ1386" s="525"/>
      <c r="BA1386" s="525"/>
    </row>
    <row r="1387" spans="28:53" s="94" customFormat="1">
      <c r="AB1387" s="575"/>
      <c r="AC1387" s="569"/>
      <c r="AD1387" s="569"/>
      <c r="AE1387" s="569"/>
      <c r="AF1387" s="569"/>
      <c r="AG1387" s="569"/>
      <c r="AH1387" s="569"/>
      <c r="AI1387" s="569"/>
      <c r="AJ1387" s="569"/>
      <c r="AK1387" s="569"/>
      <c r="AL1387" s="569"/>
      <c r="AM1387" s="569"/>
      <c r="AN1387" s="569"/>
      <c r="AQ1387" s="525"/>
      <c r="AR1387" s="525"/>
      <c r="AS1387" s="525"/>
      <c r="AT1387" s="525"/>
      <c r="AU1387" s="525"/>
      <c r="AV1387" s="525"/>
      <c r="AW1387" s="525"/>
      <c r="AX1387" s="525"/>
      <c r="AY1387" s="525"/>
      <c r="AZ1387" s="525"/>
      <c r="BA1387" s="525"/>
    </row>
    <row r="1388" spans="28:53" s="94" customFormat="1">
      <c r="AB1388" s="575"/>
      <c r="AC1388" s="569"/>
      <c r="AD1388" s="569"/>
      <c r="AE1388" s="569"/>
      <c r="AF1388" s="569"/>
      <c r="AG1388" s="569"/>
      <c r="AH1388" s="569"/>
      <c r="AI1388" s="569"/>
      <c r="AJ1388" s="569"/>
      <c r="AK1388" s="569"/>
      <c r="AL1388" s="569"/>
      <c r="AM1388" s="569"/>
      <c r="AN1388" s="569"/>
      <c r="AQ1388" s="525"/>
      <c r="AR1388" s="525"/>
      <c r="AS1388" s="525"/>
      <c r="AT1388" s="525"/>
      <c r="AU1388" s="525"/>
      <c r="AV1388" s="525"/>
      <c r="AW1388" s="525"/>
      <c r="AX1388" s="525"/>
      <c r="AY1388" s="525"/>
      <c r="AZ1388" s="525"/>
      <c r="BA1388" s="525"/>
    </row>
    <row r="1389" spans="28:53" s="94" customFormat="1">
      <c r="AB1389" s="575"/>
      <c r="AC1389" s="569"/>
      <c r="AD1389" s="569"/>
      <c r="AE1389" s="569"/>
      <c r="AF1389" s="569"/>
      <c r="AG1389" s="569"/>
      <c r="AH1389" s="569"/>
      <c r="AI1389" s="569"/>
      <c r="AJ1389" s="569"/>
      <c r="AK1389" s="569"/>
      <c r="AL1389" s="569"/>
      <c r="AM1389" s="569"/>
      <c r="AN1389" s="569"/>
      <c r="AQ1389" s="525"/>
      <c r="AR1389" s="525"/>
      <c r="AS1389" s="525"/>
      <c r="AT1389" s="525"/>
      <c r="AU1389" s="525"/>
      <c r="AV1389" s="525"/>
      <c r="AW1389" s="525"/>
      <c r="AX1389" s="525"/>
      <c r="AY1389" s="525"/>
      <c r="AZ1389" s="525"/>
      <c r="BA1389" s="525"/>
    </row>
    <row r="1390" spans="28:53" s="94" customFormat="1">
      <c r="AB1390" s="575"/>
      <c r="AC1390" s="569"/>
      <c r="AD1390" s="569"/>
      <c r="AE1390" s="569"/>
      <c r="AF1390" s="569"/>
      <c r="AG1390" s="569"/>
      <c r="AH1390" s="569"/>
      <c r="AI1390" s="569"/>
      <c r="AJ1390" s="569"/>
      <c r="AK1390" s="569"/>
      <c r="AL1390" s="569"/>
      <c r="AM1390" s="569"/>
      <c r="AN1390" s="569"/>
      <c r="AQ1390" s="525"/>
      <c r="AR1390" s="525"/>
      <c r="AS1390" s="525"/>
      <c r="AT1390" s="525"/>
      <c r="AU1390" s="525"/>
      <c r="AV1390" s="525"/>
      <c r="AW1390" s="525"/>
      <c r="AX1390" s="525"/>
      <c r="AY1390" s="525"/>
      <c r="AZ1390" s="525"/>
      <c r="BA1390" s="525"/>
    </row>
    <row r="1391" spans="28:53" s="94" customFormat="1">
      <c r="AB1391" s="575"/>
      <c r="AC1391" s="569"/>
      <c r="AD1391" s="569"/>
      <c r="AE1391" s="569"/>
      <c r="AF1391" s="569"/>
      <c r="AG1391" s="569"/>
      <c r="AH1391" s="569"/>
      <c r="AI1391" s="569"/>
      <c r="AJ1391" s="569"/>
      <c r="AK1391" s="569"/>
      <c r="AL1391" s="569"/>
      <c r="AM1391" s="569"/>
      <c r="AN1391" s="569"/>
      <c r="AQ1391" s="525"/>
      <c r="AR1391" s="525"/>
      <c r="AS1391" s="525"/>
      <c r="AT1391" s="525"/>
      <c r="AU1391" s="525"/>
      <c r="AV1391" s="525"/>
      <c r="AW1391" s="525"/>
      <c r="AX1391" s="525"/>
      <c r="AY1391" s="525"/>
      <c r="AZ1391" s="525"/>
      <c r="BA1391" s="525"/>
    </row>
    <row r="1392" spans="28:53" s="94" customFormat="1">
      <c r="AB1392" s="575"/>
      <c r="AC1392" s="569"/>
      <c r="AD1392" s="569"/>
      <c r="AE1392" s="569"/>
      <c r="AF1392" s="569"/>
      <c r="AG1392" s="569"/>
      <c r="AH1392" s="569"/>
      <c r="AI1392" s="569"/>
      <c r="AJ1392" s="569"/>
      <c r="AK1392" s="569"/>
      <c r="AL1392" s="569"/>
      <c r="AM1392" s="569"/>
      <c r="AN1392" s="569"/>
      <c r="AQ1392" s="525"/>
      <c r="AR1392" s="525"/>
      <c r="AS1392" s="525"/>
      <c r="AT1392" s="525"/>
      <c r="AU1392" s="525"/>
      <c r="AV1392" s="525"/>
      <c r="AW1392" s="525"/>
      <c r="AX1392" s="525"/>
      <c r="AY1392" s="525"/>
      <c r="AZ1392" s="525"/>
      <c r="BA1392" s="525"/>
    </row>
    <row r="1393" spans="28:53" s="94" customFormat="1">
      <c r="AB1393" s="575"/>
      <c r="AC1393" s="569"/>
      <c r="AD1393" s="569"/>
      <c r="AE1393" s="569"/>
      <c r="AF1393" s="569"/>
      <c r="AG1393" s="569"/>
      <c r="AH1393" s="569"/>
      <c r="AI1393" s="569"/>
      <c r="AJ1393" s="569"/>
      <c r="AK1393" s="569"/>
      <c r="AL1393" s="569"/>
      <c r="AM1393" s="569"/>
      <c r="AN1393" s="569"/>
      <c r="AQ1393" s="525"/>
      <c r="AR1393" s="525"/>
      <c r="AS1393" s="525"/>
      <c r="AT1393" s="525"/>
      <c r="AU1393" s="525"/>
      <c r="AV1393" s="525"/>
      <c r="AW1393" s="525"/>
      <c r="AX1393" s="525"/>
      <c r="AY1393" s="525"/>
      <c r="AZ1393" s="525"/>
      <c r="BA1393" s="525"/>
    </row>
    <row r="1394" spans="28:53" s="94" customFormat="1">
      <c r="AB1394" s="575"/>
      <c r="AC1394" s="569"/>
      <c r="AD1394" s="569"/>
      <c r="AE1394" s="569"/>
      <c r="AF1394" s="569"/>
      <c r="AG1394" s="569"/>
      <c r="AH1394" s="569"/>
      <c r="AI1394" s="569"/>
      <c r="AJ1394" s="569"/>
      <c r="AK1394" s="569"/>
      <c r="AL1394" s="569"/>
      <c r="AM1394" s="569"/>
      <c r="AN1394" s="569"/>
      <c r="AQ1394" s="525"/>
      <c r="AR1394" s="525"/>
      <c r="AS1394" s="525"/>
      <c r="AT1394" s="525"/>
      <c r="AU1394" s="525"/>
      <c r="AV1394" s="525"/>
      <c r="AW1394" s="525"/>
      <c r="AX1394" s="525"/>
      <c r="AY1394" s="525"/>
      <c r="AZ1394" s="525"/>
      <c r="BA1394" s="525"/>
    </row>
    <row r="1395" spans="28:53" s="94" customFormat="1">
      <c r="AB1395" s="575"/>
      <c r="AC1395" s="569"/>
      <c r="AD1395" s="569"/>
      <c r="AE1395" s="569"/>
      <c r="AF1395" s="569"/>
      <c r="AG1395" s="569"/>
      <c r="AH1395" s="569"/>
      <c r="AI1395" s="569"/>
      <c r="AJ1395" s="569"/>
      <c r="AK1395" s="569"/>
      <c r="AL1395" s="569"/>
      <c r="AM1395" s="569"/>
      <c r="AN1395" s="569"/>
      <c r="AQ1395" s="525"/>
      <c r="AR1395" s="525"/>
      <c r="AS1395" s="525"/>
      <c r="AT1395" s="525"/>
      <c r="AU1395" s="525"/>
      <c r="AV1395" s="525"/>
      <c r="AW1395" s="525"/>
      <c r="AX1395" s="525"/>
      <c r="AY1395" s="525"/>
      <c r="AZ1395" s="525"/>
      <c r="BA1395" s="525"/>
    </row>
    <row r="1396" spans="28:53" s="94" customFormat="1">
      <c r="AB1396" s="575"/>
      <c r="AC1396" s="569"/>
      <c r="AD1396" s="569"/>
      <c r="AE1396" s="569"/>
      <c r="AF1396" s="569"/>
      <c r="AG1396" s="569"/>
      <c r="AH1396" s="569"/>
      <c r="AI1396" s="569"/>
      <c r="AJ1396" s="569"/>
      <c r="AK1396" s="569"/>
      <c r="AL1396" s="569"/>
      <c r="AM1396" s="569"/>
      <c r="AN1396" s="569"/>
      <c r="AQ1396" s="525"/>
      <c r="AR1396" s="525"/>
      <c r="AS1396" s="525"/>
      <c r="AT1396" s="525"/>
      <c r="AU1396" s="525"/>
      <c r="AV1396" s="525"/>
      <c r="AW1396" s="525"/>
      <c r="AX1396" s="525"/>
      <c r="AY1396" s="525"/>
      <c r="AZ1396" s="525"/>
      <c r="BA1396" s="525"/>
    </row>
    <row r="1397" spans="28:53" s="94" customFormat="1">
      <c r="AB1397" s="575"/>
      <c r="AC1397" s="569"/>
      <c r="AD1397" s="569"/>
      <c r="AE1397" s="569"/>
      <c r="AF1397" s="569"/>
      <c r="AG1397" s="569"/>
      <c r="AH1397" s="569"/>
      <c r="AI1397" s="569"/>
      <c r="AJ1397" s="569"/>
      <c r="AK1397" s="569"/>
      <c r="AL1397" s="569"/>
      <c r="AM1397" s="569"/>
      <c r="AN1397" s="569"/>
      <c r="AQ1397" s="525"/>
      <c r="AR1397" s="525"/>
      <c r="AS1397" s="525"/>
      <c r="AT1397" s="525"/>
      <c r="AU1397" s="525"/>
      <c r="AV1397" s="525"/>
      <c r="AW1397" s="525"/>
      <c r="AX1397" s="525"/>
      <c r="AY1397" s="525"/>
      <c r="AZ1397" s="525"/>
      <c r="BA1397" s="525"/>
    </row>
    <row r="1398" spans="28:53" s="94" customFormat="1">
      <c r="AB1398" s="575"/>
      <c r="AC1398" s="569"/>
      <c r="AD1398" s="569"/>
      <c r="AE1398" s="569"/>
      <c r="AF1398" s="569"/>
      <c r="AG1398" s="569"/>
      <c r="AH1398" s="569"/>
      <c r="AI1398" s="569"/>
      <c r="AJ1398" s="569"/>
      <c r="AK1398" s="569"/>
      <c r="AL1398" s="569"/>
      <c r="AM1398" s="569"/>
      <c r="AN1398" s="569"/>
      <c r="AQ1398" s="525"/>
      <c r="AR1398" s="525"/>
      <c r="AS1398" s="525"/>
      <c r="AT1398" s="525"/>
      <c r="AU1398" s="525"/>
      <c r="AV1398" s="525"/>
      <c r="AW1398" s="525"/>
      <c r="AX1398" s="525"/>
      <c r="AY1398" s="525"/>
      <c r="AZ1398" s="525"/>
      <c r="BA1398" s="525"/>
    </row>
    <row r="1399" spans="28:53" s="94" customFormat="1">
      <c r="AB1399" s="575"/>
      <c r="AC1399" s="569"/>
      <c r="AD1399" s="569"/>
      <c r="AE1399" s="569"/>
      <c r="AF1399" s="569"/>
      <c r="AG1399" s="569"/>
      <c r="AH1399" s="569"/>
      <c r="AI1399" s="569"/>
      <c r="AJ1399" s="569"/>
      <c r="AK1399" s="569"/>
      <c r="AL1399" s="569"/>
      <c r="AM1399" s="569"/>
      <c r="AN1399" s="569"/>
      <c r="AQ1399" s="525"/>
      <c r="AR1399" s="525"/>
      <c r="AS1399" s="525"/>
      <c r="AT1399" s="525"/>
      <c r="AU1399" s="525"/>
      <c r="AV1399" s="525"/>
      <c r="AW1399" s="525"/>
      <c r="AX1399" s="525"/>
      <c r="AY1399" s="525"/>
      <c r="AZ1399" s="525"/>
      <c r="BA1399" s="525"/>
    </row>
    <row r="1400" spans="28:53" s="94" customFormat="1">
      <c r="AB1400" s="575"/>
      <c r="AC1400" s="569"/>
      <c r="AD1400" s="569"/>
      <c r="AE1400" s="569"/>
      <c r="AF1400" s="569"/>
      <c r="AG1400" s="569"/>
      <c r="AH1400" s="569"/>
      <c r="AI1400" s="569"/>
      <c r="AJ1400" s="569"/>
      <c r="AK1400" s="569"/>
      <c r="AL1400" s="569"/>
      <c r="AM1400" s="569"/>
      <c r="AN1400" s="569"/>
      <c r="AQ1400" s="525"/>
      <c r="AR1400" s="525"/>
      <c r="AS1400" s="525"/>
      <c r="AT1400" s="525"/>
      <c r="AU1400" s="525"/>
      <c r="AV1400" s="525"/>
      <c r="AW1400" s="525"/>
      <c r="AX1400" s="525"/>
      <c r="AY1400" s="525"/>
      <c r="AZ1400" s="525"/>
      <c r="BA1400" s="525"/>
    </row>
    <row r="1401" spans="28:53" s="94" customFormat="1">
      <c r="AB1401" s="575"/>
      <c r="AC1401" s="569"/>
      <c r="AD1401" s="569"/>
      <c r="AE1401" s="569"/>
      <c r="AF1401" s="569"/>
      <c r="AG1401" s="569"/>
      <c r="AH1401" s="569"/>
      <c r="AI1401" s="569"/>
      <c r="AJ1401" s="569"/>
      <c r="AK1401" s="569"/>
      <c r="AL1401" s="569"/>
      <c r="AM1401" s="569"/>
      <c r="AN1401" s="569"/>
      <c r="AQ1401" s="525"/>
      <c r="AR1401" s="525"/>
      <c r="AS1401" s="525"/>
      <c r="AT1401" s="525"/>
      <c r="AU1401" s="525"/>
      <c r="AV1401" s="525"/>
      <c r="AW1401" s="525"/>
      <c r="AX1401" s="525"/>
      <c r="AY1401" s="525"/>
      <c r="AZ1401" s="525"/>
      <c r="BA1401" s="525"/>
    </row>
    <row r="1402" spans="28:53" s="94" customFormat="1">
      <c r="AB1402" s="575"/>
      <c r="AC1402" s="569"/>
      <c r="AD1402" s="569"/>
      <c r="AE1402" s="569"/>
      <c r="AF1402" s="569"/>
      <c r="AG1402" s="569"/>
      <c r="AH1402" s="569"/>
      <c r="AI1402" s="569"/>
      <c r="AJ1402" s="569"/>
      <c r="AK1402" s="569"/>
      <c r="AL1402" s="569"/>
      <c r="AM1402" s="569"/>
      <c r="AN1402" s="569"/>
      <c r="AQ1402" s="525"/>
      <c r="AR1402" s="525"/>
      <c r="AS1402" s="525"/>
      <c r="AT1402" s="525"/>
      <c r="AU1402" s="525"/>
      <c r="AV1402" s="525"/>
      <c r="AW1402" s="525"/>
      <c r="AX1402" s="525"/>
      <c r="AY1402" s="525"/>
      <c r="AZ1402" s="525"/>
      <c r="BA1402" s="525"/>
    </row>
    <row r="1403" spans="28:53" s="94" customFormat="1">
      <c r="AB1403" s="575"/>
      <c r="AC1403" s="569"/>
      <c r="AD1403" s="569"/>
      <c r="AE1403" s="569"/>
      <c r="AF1403" s="569"/>
      <c r="AG1403" s="569"/>
      <c r="AH1403" s="569"/>
      <c r="AI1403" s="569"/>
      <c r="AJ1403" s="569"/>
      <c r="AK1403" s="569"/>
      <c r="AL1403" s="569"/>
      <c r="AM1403" s="569"/>
      <c r="AN1403" s="569"/>
      <c r="AQ1403" s="525"/>
      <c r="AR1403" s="525"/>
      <c r="AS1403" s="525"/>
      <c r="AT1403" s="525"/>
      <c r="AU1403" s="525"/>
      <c r="AV1403" s="525"/>
      <c r="AW1403" s="525"/>
      <c r="AX1403" s="525"/>
      <c r="AY1403" s="525"/>
      <c r="AZ1403" s="525"/>
      <c r="BA1403" s="525"/>
    </row>
    <row r="1404" spans="28:53" s="94" customFormat="1">
      <c r="AB1404" s="575"/>
      <c r="AC1404" s="569"/>
      <c r="AD1404" s="569"/>
      <c r="AE1404" s="569"/>
      <c r="AF1404" s="569"/>
      <c r="AG1404" s="569"/>
      <c r="AH1404" s="569"/>
      <c r="AI1404" s="569"/>
      <c r="AJ1404" s="569"/>
      <c r="AK1404" s="569"/>
      <c r="AL1404" s="569"/>
      <c r="AM1404" s="569"/>
      <c r="AN1404" s="569"/>
      <c r="AQ1404" s="525"/>
      <c r="AR1404" s="525"/>
      <c r="AS1404" s="525"/>
      <c r="AT1404" s="525"/>
      <c r="AU1404" s="525"/>
      <c r="AV1404" s="525"/>
      <c r="AW1404" s="525"/>
      <c r="AX1404" s="525"/>
      <c r="AY1404" s="525"/>
      <c r="AZ1404" s="525"/>
      <c r="BA1404" s="525"/>
    </row>
    <row r="1405" spans="28:53" s="94" customFormat="1">
      <c r="AB1405" s="575"/>
      <c r="AC1405" s="569"/>
      <c r="AD1405" s="569"/>
      <c r="AE1405" s="569"/>
      <c r="AF1405" s="569"/>
      <c r="AG1405" s="569"/>
      <c r="AH1405" s="569"/>
      <c r="AI1405" s="569"/>
      <c r="AJ1405" s="569"/>
      <c r="AK1405" s="569"/>
      <c r="AL1405" s="569"/>
      <c r="AM1405" s="569"/>
      <c r="AN1405" s="569"/>
      <c r="AQ1405" s="525"/>
      <c r="AR1405" s="525"/>
      <c r="AS1405" s="525"/>
      <c r="AT1405" s="525"/>
      <c r="AU1405" s="525"/>
      <c r="AV1405" s="525"/>
      <c r="AW1405" s="525"/>
      <c r="AX1405" s="525"/>
      <c r="AY1405" s="525"/>
      <c r="AZ1405" s="525"/>
      <c r="BA1405" s="525"/>
    </row>
    <row r="1406" spans="28:53" s="94" customFormat="1">
      <c r="AB1406" s="575"/>
      <c r="AC1406" s="569"/>
      <c r="AD1406" s="569"/>
      <c r="AE1406" s="569"/>
      <c r="AF1406" s="569"/>
      <c r="AG1406" s="569"/>
      <c r="AH1406" s="569"/>
      <c r="AI1406" s="569"/>
      <c r="AJ1406" s="569"/>
      <c r="AK1406" s="569"/>
      <c r="AL1406" s="569"/>
      <c r="AM1406" s="569"/>
      <c r="AN1406" s="569"/>
      <c r="AQ1406" s="525"/>
      <c r="AR1406" s="525"/>
      <c r="AS1406" s="525"/>
      <c r="AT1406" s="525"/>
      <c r="AU1406" s="525"/>
      <c r="AV1406" s="525"/>
      <c r="AW1406" s="525"/>
      <c r="AX1406" s="525"/>
      <c r="AY1406" s="525"/>
      <c r="AZ1406" s="525"/>
      <c r="BA1406" s="525"/>
    </row>
    <row r="1407" spans="28:53" s="94" customFormat="1">
      <c r="AB1407" s="575"/>
      <c r="AC1407" s="569"/>
      <c r="AD1407" s="569"/>
      <c r="AE1407" s="569"/>
      <c r="AF1407" s="569"/>
      <c r="AG1407" s="569"/>
      <c r="AH1407" s="569"/>
      <c r="AI1407" s="569"/>
      <c r="AJ1407" s="569"/>
      <c r="AK1407" s="569"/>
      <c r="AL1407" s="569"/>
      <c r="AM1407" s="569"/>
      <c r="AN1407" s="569"/>
      <c r="AQ1407" s="525"/>
      <c r="AR1407" s="525"/>
      <c r="AS1407" s="525"/>
      <c r="AT1407" s="525"/>
      <c r="AU1407" s="525"/>
      <c r="AV1407" s="525"/>
      <c r="AW1407" s="525"/>
      <c r="AX1407" s="525"/>
      <c r="AY1407" s="525"/>
      <c r="AZ1407" s="525"/>
      <c r="BA1407" s="525"/>
    </row>
    <row r="1408" spans="28:53" s="94" customFormat="1">
      <c r="AB1408" s="575"/>
      <c r="AC1408" s="569"/>
      <c r="AD1408" s="569"/>
      <c r="AE1408" s="569"/>
      <c r="AF1408" s="569"/>
      <c r="AG1408" s="569"/>
      <c r="AH1408" s="569"/>
      <c r="AI1408" s="569"/>
      <c r="AJ1408" s="569"/>
      <c r="AK1408" s="569"/>
      <c r="AL1408" s="569"/>
      <c r="AM1408" s="569"/>
      <c r="AN1408" s="569"/>
      <c r="AQ1408" s="525"/>
      <c r="AR1408" s="525"/>
      <c r="AS1408" s="525"/>
      <c r="AT1408" s="525"/>
      <c r="AU1408" s="525"/>
      <c r="AV1408" s="525"/>
      <c r="AW1408" s="525"/>
      <c r="AX1408" s="525"/>
      <c r="AY1408" s="525"/>
      <c r="AZ1408" s="525"/>
      <c r="BA1408" s="525"/>
    </row>
    <row r="1409" spans="28:53" s="94" customFormat="1">
      <c r="AB1409" s="575"/>
      <c r="AC1409" s="569"/>
      <c r="AD1409" s="569"/>
      <c r="AE1409" s="569"/>
      <c r="AF1409" s="569"/>
      <c r="AG1409" s="569"/>
      <c r="AH1409" s="569"/>
      <c r="AI1409" s="569"/>
      <c r="AJ1409" s="569"/>
      <c r="AK1409" s="569"/>
      <c r="AL1409" s="569"/>
      <c r="AM1409" s="569"/>
      <c r="AN1409" s="569"/>
      <c r="AQ1409" s="525"/>
      <c r="AR1409" s="525"/>
      <c r="AS1409" s="525"/>
      <c r="AT1409" s="525"/>
      <c r="AU1409" s="525"/>
      <c r="AV1409" s="525"/>
      <c r="AW1409" s="525"/>
      <c r="AX1409" s="525"/>
      <c r="AY1409" s="525"/>
      <c r="AZ1409" s="525"/>
      <c r="BA1409" s="525"/>
    </row>
    <row r="1410" spans="28:53" s="94" customFormat="1">
      <c r="AB1410" s="575"/>
      <c r="AC1410" s="569"/>
      <c r="AD1410" s="569"/>
      <c r="AE1410" s="569"/>
      <c r="AF1410" s="569"/>
      <c r="AG1410" s="569"/>
      <c r="AH1410" s="569"/>
      <c r="AI1410" s="569"/>
      <c r="AJ1410" s="569"/>
      <c r="AK1410" s="569"/>
      <c r="AL1410" s="569"/>
      <c r="AM1410" s="569"/>
      <c r="AN1410" s="569"/>
      <c r="AQ1410" s="525"/>
      <c r="AR1410" s="525"/>
      <c r="AS1410" s="525"/>
      <c r="AT1410" s="525"/>
      <c r="AU1410" s="525"/>
      <c r="AV1410" s="525"/>
      <c r="AW1410" s="525"/>
      <c r="AX1410" s="525"/>
      <c r="AY1410" s="525"/>
      <c r="AZ1410" s="525"/>
      <c r="BA1410" s="525"/>
    </row>
    <row r="1411" spans="28:53" s="94" customFormat="1">
      <c r="AB1411" s="575"/>
      <c r="AC1411" s="569"/>
      <c r="AD1411" s="569"/>
      <c r="AE1411" s="569"/>
      <c r="AF1411" s="569"/>
      <c r="AG1411" s="569"/>
      <c r="AH1411" s="569"/>
      <c r="AI1411" s="569"/>
      <c r="AJ1411" s="569"/>
      <c r="AK1411" s="569"/>
      <c r="AL1411" s="569"/>
      <c r="AM1411" s="569"/>
      <c r="AN1411" s="569"/>
      <c r="AQ1411" s="525"/>
      <c r="AR1411" s="525"/>
      <c r="AS1411" s="525"/>
      <c r="AT1411" s="525"/>
      <c r="AU1411" s="525"/>
      <c r="AV1411" s="525"/>
      <c r="AW1411" s="525"/>
      <c r="AX1411" s="525"/>
      <c r="AY1411" s="525"/>
      <c r="AZ1411" s="525"/>
      <c r="BA1411" s="525"/>
    </row>
    <row r="1412" spans="28:53" s="94" customFormat="1">
      <c r="AB1412" s="575"/>
      <c r="AC1412" s="569"/>
      <c r="AD1412" s="569"/>
      <c r="AE1412" s="569"/>
      <c r="AF1412" s="569"/>
      <c r="AG1412" s="569"/>
      <c r="AH1412" s="569"/>
      <c r="AI1412" s="569"/>
      <c r="AJ1412" s="569"/>
      <c r="AK1412" s="569"/>
      <c r="AL1412" s="569"/>
      <c r="AM1412" s="569"/>
      <c r="AN1412" s="569"/>
      <c r="AQ1412" s="525"/>
      <c r="AR1412" s="525"/>
      <c r="AS1412" s="525"/>
      <c r="AT1412" s="525"/>
      <c r="AU1412" s="525"/>
      <c r="AV1412" s="525"/>
      <c r="AW1412" s="525"/>
      <c r="AX1412" s="525"/>
      <c r="AY1412" s="525"/>
      <c r="AZ1412" s="525"/>
      <c r="BA1412" s="525"/>
    </row>
    <row r="1413" spans="28:53" s="94" customFormat="1">
      <c r="AB1413" s="575"/>
      <c r="AC1413" s="569"/>
      <c r="AD1413" s="569"/>
      <c r="AE1413" s="569"/>
      <c r="AF1413" s="569"/>
      <c r="AG1413" s="569"/>
      <c r="AH1413" s="569"/>
      <c r="AI1413" s="569"/>
      <c r="AJ1413" s="569"/>
      <c r="AK1413" s="569"/>
      <c r="AL1413" s="569"/>
      <c r="AM1413" s="569"/>
      <c r="AN1413" s="569"/>
      <c r="AQ1413" s="525"/>
      <c r="AR1413" s="525"/>
      <c r="AS1413" s="525"/>
      <c r="AT1413" s="525"/>
      <c r="AU1413" s="525"/>
      <c r="AV1413" s="525"/>
      <c r="AW1413" s="525"/>
      <c r="AX1413" s="525"/>
      <c r="AY1413" s="525"/>
      <c r="AZ1413" s="525"/>
      <c r="BA1413" s="525"/>
    </row>
    <row r="1414" spans="28:53" s="94" customFormat="1">
      <c r="AB1414" s="575"/>
      <c r="AC1414" s="569"/>
      <c r="AD1414" s="569"/>
      <c r="AE1414" s="569"/>
      <c r="AF1414" s="569"/>
      <c r="AG1414" s="569"/>
      <c r="AH1414" s="569"/>
      <c r="AI1414" s="569"/>
      <c r="AJ1414" s="569"/>
      <c r="AK1414" s="569"/>
      <c r="AL1414" s="569"/>
      <c r="AM1414" s="569"/>
      <c r="AN1414" s="569"/>
      <c r="AQ1414" s="525"/>
      <c r="AR1414" s="525"/>
      <c r="AS1414" s="525"/>
      <c r="AT1414" s="525"/>
      <c r="AU1414" s="525"/>
      <c r="AV1414" s="525"/>
      <c r="AW1414" s="525"/>
      <c r="AX1414" s="525"/>
      <c r="AY1414" s="525"/>
      <c r="AZ1414" s="525"/>
      <c r="BA1414" s="525"/>
    </row>
    <row r="1415" spans="28:53" s="94" customFormat="1">
      <c r="AB1415" s="575"/>
      <c r="AC1415" s="569"/>
      <c r="AD1415" s="569"/>
      <c r="AE1415" s="569"/>
      <c r="AF1415" s="569"/>
      <c r="AG1415" s="569"/>
      <c r="AH1415" s="569"/>
      <c r="AI1415" s="569"/>
      <c r="AJ1415" s="569"/>
      <c r="AK1415" s="569"/>
      <c r="AL1415" s="569"/>
      <c r="AM1415" s="569"/>
      <c r="AN1415" s="569"/>
      <c r="AQ1415" s="525"/>
      <c r="AR1415" s="525"/>
      <c r="AS1415" s="525"/>
      <c r="AT1415" s="525"/>
      <c r="AU1415" s="525"/>
      <c r="AV1415" s="525"/>
      <c r="AW1415" s="525"/>
      <c r="AX1415" s="525"/>
      <c r="AY1415" s="525"/>
      <c r="AZ1415" s="525"/>
      <c r="BA1415" s="525"/>
    </row>
    <row r="1416" spans="28:53" s="94" customFormat="1">
      <c r="AB1416" s="575"/>
      <c r="AC1416" s="569"/>
      <c r="AD1416" s="569"/>
      <c r="AE1416" s="569"/>
      <c r="AF1416" s="569"/>
      <c r="AG1416" s="569"/>
      <c r="AH1416" s="569"/>
      <c r="AI1416" s="569"/>
      <c r="AJ1416" s="569"/>
      <c r="AK1416" s="569"/>
      <c r="AL1416" s="569"/>
      <c r="AM1416" s="569"/>
      <c r="AN1416" s="569"/>
      <c r="AQ1416" s="525"/>
      <c r="AR1416" s="525"/>
      <c r="AS1416" s="525"/>
      <c r="AT1416" s="525"/>
      <c r="AU1416" s="525"/>
      <c r="AV1416" s="525"/>
      <c r="AW1416" s="525"/>
      <c r="AX1416" s="525"/>
      <c r="AY1416" s="525"/>
      <c r="AZ1416" s="525"/>
      <c r="BA1416" s="525"/>
    </row>
    <row r="1417" spans="28:53" s="94" customFormat="1">
      <c r="AB1417" s="575"/>
      <c r="AC1417" s="569"/>
      <c r="AD1417" s="569"/>
      <c r="AE1417" s="569"/>
      <c r="AF1417" s="569"/>
      <c r="AG1417" s="569"/>
      <c r="AH1417" s="569"/>
      <c r="AI1417" s="569"/>
      <c r="AJ1417" s="569"/>
      <c r="AK1417" s="569"/>
      <c r="AL1417" s="569"/>
      <c r="AM1417" s="569"/>
      <c r="AN1417" s="569"/>
      <c r="AQ1417" s="525"/>
      <c r="AR1417" s="525"/>
      <c r="AS1417" s="525"/>
      <c r="AT1417" s="525"/>
      <c r="AU1417" s="525"/>
      <c r="AV1417" s="525"/>
      <c r="AW1417" s="525"/>
      <c r="AX1417" s="525"/>
      <c r="AY1417" s="525"/>
      <c r="AZ1417" s="525"/>
      <c r="BA1417" s="525"/>
    </row>
    <row r="1418" spans="28:53" s="94" customFormat="1">
      <c r="AB1418" s="575"/>
      <c r="AC1418" s="569"/>
      <c r="AD1418" s="569"/>
      <c r="AE1418" s="569"/>
      <c r="AF1418" s="569"/>
      <c r="AG1418" s="569"/>
      <c r="AH1418" s="569"/>
      <c r="AI1418" s="569"/>
      <c r="AJ1418" s="569"/>
      <c r="AK1418" s="569"/>
      <c r="AL1418" s="569"/>
      <c r="AM1418" s="569"/>
      <c r="AN1418" s="569"/>
      <c r="AQ1418" s="525"/>
      <c r="AR1418" s="525"/>
      <c r="AS1418" s="525"/>
      <c r="AT1418" s="525"/>
      <c r="AU1418" s="525"/>
      <c r="AV1418" s="525"/>
      <c r="AW1418" s="525"/>
      <c r="AX1418" s="525"/>
      <c r="AY1418" s="525"/>
      <c r="AZ1418" s="525"/>
      <c r="BA1418" s="525"/>
    </row>
    <row r="1419" spans="28:53" s="94" customFormat="1">
      <c r="AB1419" s="575"/>
      <c r="AC1419" s="569"/>
      <c r="AD1419" s="569"/>
      <c r="AE1419" s="569"/>
      <c r="AF1419" s="569"/>
      <c r="AG1419" s="569"/>
      <c r="AH1419" s="569"/>
      <c r="AI1419" s="569"/>
      <c r="AJ1419" s="569"/>
      <c r="AK1419" s="569"/>
      <c r="AL1419" s="569"/>
      <c r="AM1419" s="569"/>
      <c r="AN1419" s="569"/>
      <c r="AQ1419" s="525"/>
      <c r="AR1419" s="525"/>
      <c r="AS1419" s="525"/>
      <c r="AT1419" s="525"/>
      <c r="AU1419" s="525"/>
      <c r="AV1419" s="525"/>
      <c r="AW1419" s="525"/>
      <c r="AX1419" s="525"/>
      <c r="AY1419" s="525"/>
      <c r="AZ1419" s="525"/>
      <c r="BA1419" s="525"/>
    </row>
    <row r="1420" spans="28:53" s="94" customFormat="1">
      <c r="AB1420" s="575"/>
      <c r="AC1420" s="569"/>
      <c r="AD1420" s="569"/>
      <c r="AE1420" s="569"/>
      <c r="AF1420" s="569"/>
      <c r="AG1420" s="569"/>
      <c r="AH1420" s="569"/>
      <c r="AI1420" s="569"/>
      <c r="AJ1420" s="569"/>
      <c r="AK1420" s="569"/>
      <c r="AL1420" s="569"/>
      <c r="AM1420" s="569"/>
      <c r="AN1420" s="569"/>
      <c r="AQ1420" s="525"/>
      <c r="AR1420" s="525"/>
      <c r="AS1420" s="525"/>
      <c r="AT1420" s="525"/>
      <c r="AU1420" s="525"/>
      <c r="AV1420" s="525"/>
      <c r="AW1420" s="525"/>
      <c r="AX1420" s="525"/>
      <c r="AY1420" s="525"/>
      <c r="AZ1420" s="525"/>
      <c r="BA1420" s="525"/>
    </row>
    <row r="1421" spans="28:53" s="94" customFormat="1">
      <c r="AB1421" s="575"/>
      <c r="AC1421" s="569"/>
      <c r="AD1421" s="569"/>
      <c r="AE1421" s="569"/>
      <c r="AF1421" s="569"/>
      <c r="AG1421" s="569"/>
      <c r="AH1421" s="569"/>
      <c r="AI1421" s="569"/>
      <c r="AJ1421" s="569"/>
      <c r="AK1421" s="569"/>
      <c r="AL1421" s="569"/>
      <c r="AM1421" s="569"/>
      <c r="AN1421" s="569"/>
      <c r="AQ1421" s="525"/>
      <c r="AR1421" s="525"/>
      <c r="AS1421" s="525"/>
      <c r="AT1421" s="525"/>
      <c r="AU1421" s="525"/>
      <c r="AV1421" s="525"/>
      <c r="AW1421" s="525"/>
      <c r="AX1421" s="525"/>
      <c r="AY1421" s="525"/>
      <c r="AZ1421" s="525"/>
      <c r="BA1421" s="525"/>
    </row>
    <row r="1422" spans="28:53" s="94" customFormat="1">
      <c r="AB1422" s="575"/>
      <c r="AC1422" s="569"/>
      <c r="AD1422" s="569"/>
      <c r="AE1422" s="569"/>
      <c r="AF1422" s="569"/>
      <c r="AG1422" s="569"/>
      <c r="AH1422" s="569"/>
      <c r="AI1422" s="569"/>
      <c r="AJ1422" s="569"/>
      <c r="AK1422" s="569"/>
      <c r="AL1422" s="569"/>
      <c r="AM1422" s="569"/>
      <c r="AN1422" s="569"/>
      <c r="AQ1422" s="525"/>
      <c r="AR1422" s="525"/>
      <c r="AS1422" s="525"/>
      <c r="AT1422" s="525"/>
      <c r="AU1422" s="525"/>
      <c r="AV1422" s="525"/>
      <c r="AW1422" s="525"/>
      <c r="AX1422" s="525"/>
      <c r="AY1422" s="525"/>
      <c r="AZ1422" s="525"/>
      <c r="BA1422" s="525"/>
    </row>
    <row r="1423" spans="28:53" s="94" customFormat="1">
      <c r="AB1423" s="575"/>
      <c r="AC1423" s="569"/>
      <c r="AD1423" s="569"/>
      <c r="AE1423" s="569"/>
      <c r="AF1423" s="569"/>
      <c r="AG1423" s="569"/>
      <c r="AH1423" s="569"/>
      <c r="AI1423" s="569"/>
      <c r="AJ1423" s="569"/>
      <c r="AK1423" s="569"/>
      <c r="AL1423" s="569"/>
      <c r="AM1423" s="569"/>
      <c r="AN1423" s="569"/>
      <c r="AQ1423" s="525"/>
      <c r="AR1423" s="525"/>
      <c r="AS1423" s="525"/>
      <c r="AT1423" s="525"/>
      <c r="AU1423" s="525"/>
      <c r="AV1423" s="525"/>
      <c r="AW1423" s="525"/>
      <c r="AX1423" s="525"/>
      <c r="AY1423" s="525"/>
      <c r="AZ1423" s="525"/>
      <c r="BA1423" s="525"/>
    </row>
    <row r="1424" spans="28:53" s="94" customFormat="1">
      <c r="AB1424" s="575"/>
      <c r="AC1424" s="569"/>
      <c r="AD1424" s="569"/>
      <c r="AE1424" s="569"/>
      <c r="AF1424" s="569"/>
      <c r="AG1424" s="569"/>
      <c r="AH1424" s="569"/>
      <c r="AI1424" s="569"/>
      <c r="AJ1424" s="569"/>
      <c r="AK1424" s="569"/>
      <c r="AL1424" s="569"/>
      <c r="AM1424" s="569"/>
      <c r="AN1424" s="569"/>
      <c r="AQ1424" s="525"/>
      <c r="AR1424" s="525"/>
      <c r="AS1424" s="525"/>
      <c r="AT1424" s="525"/>
      <c r="AU1424" s="525"/>
      <c r="AV1424" s="525"/>
      <c r="AW1424" s="525"/>
      <c r="AX1424" s="525"/>
      <c r="AY1424" s="525"/>
      <c r="AZ1424" s="525"/>
      <c r="BA1424" s="525"/>
    </row>
    <row r="1425" spans="28:53" s="94" customFormat="1">
      <c r="AB1425" s="575"/>
      <c r="AC1425" s="569"/>
      <c r="AD1425" s="569"/>
      <c r="AE1425" s="569"/>
      <c r="AF1425" s="569"/>
      <c r="AG1425" s="569"/>
      <c r="AH1425" s="569"/>
      <c r="AI1425" s="569"/>
      <c r="AJ1425" s="569"/>
      <c r="AK1425" s="569"/>
      <c r="AL1425" s="569"/>
      <c r="AM1425" s="569"/>
      <c r="AN1425" s="569"/>
      <c r="AQ1425" s="525"/>
      <c r="AR1425" s="525"/>
      <c r="AS1425" s="525"/>
      <c r="AT1425" s="525"/>
      <c r="AU1425" s="525"/>
      <c r="AV1425" s="525"/>
      <c r="AW1425" s="525"/>
      <c r="AX1425" s="525"/>
      <c r="AY1425" s="525"/>
      <c r="AZ1425" s="525"/>
      <c r="BA1425" s="525"/>
    </row>
    <row r="1426" spans="28:53" s="94" customFormat="1">
      <c r="AB1426" s="575"/>
      <c r="AC1426" s="569"/>
      <c r="AD1426" s="569"/>
      <c r="AE1426" s="569"/>
      <c r="AF1426" s="569"/>
      <c r="AG1426" s="569"/>
      <c r="AH1426" s="569"/>
      <c r="AI1426" s="569"/>
      <c r="AJ1426" s="569"/>
      <c r="AK1426" s="569"/>
      <c r="AL1426" s="569"/>
      <c r="AM1426" s="569"/>
      <c r="AN1426" s="569"/>
      <c r="AQ1426" s="525"/>
      <c r="AR1426" s="525"/>
      <c r="AS1426" s="525"/>
      <c r="AT1426" s="525"/>
      <c r="AU1426" s="525"/>
      <c r="AV1426" s="525"/>
      <c r="AW1426" s="525"/>
      <c r="AX1426" s="525"/>
      <c r="AY1426" s="525"/>
      <c r="AZ1426" s="525"/>
      <c r="BA1426" s="525"/>
    </row>
    <row r="1427" spans="28:53" s="94" customFormat="1">
      <c r="AB1427" s="575"/>
      <c r="AC1427" s="569"/>
      <c r="AD1427" s="569"/>
      <c r="AE1427" s="569"/>
      <c r="AF1427" s="569"/>
      <c r="AG1427" s="569"/>
      <c r="AH1427" s="569"/>
      <c r="AI1427" s="569"/>
      <c r="AJ1427" s="569"/>
      <c r="AK1427" s="569"/>
      <c r="AL1427" s="569"/>
      <c r="AM1427" s="569"/>
      <c r="AN1427" s="569"/>
      <c r="AQ1427" s="525"/>
      <c r="AR1427" s="525"/>
      <c r="AS1427" s="525"/>
      <c r="AT1427" s="525"/>
      <c r="AU1427" s="525"/>
      <c r="AV1427" s="525"/>
      <c r="AW1427" s="525"/>
      <c r="AX1427" s="525"/>
      <c r="AY1427" s="525"/>
      <c r="AZ1427" s="525"/>
      <c r="BA1427" s="525"/>
    </row>
    <row r="1428" spans="28:53" s="94" customFormat="1">
      <c r="AB1428" s="575"/>
      <c r="AC1428" s="569"/>
      <c r="AD1428" s="569"/>
      <c r="AE1428" s="569"/>
      <c r="AF1428" s="569"/>
      <c r="AG1428" s="569"/>
      <c r="AH1428" s="569"/>
      <c r="AI1428" s="569"/>
      <c r="AJ1428" s="569"/>
      <c r="AK1428" s="569"/>
      <c r="AL1428" s="569"/>
      <c r="AM1428" s="569"/>
      <c r="AN1428" s="569"/>
      <c r="AQ1428" s="525"/>
      <c r="AR1428" s="525"/>
      <c r="AS1428" s="525"/>
      <c r="AT1428" s="525"/>
      <c r="AU1428" s="525"/>
      <c r="AV1428" s="525"/>
      <c r="AW1428" s="525"/>
      <c r="AX1428" s="525"/>
      <c r="AY1428" s="525"/>
      <c r="AZ1428" s="525"/>
      <c r="BA1428" s="525"/>
    </row>
    <row r="1429" spans="28:53" s="94" customFormat="1">
      <c r="AB1429" s="575"/>
      <c r="AC1429" s="569"/>
      <c r="AD1429" s="569"/>
      <c r="AE1429" s="569"/>
      <c r="AF1429" s="569"/>
      <c r="AG1429" s="569"/>
      <c r="AH1429" s="569"/>
      <c r="AI1429" s="569"/>
      <c r="AJ1429" s="569"/>
      <c r="AK1429" s="569"/>
      <c r="AL1429" s="569"/>
      <c r="AM1429" s="569"/>
      <c r="AN1429" s="569"/>
      <c r="AQ1429" s="525"/>
      <c r="AR1429" s="525"/>
      <c r="AS1429" s="525"/>
      <c r="AT1429" s="525"/>
      <c r="AU1429" s="525"/>
      <c r="AV1429" s="525"/>
      <c r="AW1429" s="525"/>
      <c r="AX1429" s="525"/>
      <c r="AY1429" s="525"/>
      <c r="AZ1429" s="525"/>
      <c r="BA1429" s="525"/>
    </row>
    <row r="1430" spans="28:53" s="94" customFormat="1">
      <c r="AB1430" s="575"/>
      <c r="AC1430" s="569"/>
      <c r="AD1430" s="569"/>
      <c r="AE1430" s="569"/>
      <c r="AF1430" s="569"/>
      <c r="AG1430" s="569"/>
      <c r="AH1430" s="569"/>
      <c r="AI1430" s="569"/>
      <c r="AJ1430" s="569"/>
      <c r="AK1430" s="569"/>
      <c r="AL1430" s="569"/>
      <c r="AM1430" s="569"/>
      <c r="AN1430" s="569"/>
      <c r="AQ1430" s="525"/>
      <c r="AR1430" s="525"/>
      <c r="AS1430" s="525"/>
      <c r="AT1430" s="525"/>
      <c r="AU1430" s="525"/>
      <c r="AV1430" s="525"/>
      <c r="AW1430" s="525"/>
      <c r="AX1430" s="525"/>
      <c r="AY1430" s="525"/>
      <c r="AZ1430" s="525"/>
      <c r="BA1430" s="525"/>
    </row>
    <row r="1431" spans="28:53" s="94" customFormat="1">
      <c r="AB1431" s="575"/>
      <c r="AC1431" s="569"/>
      <c r="AD1431" s="569"/>
      <c r="AE1431" s="569"/>
      <c r="AF1431" s="569"/>
      <c r="AG1431" s="569"/>
      <c r="AH1431" s="569"/>
      <c r="AI1431" s="569"/>
      <c r="AJ1431" s="569"/>
      <c r="AK1431" s="569"/>
      <c r="AL1431" s="569"/>
      <c r="AM1431" s="569"/>
      <c r="AN1431" s="569"/>
      <c r="AQ1431" s="525"/>
      <c r="AR1431" s="525"/>
      <c r="AS1431" s="525"/>
      <c r="AT1431" s="525"/>
      <c r="AU1431" s="525"/>
      <c r="AV1431" s="525"/>
      <c r="AW1431" s="525"/>
      <c r="AX1431" s="525"/>
      <c r="AY1431" s="525"/>
      <c r="AZ1431" s="525"/>
      <c r="BA1431" s="525"/>
    </row>
    <row r="1432" spans="28:53" s="94" customFormat="1">
      <c r="AB1432" s="575"/>
      <c r="AC1432" s="569"/>
      <c r="AD1432" s="569"/>
      <c r="AE1432" s="569"/>
      <c r="AF1432" s="569"/>
      <c r="AG1432" s="569"/>
      <c r="AH1432" s="569"/>
      <c r="AI1432" s="569"/>
      <c r="AJ1432" s="569"/>
      <c r="AK1432" s="569"/>
      <c r="AL1432" s="569"/>
      <c r="AM1432" s="569"/>
      <c r="AN1432" s="569"/>
      <c r="AQ1432" s="525"/>
      <c r="AR1432" s="525"/>
      <c r="AS1432" s="525"/>
      <c r="AT1432" s="525"/>
      <c r="AU1432" s="525"/>
      <c r="AV1432" s="525"/>
      <c r="AW1432" s="525"/>
      <c r="AX1432" s="525"/>
      <c r="AY1432" s="525"/>
      <c r="AZ1432" s="525"/>
      <c r="BA1432" s="525"/>
    </row>
    <row r="1433" spans="28:53" s="94" customFormat="1">
      <c r="AB1433" s="575"/>
      <c r="AC1433" s="569"/>
      <c r="AD1433" s="569"/>
      <c r="AE1433" s="569"/>
      <c r="AF1433" s="569"/>
      <c r="AG1433" s="569"/>
      <c r="AH1433" s="569"/>
      <c r="AI1433" s="569"/>
      <c r="AJ1433" s="569"/>
      <c r="AK1433" s="569"/>
      <c r="AL1433" s="569"/>
      <c r="AM1433" s="569"/>
      <c r="AN1433" s="569"/>
      <c r="AQ1433" s="525"/>
      <c r="AR1433" s="525"/>
      <c r="AS1433" s="525"/>
      <c r="AT1433" s="525"/>
      <c r="AU1433" s="525"/>
      <c r="AV1433" s="525"/>
      <c r="AW1433" s="525"/>
      <c r="AX1433" s="525"/>
      <c r="AY1433" s="525"/>
      <c r="AZ1433" s="525"/>
      <c r="BA1433" s="525"/>
    </row>
    <row r="1434" spans="28:53" s="94" customFormat="1">
      <c r="AB1434" s="575"/>
      <c r="AC1434" s="569"/>
      <c r="AD1434" s="569"/>
      <c r="AE1434" s="569"/>
      <c r="AF1434" s="569"/>
      <c r="AG1434" s="569"/>
      <c r="AH1434" s="569"/>
      <c r="AI1434" s="569"/>
      <c r="AJ1434" s="569"/>
      <c r="AK1434" s="569"/>
      <c r="AL1434" s="569"/>
      <c r="AM1434" s="569"/>
      <c r="AN1434" s="569"/>
      <c r="AQ1434" s="525"/>
      <c r="AR1434" s="525"/>
      <c r="AS1434" s="525"/>
      <c r="AT1434" s="525"/>
      <c r="AU1434" s="525"/>
      <c r="AV1434" s="525"/>
      <c r="AW1434" s="525"/>
      <c r="AX1434" s="525"/>
      <c r="AY1434" s="525"/>
      <c r="AZ1434" s="525"/>
      <c r="BA1434" s="525"/>
    </row>
    <row r="1435" spans="28:53" s="94" customFormat="1">
      <c r="AB1435" s="575"/>
      <c r="AC1435" s="569"/>
      <c r="AD1435" s="569"/>
      <c r="AE1435" s="569"/>
      <c r="AF1435" s="569"/>
      <c r="AG1435" s="569"/>
      <c r="AH1435" s="569"/>
      <c r="AI1435" s="569"/>
      <c r="AJ1435" s="569"/>
      <c r="AK1435" s="569"/>
      <c r="AL1435" s="569"/>
      <c r="AM1435" s="569"/>
      <c r="AN1435" s="569"/>
      <c r="AQ1435" s="525"/>
      <c r="AR1435" s="525"/>
      <c r="AS1435" s="525"/>
      <c r="AT1435" s="525"/>
      <c r="AU1435" s="525"/>
      <c r="AV1435" s="525"/>
      <c r="AW1435" s="525"/>
      <c r="AX1435" s="525"/>
      <c r="AY1435" s="525"/>
      <c r="AZ1435" s="525"/>
      <c r="BA1435" s="525"/>
    </row>
    <row r="1436" spans="28:53" s="94" customFormat="1">
      <c r="AB1436" s="575"/>
      <c r="AC1436" s="569"/>
      <c r="AD1436" s="569"/>
      <c r="AE1436" s="569"/>
      <c r="AF1436" s="569"/>
      <c r="AG1436" s="569"/>
      <c r="AH1436" s="569"/>
      <c r="AI1436" s="569"/>
      <c r="AJ1436" s="569"/>
      <c r="AK1436" s="569"/>
      <c r="AL1436" s="569"/>
      <c r="AM1436" s="569"/>
      <c r="AN1436" s="569"/>
      <c r="AQ1436" s="525"/>
      <c r="AR1436" s="525"/>
      <c r="AS1436" s="525"/>
      <c r="AT1436" s="525"/>
      <c r="AU1436" s="525"/>
      <c r="AV1436" s="525"/>
      <c r="AW1436" s="525"/>
      <c r="AX1436" s="525"/>
      <c r="AY1436" s="525"/>
      <c r="AZ1436" s="525"/>
      <c r="BA1436" s="525"/>
    </row>
    <row r="1437" spans="28:53" s="94" customFormat="1">
      <c r="AB1437" s="575"/>
      <c r="AC1437" s="569"/>
      <c r="AD1437" s="569"/>
      <c r="AE1437" s="569"/>
      <c r="AF1437" s="569"/>
      <c r="AG1437" s="569"/>
      <c r="AH1437" s="569"/>
      <c r="AI1437" s="569"/>
      <c r="AJ1437" s="569"/>
      <c r="AK1437" s="569"/>
      <c r="AL1437" s="569"/>
      <c r="AM1437" s="569"/>
      <c r="AN1437" s="569"/>
      <c r="AQ1437" s="525"/>
      <c r="AR1437" s="525"/>
      <c r="AS1437" s="525"/>
      <c r="AT1437" s="525"/>
      <c r="AU1437" s="525"/>
      <c r="AV1437" s="525"/>
      <c r="AW1437" s="525"/>
      <c r="AX1437" s="525"/>
      <c r="AY1437" s="525"/>
      <c r="AZ1437" s="525"/>
      <c r="BA1437" s="525"/>
    </row>
    <row r="1438" spans="28:53" s="94" customFormat="1">
      <c r="AB1438" s="575"/>
      <c r="AC1438" s="569"/>
      <c r="AD1438" s="569"/>
      <c r="AE1438" s="569"/>
      <c r="AF1438" s="569"/>
      <c r="AG1438" s="569"/>
      <c r="AH1438" s="569"/>
      <c r="AI1438" s="569"/>
      <c r="AJ1438" s="569"/>
      <c r="AK1438" s="569"/>
      <c r="AL1438" s="569"/>
      <c r="AM1438" s="569"/>
      <c r="AN1438" s="569"/>
      <c r="AQ1438" s="525"/>
      <c r="AR1438" s="525"/>
      <c r="AS1438" s="525"/>
      <c r="AT1438" s="525"/>
      <c r="AU1438" s="525"/>
      <c r="AV1438" s="525"/>
      <c r="AW1438" s="525"/>
      <c r="AX1438" s="525"/>
      <c r="AY1438" s="525"/>
      <c r="AZ1438" s="525"/>
      <c r="BA1438" s="525"/>
    </row>
    <row r="1439" spans="28:53" s="94" customFormat="1">
      <c r="AB1439" s="575"/>
      <c r="AC1439" s="569"/>
      <c r="AD1439" s="569"/>
      <c r="AE1439" s="569"/>
      <c r="AF1439" s="569"/>
      <c r="AG1439" s="569"/>
      <c r="AH1439" s="569"/>
      <c r="AI1439" s="569"/>
      <c r="AJ1439" s="569"/>
      <c r="AK1439" s="569"/>
      <c r="AL1439" s="569"/>
      <c r="AM1439" s="569"/>
      <c r="AN1439" s="569"/>
      <c r="AQ1439" s="525"/>
      <c r="AR1439" s="525"/>
      <c r="AS1439" s="525"/>
      <c r="AT1439" s="525"/>
      <c r="AU1439" s="525"/>
      <c r="AV1439" s="525"/>
      <c r="AW1439" s="525"/>
      <c r="AX1439" s="525"/>
      <c r="AY1439" s="525"/>
      <c r="AZ1439" s="525"/>
      <c r="BA1439" s="525"/>
    </row>
    <row r="1440" spans="28:53" s="94" customFormat="1">
      <c r="AB1440" s="575"/>
      <c r="AC1440" s="569"/>
      <c r="AD1440" s="569"/>
      <c r="AE1440" s="569"/>
      <c r="AF1440" s="569"/>
      <c r="AG1440" s="569"/>
      <c r="AH1440" s="569"/>
      <c r="AI1440" s="569"/>
      <c r="AJ1440" s="569"/>
      <c r="AK1440" s="569"/>
      <c r="AL1440" s="569"/>
      <c r="AM1440" s="569"/>
      <c r="AN1440" s="569"/>
      <c r="AQ1440" s="525"/>
      <c r="AR1440" s="525"/>
      <c r="AS1440" s="525"/>
      <c r="AT1440" s="525"/>
      <c r="AU1440" s="525"/>
      <c r="AV1440" s="525"/>
      <c r="AW1440" s="525"/>
      <c r="AX1440" s="525"/>
      <c r="AY1440" s="525"/>
      <c r="AZ1440" s="525"/>
      <c r="BA1440" s="525"/>
    </row>
    <row r="1441" spans="28:53" s="94" customFormat="1">
      <c r="AB1441" s="575"/>
      <c r="AC1441" s="569"/>
      <c r="AD1441" s="569"/>
      <c r="AE1441" s="569"/>
      <c r="AF1441" s="569"/>
      <c r="AG1441" s="569"/>
      <c r="AH1441" s="569"/>
      <c r="AI1441" s="569"/>
      <c r="AJ1441" s="569"/>
      <c r="AK1441" s="569"/>
      <c r="AL1441" s="569"/>
      <c r="AM1441" s="569"/>
      <c r="AN1441" s="569"/>
      <c r="AQ1441" s="525"/>
      <c r="AR1441" s="525"/>
      <c r="AS1441" s="525"/>
      <c r="AT1441" s="525"/>
      <c r="AU1441" s="525"/>
      <c r="AV1441" s="525"/>
      <c r="AW1441" s="525"/>
      <c r="AX1441" s="525"/>
      <c r="AY1441" s="525"/>
      <c r="AZ1441" s="525"/>
      <c r="BA1441" s="525"/>
    </row>
    <row r="1442" spans="28:53" s="94" customFormat="1">
      <c r="AB1442" s="575"/>
      <c r="AC1442" s="569"/>
      <c r="AD1442" s="569"/>
      <c r="AE1442" s="569"/>
      <c r="AF1442" s="569"/>
      <c r="AG1442" s="569"/>
      <c r="AH1442" s="569"/>
      <c r="AI1442" s="569"/>
      <c r="AJ1442" s="569"/>
      <c r="AK1442" s="569"/>
      <c r="AL1442" s="569"/>
      <c r="AM1442" s="569"/>
      <c r="AN1442" s="569"/>
      <c r="AQ1442" s="525"/>
      <c r="AR1442" s="525"/>
      <c r="AS1442" s="525"/>
      <c r="AT1442" s="525"/>
      <c r="AU1442" s="525"/>
      <c r="AV1442" s="525"/>
      <c r="AW1442" s="525"/>
      <c r="AX1442" s="525"/>
      <c r="AY1442" s="525"/>
      <c r="AZ1442" s="525"/>
      <c r="BA1442" s="525"/>
    </row>
    <row r="1443" spans="28:53" s="94" customFormat="1">
      <c r="AB1443" s="575"/>
      <c r="AC1443" s="569"/>
      <c r="AD1443" s="569"/>
      <c r="AE1443" s="569"/>
      <c r="AF1443" s="569"/>
      <c r="AG1443" s="569"/>
      <c r="AH1443" s="569"/>
      <c r="AI1443" s="569"/>
      <c r="AJ1443" s="569"/>
      <c r="AK1443" s="569"/>
      <c r="AL1443" s="569"/>
      <c r="AM1443" s="569"/>
      <c r="AN1443" s="569"/>
      <c r="AQ1443" s="525"/>
      <c r="AR1443" s="525"/>
      <c r="AS1443" s="525"/>
      <c r="AT1443" s="525"/>
      <c r="AU1443" s="525"/>
      <c r="AV1443" s="525"/>
      <c r="AW1443" s="525"/>
      <c r="AX1443" s="525"/>
      <c r="AY1443" s="525"/>
      <c r="AZ1443" s="525"/>
      <c r="BA1443" s="525"/>
    </row>
    <row r="1444" spans="28:53" s="94" customFormat="1">
      <c r="AB1444" s="575"/>
      <c r="AC1444" s="569"/>
      <c r="AD1444" s="569"/>
      <c r="AE1444" s="569"/>
      <c r="AF1444" s="569"/>
      <c r="AG1444" s="569"/>
      <c r="AH1444" s="569"/>
      <c r="AI1444" s="569"/>
      <c r="AJ1444" s="569"/>
      <c r="AK1444" s="569"/>
      <c r="AL1444" s="569"/>
      <c r="AM1444" s="569"/>
      <c r="AN1444" s="569"/>
      <c r="AQ1444" s="525"/>
      <c r="AR1444" s="525"/>
      <c r="AS1444" s="525"/>
      <c r="AT1444" s="525"/>
      <c r="AU1444" s="525"/>
      <c r="AV1444" s="525"/>
      <c r="AW1444" s="525"/>
      <c r="AX1444" s="525"/>
      <c r="AY1444" s="525"/>
      <c r="AZ1444" s="525"/>
      <c r="BA1444" s="525"/>
    </row>
    <row r="1445" spans="28:53" s="94" customFormat="1">
      <c r="AB1445" s="575"/>
      <c r="AC1445" s="569"/>
      <c r="AD1445" s="569"/>
      <c r="AE1445" s="569"/>
      <c r="AF1445" s="569"/>
      <c r="AG1445" s="569"/>
      <c r="AH1445" s="569"/>
      <c r="AI1445" s="569"/>
      <c r="AJ1445" s="569"/>
      <c r="AK1445" s="569"/>
      <c r="AL1445" s="569"/>
      <c r="AM1445" s="569"/>
      <c r="AN1445" s="569"/>
      <c r="AQ1445" s="525"/>
      <c r="AR1445" s="525"/>
      <c r="AS1445" s="525"/>
      <c r="AT1445" s="525"/>
      <c r="AU1445" s="525"/>
      <c r="AV1445" s="525"/>
      <c r="AW1445" s="525"/>
      <c r="AX1445" s="525"/>
      <c r="AY1445" s="525"/>
      <c r="AZ1445" s="525"/>
      <c r="BA1445" s="525"/>
    </row>
    <row r="1446" spans="28:53" s="94" customFormat="1">
      <c r="AB1446" s="575"/>
      <c r="AC1446" s="569"/>
      <c r="AD1446" s="569"/>
      <c r="AE1446" s="569"/>
      <c r="AF1446" s="569"/>
      <c r="AG1446" s="569"/>
      <c r="AH1446" s="569"/>
      <c r="AI1446" s="569"/>
      <c r="AJ1446" s="569"/>
      <c r="AK1446" s="569"/>
      <c r="AL1446" s="569"/>
      <c r="AM1446" s="569"/>
      <c r="AN1446" s="569"/>
      <c r="AQ1446" s="525"/>
      <c r="AR1446" s="525"/>
      <c r="AS1446" s="525"/>
      <c r="AT1446" s="525"/>
      <c r="AU1446" s="525"/>
      <c r="AV1446" s="525"/>
      <c r="AW1446" s="525"/>
      <c r="AX1446" s="525"/>
      <c r="AY1446" s="525"/>
      <c r="AZ1446" s="525"/>
      <c r="BA1446" s="525"/>
    </row>
    <row r="1447" spans="28:53" s="94" customFormat="1">
      <c r="AB1447" s="575"/>
      <c r="AC1447" s="569"/>
      <c r="AD1447" s="569"/>
      <c r="AE1447" s="569"/>
      <c r="AF1447" s="569"/>
      <c r="AG1447" s="569"/>
      <c r="AH1447" s="569"/>
      <c r="AI1447" s="569"/>
      <c r="AJ1447" s="569"/>
      <c r="AK1447" s="569"/>
      <c r="AL1447" s="569"/>
      <c r="AM1447" s="569"/>
      <c r="AN1447" s="569"/>
      <c r="AQ1447" s="525"/>
      <c r="AR1447" s="525"/>
      <c r="AS1447" s="525"/>
      <c r="AT1447" s="525"/>
      <c r="AU1447" s="525"/>
      <c r="AV1447" s="525"/>
      <c r="AW1447" s="525"/>
      <c r="AX1447" s="525"/>
      <c r="AY1447" s="525"/>
      <c r="AZ1447" s="525"/>
      <c r="BA1447" s="525"/>
    </row>
    <row r="1448" spans="28:53" s="94" customFormat="1">
      <c r="AB1448" s="575"/>
      <c r="AC1448" s="569"/>
      <c r="AD1448" s="569"/>
      <c r="AE1448" s="569"/>
      <c r="AF1448" s="569"/>
      <c r="AG1448" s="569"/>
      <c r="AH1448" s="569"/>
      <c r="AI1448" s="569"/>
      <c r="AJ1448" s="569"/>
      <c r="AK1448" s="569"/>
      <c r="AL1448" s="569"/>
      <c r="AM1448" s="569"/>
      <c r="AN1448" s="569"/>
      <c r="AQ1448" s="525"/>
      <c r="AR1448" s="525"/>
      <c r="AS1448" s="525"/>
      <c r="AT1448" s="525"/>
      <c r="AU1448" s="525"/>
      <c r="AV1448" s="525"/>
      <c r="AW1448" s="525"/>
      <c r="AX1448" s="525"/>
      <c r="AY1448" s="525"/>
      <c r="AZ1448" s="525"/>
      <c r="BA1448" s="525"/>
    </row>
    <row r="1449" spans="28:53" s="94" customFormat="1">
      <c r="AB1449" s="575"/>
      <c r="AC1449" s="569"/>
      <c r="AD1449" s="569"/>
      <c r="AE1449" s="569"/>
      <c r="AF1449" s="569"/>
      <c r="AG1449" s="569"/>
      <c r="AH1449" s="569"/>
      <c r="AI1449" s="569"/>
      <c r="AJ1449" s="569"/>
      <c r="AK1449" s="569"/>
      <c r="AL1449" s="569"/>
      <c r="AM1449" s="569"/>
      <c r="AN1449" s="569"/>
      <c r="AQ1449" s="525"/>
      <c r="AR1449" s="525"/>
      <c r="AS1449" s="525"/>
      <c r="AT1449" s="525"/>
      <c r="AU1449" s="525"/>
      <c r="AV1449" s="525"/>
      <c r="AW1449" s="525"/>
      <c r="AX1449" s="525"/>
      <c r="AY1449" s="525"/>
      <c r="AZ1449" s="525"/>
      <c r="BA1449" s="525"/>
    </row>
    <row r="1450" spans="28:53" s="94" customFormat="1">
      <c r="AB1450" s="575"/>
      <c r="AC1450" s="569"/>
      <c r="AD1450" s="569"/>
      <c r="AE1450" s="569"/>
      <c r="AF1450" s="569"/>
      <c r="AG1450" s="569"/>
      <c r="AH1450" s="569"/>
      <c r="AI1450" s="569"/>
      <c r="AJ1450" s="569"/>
      <c r="AK1450" s="569"/>
      <c r="AL1450" s="569"/>
      <c r="AM1450" s="569"/>
      <c r="AN1450" s="569"/>
      <c r="AQ1450" s="525"/>
      <c r="AR1450" s="525"/>
      <c r="AS1450" s="525"/>
      <c r="AT1450" s="525"/>
      <c r="AU1450" s="525"/>
      <c r="AV1450" s="525"/>
      <c r="AW1450" s="525"/>
      <c r="AX1450" s="525"/>
      <c r="AY1450" s="525"/>
      <c r="AZ1450" s="525"/>
      <c r="BA1450" s="525"/>
    </row>
    <row r="1451" spans="28:53" s="94" customFormat="1">
      <c r="AB1451" s="575"/>
      <c r="AC1451" s="569"/>
      <c r="AD1451" s="569"/>
      <c r="AE1451" s="569"/>
      <c r="AF1451" s="569"/>
      <c r="AG1451" s="569"/>
      <c r="AH1451" s="569"/>
      <c r="AI1451" s="569"/>
      <c r="AJ1451" s="569"/>
      <c r="AK1451" s="569"/>
      <c r="AL1451" s="569"/>
      <c r="AM1451" s="569"/>
      <c r="AN1451" s="569"/>
      <c r="AQ1451" s="525"/>
      <c r="AR1451" s="525"/>
      <c r="AS1451" s="525"/>
      <c r="AT1451" s="525"/>
      <c r="AU1451" s="525"/>
      <c r="AV1451" s="525"/>
      <c r="AW1451" s="525"/>
      <c r="AX1451" s="525"/>
      <c r="AY1451" s="525"/>
      <c r="AZ1451" s="525"/>
      <c r="BA1451" s="525"/>
    </row>
    <row r="1452" spans="28:53" s="94" customFormat="1">
      <c r="AB1452" s="575"/>
      <c r="AC1452" s="569"/>
      <c r="AD1452" s="569"/>
      <c r="AE1452" s="569"/>
      <c r="AF1452" s="569"/>
      <c r="AG1452" s="569"/>
      <c r="AH1452" s="569"/>
      <c r="AI1452" s="569"/>
      <c r="AJ1452" s="569"/>
      <c r="AK1452" s="569"/>
      <c r="AL1452" s="569"/>
      <c r="AM1452" s="569"/>
      <c r="AN1452" s="569"/>
      <c r="AQ1452" s="525"/>
      <c r="AR1452" s="525"/>
      <c r="AS1452" s="525"/>
      <c r="AT1452" s="525"/>
      <c r="AU1452" s="525"/>
      <c r="AV1452" s="525"/>
      <c r="AW1452" s="525"/>
      <c r="AX1452" s="525"/>
      <c r="AY1452" s="525"/>
      <c r="AZ1452" s="525"/>
      <c r="BA1452" s="525"/>
    </row>
    <row r="1453" spans="28:53" s="94" customFormat="1">
      <c r="AB1453" s="575"/>
      <c r="AC1453" s="569"/>
      <c r="AD1453" s="569"/>
      <c r="AE1453" s="569"/>
      <c r="AF1453" s="569"/>
      <c r="AG1453" s="569"/>
      <c r="AH1453" s="569"/>
      <c r="AI1453" s="569"/>
      <c r="AJ1453" s="569"/>
      <c r="AK1453" s="569"/>
      <c r="AL1453" s="569"/>
      <c r="AM1453" s="569"/>
      <c r="AN1453" s="569"/>
      <c r="AQ1453" s="525"/>
      <c r="AR1453" s="525"/>
      <c r="AS1453" s="525"/>
      <c r="AT1453" s="525"/>
      <c r="AU1453" s="525"/>
      <c r="AV1453" s="525"/>
      <c r="AW1453" s="525"/>
      <c r="AX1453" s="525"/>
      <c r="AY1453" s="525"/>
      <c r="AZ1453" s="525"/>
      <c r="BA1453" s="525"/>
    </row>
    <row r="1454" spans="28:53" s="94" customFormat="1">
      <c r="AB1454" s="575"/>
      <c r="AC1454" s="569"/>
      <c r="AD1454" s="569"/>
      <c r="AE1454" s="569"/>
      <c r="AF1454" s="569"/>
      <c r="AG1454" s="569"/>
      <c r="AH1454" s="569"/>
      <c r="AI1454" s="569"/>
      <c r="AJ1454" s="569"/>
      <c r="AK1454" s="569"/>
      <c r="AL1454" s="569"/>
      <c r="AM1454" s="569"/>
      <c r="AN1454" s="569"/>
      <c r="AQ1454" s="525"/>
      <c r="AR1454" s="525"/>
      <c r="AS1454" s="525"/>
      <c r="AT1454" s="525"/>
      <c r="AU1454" s="525"/>
      <c r="AV1454" s="525"/>
      <c r="AW1454" s="525"/>
      <c r="AX1454" s="525"/>
      <c r="AY1454" s="525"/>
      <c r="AZ1454" s="525"/>
      <c r="BA1454" s="525"/>
    </row>
    <row r="1455" spans="28:53" s="94" customFormat="1">
      <c r="AB1455" s="575"/>
      <c r="AC1455" s="569"/>
      <c r="AD1455" s="569"/>
      <c r="AE1455" s="569"/>
      <c r="AF1455" s="569"/>
      <c r="AG1455" s="569"/>
      <c r="AH1455" s="569"/>
      <c r="AI1455" s="569"/>
      <c r="AJ1455" s="569"/>
      <c r="AK1455" s="569"/>
      <c r="AL1455" s="569"/>
      <c r="AM1455" s="569"/>
      <c r="AN1455" s="569"/>
      <c r="AQ1455" s="525"/>
      <c r="AR1455" s="525"/>
      <c r="AS1455" s="525"/>
      <c r="AT1455" s="525"/>
      <c r="AU1455" s="525"/>
      <c r="AV1455" s="525"/>
      <c r="AW1455" s="525"/>
      <c r="AX1455" s="525"/>
      <c r="AY1455" s="525"/>
      <c r="AZ1455" s="525"/>
      <c r="BA1455" s="525"/>
    </row>
    <row r="1456" spans="28:53" s="94" customFormat="1">
      <c r="AB1456" s="575"/>
      <c r="AC1456" s="569"/>
      <c r="AD1456" s="569"/>
      <c r="AE1456" s="569"/>
      <c r="AF1456" s="569"/>
      <c r="AG1456" s="569"/>
      <c r="AH1456" s="569"/>
      <c r="AI1456" s="569"/>
      <c r="AJ1456" s="569"/>
      <c r="AK1456" s="569"/>
      <c r="AL1456" s="569"/>
      <c r="AM1456" s="569"/>
      <c r="AN1456" s="569"/>
      <c r="AQ1456" s="525"/>
      <c r="AR1456" s="525"/>
      <c r="AS1456" s="525"/>
      <c r="AT1456" s="525"/>
      <c r="AU1456" s="525"/>
      <c r="AV1456" s="525"/>
      <c r="AW1456" s="525"/>
      <c r="AX1456" s="525"/>
      <c r="AY1456" s="525"/>
      <c r="AZ1456" s="525"/>
      <c r="BA1456" s="525"/>
    </row>
    <row r="1457" spans="28:53" s="94" customFormat="1">
      <c r="AB1457" s="575"/>
      <c r="AC1457" s="569"/>
      <c r="AD1457" s="569"/>
      <c r="AE1457" s="569"/>
      <c r="AF1457" s="569"/>
      <c r="AG1457" s="569"/>
      <c r="AH1457" s="569"/>
      <c r="AI1457" s="569"/>
      <c r="AJ1457" s="569"/>
      <c r="AK1457" s="569"/>
      <c r="AL1457" s="569"/>
      <c r="AM1457" s="569"/>
      <c r="AN1457" s="569"/>
      <c r="AQ1457" s="525"/>
      <c r="AR1457" s="525"/>
      <c r="AS1457" s="525"/>
      <c r="AT1457" s="525"/>
      <c r="AU1457" s="525"/>
      <c r="AV1457" s="525"/>
      <c r="AW1457" s="525"/>
      <c r="AX1457" s="525"/>
      <c r="AY1457" s="525"/>
      <c r="AZ1457" s="525"/>
      <c r="BA1457" s="525"/>
    </row>
    <row r="1458" spans="28:53" s="94" customFormat="1">
      <c r="AB1458" s="575"/>
      <c r="AC1458" s="569"/>
      <c r="AD1458" s="569"/>
      <c r="AE1458" s="569"/>
      <c r="AF1458" s="569"/>
      <c r="AG1458" s="569"/>
      <c r="AH1458" s="569"/>
      <c r="AI1458" s="569"/>
      <c r="AJ1458" s="569"/>
      <c r="AK1458" s="569"/>
      <c r="AL1458" s="569"/>
      <c r="AM1458" s="569"/>
      <c r="AN1458" s="569"/>
      <c r="AQ1458" s="525"/>
      <c r="AR1458" s="525"/>
      <c r="AS1458" s="525"/>
      <c r="AT1458" s="525"/>
      <c r="AU1458" s="525"/>
      <c r="AV1458" s="525"/>
      <c r="AW1458" s="525"/>
      <c r="AX1458" s="525"/>
      <c r="AY1458" s="525"/>
      <c r="AZ1458" s="525"/>
      <c r="BA1458" s="525"/>
    </row>
    <row r="1459" spans="28:53" s="94" customFormat="1">
      <c r="AB1459" s="575"/>
      <c r="AC1459" s="569"/>
      <c r="AD1459" s="569"/>
      <c r="AE1459" s="569"/>
      <c r="AF1459" s="569"/>
      <c r="AG1459" s="569"/>
      <c r="AH1459" s="569"/>
      <c r="AI1459" s="569"/>
      <c r="AJ1459" s="569"/>
      <c r="AK1459" s="569"/>
      <c r="AL1459" s="569"/>
      <c r="AM1459" s="569"/>
      <c r="AN1459" s="569"/>
      <c r="AQ1459" s="525"/>
      <c r="AR1459" s="525"/>
      <c r="AS1459" s="525"/>
      <c r="AT1459" s="525"/>
      <c r="AU1459" s="525"/>
      <c r="AV1459" s="525"/>
      <c r="AW1459" s="525"/>
      <c r="AX1459" s="525"/>
      <c r="AY1459" s="525"/>
      <c r="AZ1459" s="525"/>
      <c r="BA1459" s="525"/>
    </row>
    <row r="1460" spans="28:53" s="94" customFormat="1">
      <c r="AB1460" s="575"/>
      <c r="AC1460" s="569"/>
      <c r="AD1460" s="569"/>
      <c r="AE1460" s="569"/>
      <c r="AF1460" s="569"/>
      <c r="AG1460" s="569"/>
      <c r="AH1460" s="569"/>
      <c r="AI1460" s="569"/>
      <c r="AJ1460" s="569"/>
      <c r="AK1460" s="569"/>
      <c r="AL1460" s="569"/>
      <c r="AM1460" s="569"/>
      <c r="AN1460" s="569"/>
      <c r="AQ1460" s="525"/>
      <c r="AR1460" s="525"/>
      <c r="AS1460" s="525"/>
      <c r="AT1460" s="525"/>
      <c r="AU1460" s="525"/>
      <c r="AV1460" s="525"/>
      <c r="AW1460" s="525"/>
      <c r="AX1460" s="525"/>
      <c r="AY1460" s="525"/>
      <c r="AZ1460" s="525"/>
      <c r="BA1460" s="525"/>
    </row>
    <row r="1461" spans="28:53" s="94" customFormat="1">
      <c r="AB1461" s="575"/>
      <c r="AC1461" s="569"/>
      <c r="AD1461" s="569"/>
      <c r="AE1461" s="569"/>
      <c r="AF1461" s="569"/>
      <c r="AG1461" s="569"/>
      <c r="AH1461" s="569"/>
      <c r="AI1461" s="569"/>
      <c r="AJ1461" s="569"/>
      <c r="AK1461" s="569"/>
      <c r="AL1461" s="569"/>
      <c r="AM1461" s="569"/>
      <c r="AN1461" s="569"/>
      <c r="AQ1461" s="525"/>
      <c r="AR1461" s="525"/>
      <c r="AS1461" s="525"/>
      <c r="AT1461" s="525"/>
      <c r="AU1461" s="525"/>
      <c r="AV1461" s="525"/>
      <c r="AW1461" s="525"/>
      <c r="AX1461" s="525"/>
      <c r="AY1461" s="525"/>
      <c r="AZ1461" s="525"/>
      <c r="BA1461" s="525"/>
    </row>
    <row r="1462" spans="28:53" s="94" customFormat="1">
      <c r="AB1462" s="575"/>
      <c r="AC1462" s="569"/>
      <c r="AD1462" s="569"/>
      <c r="AE1462" s="569"/>
      <c r="AF1462" s="569"/>
      <c r="AG1462" s="569"/>
      <c r="AH1462" s="569"/>
      <c r="AI1462" s="569"/>
      <c r="AJ1462" s="569"/>
      <c r="AK1462" s="569"/>
      <c r="AL1462" s="569"/>
      <c r="AM1462" s="569"/>
      <c r="AN1462" s="569"/>
      <c r="AQ1462" s="525"/>
      <c r="AR1462" s="525"/>
      <c r="AS1462" s="525"/>
      <c r="AT1462" s="525"/>
      <c r="AU1462" s="525"/>
      <c r="AV1462" s="525"/>
      <c r="AW1462" s="525"/>
      <c r="AX1462" s="525"/>
      <c r="AY1462" s="525"/>
      <c r="AZ1462" s="525"/>
      <c r="BA1462" s="525"/>
    </row>
    <row r="1463" spans="28:53" s="94" customFormat="1">
      <c r="AB1463" s="575"/>
      <c r="AC1463" s="569"/>
      <c r="AD1463" s="569"/>
      <c r="AE1463" s="569"/>
      <c r="AF1463" s="569"/>
      <c r="AG1463" s="569"/>
      <c r="AH1463" s="569"/>
      <c r="AI1463" s="569"/>
      <c r="AJ1463" s="569"/>
      <c r="AK1463" s="569"/>
      <c r="AL1463" s="569"/>
      <c r="AM1463" s="569"/>
      <c r="AN1463" s="569"/>
      <c r="AQ1463" s="525"/>
      <c r="AR1463" s="525"/>
      <c r="AS1463" s="525"/>
      <c r="AT1463" s="525"/>
      <c r="AU1463" s="525"/>
      <c r="AV1463" s="525"/>
      <c r="AW1463" s="525"/>
      <c r="AX1463" s="525"/>
      <c r="AY1463" s="525"/>
      <c r="AZ1463" s="525"/>
      <c r="BA1463" s="525"/>
    </row>
    <row r="1464" spans="28:53" s="94" customFormat="1">
      <c r="AB1464" s="575"/>
      <c r="AC1464" s="569"/>
      <c r="AD1464" s="569"/>
      <c r="AE1464" s="569"/>
      <c r="AF1464" s="569"/>
      <c r="AG1464" s="569"/>
      <c r="AH1464" s="569"/>
      <c r="AI1464" s="569"/>
      <c r="AJ1464" s="569"/>
      <c r="AK1464" s="569"/>
      <c r="AL1464" s="569"/>
      <c r="AM1464" s="569"/>
      <c r="AN1464" s="569"/>
      <c r="AQ1464" s="525"/>
      <c r="AR1464" s="525"/>
      <c r="AS1464" s="525"/>
      <c r="AT1464" s="525"/>
      <c r="AU1464" s="525"/>
      <c r="AV1464" s="525"/>
      <c r="AW1464" s="525"/>
      <c r="AX1464" s="525"/>
      <c r="AY1464" s="525"/>
      <c r="AZ1464" s="525"/>
      <c r="BA1464" s="525"/>
    </row>
    <row r="1465" spans="28:53" s="94" customFormat="1">
      <c r="AB1465" s="575"/>
      <c r="AC1465" s="569"/>
      <c r="AD1465" s="569"/>
      <c r="AE1465" s="569"/>
      <c r="AF1465" s="569"/>
      <c r="AG1465" s="569"/>
      <c r="AH1465" s="569"/>
      <c r="AI1465" s="569"/>
      <c r="AJ1465" s="569"/>
      <c r="AK1465" s="569"/>
      <c r="AL1465" s="569"/>
      <c r="AM1465" s="569"/>
      <c r="AN1465" s="569"/>
      <c r="AQ1465" s="525"/>
      <c r="AR1465" s="525"/>
      <c r="AS1465" s="525"/>
      <c r="AT1465" s="525"/>
      <c r="AU1465" s="525"/>
      <c r="AV1465" s="525"/>
      <c r="AW1465" s="525"/>
      <c r="AX1465" s="525"/>
      <c r="AY1465" s="525"/>
      <c r="AZ1465" s="525"/>
      <c r="BA1465" s="525"/>
    </row>
    <row r="1466" spans="28:53" s="94" customFormat="1">
      <c r="AB1466" s="575"/>
      <c r="AC1466" s="569"/>
      <c r="AD1466" s="569"/>
      <c r="AE1466" s="569"/>
      <c r="AF1466" s="569"/>
      <c r="AG1466" s="569"/>
      <c r="AH1466" s="569"/>
      <c r="AI1466" s="569"/>
      <c r="AJ1466" s="569"/>
      <c r="AK1466" s="569"/>
      <c r="AL1466" s="569"/>
      <c r="AM1466" s="569"/>
      <c r="AN1466" s="569"/>
      <c r="AQ1466" s="525"/>
      <c r="AR1466" s="525"/>
      <c r="AS1466" s="525"/>
      <c r="AT1466" s="525"/>
      <c r="AU1466" s="525"/>
      <c r="AV1466" s="525"/>
      <c r="AW1466" s="525"/>
      <c r="AX1466" s="525"/>
      <c r="AY1466" s="525"/>
      <c r="AZ1466" s="525"/>
      <c r="BA1466" s="525"/>
    </row>
    <row r="1467" spans="28:53" s="94" customFormat="1">
      <c r="AB1467" s="575"/>
      <c r="AC1467" s="569"/>
      <c r="AD1467" s="569"/>
      <c r="AE1467" s="569"/>
      <c r="AF1467" s="569"/>
      <c r="AG1467" s="569"/>
      <c r="AH1467" s="569"/>
      <c r="AI1467" s="569"/>
      <c r="AJ1467" s="569"/>
      <c r="AK1467" s="569"/>
      <c r="AL1467" s="569"/>
      <c r="AM1467" s="569"/>
      <c r="AN1467" s="569"/>
      <c r="AQ1467" s="525"/>
      <c r="AR1467" s="525"/>
      <c r="AS1467" s="525"/>
      <c r="AT1467" s="525"/>
      <c r="AU1467" s="525"/>
      <c r="AV1467" s="525"/>
      <c r="AW1467" s="525"/>
      <c r="AX1467" s="525"/>
      <c r="AY1467" s="525"/>
      <c r="AZ1467" s="525"/>
      <c r="BA1467" s="525"/>
    </row>
    <row r="1468" spans="28:53" s="94" customFormat="1">
      <c r="AB1468" s="575"/>
      <c r="AC1468" s="569"/>
      <c r="AD1468" s="569"/>
      <c r="AE1468" s="569"/>
      <c r="AF1468" s="569"/>
      <c r="AG1468" s="569"/>
      <c r="AH1468" s="569"/>
      <c r="AI1468" s="569"/>
      <c r="AJ1468" s="569"/>
      <c r="AK1468" s="569"/>
      <c r="AL1468" s="569"/>
      <c r="AM1468" s="569"/>
      <c r="AN1468" s="569"/>
      <c r="AQ1468" s="525"/>
      <c r="AR1468" s="525"/>
      <c r="AS1468" s="525"/>
      <c r="AT1468" s="525"/>
      <c r="AU1468" s="525"/>
      <c r="AV1468" s="525"/>
      <c r="AW1468" s="525"/>
      <c r="AX1468" s="525"/>
      <c r="AY1468" s="525"/>
      <c r="AZ1468" s="525"/>
      <c r="BA1468" s="525"/>
    </row>
    <row r="1469" spans="28:53" s="94" customFormat="1">
      <c r="AB1469" s="575"/>
      <c r="AC1469" s="569"/>
      <c r="AD1469" s="569"/>
      <c r="AE1469" s="569"/>
      <c r="AF1469" s="569"/>
      <c r="AG1469" s="569"/>
      <c r="AH1469" s="569"/>
      <c r="AI1469" s="569"/>
      <c r="AJ1469" s="569"/>
      <c r="AK1469" s="569"/>
      <c r="AL1469" s="569"/>
      <c r="AM1469" s="569"/>
      <c r="AN1469" s="569"/>
      <c r="AQ1469" s="525"/>
      <c r="AR1469" s="525"/>
      <c r="AS1469" s="525"/>
      <c r="AT1469" s="525"/>
      <c r="AU1469" s="525"/>
      <c r="AV1469" s="525"/>
      <c r="AW1469" s="525"/>
      <c r="AX1469" s="525"/>
      <c r="AY1469" s="525"/>
      <c r="AZ1469" s="525"/>
      <c r="BA1469" s="525"/>
    </row>
    <row r="1470" spans="28:53" s="94" customFormat="1">
      <c r="AB1470" s="575"/>
      <c r="AC1470" s="569"/>
      <c r="AD1470" s="569"/>
      <c r="AE1470" s="569"/>
      <c r="AF1470" s="569"/>
      <c r="AG1470" s="569"/>
      <c r="AH1470" s="569"/>
      <c r="AI1470" s="569"/>
      <c r="AJ1470" s="569"/>
      <c r="AK1470" s="569"/>
      <c r="AL1470" s="569"/>
      <c r="AM1470" s="569"/>
      <c r="AN1470" s="569"/>
      <c r="AQ1470" s="525"/>
      <c r="AR1470" s="525"/>
      <c r="AS1470" s="525"/>
      <c r="AT1470" s="525"/>
      <c r="AU1470" s="525"/>
      <c r="AV1470" s="525"/>
      <c r="AW1470" s="525"/>
      <c r="AX1470" s="525"/>
      <c r="AY1470" s="525"/>
      <c r="AZ1470" s="525"/>
      <c r="BA1470" s="525"/>
    </row>
    <row r="1471" spans="28:53" s="94" customFormat="1">
      <c r="AB1471" s="575"/>
      <c r="AC1471" s="569"/>
      <c r="AD1471" s="569"/>
      <c r="AE1471" s="569"/>
      <c r="AF1471" s="569"/>
      <c r="AG1471" s="569"/>
      <c r="AH1471" s="569"/>
      <c r="AI1471" s="569"/>
      <c r="AJ1471" s="569"/>
      <c r="AK1471" s="569"/>
      <c r="AL1471" s="569"/>
      <c r="AM1471" s="569"/>
      <c r="AN1471" s="569"/>
      <c r="AQ1471" s="525"/>
      <c r="AR1471" s="525"/>
      <c r="AS1471" s="525"/>
      <c r="AT1471" s="525"/>
      <c r="AU1471" s="525"/>
      <c r="AV1471" s="525"/>
      <c r="AW1471" s="525"/>
      <c r="AX1471" s="525"/>
      <c r="AY1471" s="525"/>
      <c r="AZ1471" s="525"/>
      <c r="BA1471" s="525"/>
    </row>
    <row r="1472" spans="28:53" s="94" customFormat="1">
      <c r="AB1472" s="575"/>
      <c r="AC1472" s="569"/>
      <c r="AD1472" s="569"/>
      <c r="AE1472" s="569"/>
      <c r="AF1472" s="569"/>
      <c r="AG1472" s="569"/>
      <c r="AH1472" s="569"/>
      <c r="AI1472" s="569"/>
      <c r="AJ1472" s="569"/>
      <c r="AK1472" s="569"/>
      <c r="AL1472" s="569"/>
      <c r="AM1472" s="569"/>
      <c r="AN1472" s="569"/>
      <c r="AQ1472" s="525"/>
      <c r="AR1472" s="525"/>
      <c r="AS1472" s="525"/>
      <c r="AT1472" s="525"/>
      <c r="AU1472" s="525"/>
      <c r="AV1472" s="525"/>
      <c r="AW1472" s="525"/>
      <c r="AX1472" s="525"/>
      <c r="AY1472" s="525"/>
      <c r="AZ1472" s="525"/>
      <c r="BA1472" s="525"/>
    </row>
    <row r="1473" spans="28:53" s="94" customFormat="1">
      <c r="AB1473" s="575"/>
      <c r="AC1473" s="569"/>
      <c r="AD1473" s="569"/>
      <c r="AE1473" s="569"/>
      <c r="AF1473" s="569"/>
      <c r="AG1473" s="569"/>
      <c r="AH1473" s="569"/>
      <c r="AI1473" s="569"/>
      <c r="AJ1473" s="569"/>
      <c r="AK1473" s="569"/>
      <c r="AL1473" s="569"/>
      <c r="AM1473" s="569"/>
      <c r="AN1473" s="569"/>
      <c r="AQ1473" s="525"/>
      <c r="AR1473" s="525"/>
      <c r="AS1473" s="525"/>
      <c r="AT1473" s="525"/>
      <c r="AU1473" s="525"/>
      <c r="AV1473" s="525"/>
      <c r="AW1473" s="525"/>
      <c r="AX1473" s="525"/>
      <c r="AY1473" s="525"/>
      <c r="AZ1473" s="525"/>
      <c r="BA1473" s="525"/>
    </row>
    <row r="1474" spans="28:53" s="94" customFormat="1">
      <c r="AB1474" s="575"/>
      <c r="AC1474" s="569"/>
      <c r="AD1474" s="569"/>
      <c r="AE1474" s="569"/>
      <c r="AF1474" s="569"/>
      <c r="AG1474" s="569"/>
      <c r="AH1474" s="569"/>
      <c r="AI1474" s="569"/>
      <c r="AJ1474" s="569"/>
      <c r="AK1474" s="569"/>
      <c r="AL1474" s="569"/>
      <c r="AM1474" s="569"/>
      <c r="AN1474" s="569"/>
      <c r="AQ1474" s="525"/>
      <c r="AR1474" s="525"/>
      <c r="AS1474" s="525"/>
      <c r="AT1474" s="525"/>
      <c r="AU1474" s="525"/>
      <c r="AV1474" s="525"/>
      <c r="AW1474" s="525"/>
      <c r="AX1474" s="525"/>
      <c r="AY1474" s="525"/>
      <c r="AZ1474" s="525"/>
      <c r="BA1474" s="525"/>
    </row>
    <row r="1475" spans="28:53" s="94" customFormat="1">
      <c r="AB1475" s="575"/>
      <c r="AC1475" s="569"/>
      <c r="AD1475" s="569"/>
      <c r="AE1475" s="569"/>
      <c r="AF1475" s="569"/>
      <c r="AG1475" s="569"/>
      <c r="AH1475" s="569"/>
      <c r="AI1475" s="569"/>
      <c r="AJ1475" s="569"/>
      <c r="AK1475" s="569"/>
      <c r="AL1475" s="569"/>
      <c r="AM1475" s="569"/>
      <c r="AN1475" s="569"/>
      <c r="AQ1475" s="525"/>
      <c r="AR1475" s="525"/>
      <c r="AS1475" s="525"/>
      <c r="AT1475" s="525"/>
      <c r="AU1475" s="525"/>
      <c r="AV1475" s="525"/>
      <c r="AW1475" s="525"/>
      <c r="AX1475" s="525"/>
      <c r="AY1475" s="525"/>
      <c r="AZ1475" s="525"/>
      <c r="BA1475" s="525"/>
    </row>
    <row r="1476" spans="28:53" s="94" customFormat="1">
      <c r="AB1476" s="575"/>
      <c r="AC1476" s="569"/>
      <c r="AD1476" s="569"/>
      <c r="AE1476" s="569"/>
      <c r="AF1476" s="569"/>
      <c r="AG1476" s="569"/>
      <c r="AH1476" s="569"/>
      <c r="AI1476" s="569"/>
      <c r="AJ1476" s="569"/>
      <c r="AK1476" s="569"/>
      <c r="AL1476" s="569"/>
      <c r="AM1476" s="569"/>
      <c r="AN1476" s="569"/>
      <c r="AQ1476" s="525"/>
      <c r="AR1476" s="525"/>
      <c r="AS1476" s="525"/>
      <c r="AT1476" s="525"/>
      <c r="AU1476" s="525"/>
      <c r="AV1476" s="525"/>
      <c r="AW1476" s="525"/>
      <c r="AX1476" s="525"/>
      <c r="AY1476" s="525"/>
      <c r="AZ1476" s="525"/>
      <c r="BA1476" s="525"/>
    </row>
    <row r="1477" spans="28:53" s="94" customFormat="1">
      <c r="AB1477" s="575"/>
      <c r="AC1477" s="569"/>
      <c r="AD1477" s="569"/>
      <c r="AE1477" s="569"/>
      <c r="AF1477" s="569"/>
      <c r="AG1477" s="569"/>
      <c r="AH1477" s="569"/>
      <c r="AI1477" s="569"/>
      <c r="AJ1477" s="569"/>
      <c r="AK1477" s="569"/>
      <c r="AL1477" s="569"/>
      <c r="AM1477" s="569"/>
      <c r="AN1477" s="569"/>
      <c r="AQ1477" s="525"/>
      <c r="AR1477" s="525"/>
      <c r="AS1477" s="525"/>
      <c r="AT1477" s="525"/>
      <c r="AU1477" s="525"/>
      <c r="AV1477" s="525"/>
      <c r="AW1477" s="525"/>
      <c r="AX1477" s="525"/>
      <c r="AY1477" s="525"/>
      <c r="AZ1477" s="525"/>
      <c r="BA1477" s="525"/>
    </row>
    <row r="1478" spans="28:53" s="94" customFormat="1">
      <c r="AB1478" s="575"/>
      <c r="AC1478" s="569"/>
      <c r="AD1478" s="569"/>
      <c r="AE1478" s="569"/>
      <c r="AF1478" s="569"/>
      <c r="AG1478" s="569"/>
      <c r="AH1478" s="569"/>
      <c r="AI1478" s="569"/>
      <c r="AJ1478" s="569"/>
      <c r="AK1478" s="569"/>
      <c r="AL1478" s="569"/>
      <c r="AM1478" s="569"/>
      <c r="AN1478" s="569"/>
      <c r="AQ1478" s="525"/>
      <c r="AR1478" s="525"/>
      <c r="AS1478" s="525"/>
      <c r="AT1478" s="525"/>
      <c r="AU1478" s="525"/>
      <c r="AV1478" s="525"/>
      <c r="AW1478" s="525"/>
      <c r="AX1478" s="525"/>
      <c r="AY1478" s="525"/>
      <c r="AZ1478" s="525"/>
      <c r="BA1478" s="525"/>
    </row>
    <row r="1479" spans="28:53" s="94" customFormat="1">
      <c r="AB1479" s="575"/>
      <c r="AC1479" s="569"/>
      <c r="AD1479" s="569"/>
      <c r="AE1479" s="569"/>
      <c r="AF1479" s="569"/>
      <c r="AG1479" s="569"/>
      <c r="AH1479" s="569"/>
      <c r="AI1479" s="569"/>
      <c r="AJ1479" s="569"/>
      <c r="AK1479" s="569"/>
      <c r="AL1479" s="569"/>
      <c r="AM1479" s="569"/>
      <c r="AN1479" s="569"/>
      <c r="AQ1479" s="525"/>
      <c r="AR1479" s="525"/>
      <c r="AS1479" s="525"/>
      <c r="AT1479" s="525"/>
      <c r="AU1479" s="525"/>
      <c r="AV1479" s="525"/>
      <c r="AW1479" s="525"/>
      <c r="AX1479" s="525"/>
      <c r="AY1479" s="525"/>
      <c r="AZ1479" s="525"/>
      <c r="BA1479" s="525"/>
    </row>
    <row r="1480" spans="28:53" s="94" customFormat="1">
      <c r="AB1480" s="575"/>
      <c r="AC1480" s="569"/>
      <c r="AD1480" s="569"/>
      <c r="AE1480" s="569"/>
      <c r="AF1480" s="569"/>
      <c r="AG1480" s="569"/>
      <c r="AH1480" s="569"/>
      <c r="AI1480" s="569"/>
      <c r="AJ1480" s="569"/>
      <c r="AK1480" s="569"/>
      <c r="AL1480" s="569"/>
      <c r="AM1480" s="569"/>
      <c r="AN1480" s="569"/>
      <c r="AQ1480" s="525"/>
      <c r="AR1480" s="525"/>
      <c r="AS1480" s="525"/>
      <c r="AT1480" s="525"/>
      <c r="AU1480" s="525"/>
      <c r="AV1480" s="525"/>
      <c r="AW1480" s="525"/>
      <c r="AX1480" s="525"/>
      <c r="AY1480" s="525"/>
      <c r="AZ1480" s="525"/>
      <c r="BA1480" s="525"/>
    </row>
    <row r="1481" spans="28:53" s="94" customFormat="1">
      <c r="AB1481" s="575"/>
      <c r="AC1481" s="569"/>
      <c r="AD1481" s="569"/>
      <c r="AE1481" s="569"/>
      <c r="AF1481" s="569"/>
      <c r="AG1481" s="569"/>
      <c r="AH1481" s="569"/>
      <c r="AI1481" s="569"/>
      <c r="AJ1481" s="569"/>
      <c r="AK1481" s="569"/>
      <c r="AL1481" s="569"/>
      <c r="AM1481" s="569"/>
      <c r="AN1481" s="569"/>
      <c r="AQ1481" s="525"/>
      <c r="AR1481" s="525"/>
      <c r="AS1481" s="525"/>
      <c r="AT1481" s="525"/>
      <c r="AU1481" s="525"/>
      <c r="AV1481" s="525"/>
      <c r="AW1481" s="525"/>
      <c r="AX1481" s="525"/>
      <c r="AY1481" s="525"/>
      <c r="AZ1481" s="525"/>
      <c r="BA1481" s="525"/>
    </row>
    <row r="1482" spans="28:53" s="94" customFormat="1">
      <c r="AB1482" s="575"/>
      <c r="AC1482" s="569"/>
      <c r="AD1482" s="569"/>
      <c r="AE1482" s="569"/>
      <c r="AF1482" s="569"/>
      <c r="AG1482" s="569"/>
      <c r="AH1482" s="569"/>
      <c r="AI1482" s="569"/>
      <c r="AJ1482" s="569"/>
      <c r="AK1482" s="569"/>
      <c r="AL1482" s="569"/>
      <c r="AM1482" s="569"/>
      <c r="AN1482" s="569"/>
      <c r="AQ1482" s="525"/>
      <c r="AR1482" s="525"/>
      <c r="AS1482" s="525"/>
      <c r="AT1482" s="525"/>
      <c r="AU1482" s="525"/>
      <c r="AV1482" s="525"/>
      <c r="AW1482" s="525"/>
      <c r="AX1482" s="525"/>
      <c r="AY1482" s="525"/>
      <c r="AZ1482" s="525"/>
      <c r="BA1482" s="525"/>
    </row>
    <row r="1483" spans="28:53" s="94" customFormat="1">
      <c r="AB1483" s="575"/>
      <c r="AC1483" s="569"/>
      <c r="AD1483" s="569"/>
      <c r="AE1483" s="569"/>
      <c r="AF1483" s="569"/>
      <c r="AG1483" s="569"/>
      <c r="AH1483" s="569"/>
      <c r="AI1483" s="569"/>
      <c r="AJ1483" s="569"/>
      <c r="AK1483" s="569"/>
      <c r="AL1483" s="569"/>
      <c r="AM1483" s="569"/>
      <c r="AN1483" s="569"/>
      <c r="AQ1483" s="525"/>
      <c r="AR1483" s="525"/>
      <c r="AS1483" s="525"/>
      <c r="AT1483" s="525"/>
      <c r="AU1483" s="525"/>
      <c r="AV1483" s="525"/>
      <c r="AW1483" s="525"/>
      <c r="AX1483" s="525"/>
      <c r="AY1483" s="525"/>
      <c r="AZ1483" s="525"/>
      <c r="BA1483" s="525"/>
    </row>
    <row r="1484" spans="28:53" s="94" customFormat="1">
      <c r="AB1484" s="575"/>
      <c r="AC1484" s="569"/>
      <c r="AD1484" s="569"/>
      <c r="AE1484" s="569"/>
      <c r="AF1484" s="569"/>
      <c r="AG1484" s="569"/>
      <c r="AH1484" s="569"/>
      <c r="AI1484" s="569"/>
      <c r="AJ1484" s="569"/>
      <c r="AK1484" s="569"/>
      <c r="AL1484" s="569"/>
      <c r="AM1484" s="569"/>
      <c r="AN1484" s="569"/>
      <c r="AQ1484" s="525"/>
      <c r="AR1484" s="525"/>
      <c r="AS1484" s="525"/>
      <c r="AT1484" s="525"/>
      <c r="AU1484" s="525"/>
      <c r="AV1484" s="525"/>
      <c r="AW1484" s="525"/>
      <c r="AX1484" s="525"/>
      <c r="AY1484" s="525"/>
      <c r="AZ1484" s="525"/>
      <c r="BA1484" s="525"/>
    </row>
    <row r="1485" spans="28:53" s="94" customFormat="1">
      <c r="AB1485" s="575"/>
      <c r="AC1485" s="569"/>
      <c r="AD1485" s="569"/>
      <c r="AE1485" s="569"/>
      <c r="AF1485" s="569"/>
      <c r="AG1485" s="569"/>
      <c r="AH1485" s="569"/>
      <c r="AI1485" s="569"/>
      <c r="AJ1485" s="569"/>
      <c r="AK1485" s="569"/>
      <c r="AL1485" s="569"/>
      <c r="AM1485" s="569"/>
      <c r="AN1485" s="569"/>
      <c r="AQ1485" s="525"/>
      <c r="AR1485" s="525"/>
      <c r="AS1485" s="525"/>
      <c r="AT1485" s="525"/>
      <c r="AU1485" s="525"/>
      <c r="AV1485" s="525"/>
      <c r="AW1485" s="525"/>
      <c r="AX1485" s="525"/>
      <c r="AY1485" s="525"/>
      <c r="AZ1485" s="525"/>
      <c r="BA1485" s="525"/>
    </row>
    <row r="1486" spans="28:53" s="94" customFormat="1">
      <c r="AB1486" s="575"/>
      <c r="AC1486" s="569"/>
      <c r="AD1486" s="569"/>
      <c r="AE1486" s="569"/>
      <c r="AF1486" s="569"/>
      <c r="AG1486" s="569"/>
      <c r="AH1486" s="569"/>
      <c r="AI1486" s="569"/>
      <c r="AJ1486" s="569"/>
      <c r="AK1486" s="569"/>
      <c r="AL1486" s="569"/>
      <c r="AM1486" s="569"/>
      <c r="AN1486" s="569"/>
      <c r="AQ1486" s="525"/>
      <c r="AR1486" s="525"/>
      <c r="AS1486" s="525"/>
      <c r="AT1486" s="525"/>
      <c r="AU1486" s="525"/>
      <c r="AV1486" s="525"/>
      <c r="AW1486" s="525"/>
      <c r="AX1486" s="525"/>
      <c r="AY1486" s="525"/>
      <c r="AZ1486" s="525"/>
      <c r="BA1486" s="525"/>
    </row>
    <row r="1487" spans="28:53" s="94" customFormat="1">
      <c r="AB1487" s="575"/>
      <c r="AC1487" s="569"/>
      <c r="AD1487" s="569"/>
      <c r="AE1487" s="569"/>
      <c r="AF1487" s="569"/>
      <c r="AG1487" s="569"/>
      <c r="AH1487" s="569"/>
      <c r="AI1487" s="569"/>
      <c r="AJ1487" s="569"/>
      <c r="AK1487" s="569"/>
      <c r="AL1487" s="569"/>
      <c r="AM1487" s="569"/>
      <c r="AN1487" s="569"/>
      <c r="AQ1487" s="525"/>
      <c r="AR1487" s="525"/>
      <c r="AS1487" s="525"/>
      <c r="AT1487" s="525"/>
      <c r="AU1487" s="525"/>
      <c r="AV1487" s="525"/>
      <c r="AW1487" s="525"/>
      <c r="AX1487" s="525"/>
      <c r="AY1487" s="525"/>
      <c r="AZ1487" s="525"/>
      <c r="BA1487" s="525"/>
    </row>
    <row r="1488" spans="28:53" s="94" customFormat="1">
      <c r="AB1488" s="575"/>
      <c r="AC1488" s="569"/>
      <c r="AD1488" s="569"/>
      <c r="AE1488" s="569"/>
      <c r="AF1488" s="569"/>
      <c r="AG1488" s="569"/>
      <c r="AH1488" s="569"/>
      <c r="AI1488" s="569"/>
      <c r="AJ1488" s="569"/>
      <c r="AK1488" s="569"/>
      <c r="AL1488" s="569"/>
      <c r="AM1488" s="569"/>
      <c r="AN1488" s="569"/>
      <c r="AQ1488" s="525"/>
      <c r="AR1488" s="525"/>
      <c r="AS1488" s="525"/>
      <c r="AT1488" s="525"/>
      <c r="AU1488" s="525"/>
      <c r="AV1488" s="525"/>
      <c r="AW1488" s="525"/>
      <c r="AX1488" s="525"/>
      <c r="AY1488" s="525"/>
      <c r="AZ1488" s="525"/>
      <c r="BA1488" s="525"/>
    </row>
    <row r="1489" spans="28:53" s="94" customFormat="1">
      <c r="AB1489" s="575"/>
      <c r="AC1489" s="569"/>
      <c r="AD1489" s="569"/>
      <c r="AE1489" s="569"/>
      <c r="AF1489" s="569"/>
      <c r="AG1489" s="569"/>
      <c r="AH1489" s="569"/>
      <c r="AI1489" s="569"/>
      <c r="AJ1489" s="569"/>
      <c r="AK1489" s="569"/>
      <c r="AL1489" s="569"/>
      <c r="AM1489" s="569"/>
      <c r="AN1489" s="569"/>
      <c r="AQ1489" s="525"/>
      <c r="AR1489" s="525"/>
      <c r="AS1489" s="525"/>
      <c r="AT1489" s="525"/>
      <c r="AU1489" s="525"/>
      <c r="AV1489" s="525"/>
      <c r="AW1489" s="525"/>
      <c r="AX1489" s="525"/>
      <c r="AY1489" s="525"/>
      <c r="AZ1489" s="525"/>
      <c r="BA1489" s="525"/>
    </row>
    <row r="1490" spans="28:53" s="94" customFormat="1">
      <c r="AB1490" s="575"/>
      <c r="AC1490" s="569"/>
      <c r="AD1490" s="569"/>
      <c r="AE1490" s="569"/>
      <c r="AF1490" s="569"/>
      <c r="AG1490" s="569"/>
      <c r="AH1490" s="569"/>
      <c r="AI1490" s="569"/>
      <c r="AJ1490" s="569"/>
      <c r="AK1490" s="569"/>
      <c r="AL1490" s="569"/>
      <c r="AM1490" s="569"/>
      <c r="AN1490" s="569"/>
      <c r="AQ1490" s="525"/>
      <c r="AR1490" s="525"/>
      <c r="AS1490" s="525"/>
      <c r="AT1490" s="525"/>
      <c r="AU1490" s="525"/>
      <c r="AV1490" s="525"/>
      <c r="AW1490" s="525"/>
      <c r="AX1490" s="525"/>
      <c r="AY1490" s="525"/>
      <c r="AZ1490" s="525"/>
      <c r="BA1490" s="525"/>
    </row>
    <row r="1491" spans="28:53" s="94" customFormat="1">
      <c r="AB1491" s="575"/>
      <c r="AC1491" s="569"/>
      <c r="AD1491" s="569"/>
      <c r="AE1491" s="569"/>
      <c r="AF1491" s="569"/>
      <c r="AG1491" s="569"/>
      <c r="AH1491" s="569"/>
      <c r="AI1491" s="569"/>
      <c r="AJ1491" s="569"/>
      <c r="AK1491" s="569"/>
      <c r="AL1491" s="569"/>
      <c r="AM1491" s="569"/>
      <c r="AN1491" s="569"/>
      <c r="AQ1491" s="525"/>
      <c r="AR1491" s="525"/>
      <c r="AS1491" s="525"/>
      <c r="AT1491" s="525"/>
      <c r="AU1491" s="525"/>
      <c r="AV1491" s="525"/>
      <c r="AW1491" s="525"/>
      <c r="AX1491" s="525"/>
      <c r="AY1491" s="525"/>
      <c r="AZ1491" s="525"/>
      <c r="BA1491" s="525"/>
    </row>
    <row r="1492" spans="28:53" s="94" customFormat="1">
      <c r="AB1492" s="575"/>
      <c r="AC1492" s="569"/>
      <c r="AD1492" s="569"/>
      <c r="AE1492" s="569"/>
      <c r="AF1492" s="569"/>
      <c r="AG1492" s="569"/>
      <c r="AH1492" s="569"/>
      <c r="AI1492" s="569"/>
      <c r="AJ1492" s="569"/>
      <c r="AK1492" s="569"/>
      <c r="AL1492" s="569"/>
      <c r="AM1492" s="569"/>
      <c r="AN1492" s="569"/>
      <c r="AQ1492" s="525"/>
      <c r="AR1492" s="525"/>
      <c r="AS1492" s="525"/>
      <c r="AT1492" s="525"/>
      <c r="AU1492" s="525"/>
      <c r="AV1492" s="525"/>
      <c r="AW1492" s="525"/>
      <c r="AX1492" s="525"/>
      <c r="AY1492" s="525"/>
      <c r="AZ1492" s="525"/>
      <c r="BA1492" s="525"/>
    </row>
    <row r="1493" spans="28:53" s="94" customFormat="1">
      <c r="AB1493" s="575"/>
      <c r="AC1493" s="569"/>
      <c r="AD1493" s="569"/>
      <c r="AE1493" s="569"/>
      <c r="AF1493" s="569"/>
      <c r="AG1493" s="569"/>
      <c r="AH1493" s="569"/>
      <c r="AI1493" s="569"/>
      <c r="AJ1493" s="569"/>
      <c r="AK1493" s="569"/>
      <c r="AL1493" s="569"/>
      <c r="AM1493" s="569"/>
      <c r="AN1493" s="569"/>
      <c r="AQ1493" s="525"/>
      <c r="AR1493" s="525"/>
      <c r="AS1493" s="525"/>
      <c r="AT1493" s="525"/>
      <c r="AU1493" s="525"/>
      <c r="AV1493" s="525"/>
      <c r="AW1493" s="525"/>
      <c r="AX1493" s="525"/>
      <c r="AY1493" s="525"/>
      <c r="AZ1493" s="525"/>
      <c r="BA1493" s="525"/>
    </row>
    <row r="1494" spans="28:53" s="94" customFormat="1">
      <c r="AB1494" s="575"/>
      <c r="AC1494" s="569"/>
      <c r="AD1494" s="569"/>
      <c r="AE1494" s="569"/>
      <c r="AF1494" s="569"/>
      <c r="AG1494" s="569"/>
      <c r="AH1494" s="569"/>
      <c r="AI1494" s="569"/>
      <c r="AJ1494" s="569"/>
      <c r="AK1494" s="569"/>
      <c r="AL1494" s="569"/>
      <c r="AM1494" s="569"/>
      <c r="AN1494" s="569"/>
      <c r="AQ1494" s="525"/>
      <c r="AR1494" s="525"/>
      <c r="AS1494" s="525"/>
      <c r="AT1494" s="525"/>
      <c r="AU1494" s="525"/>
      <c r="AV1494" s="525"/>
      <c r="AW1494" s="525"/>
      <c r="AX1494" s="525"/>
      <c r="AY1494" s="525"/>
      <c r="AZ1494" s="525"/>
      <c r="BA1494" s="525"/>
    </row>
    <row r="1495" spans="28:53" s="94" customFormat="1">
      <c r="AB1495" s="575"/>
      <c r="AC1495" s="569"/>
      <c r="AD1495" s="569"/>
      <c r="AE1495" s="569"/>
      <c r="AF1495" s="569"/>
      <c r="AG1495" s="569"/>
      <c r="AH1495" s="569"/>
      <c r="AI1495" s="569"/>
      <c r="AJ1495" s="569"/>
      <c r="AK1495" s="569"/>
      <c r="AL1495" s="569"/>
      <c r="AM1495" s="569"/>
      <c r="AN1495" s="569"/>
      <c r="AQ1495" s="525"/>
      <c r="AR1495" s="525"/>
      <c r="AS1495" s="525"/>
      <c r="AT1495" s="525"/>
      <c r="AU1495" s="525"/>
      <c r="AV1495" s="525"/>
      <c r="AW1495" s="525"/>
      <c r="AX1495" s="525"/>
      <c r="AY1495" s="525"/>
      <c r="AZ1495" s="525"/>
      <c r="BA1495" s="525"/>
    </row>
    <row r="1496" spans="28:53" s="94" customFormat="1">
      <c r="AB1496" s="575"/>
      <c r="AC1496" s="569"/>
      <c r="AD1496" s="569"/>
      <c r="AE1496" s="569"/>
      <c r="AF1496" s="569"/>
      <c r="AG1496" s="569"/>
      <c r="AH1496" s="569"/>
      <c r="AI1496" s="569"/>
      <c r="AJ1496" s="569"/>
      <c r="AK1496" s="569"/>
      <c r="AL1496" s="569"/>
      <c r="AM1496" s="569"/>
      <c r="AN1496" s="569"/>
      <c r="AQ1496" s="525"/>
      <c r="AR1496" s="525"/>
      <c r="AS1496" s="525"/>
      <c r="AT1496" s="525"/>
      <c r="AU1496" s="525"/>
      <c r="AV1496" s="525"/>
      <c r="AW1496" s="525"/>
      <c r="AX1496" s="525"/>
      <c r="AY1496" s="525"/>
      <c r="AZ1496" s="525"/>
      <c r="BA1496" s="525"/>
    </row>
    <row r="1497" spans="28:53" s="94" customFormat="1">
      <c r="AB1497" s="575"/>
      <c r="AC1497" s="569"/>
      <c r="AD1497" s="569"/>
      <c r="AE1497" s="569"/>
      <c r="AF1497" s="569"/>
      <c r="AG1497" s="569"/>
      <c r="AH1497" s="569"/>
      <c r="AI1497" s="569"/>
      <c r="AJ1497" s="569"/>
      <c r="AK1497" s="569"/>
      <c r="AL1497" s="569"/>
      <c r="AM1497" s="569"/>
      <c r="AN1497" s="569"/>
      <c r="AQ1497" s="525"/>
      <c r="AR1497" s="525"/>
      <c r="AS1497" s="525"/>
      <c r="AT1497" s="525"/>
      <c r="AU1497" s="525"/>
      <c r="AV1497" s="525"/>
      <c r="AW1497" s="525"/>
      <c r="AX1497" s="525"/>
      <c r="AY1497" s="525"/>
      <c r="AZ1497" s="525"/>
      <c r="BA1497" s="525"/>
    </row>
    <row r="1498" spans="28:53" s="94" customFormat="1">
      <c r="AB1498" s="575"/>
      <c r="AC1498" s="569"/>
      <c r="AD1498" s="569"/>
      <c r="AE1498" s="569"/>
      <c r="AF1498" s="569"/>
      <c r="AG1498" s="569"/>
      <c r="AH1498" s="569"/>
      <c r="AI1498" s="569"/>
      <c r="AJ1498" s="569"/>
      <c r="AK1498" s="569"/>
      <c r="AL1498" s="569"/>
      <c r="AM1498" s="569"/>
      <c r="AN1498" s="569"/>
      <c r="AQ1498" s="525"/>
      <c r="AR1498" s="525"/>
      <c r="AS1498" s="525"/>
      <c r="AT1498" s="525"/>
      <c r="AU1498" s="525"/>
      <c r="AV1498" s="525"/>
      <c r="AW1498" s="525"/>
      <c r="AX1498" s="525"/>
      <c r="AY1498" s="525"/>
      <c r="AZ1498" s="525"/>
      <c r="BA1498" s="525"/>
    </row>
    <row r="1499" spans="28:53" s="94" customFormat="1">
      <c r="AB1499" s="575"/>
      <c r="AC1499" s="569"/>
      <c r="AD1499" s="569"/>
      <c r="AE1499" s="569"/>
      <c r="AF1499" s="569"/>
      <c r="AG1499" s="569"/>
      <c r="AH1499" s="569"/>
      <c r="AI1499" s="569"/>
      <c r="AJ1499" s="569"/>
      <c r="AK1499" s="569"/>
      <c r="AL1499" s="569"/>
      <c r="AM1499" s="569"/>
      <c r="AN1499" s="569"/>
      <c r="AQ1499" s="525"/>
      <c r="AR1499" s="525"/>
      <c r="AS1499" s="525"/>
      <c r="AT1499" s="525"/>
      <c r="AU1499" s="525"/>
      <c r="AV1499" s="525"/>
      <c r="AW1499" s="525"/>
      <c r="AX1499" s="525"/>
      <c r="AY1499" s="525"/>
      <c r="AZ1499" s="525"/>
      <c r="BA1499" s="525"/>
    </row>
    <row r="1500" spans="28:53" s="94" customFormat="1">
      <c r="AB1500" s="575"/>
      <c r="AC1500" s="569"/>
      <c r="AD1500" s="569"/>
      <c r="AE1500" s="569"/>
      <c r="AF1500" s="569"/>
      <c r="AG1500" s="569"/>
      <c r="AH1500" s="569"/>
      <c r="AI1500" s="569"/>
      <c r="AJ1500" s="569"/>
      <c r="AK1500" s="569"/>
      <c r="AL1500" s="569"/>
      <c r="AM1500" s="569"/>
      <c r="AN1500" s="569"/>
      <c r="AQ1500" s="525"/>
      <c r="AR1500" s="525"/>
      <c r="AS1500" s="525"/>
      <c r="AT1500" s="525"/>
      <c r="AU1500" s="525"/>
      <c r="AV1500" s="525"/>
      <c r="AW1500" s="525"/>
      <c r="AX1500" s="525"/>
      <c r="AY1500" s="525"/>
      <c r="AZ1500" s="525"/>
      <c r="BA1500" s="525"/>
    </row>
    <row r="1501" spans="28:53" s="94" customFormat="1">
      <c r="AB1501" s="575"/>
      <c r="AC1501" s="569"/>
      <c r="AD1501" s="569"/>
      <c r="AE1501" s="569"/>
      <c r="AF1501" s="569"/>
      <c r="AG1501" s="569"/>
      <c r="AH1501" s="569"/>
      <c r="AI1501" s="569"/>
      <c r="AJ1501" s="569"/>
      <c r="AK1501" s="569"/>
      <c r="AL1501" s="569"/>
      <c r="AM1501" s="569"/>
      <c r="AN1501" s="569"/>
      <c r="AQ1501" s="525"/>
      <c r="AR1501" s="525"/>
      <c r="AS1501" s="525"/>
      <c r="AT1501" s="525"/>
      <c r="AU1501" s="525"/>
      <c r="AV1501" s="525"/>
      <c r="AW1501" s="525"/>
      <c r="AX1501" s="525"/>
      <c r="AY1501" s="525"/>
      <c r="AZ1501" s="525"/>
      <c r="BA1501" s="525"/>
    </row>
    <row r="1502" spans="28:53" s="94" customFormat="1">
      <c r="AB1502" s="575"/>
      <c r="AC1502" s="569"/>
      <c r="AD1502" s="569"/>
      <c r="AE1502" s="569"/>
      <c r="AF1502" s="569"/>
      <c r="AG1502" s="569"/>
      <c r="AH1502" s="569"/>
      <c r="AI1502" s="569"/>
      <c r="AJ1502" s="569"/>
      <c r="AK1502" s="569"/>
      <c r="AL1502" s="569"/>
      <c r="AM1502" s="569"/>
      <c r="AN1502" s="569"/>
      <c r="AQ1502" s="525"/>
      <c r="AR1502" s="525"/>
      <c r="AS1502" s="525"/>
      <c r="AT1502" s="525"/>
      <c r="AU1502" s="525"/>
      <c r="AV1502" s="525"/>
      <c r="AW1502" s="525"/>
      <c r="AX1502" s="525"/>
      <c r="AY1502" s="525"/>
      <c r="AZ1502" s="525"/>
      <c r="BA1502" s="525"/>
    </row>
    <row r="1503" spans="28:53" s="94" customFormat="1">
      <c r="AB1503" s="575"/>
      <c r="AC1503" s="569"/>
      <c r="AD1503" s="569"/>
      <c r="AE1503" s="569"/>
      <c r="AF1503" s="569"/>
      <c r="AG1503" s="569"/>
      <c r="AH1503" s="569"/>
      <c r="AI1503" s="569"/>
      <c r="AJ1503" s="569"/>
      <c r="AK1503" s="569"/>
      <c r="AL1503" s="569"/>
      <c r="AM1503" s="569"/>
      <c r="AN1503" s="569"/>
      <c r="AQ1503" s="525"/>
      <c r="AR1503" s="525"/>
      <c r="AS1503" s="525"/>
      <c r="AT1503" s="525"/>
      <c r="AU1503" s="525"/>
      <c r="AV1503" s="525"/>
      <c r="AW1503" s="525"/>
      <c r="AX1503" s="525"/>
      <c r="AY1503" s="525"/>
      <c r="AZ1503" s="525"/>
      <c r="BA1503" s="525"/>
    </row>
    <row r="1504" spans="28:53" s="94" customFormat="1">
      <c r="AB1504" s="575"/>
      <c r="AC1504" s="569"/>
      <c r="AD1504" s="569"/>
      <c r="AE1504" s="569"/>
      <c r="AF1504" s="569"/>
      <c r="AG1504" s="569"/>
      <c r="AH1504" s="569"/>
      <c r="AI1504" s="569"/>
      <c r="AJ1504" s="569"/>
      <c r="AK1504" s="569"/>
      <c r="AL1504" s="569"/>
      <c r="AM1504" s="569"/>
      <c r="AN1504" s="569"/>
      <c r="AQ1504" s="525"/>
      <c r="AR1504" s="525"/>
      <c r="AS1504" s="525"/>
      <c r="AT1504" s="525"/>
      <c r="AU1504" s="525"/>
      <c r="AV1504" s="525"/>
      <c r="AW1504" s="525"/>
      <c r="AX1504" s="525"/>
      <c r="AY1504" s="525"/>
      <c r="AZ1504" s="525"/>
      <c r="BA1504" s="525"/>
    </row>
    <row r="1505" spans="28:53" s="94" customFormat="1">
      <c r="AB1505" s="575"/>
      <c r="AC1505" s="569"/>
      <c r="AD1505" s="569"/>
      <c r="AE1505" s="569"/>
      <c r="AF1505" s="569"/>
      <c r="AG1505" s="569"/>
      <c r="AH1505" s="569"/>
      <c r="AI1505" s="569"/>
      <c r="AJ1505" s="569"/>
      <c r="AK1505" s="569"/>
      <c r="AL1505" s="569"/>
      <c r="AM1505" s="569"/>
      <c r="AN1505" s="569"/>
      <c r="AQ1505" s="525"/>
      <c r="AR1505" s="525"/>
      <c r="AS1505" s="525"/>
      <c r="AT1505" s="525"/>
      <c r="AU1505" s="525"/>
      <c r="AV1505" s="525"/>
      <c r="AW1505" s="525"/>
      <c r="AX1505" s="525"/>
      <c r="AY1505" s="525"/>
      <c r="AZ1505" s="525"/>
      <c r="BA1505" s="525"/>
    </row>
    <row r="1506" spans="28:53" s="94" customFormat="1">
      <c r="AB1506" s="575"/>
      <c r="AC1506" s="569"/>
      <c r="AD1506" s="569"/>
      <c r="AE1506" s="569"/>
      <c r="AF1506" s="569"/>
      <c r="AG1506" s="569"/>
      <c r="AH1506" s="569"/>
      <c r="AI1506" s="569"/>
      <c r="AJ1506" s="569"/>
      <c r="AK1506" s="569"/>
      <c r="AL1506" s="569"/>
      <c r="AM1506" s="569"/>
      <c r="AN1506" s="569"/>
      <c r="AQ1506" s="525"/>
      <c r="AR1506" s="525"/>
      <c r="AS1506" s="525"/>
      <c r="AT1506" s="525"/>
      <c r="AU1506" s="525"/>
      <c r="AV1506" s="525"/>
      <c r="AW1506" s="525"/>
      <c r="AX1506" s="525"/>
      <c r="AY1506" s="525"/>
      <c r="AZ1506" s="525"/>
      <c r="BA1506" s="525"/>
    </row>
    <row r="1507" spans="28:53" s="94" customFormat="1">
      <c r="AB1507" s="575"/>
      <c r="AC1507" s="569"/>
      <c r="AD1507" s="569"/>
      <c r="AE1507" s="569"/>
      <c r="AF1507" s="569"/>
      <c r="AG1507" s="569"/>
      <c r="AH1507" s="569"/>
      <c r="AI1507" s="569"/>
      <c r="AJ1507" s="569"/>
      <c r="AK1507" s="569"/>
      <c r="AL1507" s="569"/>
      <c r="AM1507" s="569"/>
      <c r="AN1507" s="569"/>
      <c r="AQ1507" s="525"/>
      <c r="AR1507" s="525"/>
      <c r="AS1507" s="525"/>
      <c r="AT1507" s="525"/>
      <c r="AU1507" s="525"/>
      <c r="AV1507" s="525"/>
      <c r="AW1507" s="525"/>
      <c r="AX1507" s="525"/>
      <c r="AY1507" s="525"/>
      <c r="AZ1507" s="525"/>
      <c r="BA1507" s="525"/>
    </row>
    <row r="1508" spans="28:53" s="94" customFormat="1">
      <c r="AB1508" s="575"/>
      <c r="AC1508" s="569"/>
      <c r="AD1508" s="569"/>
      <c r="AE1508" s="569"/>
      <c r="AF1508" s="569"/>
      <c r="AG1508" s="569"/>
      <c r="AH1508" s="569"/>
      <c r="AI1508" s="569"/>
      <c r="AJ1508" s="569"/>
      <c r="AK1508" s="569"/>
      <c r="AL1508" s="569"/>
      <c r="AM1508" s="569"/>
      <c r="AN1508" s="569"/>
      <c r="AQ1508" s="525"/>
      <c r="AR1508" s="525"/>
      <c r="AS1508" s="525"/>
      <c r="AT1508" s="525"/>
      <c r="AU1508" s="525"/>
      <c r="AV1508" s="525"/>
      <c r="AW1508" s="525"/>
      <c r="AX1508" s="525"/>
      <c r="AY1508" s="525"/>
      <c r="AZ1508" s="525"/>
      <c r="BA1508" s="525"/>
    </row>
    <row r="1509" spans="28:53" s="94" customFormat="1">
      <c r="AB1509" s="575"/>
      <c r="AC1509" s="569"/>
      <c r="AD1509" s="569"/>
      <c r="AE1509" s="569"/>
      <c r="AF1509" s="569"/>
      <c r="AG1509" s="569"/>
      <c r="AH1509" s="569"/>
      <c r="AI1509" s="569"/>
      <c r="AJ1509" s="569"/>
      <c r="AK1509" s="569"/>
      <c r="AL1509" s="569"/>
      <c r="AM1509" s="569"/>
      <c r="AN1509" s="569"/>
      <c r="AQ1509" s="525"/>
      <c r="AR1509" s="525"/>
      <c r="AS1509" s="525"/>
      <c r="AT1509" s="525"/>
      <c r="AU1509" s="525"/>
      <c r="AV1509" s="525"/>
      <c r="AW1509" s="525"/>
      <c r="AX1509" s="525"/>
      <c r="AY1509" s="525"/>
      <c r="AZ1509" s="525"/>
      <c r="BA1509" s="525"/>
    </row>
    <row r="1510" spans="28:53" s="94" customFormat="1">
      <c r="AB1510" s="575"/>
      <c r="AC1510" s="569"/>
      <c r="AD1510" s="569"/>
      <c r="AE1510" s="569"/>
      <c r="AF1510" s="569"/>
      <c r="AG1510" s="569"/>
      <c r="AH1510" s="569"/>
      <c r="AI1510" s="569"/>
      <c r="AJ1510" s="569"/>
      <c r="AK1510" s="569"/>
      <c r="AL1510" s="569"/>
      <c r="AM1510" s="569"/>
      <c r="AN1510" s="569"/>
      <c r="AQ1510" s="525"/>
      <c r="AR1510" s="525"/>
      <c r="AS1510" s="525"/>
      <c r="AT1510" s="525"/>
      <c r="AU1510" s="525"/>
      <c r="AV1510" s="525"/>
      <c r="AW1510" s="525"/>
      <c r="AX1510" s="525"/>
      <c r="AY1510" s="525"/>
      <c r="AZ1510" s="525"/>
      <c r="BA1510" s="525"/>
    </row>
    <row r="1511" spans="28:53" s="94" customFormat="1">
      <c r="AB1511" s="575"/>
      <c r="AC1511" s="569"/>
      <c r="AD1511" s="569"/>
      <c r="AE1511" s="569"/>
      <c r="AF1511" s="569"/>
      <c r="AG1511" s="569"/>
      <c r="AH1511" s="569"/>
      <c r="AI1511" s="569"/>
      <c r="AJ1511" s="569"/>
      <c r="AK1511" s="569"/>
      <c r="AL1511" s="569"/>
      <c r="AM1511" s="569"/>
      <c r="AN1511" s="569"/>
      <c r="AQ1511" s="525"/>
      <c r="AR1511" s="525"/>
      <c r="AS1511" s="525"/>
      <c r="AT1511" s="525"/>
      <c r="AU1511" s="525"/>
      <c r="AV1511" s="525"/>
      <c r="AW1511" s="525"/>
      <c r="AX1511" s="525"/>
      <c r="AY1511" s="525"/>
      <c r="AZ1511" s="525"/>
      <c r="BA1511" s="525"/>
    </row>
    <row r="1512" spans="28:53" s="94" customFormat="1">
      <c r="AB1512" s="575"/>
      <c r="AC1512" s="569"/>
      <c r="AD1512" s="569"/>
      <c r="AE1512" s="569"/>
      <c r="AF1512" s="569"/>
      <c r="AG1512" s="569"/>
      <c r="AH1512" s="569"/>
      <c r="AI1512" s="569"/>
      <c r="AJ1512" s="569"/>
      <c r="AK1512" s="569"/>
      <c r="AL1512" s="569"/>
      <c r="AM1512" s="569"/>
      <c r="AN1512" s="569"/>
      <c r="AQ1512" s="525"/>
      <c r="AR1512" s="525"/>
      <c r="AS1512" s="525"/>
      <c r="AT1512" s="525"/>
      <c r="AU1512" s="525"/>
      <c r="AV1512" s="525"/>
      <c r="AW1512" s="525"/>
      <c r="AX1512" s="525"/>
      <c r="AY1512" s="525"/>
      <c r="AZ1512" s="525"/>
      <c r="BA1512" s="525"/>
    </row>
    <row r="1513" spans="28:53" s="94" customFormat="1">
      <c r="AB1513" s="575"/>
      <c r="AC1513" s="569"/>
      <c r="AD1513" s="569"/>
      <c r="AE1513" s="569"/>
      <c r="AF1513" s="569"/>
      <c r="AG1513" s="569"/>
      <c r="AH1513" s="569"/>
      <c r="AI1513" s="569"/>
      <c r="AJ1513" s="569"/>
      <c r="AK1513" s="569"/>
      <c r="AL1513" s="569"/>
      <c r="AM1513" s="569"/>
      <c r="AN1513" s="569"/>
      <c r="AQ1513" s="525"/>
      <c r="AR1513" s="525"/>
      <c r="AS1513" s="525"/>
      <c r="AT1513" s="525"/>
      <c r="AU1513" s="525"/>
      <c r="AV1513" s="525"/>
      <c r="AW1513" s="525"/>
      <c r="AX1513" s="525"/>
      <c r="AY1513" s="525"/>
      <c r="AZ1513" s="525"/>
      <c r="BA1513" s="525"/>
    </row>
    <row r="1514" spans="28:53" s="94" customFormat="1">
      <c r="AB1514" s="575"/>
      <c r="AC1514" s="569"/>
      <c r="AD1514" s="569"/>
      <c r="AE1514" s="569"/>
      <c r="AF1514" s="569"/>
      <c r="AG1514" s="569"/>
      <c r="AH1514" s="569"/>
      <c r="AI1514" s="569"/>
      <c r="AJ1514" s="569"/>
      <c r="AK1514" s="569"/>
      <c r="AL1514" s="569"/>
      <c r="AM1514" s="569"/>
      <c r="AN1514" s="569"/>
      <c r="AQ1514" s="525"/>
      <c r="AR1514" s="525"/>
      <c r="AS1514" s="525"/>
      <c r="AT1514" s="525"/>
      <c r="AU1514" s="525"/>
      <c r="AV1514" s="525"/>
      <c r="AW1514" s="525"/>
      <c r="AX1514" s="525"/>
      <c r="AY1514" s="525"/>
      <c r="AZ1514" s="525"/>
      <c r="BA1514" s="525"/>
    </row>
    <row r="1515" spans="28:53" s="94" customFormat="1">
      <c r="AB1515" s="575"/>
      <c r="AC1515" s="569"/>
      <c r="AD1515" s="569"/>
      <c r="AE1515" s="569"/>
      <c r="AF1515" s="569"/>
      <c r="AG1515" s="569"/>
      <c r="AH1515" s="569"/>
      <c r="AI1515" s="569"/>
      <c r="AJ1515" s="569"/>
      <c r="AK1515" s="569"/>
      <c r="AL1515" s="569"/>
      <c r="AM1515" s="569"/>
      <c r="AN1515" s="569"/>
      <c r="AQ1515" s="525"/>
      <c r="AR1515" s="525"/>
      <c r="AS1515" s="525"/>
      <c r="AT1515" s="525"/>
      <c r="AU1515" s="525"/>
      <c r="AV1515" s="525"/>
      <c r="AW1515" s="525"/>
      <c r="AX1515" s="525"/>
      <c r="AY1515" s="525"/>
      <c r="AZ1515" s="525"/>
      <c r="BA1515" s="525"/>
    </row>
    <row r="1516" spans="28:53" s="94" customFormat="1">
      <c r="AB1516" s="575"/>
      <c r="AC1516" s="569"/>
      <c r="AD1516" s="569"/>
      <c r="AE1516" s="569"/>
      <c r="AF1516" s="569"/>
      <c r="AG1516" s="569"/>
      <c r="AH1516" s="569"/>
      <c r="AI1516" s="569"/>
      <c r="AJ1516" s="569"/>
      <c r="AK1516" s="569"/>
      <c r="AL1516" s="569"/>
      <c r="AM1516" s="569"/>
      <c r="AN1516" s="569"/>
      <c r="AQ1516" s="525"/>
      <c r="AR1516" s="525"/>
      <c r="AS1516" s="525"/>
      <c r="AT1516" s="525"/>
      <c r="AU1516" s="525"/>
      <c r="AV1516" s="525"/>
      <c r="AW1516" s="525"/>
      <c r="AX1516" s="525"/>
      <c r="AY1516" s="525"/>
      <c r="AZ1516" s="525"/>
      <c r="BA1516" s="525"/>
    </row>
    <row r="1517" spans="28:53" s="94" customFormat="1">
      <c r="AB1517" s="575"/>
      <c r="AC1517" s="569"/>
      <c r="AD1517" s="569"/>
      <c r="AE1517" s="569"/>
      <c r="AF1517" s="569"/>
      <c r="AG1517" s="569"/>
      <c r="AH1517" s="569"/>
      <c r="AI1517" s="569"/>
      <c r="AJ1517" s="569"/>
      <c r="AK1517" s="569"/>
      <c r="AL1517" s="569"/>
      <c r="AM1517" s="569"/>
      <c r="AN1517" s="569"/>
      <c r="AQ1517" s="525"/>
      <c r="AR1517" s="525"/>
      <c r="AS1517" s="525"/>
      <c r="AT1517" s="525"/>
      <c r="AU1517" s="525"/>
      <c r="AV1517" s="525"/>
      <c r="AW1517" s="525"/>
      <c r="AX1517" s="525"/>
      <c r="AY1517" s="525"/>
      <c r="AZ1517" s="525"/>
      <c r="BA1517" s="525"/>
    </row>
    <row r="1518" spans="28:53" s="94" customFormat="1">
      <c r="AB1518" s="575"/>
      <c r="AC1518" s="569"/>
      <c r="AD1518" s="569"/>
      <c r="AE1518" s="569"/>
      <c r="AF1518" s="569"/>
      <c r="AG1518" s="569"/>
      <c r="AH1518" s="569"/>
      <c r="AI1518" s="569"/>
      <c r="AJ1518" s="569"/>
      <c r="AK1518" s="569"/>
      <c r="AL1518" s="569"/>
      <c r="AM1518" s="569"/>
      <c r="AN1518" s="569"/>
      <c r="AQ1518" s="525"/>
      <c r="AR1518" s="525"/>
      <c r="AS1518" s="525"/>
      <c r="AT1518" s="525"/>
      <c r="AU1518" s="525"/>
      <c r="AV1518" s="525"/>
      <c r="AW1518" s="525"/>
      <c r="AX1518" s="525"/>
      <c r="AY1518" s="525"/>
      <c r="AZ1518" s="525"/>
      <c r="BA1518" s="525"/>
    </row>
    <row r="1519" spans="28:53" s="94" customFormat="1">
      <c r="AB1519" s="575"/>
      <c r="AC1519" s="569"/>
      <c r="AD1519" s="569"/>
      <c r="AE1519" s="569"/>
      <c r="AF1519" s="569"/>
      <c r="AG1519" s="569"/>
      <c r="AH1519" s="569"/>
      <c r="AI1519" s="569"/>
      <c r="AJ1519" s="569"/>
      <c r="AK1519" s="569"/>
      <c r="AL1519" s="569"/>
      <c r="AM1519" s="569"/>
      <c r="AN1519" s="569"/>
      <c r="AQ1519" s="525"/>
      <c r="AR1519" s="525"/>
      <c r="AS1519" s="525"/>
      <c r="AT1519" s="525"/>
      <c r="AU1519" s="525"/>
      <c r="AV1519" s="525"/>
      <c r="AW1519" s="525"/>
      <c r="AX1519" s="525"/>
      <c r="AY1519" s="525"/>
      <c r="AZ1519" s="525"/>
      <c r="BA1519" s="525"/>
    </row>
    <row r="1520" spans="28:53" s="94" customFormat="1">
      <c r="AB1520" s="575"/>
      <c r="AC1520" s="569"/>
      <c r="AD1520" s="569"/>
      <c r="AE1520" s="569"/>
      <c r="AF1520" s="569"/>
      <c r="AG1520" s="569"/>
      <c r="AH1520" s="569"/>
      <c r="AI1520" s="569"/>
      <c r="AJ1520" s="569"/>
      <c r="AK1520" s="569"/>
      <c r="AL1520" s="569"/>
      <c r="AM1520" s="569"/>
      <c r="AN1520" s="569"/>
      <c r="AQ1520" s="525"/>
      <c r="AR1520" s="525"/>
      <c r="AS1520" s="525"/>
      <c r="AT1520" s="525"/>
      <c r="AU1520" s="525"/>
      <c r="AV1520" s="525"/>
      <c r="AW1520" s="525"/>
      <c r="AX1520" s="525"/>
      <c r="AY1520" s="525"/>
      <c r="AZ1520" s="525"/>
      <c r="BA1520" s="525"/>
    </row>
    <row r="1521" spans="28:53" s="94" customFormat="1">
      <c r="AB1521" s="575"/>
      <c r="AC1521" s="569"/>
      <c r="AD1521" s="569"/>
      <c r="AE1521" s="569"/>
      <c r="AF1521" s="569"/>
      <c r="AG1521" s="569"/>
      <c r="AH1521" s="569"/>
      <c r="AI1521" s="569"/>
      <c r="AJ1521" s="569"/>
      <c r="AK1521" s="569"/>
      <c r="AL1521" s="569"/>
      <c r="AM1521" s="569"/>
      <c r="AN1521" s="569"/>
      <c r="AQ1521" s="525"/>
      <c r="AR1521" s="525"/>
      <c r="AS1521" s="525"/>
      <c r="AT1521" s="525"/>
      <c r="AU1521" s="525"/>
      <c r="AV1521" s="525"/>
      <c r="AW1521" s="525"/>
      <c r="AX1521" s="525"/>
      <c r="AY1521" s="525"/>
      <c r="AZ1521" s="525"/>
      <c r="BA1521" s="525"/>
    </row>
    <row r="1522" spans="28:53" s="94" customFormat="1">
      <c r="AB1522" s="575"/>
      <c r="AC1522" s="569"/>
      <c r="AD1522" s="569"/>
      <c r="AE1522" s="569"/>
      <c r="AF1522" s="569"/>
      <c r="AG1522" s="569"/>
      <c r="AH1522" s="569"/>
      <c r="AI1522" s="569"/>
      <c r="AJ1522" s="569"/>
      <c r="AK1522" s="569"/>
      <c r="AL1522" s="569"/>
      <c r="AM1522" s="569"/>
      <c r="AN1522" s="569"/>
      <c r="AQ1522" s="525"/>
      <c r="AR1522" s="525"/>
      <c r="AS1522" s="525"/>
      <c r="AT1522" s="525"/>
      <c r="AU1522" s="525"/>
      <c r="AV1522" s="525"/>
      <c r="AW1522" s="525"/>
      <c r="AX1522" s="525"/>
      <c r="AY1522" s="525"/>
      <c r="AZ1522" s="525"/>
      <c r="BA1522" s="525"/>
    </row>
    <row r="1523" spans="28:53" s="94" customFormat="1">
      <c r="AB1523" s="575"/>
      <c r="AC1523" s="569"/>
      <c r="AD1523" s="569"/>
      <c r="AE1523" s="569"/>
      <c r="AF1523" s="569"/>
      <c r="AG1523" s="569"/>
      <c r="AH1523" s="569"/>
      <c r="AI1523" s="569"/>
      <c r="AJ1523" s="569"/>
      <c r="AK1523" s="569"/>
      <c r="AL1523" s="569"/>
      <c r="AM1523" s="569"/>
      <c r="AN1523" s="569"/>
      <c r="AQ1523" s="525"/>
      <c r="AR1523" s="525"/>
      <c r="AS1523" s="525"/>
      <c r="AT1523" s="525"/>
      <c r="AU1523" s="525"/>
      <c r="AV1523" s="525"/>
      <c r="AW1523" s="525"/>
      <c r="AX1523" s="525"/>
      <c r="AY1523" s="525"/>
      <c r="AZ1523" s="525"/>
      <c r="BA1523" s="525"/>
    </row>
    <row r="1524" spans="28:53" s="94" customFormat="1">
      <c r="AB1524" s="575"/>
      <c r="AC1524" s="569"/>
      <c r="AD1524" s="569"/>
      <c r="AE1524" s="569"/>
      <c r="AF1524" s="569"/>
      <c r="AG1524" s="569"/>
      <c r="AH1524" s="569"/>
      <c r="AI1524" s="569"/>
      <c r="AJ1524" s="569"/>
      <c r="AK1524" s="569"/>
      <c r="AL1524" s="569"/>
      <c r="AM1524" s="569"/>
      <c r="AN1524" s="569"/>
      <c r="AQ1524" s="525"/>
      <c r="AR1524" s="525"/>
      <c r="AS1524" s="525"/>
      <c r="AT1524" s="525"/>
      <c r="AU1524" s="525"/>
      <c r="AV1524" s="525"/>
      <c r="AW1524" s="525"/>
      <c r="AX1524" s="525"/>
      <c r="AY1524" s="525"/>
      <c r="AZ1524" s="525"/>
      <c r="BA1524" s="525"/>
    </row>
    <row r="1525" spans="28:53" s="94" customFormat="1">
      <c r="AB1525" s="575"/>
      <c r="AC1525" s="569"/>
      <c r="AD1525" s="569"/>
      <c r="AE1525" s="569"/>
      <c r="AF1525" s="569"/>
      <c r="AG1525" s="569"/>
      <c r="AH1525" s="569"/>
      <c r="AI1525" s="569"/>
      <c r="AJ1525" s="569"/>
      <c r="AK1525" s="569"/>
      <c r="AL1525" s="569"/>
      <c r="AM1525" s="569"/>
      <c r="AN1525" s="569"/>
      <c r="AQ1525" s="525"/>
      <c r="AR1525" s="525"/>
      <c r="AS1525" s="525"/>
      <c r="AT1525" s="525"/>
      <c r="AU1525" s="525"/>
      <c r="AV1525" s="525"/>
      <c r="AW1525" s="525"/>
      <c r="AX1525" s="525"/>
      <c r="AY1525" s="525"/>
      <c r="AZ1525" s="525"/>
      <c r="BA1525" s="525"/>
    </row>
    <row r="1526" spans="28:53" s="94" customFormat="1">
      <c r="AB1526" s="575"/>
      <c r="AC1526" s="569"/>
      <c r="AD1526" s="569"/>
      <c r="AE1526" s="569"/>
      <c r="AF1526" s="569"/>
      <c r="AG1526" s="569"/>
      <c r="AH1526" s="569"/>
      <c r="AI1526" s="569"/>
      <c r="AJ1526" s="569"/>
      <c r="AK1526" s="569"/>
      <c r="AL1526" s="569"/>
      <c r="AM1526" s="569"/>
      <c r="AN1526" s="569"/>
      <c r="AQ1526" s="525"/>
      <c r="AR1526" s="525"/>
      <c r="AS1526" s="525"/>
      <c r="AT1526" s="525"/>
      <c r="AU1526" s="525"/>
      <c r="AV1526" s="525"/>
      <c r="AW1526" s="525"/>
      <c r="AX1526" s="525"/>
      <c r="AY1526" s="525"/>
      <c r="AZ1526" s="525"/>
      <c r="BA1526" s="525"/>
    </row>
    <row r="1527" spans="28:53" s="94" customFormat="1">
      <c r="AB1527" s="575"/>
      <c r="AC1527" s="569"/>
      <c r="AD1527" s="569"/>
      <c r="AE1527" s="569"/>
      <c r="AF1527" s="569"/>
      <c r="AG1527" s="569"/>
      <c r="AH1527" s="569"/>
      <c r="AI1527" s="569"/>
      <c r="AJ1527" s="569"/>
      <c r="AK1527" s="569"/>
      <c r="AL1527" s="569"/>
      <c r="AM1527" s="569"/>
      <c r="AN1527" s="569"/>
      <c r="AQ1527" s="525"/>
      <c r="AR1527" s="525"/>
      <c r="AS1527" s="525"/>
      <c r="AT1527" s="525"/>
      <c r="AU1527" s="525"/>
      <c r="AV1527" s="525"/>
      <c r="AW1527" s="525"/>
      <c r="AX1527" s="525"/>
      <c r="AY1527" s="525"/>
      <c r="AZ1527" s="525"/>
      <c r="BA1527" s="525"/>
    </row>
    <row r="1528" spans="28:53" s="94" customFormat="1">
      <c r="AB1528" s="575"/>
      <c r="AC1528" s="569"/>
      <c r="AD1528" s="569"/>
      <c r="AE1528" s="569"/>
      <c r="AF1528" s="569"/>
      <c r="AG1528" s="569"/>
      <c r="AH1528" s="569"/>
      <c r="AI1528" s="569"/>
      <c r="AJ1528" s="569"/>
      <c r="AK1528" s="569"/>
      <c r="AL1528" s="569"/>
      <c r="AM1528" s="569"/>
      <c r="AN1528" s="569"/>
      <c r="AQ1528" s="525"/>
      <c r="AR1528" s="525"/>
      <c r="AS1528" s="525"/>
      <c r="AT1528" s="525"/>
      <c r="AU1528" s="525"/>
      <c r="AV1528" s="525"/>
      <c r="AW1528" s="525"/>
      <c r="AX1528" s="525"/>
      <c r="AY1528" s="525"/>
      <c r="AZ1528" s="525"/>
      <c r="BA1528" s="525"/>
    </row>
    <row r="1529" spans="28:53" s="94" customFormat="1">
      <c r="AB1529" s="575"/>
      <c r="AC1529" s="569"/>
      <c r="AD1529" s="569"/>
      <c r="AE1529" s="569"/>
      <c r="AF1529" s="569"/>
      <c r="AG1529" s="569"/>
      <c r="AH1529" s="569"/>
      <c r="AI1529" s="569"/>
      <c r="AJ1529" s="569"/>
      <c r="AK1529" s="569"/>
      <c r="AL1529" s="569"/>
      <c r="AM1529" s="569"/>
      <c r="AN1529" s="569"/>
      <c r="AQ1529" s="525"/>
      <c r="AR1529" s="525"/>
      <c r="AS1529" s="525"/>
      <c r="AT1529" s="525"/>
      <c r="AU1529" s="525"/>
      <c r="AV1529" s="525"/>
      <c r="AW1529" s="525"/>
      <c r="AX1529" s="525"/>
      <c r="AY1529" s="525"/>
      <c r="AZ1529" s="525"/>
      <c r="BA1529" s="525"/>
    </row>
    <row r="1530" spans="28:53" s="94" customFormat="1">
      <c r="AB1530" s="575"/>
      <c r="AC1530" s="569"/>
      <c r="AD1530" s="569"/>
      <c r="AE1530" s="569"/>
      <c r="AF1530" s="569"/>
      <c r="AG1530" s="569"/>
      <c r="AH1530" s="569"/>
      <c r="AI1530" s="569"/>
      <c r="AJ1530" s="569"/>
      <c r="AK1530" s="569"/>
      <c r="AL1530" s="569"/>
      <c r="AM1530" s="569"/>
      <c r="AN1530" s="569"/>
      <c r="AQ1530" s="525"/>
      <c r="AR1530" s="525"/>
      <c r="AS1530" s="525"/>
      <c r="AT1530" s="525"/>
      <c r="AU1530" s="525"/>
      <c r="AV1530" s="525"/>
      <c r="AW1530" s="525"/>
      <c r="AX1530" s="525"/>
      <c r="AY1530" s="525"/>
      <c r="AZ1530" s="525"/>
      <c r="BA1530" s="525"/>
    </row>
    <row r="1531" spans="28:53" s="94" customFormat="1">
      <c r="AB1531" s="575"/>
      <c r="AC1531" s="569"/>
      <c r="AD1531" s="569"/>
      <c r="AE1531" s="569"/>
      <c r="AF1531" s="569"/>
      <c r="AG1531" s="569"/>
      <c r="AH1531" s="569"/>
      <c r="AI1531" s="569"/>
      <c r="AJ1531" s="569"/>
      <c r="AK1531" s="569"/>
      <c r="AL1531" s="569"/>
      <c r="AM1531" s="569"/>
      <c r="AN1531" s="569"/>
      <c r="AQ1531" s="525"/>
      <c r="AR1531" s="525"/>
      <c r="AS1531" s="525"/>
      <c r="AT1531" s="525"/>
      <c r="AU1531" s="525"/>
      <c r="AV1531" s="525"/>
      <c r="AW1531" s="525"/>
      <c r="AX1531" s="525"/>
      <c r="AY1531" s="525"/>
      <c r="AZ1531" s="525"/>
      <c r="BA1531" s="525"/>
    </row>
    <row r="1532" spans="28:53" s="94" customFormat="1">
      <c r="AB1532" s="575"/>
      <c r="AC1532" s="569"/>
      <c r="AD1532" s="569"/>
      <c r="AE1532" s="569"/>
      <c r="AF1532" s="569"/>
      <c r="AG1532" s="569"/>
      <c r="AH1532" s="569"/>
      <c r="AI1532" s="569"/>
      <c r="AJ1532" s="569"/>
      <c r="AK1532" s="569"/>
      <c r="AL1532" s="569"/>
      <c r="AM1532" s="569"/>
      <c r="AN1532" s="569"/>
      <c r="AQ1532" s="525"/>
      <c r="AR1532" s="525"/>
      <c r="AS1532" s="525"/>
      <c r="AT1532" s="525"/>
      <c r="AU1532" s="525"/>
      <c r="AV1532" s="525"/>
      <c r="AW1532" s="525"/>
      <c r="AX1532" s="525"/>
      <c r="AY1532" s="525"/>
      <c r="AZ1532" s="525"/>
      <c r="BA1532" s="525"/>
    </row>
    <row r="1533" spans="28:53" s="94" customFormat="1">
      <c r="AB1533" s="575"/>
      <c r="AC1533" s="569"/>
      <c r="AD1533" s="569"/>
      <c r="AE1533" s="569"/>
      <c r="AF1533" s="569"/>
      <c r="AG1533" s="569"/>
      <c r="AH1533" s="569"/>
      <c r="AI1533" s="569"/>
      <c r="AJ1533" s="569"/>
      <c r="AK1533" s="569"/>
      <c r="AL1533" s="569"/>
      <c r="AM1533" s="569"/>
      <c r="AN1533" s="569"/>
      <c r="AQ1533" s="525"/>
      <c r="AR1533" s="525"/>
      <c r="AS1533" s="525"/>
      <c r="AT1533" s="525"/>
      <c r="AU1533" s="525"/>
      <c r="AV1533" s="525"/>
      <c r="AW1533" s="525"/>
      <c r="AX1533" s="525"/>
      <c r="AY1533" s="525"/>
      <c r="AZ1533" s="525"/>
      <c r="BA1533" s="525"/>
    </row>
    <row r="1534" spans="28:53" s="94" customFormat="1">
      <c r="AB1534" s="575"/>
      <c r="AC1534" s="569"/>
      <c r="AD1534" s="569"/>
      <c r="AE1534" s="569"/>
      <c r="AF1534" s="569"/>
      <c r="AG1534" s="569"/>
      <c r="AH1534" s="569"/>
      <c r="AI1534" s="569"/>
      <c r="AJ1534" s="569"/>
      <c r="AK1534" s="569"/>
      <c r="AL1534" s="569"/>
      <c r="AM1534" s="569"/>
      <c r="AN1534" s="569"/>
      <c r="AQ1534" s="525"/>
      <c r="AR1534" s="525"/>
      <c r="AS1534" s="525"/>
      <c r="AT1534" s="525"/>
      <c r="AU1534" s="525"/>
      <c r="AV1534" s="525"/>
      <c r="AW1534" s="525"/>
      <c r="AX1534" s="525"/>
      <c r="AY1534" s="525"/>
      <c r="AZ1534" s="525"/>
      <c r="BA1534" s="525"/>
    </row>
    <row r="1535" spans="28:53" s="94" customFormat="1">
      <c r="AB1535" s="575"/>
      <c r="AC1535" s="569"/>
      <c r="AD1535" s="569"/>
      <c r="AE1535" s="569"/>
      <c r="AF1535" s="569"/>
      <c r="AG1535" s="569"/>
      <c r="AH1535" s="569"/>
      <c r="AI1535" s="569"/>
      <c r="AJ1535" s="569"/>
      <c r="AK1535" s="569"/>
      <c r="AL1535" s="569"/>
      <c r="AM1535" s="569"/>
      <c r="AN1535" s="569"/>
      <c r="AQ1535" s="525"/>
      <c r="AR1535" s="525"/>
      <c r="AS1535" s="525"/>
      <c r="AT1535" s="525"/>
      <c r="AU1535" s="525"/>
      <c r="AV1535" s="525"/>
      <c r="AW1535" s="525"/>
      <c r="AX1535" s="525"/>
      <c r="AY1535" s="525"/>
      <c r="AZ1535" s="525"/>
      <c r="BA1535" s="525"/>
    </row>
    <row r="1536" spans="28:53" s="94" customFormat="1">
      <c r="AB1536" s="575"/>
      <c r="AC1536" s="569"/>
      <c r="AD1536" s="569"/>
      <c r="AE1536" s="569"/>
      <c r="AF1536" s="569"/>
      <c r="AG1536" s="569"/>
      <c r="AH1536" s="569"/>
      <c r="AI1536" s="569"/>
      <c r="AJ1536" s="569"/>
      <c r="AK1536" s="569"/>
      <c r="AL1536" s="569"/>
      <c r="AM1536" s="569"/>
      <c r="AN1536" s="569"/>
      <c r="AQ1536" s="525"/>
      <c r="AR1536" s="525"/>
      <c r="AS1536" s="525"/>
      <c r="AT1536" s="525"/>
      <c r="AU1536" s="525"/>
      <c r="AV1536" s="525"/>
      <c r="AW1536" s="525"/>
      <c r="AX1536" s="525"/>
      <c r="AY1536" s="525"/>
      <c r="AZ1536" s="525"/>
      <c r="BA1536" s="525"/>
    </row>
    <row r="1537" spans="28:53" s="94" customFormat="1">
      <c r="AB1537" s="575"/>
      <c r="AC1537" s="569"/>
      <c r="AD1537" s="569"/>
      <c r="AE1537" s="569"/>
      <c r="AF1537" s="569"/>
      <c r="AG1537" s="569"/>
      <c r="AH1537" s="569"/>
      <c r="AI1537" s="569"/>
      <c r="AJ1537" s="569"/>
      <c r="AK1537" s="569"/>
      <c r="AL1537" s="569"/>
      <c r="AM1537" s="569"/>
      <c r="AN1537" s="569"/>
      <c r="AQ1537" s="525"/>
      <c r="AR1537" s="525"/>
      <c r="AS1537" s="525"/>
      <c r="AT1537" s="525"/>
      <c r="AU1537" s="525"/>
      <c r="AV1537" s="525"/>
      <c r="AW1537" s="525"/>
      <c r="AX1537" s="525"/>
      <c r="AY1537" s="525"/>
      <c r="AZ1537" s="525"/>
      <c r="BA1537" s="525"/>
    </row>
    <row r="1538" spans="28:53" s="94" customFormat="1">
      <c r="AB1538" s="575"/>
      <c r="AC1538" s="569"/>
      <c r="AD1538" s="569"/>
      <c r="AE1538" s="569"/>
      <c r="AF1538" s="569"/>
      <c r="AG1538" s="569"/>
      <c r="AH1538" s="569"/>
      <c r="AI1538" s="569"/>
      <c r="AJ1538" s="569"/>
      <c r="AK1538" s="569"/>
      <c r="AL1538" s="569"/>
      <c r="AM1538" s="569"/>
      <c r="AN1538" s="569"/>
      <c r="AQ1538" s="525"/>
      <c r="AR1538" s="525"/>
      <c r="AS1538" s="525"/>
      <c r="AT1538" s="525"/>
      <c r="AU1538" s="525"/>
      <c r="AV1538" s="525"/>
      <c r="AW1538" s="525"/>
      <c r="AX1538" s="525"/>
      <c r="AY1538" s="525"/>
      <c r="AZ1538" s="525"/>
      <c r="BA1538" s="525"/>
    </row>
    <row r="1539" spans="28:53" s="94" customFormat="1">
      <c r="AB1539" s="575"/>
      <c r="AC1539" s="569"/>
      <c r="AD1539" s="569"/>
      <c r="AE1539" s="569"/>
      <c r="AF1539" s="569"/>
      <c r="AG1539" s="569"/>
      <c r="AH1539" s="569"/>
      <c r="AI1539" s="569"/>
      <c r="AJ1539" s="569"/>
      <c r="AK1539" s="569"/>
      <c r="AL1539" s="569"/>
      <c r="AM1539" s="569"/>
      <c r="AN1539" s="569"/>
      <c r="AQ1539" s="525"/>
      <c r="AR1539" s="525"/>
      <c r="AS1539" s="525"/>
      <c r="AT1539" s="525"/>
      <c r="AU1539" s="525"/>
      <c r="AV1539" s="525"/>
      <c r="AW1539" s="525"/>
      <c r="AX1539" s="525"/>
      <c r="AY1539" s="525"/>
      <c r="AZ1539" s="525"/>
      <c r="BA1539" s="525"/>
    </row>
    <row r="1540" spans="28:53" s="94" customFormat="1">
      <c r="AB1540" s="575"/>
      <c r="AC1540" s="569"/>
      <c r="AD1540" s="569"/>
      <c r="AE1540" s="569"/>
      <c r="AF1540" s="569"/>
      <c r="AG1540" s="569"/>
      <c r="AH1540" s="569"/>
      <c r="AI1540" s="569"/>
      <c r="AJ1540" s="569"/>
      <c r="AK1540" s="569"/>
      <c r="AL1540" s="569"/>
      <c r="AM1540" s="569"/>
      <c r="AN1540" s="569"/>
      <c r="AQ1540" s="525"/>
      <c r="AR1540" s="525"/>
      <c r="AS1540" s="525"/>
      <c r="AT1540" s="525"/>
      <c r="AU1540" s="525"/>
      <c r="AV1540" s="525"/>
      <c r="AW1540" s="525"/>
      <c r="AX1540" s="525"/>
      <c r="AY1540" s="525"/>
      <c r="AZ1540" s="525"/>
      <c r="BA1540" s="525"/>
    </row>
    <row r="1541" spans="28:53" s="94" customFormat="1">
      <c r="AB1541" s="575"/>
      <c r="AC1541" s="569"/>
      <c r="AD1541" s="569"/>
      <c r="AE1541" s="569"/>
      <c r="AF1541" s="569"/>
      <c r="AG1541" s="569"/>
      <c r="AH1541" s="569"/>
      <c r="AI1541" s="569"/>
      <c r="AJ1541" s="569"/>
      <c r="AK1541" s="569"/>
      <c r="AL1541" s="569"/>
      <c r="AM1541" s="569"/>
      <c r="AN1541" s="569"/>
      <c r="AQ1541" s="525"/>
      <c r="AR1541" s="525"/>
      <c r="AS1541" s="525"/>
      <c r="AT1541" s="525"/>
      <c r="AU1541" s="525"/>
      <c r="AV1541" s="525"/>
      <c r="AW1541" s="525"/>
      <c r="AX1541" s="525"/>
      <c r="AY1541" s="525"/>
      <c r="AZ1541" s="525"/>
      <c r="BA1541" s="525"/>
    </row>
    <row r="1542" spans="28:53" s="94" customFormat="1">
      <c r="AB1542" s="575"/>
      <c r="AC1542" s="569"/>
      <c r="AD1542" s="569"/>
      <c r="AE1542" s="569"/>
      <c r="AF1542" s="569"/>
      <c r="AG1542" s="569"/>
      <c r="AH1542" s="569"/>
      <c r="AI1542" s="569"/>
      <c r="AJ1542" s="569"/>
      <c r="AK1542" s="569"/>
      <c r="AL1542" s="569"/>
      <c r="AM1542" s="569"/>
      <c r="AN1542" s="569"/>
      <c r="AQ1542" s="525"/>
      <c r="AR1542" s="525"/>
      <c r="AS1542" s="525"/>
      <c r="AT1542" s="525"/>
      <c r="AU1542" s="525"/>
      <c r="AV1542" s="525"/>
      <c r="AW1542" s="525"/>
      <c r="AX1542" s="525"/>
      <c r="AY1542" s="525"/>
      <c r="AZ1542" s="525"/>
      <c r="BA1542" s="525"/>
    </row>
    <row r="1543" spans="28:53" s="94" customFormat="1">
      <c r="AB1543" s="575"/>
      <c r="AC1543" s="569"/>
      <c r="AD1543" s="569"/>
      <c r="AE1543" s="569"/>
      <c r="AF1543" s="569"/>
      <c r="AG1543" s="569"/>
      <c r="AH1543" s="569"/>
      <c r="AI1543" s="569"/>
      <c r="AJ1543" s="569"/>
      <c r="AK1543" s="569"/>
      <c r="AL1543" s="569"/>
      <c r="AM1543" s="569"/>
      <c r="AN1543" s="569"/>
      <c r="AQ1543" s="525"/>
      <c r="AR1543" s="525"/>
      <c r="AS1543" s="525"/>
      <c r="AT1543" s="525"/>
      <c r="AU1543" s="525"/>
      <c r="AV1543" s="525"/>
      <c r="AW1543" s="525"/>
      <c r="AX1543" s="525"/>
      <c r="AY1543" s="525"/>
      <c r="AZ1543" s="525"/>
      <c r="BA1543" s="525"/>
    </row>
    <row r="1544" spans="28:53" s="94" customFormat="1">
      <c r="AB1544" s="575"/>
      <c r="AC1544" s="569"/>
      <c r="AD1544" s="569"/>
      <c r="AE1544" s="569"/>
      <c r="AF1544" s="569"/>
      <c r="AG1544" s="569"/>
      <c r="AH1544" s="569"/>
      <c r="AI1544" s="569"/>
      <c r="AJ1544" s="569"/>
      <c r="AK1544" s="569"/>
      <c r="AL1544" s="569"/>
      <c r="AM1544" s="569"/>
      <c r="AN1544" s="569"/>
      <c r="AQ1544" s="525"/>
      <c r="AR1544" s="525"/>
      <c r="AS1544" s="525"/>
      <c r="AT1544" s="525"/>
      <c r="AU1544" s="525"/>
      <c r="AV1544" s="525"/>
      <c r="AW1544" s="525"/>
      <c r="AX1544" s="525"/>
      <c r="AY1544" s="525"/>
      <c r="AZ1544" s="525"/>
      <c r="BA1544" s="525"/>
    </row>
    <row r="1545" spans="28:53" s="94" customFormat="1">
      <c r="AB1545" s="575"/>
      <c r="AC1545" s="569"/>
      <c r="AD1545" s="569"/>
      <c r="AE1545" s="569"/>
      <c r="AF1545" s="569"/>
      <c r="AG1545" s="569"/>
      <c r="AH1545" s="569"/>
      <c r="AI1545" s="569"/>
      <c r="AJ1545" s="569"/>
      <c r="AK1545" s="569"/>
      <c r="AL1545" s="569"/>
      <c r="AM1545" s="569"/>
      <c r="AN1545" s="569"/>
      <c r="AQ1545" s="525"/>
      <c r="AR1545" s="525"/>
      <c r="AS1545" s="525"/>
      <c r="AT1545" s="525"/>
      <c r="AU1545" s="525"/>
      <c r="AV1545" s="525"/>
      <c r="AW1545" s="525"/>
      <c r="AX1545" s="525"/>
      <c r="AY1545" s="525"/>
      <c r="AZ1545" s="525"/>
      <c r="BA1545" s="525"/>
    </row>
    <row r="1546" spans="28:53" s="94" customFormat="1">
      <c r="AB1546" s="575"/>
      <c r="AC1546" s="569"/>
      <c r="AD1546" s="569"/>
      <c r="AE1546" s="569"/>
      <c r="AF1546" s="569"/>
      <c r="AG1546" s="569"/>
      <c r="AH1546" s="569"/>
      <c r="AI1546" s="569"/>
      <c r="AJ1546" s="569"/>
      <c r="AK1546" s="569"/>
      <c r="AL1546" s="569"/>
      <c r="AM1546" s="569"/>
      <c r="AN1546" s="569"/>
      <c r="AQ1546" s="525"/>
      <c r="AR1546" s="525"/>
      <c r="AS1546" s="525"/>
      <c r="AT1546" s="525"/>
      <c r="AU1546" s="525"/>
      <c r="AV1546" s="525"/>
      <c r="AW1546" s="525"/>
      <c r="AX1546" s="525"/>
      <c r="AY1546" s="525"/>
      <c r="AZ1546" s="525"/>
      <c r="BA1546" s="525"/>
    </row>
    <row r="1547" spans="28:53" s="94" customFormat="1">
      <c r="AB1547" s="575"/>
      <c r="AC1547" s="569"/>
      <c r="AD1547" s="569"/>
      <c r="AE1547" s="569"/>
      <c r="AF1547" s="569"/>
      <c r="AG1547" s="569"/>
      <c r="AH1547" s="569"/>
      <c r="AI1547" s="569"/>
      <c r="AJ1547" s="569"/>
      <c r="AK1547" s="569"/>
      <c r="AL1547" s="569"/>
      <c r="AM1547" s="569"/>
      <c r="AN1547" s="569"/>
      <c r="AQ1547" s="525"/>
      <c r="AR1547" s="525"/>
      <c r="AS1547" s="525"/>
      <c r="AT1547" s="525"/>
      <c r="AU1547" s="525"/>
      <c r="AV1547" s="525"/>
      <c r="AW1547" s="525"/>
      <c r="AX1547" s="525"/>
      <c r="AY1547" s="525"/>
      <c r="AZ1547" s="525"/>
      <c r="BA1547" s="525"/>
    </row>
    <row r="1548" spans="28:53" s="94" customFormat="1">
      <c r="AB1548" s="575"/>
      <c r="AC1548" s="569"/>
      <c r="AD1548" s="569"/>
      <c r="AE1548" s="569"/>
      <c r="AF1548" s="569"/>
      <c r="AG1548" s="569"/>
      <c r="AH1548" s="569"/>
      <c r="AI1548" s="569"/>
      <c r="AJ1548" s="569"/>
      <c r="AK1548" s="569"/>
      <c r="AL1548" s="569"/>
      <c r="AM1548" s="569"/>
      <c r="AN1548" s="569"/>
      <c r="AQ1548" s="525"/>
      <c r="AR1548" s="525"/>
      <c r="AS1548" s="525"/>
      <c r="AT1548" s="525"/>
      <c r="AU1548" s="525"/>
      <c r="AV1548" s="525"/>
      <c r="AW1548" s="525"/>
      <c r="AX1548" s="525"/>
      <c r="AY1548" s="525"/>
      <c r="AZ1548" s="525"/>
      <c r="BA1548" s="525"/>
    </row>
    <row r="1549" spans="28:53" s="94" customFormat="1">
      <c r="AB1549" s="575"/>
      <c r="AC1549" s="569"/>
      <c r="AD1549" s="569"/>
      <c r="AE1549" s="569"/>
      <c r="AF1549" s="569"/>
      <c r="AG1549" s="569"/>
      <c r="AH1549" s="569"/>
      <c r="AI1549" s="569"/>
      <c r="AJ1549" s="569"/>
      <c r="AK1549" s="569"/>
      <c r="AL1549" s="569"/>
      <c r="AM1549" s="569"/>
      <c r="AN1549" s="569"/>
      <c r="AQ1549" s="525"/>
      <c r="AR1549" s="525"/>
      <c r="AS1549" s="525"/>
      <c r="AT1549" s="525"/>
      <c r="AU1549" s="525"/>
      <c r="AV1549" s="525"/>
      <c r="AW1549" s="525"/>
      <c r="AX1549" s="525"/>
      <c r="AY1549" s="525"/>
      <c r="AZ1549" s="525"/>
      <c r="BA1549" s="525"/>
    </row>
    <row r="1550" spans="28:53" s="94" customFormat="1">
      <c r="AB1550" s="575"/>
      <c r="AC1550" s="569"/>
      <c r="AD1550" s="569"/>
      <c r="AE1550" s="569"/>
      <c r="AF1550" s="569"/>
      <c r="AG1550" s="569"/>
      <c r="AH1550" s="569"/>
      <c r="AI1550" s="569"/>
      <c r="AJ1550" s="569"/>
      <c r="AK1550" s="569"/>
      <c r="AL1550" s="569"/>
      <c r="AM1550" s="569"/>
      <c r="AN1550" s="569"/>
      <c r="AQ1550" s="525"/>
      <c r="AR1550" s="525"/>
      <c r="AS1550" s="525"/>
      <c r="AT1550" s="525"/>
      <c r="AU1550" s="525"/>
      <c r="AV1550" s="525"/>
      <c r="AW1550" s="525"/>
      <c r="AX1550" s="525"/>
      <c r="AY1550" s="525"/>
      <c r="AZ1550" s="525"/>
      <c r="BA1550" s="525"/>
    </row>
    <row r="1551" spans="28:53" s="94" customFormat="1">
      <c r="AB1551" s="575"/>
      <c r="AC1551" s="569"/>
      <c r="AD1551" s="569"/>
      <c r="AE1551" s="569"/>
      <c r="AF1551" s="569"/>
      <c r="AG1551" s="569"/>
      <c r="AH1551" s="569"/>
      <c r="AI1551" s="569"/>
      <c r="AJ1551" s="569"/>
      <c r="AK1551" s="569"/>
      <c r="AL1551" s="569"/>
      <c r="AM1551" s="569"/>
      <c r="AN1551" s="569"/>
      <c r="AQ1551" s="525"/>
      <c r="AR1551" s="525"/>
      <c r="AS1551" s="525"/>
      <c r="AT1551" s="525"/>
      <c r="AU1551" s="525"/>
      <c r="AV1551" s="525"/>
      <c r="AW1551" s="525"/>
      <c r="AX1551" s="525"/>
      <c r="AY1551" s="525"/>
      <c r="AZ1551" s="525"/>
      <c r="BA1551" s="525"/>
    </row>
    <row r="1552" spans="28:53" s="94" customFormat="1">
      <c r="AB1552" s="575"/>
      <c r="AC1552" s="569"/>
      <c r="AD1552" s="569"/>
      <c r="AE1552" s="569"/>
      <c r="AF1552" s="569"/>
      <c r="AG1552" s="569"/>
      <c r="AH1552" s="569"/>
      <c r="AI1552" s="569"/>
      <c r="AJ1552" s="569"/>
      <c r="AK1552" s="569"/>
      <c r="AL1552" s="569"/>
      <c r="AM1552" s="569"/>
      <c r="AN1552" s="569"/>
      <c r="AQ1552" s="525"/>
      <c r="AR1552" s="525"/>
      <c r="AS1552" s="525"/>
      <c r="AT1552" s="525"/>
      <c r="AU1552" s="525"/>
      <c r="AV1552" s="525"/>
      <c r="AW1552" s="525"/>
      <c r="AX1552" s="525"/>
      <c r="AY1552" s="525"/>
      <c r="AZ1552" s="525"/>
      <c r="BA1552" s="525"/>
    </row>
    <row r="1553" spans="28:53" s="94" customFormat="1">
      <c r="AB1553" s="575"/>
      <c r="AC1553" s="569"/>
      <c r="AD1553" s="569"/>
      <c r="AE1553" s="569"/>
      <c r="AF1553" s="569"/>
      <c r="AG1553" s="569"/>
      <c r="AH1553" s="569"/>
      <c r="AI1553" s="569"/>
      <c r="AJ1553" s="569"/>
      <c r="AK1553" s="569"/>
      <c r="AL1553" s="569"/>
      <c r="AM1553" s="569"/>
      <c r="AN1553" s="569"/>
      <c r="AQ1553" s="525"/>
      <c r="AR1553" s="525"/>
      <c r="AS1553" s="525"/>
      <c r="AT1553" s="525"/>
      <c r="AU1553" s="525"/>
      <c r="AV1553" s="525"/>
      <c r="AW1553" s="525"/>
      <c r="AX1553" s="525"/>
      <c r="AY1553" s="525"/>
      <c r="AZ1553" s="525"/>
      <c r="BA1553" s="525"/>
    </row>
    <row r="1554" spans="28:53" s="94" customFormat="1">
      <c r="AB1554" s="575"/>
      <c r="AC1554" s="569"/>
      <c r="AD1554" s="569"/>
      <c r="AE1554" s="569"/>
      <c r="AF1554" s="569"/>
      <c r="AG1554" s="569"/>
      <c r="AH1554" s="569"/>
      <c r="AI1554" s="569"/>
      <c r="AJ1554" s="569"/>
      <c r="AK1554" s="569"/>
      <c r="AL1554" s="569"/>
      <c r="AM1554" s="569"/>
      <c r="AN1554" s="569"/>
      <c r="AQ1554" s="525"/>
      <c r="AR1554" s="525"/>
      <c r="AS1554" s="525"/>
      <c r="AT1554" s="525"/>
      <c r="AU1554" s="525"/>
      <c r="AV1554" s="525"/>
      <c r="AW1554" s="525"/>
      <c r="AX1554" s="525"/>
      <c r="AY1554" s="525"/>
      <c r="AZ1554" s="525"/>
      <c r="BA1554" s="525"/>
    </row>
    <row r="1555" spans="28:53" s="94" customFormat="1">
      <c r="AB1555" s="575"/>
      <c r="AC1555" s="569"/>
      <c r="AD1555" s="569"/>
      <c r="AE1555" s="569"/>
      <c r="AF1555" s="569"/>
      <c r="AG1555" s="569"/>
      <c r="AH1555" s="569"/>
      <c r="AI1555" s="569"/>
      <c r="AJ1555" s="569"/>
      <c r="AK1555" s="569"/>
      <c r="AL1555" s="569"/>
      <c r="AM1555" s="569"/>
      <c r="AN1555" s="569"/>
      <c r="AQ1555" s="525"/>
      <c r="AR1555" s="525"/>
      <c r="AS1555" s="525"/>
      <c r="AT1555" s="525"/>
      <c r="AU1555" s="525"/>
      <c r="AV1555" s="525"/>
      <c r="AW1555" s="525"/>
      <c r="AX1555" s="525"/>
      <c r="AY1555" s="525"/>
      <c r="AZ1555" s="525"/>
      <c r="BA1555" s="525"/>
    </row>
    <row r="1556" spans="28:53" s="94" customFormat="1">
      <c r="AB1556" s="575"/>
      <c r="AC1556" s="569"/>
      <c r="AD1556" s="569"/>
      <c r="AE1556" s="569"/>
      <c r="AF1556" s="569"/>
      <c r="AG1556" s="569"/>
      <c r="AH1556" s="569"/>
      <c r="AI1556" s="569"/>
      <c r="AJ1556" s="569"/>
      <c r="AK1556" s="569"/>
      <c r="AL1556" s="569"/>
      <c r="AM1556" s="569"/>
      <c r="AN1556" s="569"/>
      <c r="AQ1556" s="525"/>
      <c r="AR1556" s="525"/>
      <c r="AS1556" s="525"/>
      <c r="AT1556" s="525"/>
      <c r="AU1556" s="525"/>
      <c r="AV1556" s="525"/>
      <c r="AW1556" s="525"/>
      <c r="AX1556" s="525"/>
      <c r="AY1556" s="525"/>
      <c r="AZ1556" s="525"/>
      <c r="BA1556" s="525"/>
    </row>
    <row r="1557" spans="28:53" s="94" customFormat="1">
      <c r="AB1557" s="575"/>
      <c r="AC1557" s="569"/>
      <c r="AD1557" s="569"/>
      <c r="AE1557" s="569"/>
      <c r="AF1557" s="569"/>
      <c r="AG1557" s="569"/>
      <c r="AH1557" s="569"/>
      <c r="AI1557" s="569"/>
      <c r="AJ1557" s="569"/>
      <c r="AK1557" s="569"/>
      <c r="AL1557" s="569"/>
      <c r="AM1557" s="569"/>
      <c r="AN1557" s="569"/>
      <c r="AQ1557" s="525"/>
      <c r="AR1557" s="525"/>
      <c r="AS1557" s="525"/>
      <c r="AT1557" s="525"/>
      <c r="AU1557" s="525"/>
      <c r="AV1557" s="525"/>
      <c r="AW1557" s="525"/>
      <c r="AX1557" s="525"/>
      <c r="AY1557" s="525"/>
      <c r="AZ1557" s="525"/>
      <c r="BA1557" s="525"/>
    </row>
    <row r="1558" spans="28:53" s="94" customFormat="1">
      <c r="AB1558" s="575"/>
      <c r="AC1558" s="569"/>
      <c r="AD1558" s="569"/>
      <c r="AE1558" s="569"/>
      <c r="AF1558" s="569"/>
      <c r="AG1558" s="569"/>
      <c r="AH1558" s="569"/>
      <c r="AI1558" s="569"/>
      <c r="AJ1558" s="569"/>
      <c r="AK1558" s="569"/>
      <c r="AL1558" s="569"/>
      <c r="AM1558" s="569"/>
      <c r="AN1558" s="569"/>
      <c r="AQ1558" s="525"/>
      <c r="AR1558" s="525"/>
      <c r="AS1558" s="525"/>
      <c r="AT1558" s="525"/>
      <c r="AU1558" s="525"/>
      <c r="AV1558" s="525"/>
      <c r="AW1558" s="525"/>
      <c r="AX1558" s="525"/>
      <c r="AY1558" s="525"/>
      <c r="AZ1558" s="525"/>
      <c r="BA1558" s="525"/>
    </row>
    <row r="1559" spans="28:53" s="94" customFormat="1">
      <c r="AB1559" s="575"/>
      <c r="AC1559" s="569"/>
      <c r="AD1559" s="569"/>
      <c r="AE1559" s="569"/>
      <c r="AF1559" s="569"/>
      <c r="AG1559" s="569"/>
      <c r="AH1559" s="569"/>
      <c r="AI1559" s="569"/>
      <c r="AJ1559" s="569"/>
      <c r="AK1559" s="569"/>
      <c r="AL1559" s="569"/>
      <c r="AM1559" s="569"/>
      <c r="AN1559" s="569"/>
      <c r="AQ1559" s="525"/>
      <c r="AR1559" s="525"/>
      <c r="AS1559" s="525"/>
      <c r="AT1559" s="525"/>
      <c r="AU1559" s="525"/>
      <c r="AV1559" s="525"/>
      <c r="AW1559" s="525"/>
      <c r="AX1559" s="525"/>
      <c r="AY1559" s="525"/>
      <c r="AZ1559" s="525"/>
      <c r="BA1559" s="525"/>
    </row>
    <row r="1560" spans="28:53" s="94" customFormat="1">
      <c r="AB1560" s="575"/>
      <c r="AC1560" s="569"/>
      <c r="AD1560" s="569"/>
      <c r="AE1560" s="569"/>
      <c r="AF1560" s="569"/>
      <c r="AG1560" s="569"/>
      <c r="AH1560" s="569"/>
      <c r="AI1560" s="569"/>
      <c r="AJ1560" s="569"/>
      <c r="AK1560" s="569"/>
      <c r="AL1560" s="569"/>
      <c r="AM1560" s="569"/>
      <c r="AN1560" s="569"/>
      <c r="AQ1560" s="525"/>
      <c r="AR1560" s="525"/>
      <c r="AS1560" s="525"/>
      <c r="AT1560" s="525"/>
      <c r="AU1560" s="525"/>
      <c r="AV1560" s="525"/>
      <c r="AW1560" s="525"/>
      <c r="AX1560" s="525"/>
      <c r="AY1560" s="525"/>
      <c r="AZ1560" s="525"/>
      <c r="BA1560" s="525"/>
    </row>
    <row r="1561" spans="28:53" s="94" customFormat="1">
      <c r="AB1561" s="575"/>
      <c r="AC1561" s="569"/>
      <c r="AD1561" s="569"/>
      <c r="AE1561" s="569"/>
      <c r="AF1561" s="569"/>
      <c r="AG1561" s="569"/>
      <c r="AH1561" s="569"/>
      <c r="AI1561" s="569"/>
      <c r="AJ1561" s="569"/>
      <c r="AK1561" s="569"/>
      <c r="AL1561" s="569"/>
      <c r="AM1561" s="569"/>
      <c r="AN1561" s="569"/>
      <c r="AQ1561" s="525"/>
      <c r="AR1561" s="525"/>
      <c r="AS1561" s="525"/>
      <c r="AT1561" s="525"/>
      <c r="AU1561" s="525"/>
      <c r="AV1561" s="525"/>
      <c r="AW1561" s="525"/>
      <c r="AX1561" s="525"/>
      <c r="AY1561" s="525"/>
      <c r="AZ1561" s="525"/>
      <c r="BA1561" s="525"/>
    </row>
    <row r="1562" spans="28:53" s="94" customFormat="1">
      <c r="AB1562" s="575"/>
      <c r="AC1562" s="569"/>
      <c r="AD1562" s="569"/>
      <c r="AE1562" s="569"/>
      <c r="AF1562" s="569"/>
      <c r="AG1562" s="569"/>
      <c r="AH1562" s="569"/>
      <c r="AI1562" s="569"/>
      <c r="AJ1562" s="569"/>
      <c r="AK1562" s="569"/>
      <c r="AL1562" s="569"/>
      <c r="AM1562" s="569"/>
      <c r="AN1562" s="569"/>
      <c r="AQ1562" s="525"/>
      <c r="AR1562" s="525"/>
      <c r="AS1562" s="525"/>
      <c r="AT1562" s="525"/>
      <c r="AU1562" s="525"/>
      <c r="AV1562" s="525"/>
      <c r="AW1562" s="525"/>
      <c r="AX1562" s="525"/>
      <c r="AY1562" s="525"/>
      <c r="AZ1562" s="525"/>
      <c r="BA1562" s="525"/>
    </row>
    <row r="1563" spans="28:53" s="94" customFormat="1">
      <c r="AB1563" s="575"/>
      <c r="AC1563" s="569"/>
      <c r="AD1563" s="569"/>
      <c r="AE1563" s="569"/>
      <c r="AF1563" s="569"/>
      <c r="AG1563" s="569"/>
      <c r="AH1563" s="569"/>
      <c r="AI1563" s="569"/>
      <c r="AJ1563" s="569"/>
      <c r="AK1563" s="569"/>
      <c r="AL1563" s="569"/>
      <c r="AM1563" s="569"/>
      <c r="AN1563" s="569"/>
      <c r="AQ1563" s="525"/>
      <c r="AR1563" s="525"/>
      <c r="AS1563" s="525"/>
      <c r="AT1563" s="525"/>
      <c r="AU1563" s="525"/>
      <c r="AV1563" s="525"/>
      <c r="AW1563" s="525"/>
      <c r="AX1563" s="525"/>
      <c r="AY1563" s="525"/>
      <c r="AZ1563" s="525"/>
      <c r="BA1563" s="525"/>
    </row>
    <row r="1564" spans="28:53" s="94" customFormat="1">
      <c r="AB1564" s="575"/>
      <c r="AC1564" s="569"/>
      <c r="AD1564" s="569"/>
      <c r="AE1564" s="569"/>
      <c r="AF1564" s="569"/>
      <c r="AG1564" s="569"/>
      <c r="AH1564" s="569"/>
      <c r="AI1564" s="569"/>
      <c r="AJ1564" s="569"/>
      <c r="AK1564" s="569"/>
      <c r="AL1564" s="569"/>
      <c r="AM1564" s="569"/>
      <c r="AN1564" s="569"/>
      <c r="AQ1564" s="525"/>
      <c r="AR1564" s="525"/>
      <c r="AS1564" s="525"/>
      <c r="AT1564" s="525"/>
      <c r="AU1564" s="525"/>
      <c r="AV1564" s="525"/>
      <c r="AW1564" s="525"/>
      <c r="AX1564" s="525"/>
      <c r="AY1564" s="525"/>
      <c r="AZ1564" s="525"/>
      <c r="BA1564" s="525"/>
    </row>
    <row r="1565" spans="28:53" s="94" customFormat="1">
      <c r="AB1565" s="575"/>
      <c r="AC1565" s="569"/>
      <c r="AD1565" s="569"/>
      <c r="AE1565" s="569"/>
      <c r="AF1565" s="569"/>
      <c r="AG1565" s="569"/>
      <c r="AH1565" s="569"/>
      <c r="AI1565" s="569"/>
      <c r="AJ1565" s="569"/>
      <c r="AK1565" s="569"/>
      <c r="AL1565" s="569"/>
      <c r="AM1565" s="569"/>
      <c r="AN1565" s="569"/>
      <c r="AQ1565" s="525"/>
      <c r="AR1565" s="525"/>
      <c r="AS1565" s="525"/>
      <c r="AT1565" s="525"/>
      <c r="AU1565" s="525"/>
      <c r="AV1565" s="525"/>
      <c r="AW1565" s="525"/>
      <c r="AX1565" s="525"/>
      <c r="AY1565" s="525"/>
      <c r="AZ1565" s="525"/>
      <c r="BA1565" s="525"/>
    </row>
    <row r="1566" spans="28:53" s="94" customFormat="1">
      <c r="AB1566" s="575"/>
      <c r="AC1566" s="569"/>
      <c r="AD1566" s="569"/>
      <c r="AE1566" s="569"/>
      <c r="AF1566" s="569"/>
      <c r="AG1566" s="569"/>
      <c r="AH1566" s="569"/>
      <c r="AI1566" s="569"/>
      <c r="AJ1566" s="569"/>
      <c r="AK1566" s="569"/>
      <c r="AL1566" s="569"/>
      <c r="AM1566" s="569"/>
      <c r="AN1566" s="569"/>
      <c r="AQ1566" s="525"/>
      <c r="AR1566" s="525"/>
      <c r="AS1566" s="525"/>
      <c r="AT1566" s="525"/>
      <c r="AU1566" s="525"/>
      <c r="AV1566" s="525"/>
      <c r="AW1566" s="525"/>
      <c r="AX1566" s="525"/>
      <c r="AY1566" s="525"/>
      <c r="AZ1566" s="525"/>
      <c r="BA1566" s="525"/>
    </row>
    <row r="1567" spans="28:53" s="94" customFormat="1">
      <c r="AB1567" s="575"/>
      <c r="AC1567" s="569"/>
      <c r="AD1567" s="569"/>
      <c r="AE1567" s="569"/>
      <c r="AF1567" s="569"/>
      <c r="AG1567" s="569"/>
      <c r="AH1567" s="569"/>
      <c r="AI1567" s="569"/>
      <c r="AJ1567" s="569"/>
      <c r="AK1567" s="569"/>
      <c r="AL1567" s="569"/>
      <c r="AM1567" s="569"/>
      <c r="AN1567" s="569"/>
      <c r="AQ1567" s="525"/>
      <c r="AR1567" s="525"/>
      <c r="AS1567" s="525"/>
      <c r="AT1567" s="525"/>
      <c r="AU1567" s="525"/>
      <c r="AV1567" s="525"/>
      <c r="AW1567" s="525"/>
      <c r="AX1567" s="525"/>
      <c r="AY1567" s="525"/>
      <c r="AZ1567" s="525"/>
      <c r="BA1567" s="525"/>
    </row>
    <row r="1568" spans="28:53" s="94" customFormat="1">
      <c r="AB1568" s="575"/>
      <c r="AC1568" s="569"/>
      <c r="AD1568" s="569"/>
      <c r="AE1568" s="569"/>
      <c r="AF1568" s="569"/>
      <c r="AG1568" s="569"/>
      <c r="AH1568" s="569"/>
      <c r="AI1568" s="569"/>
      <c r="AJ1568" s="569"/>
      <c r="AK1568" s="569"/>
      <c r="AL1568" s="569"/>
      <c r="AM1568" s="569"/>
      <c r="AN1568" s="569"/>
      <c r="AQ1568" s="525"/>
      <c r="AR1568" s="525"/>
      <c r="AS1568" s="525"/>
      <c r="AT1568" s="525"/>
      <c r="AU1568" s="525"/>
      <c r="AV1568" s="525"/>
      <c r="AW1568" s="525"/>
      <c r="AX1568" s="525"/>
      <c r="AY1568" s="525"/>
      <c r="AZ1568" s="525"/>
      <c r="BA1568" s="525"/>
    </row>
    <row r="1569" spans="28:53" s="94" customFormat="1">
      <c r="AB1569" s="575"/>
      <c r="AC1569" s="569"/>
      <c r="AD1569" s="569"/>
      <c r="AE1569" s="569"/>
      <c r="AF1569" s="569"/>
      <c r="AG1569" s="569"/>
      <c r="AH1569" s="569"/>
      <c r="AI1569" s="569"/>
      <c r="AJ1569" s="569"/>
      <c r="AK1569" s="569"/>
      <c r="AL1569" s="569"/>
      <c r="AM1569" s="569"/>
      <c r="AN1569" s="569"/>
      <c r="AQ1569" s="525"/>
      <c r="AR1569" s="525"/>
      <c r="AS1569" s="525"/>
      <c r="AT1569" s="525"/>
      <c r="AU1569" s="525"/>
      <c r="AV1569" s="525"/>
      <c r="AW1569" s="525"/>
      <c r="AX1569" s="525"/>
      <c r="AY1569" s="525"/>
      <c r="AZ1569" s="525"/>
      <c r="BA1569" s="525"/>
    </row>
    <row r="1570" spans="28:53" s="94" customFormat="1">
      <c r="AB1570" s="575"/>
      <c r="AC1570" s="569"/>
      <c r="AD1570" s="569"/>
      <c r="AE1570" s="569"/>
      <c r="AF1570" s="569"/>
      <c r="AG1570" s="569"/>
      <c r="AH1570" s="569"/>
      <c r="AI1570" s="569"/>
      <c r="AJ1570" s="569"/>
      <c r="AK1570" s="569"/>
      <c r="AL1570" s="569"/>
      <c r="AM1570" s="569"/>
      <c r="AN1570" s="569"/>
      <c r="AQ1570" s="525"/>
      <c r="AR1570" s="525"/>
      <c r="AS1570" s="525"/>
      <c r="AT1570" s="525"/>
      <c r="AU1570" s="525"/>
      <c r="AV1570" s="525"/>
      <c r="AW1570" s="525"/>
      <c r="AX1570" s="525"/>
      <c r="AY1570" s="525"/>
      <c r="AZ1570" s="525"/>
      <c r="BA1570" s="525"/>
    </row>
    <row r="1571" spans="28:53" s="94" customFormat="1">
      <c r="AB1571" s="575"/>
      <c r="AC1571" s="569"/>
      <c r="AD1571" s="569"/>
      <c r="AE1571" s="569"/>
      <c r="AF1571" s="569"/>
      <c r="AG1571" s="569"/>
      <c r="AH1571" s="569"/>
      <c r="AI1571" s="569"/>
      <c r="AJ1571" s="569"/>
      <c r="AK1571" s="569"/>
      <c r="AL1571" s="569"/>
      <c r="AM1571" s="569"/>
      <c r="AN1571" s="569"/>
      <c r="AQ1571" s="525"/>
      <c r="AR1571" s="525"/>
      <c r="AS1571" s="525"/>
      <c r="AT1571" s="525"/>
      <c r="AU1571" s="525"/>
      <c r="AV1571" s="525"/>
      <c r="AW1571" s="525"/>
      <c r="AX1571" s="525"/>
      <c r="AY1571" s="525"/>
      <c r="AZ1571" s="525"/>
      <c r="BA1571" s="525"/>
    </row>
    <row r="1572" spans="28:53" s="94" customFormat="1">
      <c r="AB1572" s="575"/>
      <c r="AC1572" s="569"/>
      <c r="AD1572" s="569"/>
      <c r="AE1572" s="569"/>
      <c r="AF1572" s="569"/>
      <c r="AG1572" s="569"/>
      <c r="AH1572" s="569"/>
      <c r="AI1572" s="569"/>
      <c r="AJ1572" s="569"/>
      <c r="AK1572" s="569"/>
      <c r="AL1572" s="569"/>
      <c r="AM1572" s="569"/>
      <c r="AN1572" s="569"/>
      <c r="AQ1572" s="525"/>
      <c r="AR1572" s="525"/>
      <c r="AS1572" s="525"/>
      <c r="AT1572" s="525"/>
      <c r="AU1572" s="525"/>
      <c r="AV1572" s="525"/>
      <c r="AW1572" s="525"/>
      <c r="AX1572" s="525"/>
      <c r="AY1572" s="525"/>
      <c r="AZ1572" s="525"/>
      <c r="BA1572" s="525"/>
    </row>
    <row r="1573" spans="28:53" s="94" customFormat="1">
      <c r="AB1573" s="575"/>
      <c r="AC1573" s="569"/>
      <c r="AD1573" s="569"/>
      <c r="AE1573" s="569"/>
      <c r="AF1573" s="569"/>
      <c r="AG1573" s="569"/>
      <c r="AH1573" s="569"/>
      <c r="AI1573" s="569"/>
      <c r="AJ1573" s="569"/>
      <c r="AK1573" s="569"/>
      <c r="AL1573" s="569"/>
      <c r="AM1573" s="569"/>
      <c r="AN1573" s="569"/>
      <c r="AQ1573" s="525"/>
      <c r="AR1573" s="525"/>
      <c r="AS1573" s="525"/>
      <c r="AT1573" s="525"/>
      <c r="AU1573" s="525"/>
      <c r="AV1573" s="525"/>
      <c r="AW1573" s="525"/>
      <c r="AX1573" s="525"/>
      <c r="AY1573" s="525"/>
      <c r="AZ1573" s="525"/>
      <c r="BA1573" s="525"/>
    </row>
    <row r="1574" spans="28:53" s="94" customFormat="1">
      <c r="AB1574" s="575"/>
      <c r="AC1574" s="569"/>
      <c r="AD1574" s="569"/>
      <c r="AE1574" s="569"/>
      <c r="AF1574" s="569"/>
      <c r="AG1574" s="569"/>
      <c r="AH1574" s="569"/>
      <c r="AI1574" s="569"/>
      <c r="AJ1574" s="569"/>
      <c r="AK1574" s="569"/>
      <c r="AL1574" s="569"/>
      <c r="AM1574" s="569"/>
      <c r="AN1574" s="569"/>
      <c r="AQ1574" s="525"/>
      <c r="AR1574" s="525"/>
      <c r="AS1574" s="525"/>
      <c r="AT1574" s="525"/>
      <c r="AU1574" s="525"/>
      <c r="AV1574" s="525"/>
      <c r="AW1574" s="525"/>
      <c r="AX1574" s="525"/>
      <c r="AY1574" s="525"/>
      <c r="AZ1574" s="525"/>
      <c r="BA1574" s="525"/>
    </row>
    <row r="1575" spans="28:53" s="94" customFormat="1">
      <c r="AB1575" s="575"/>
      <c r="AC1575" s="569"/>
      <c r="AD1575" s="569"/>
      <c r="AE1575" s="569"/>
      <c r="AF1575" s="569"/>
      <c r="AG1575" s="569"/>
      <c r="AH1575" s="569"/>
      <c r="AI1575" s="569"/>
      <c r="AJ1575" s="569"/>
      <c r="AK1575" s="569"/>
      <c r="AL1575" s="569"/>
      <c r="AM1575" s="569"/>
      <c r="AN1575" s="569"/>
      <c r="AQ1575" s="525"/>
      <c r="AR1575" s="525"/>
      <c r="AS1575" s="525"/>
      <c r="AT1575" s="525"/>
      <c r="AU1575" s="525"/>
      <c r="AV1575" s="525"/>
      <c r="AW1575" s="525"/>
      <c r="AX1575" s="525"/>
      <c r="AY1575" s="525"/>
      <c r="AZ1575" s="525"/>
      <c r="BA1575" s="525"/>
    </row>
    <row r="1576" spans="28:53" s="94" customFormat="1">
      <c r="AB1576" s="575"/>
      <c r="AC1576" s="569"/>
      <c r="AD1576" s="569"/>
      <c r="AE1576" s="569"/>
      <c r="AF1576" s="569"/>
      <c r="AG1576" s="569"/>
      <c r="AH1576" s="569"/>
      <c r="AI1576" s="569"/>
      <c r="AJ1576" s="569"/>
      <c r="AK1576" s="569"/>
      <c r="AL1576" s="569"/>
      <c r="AM1576" s="569"/>
      <c r="AN1576" s="569"/>
      <c r="AQ1576" s="525"/>
      <c r="AR1576" s="525"/>
      <c r="AS1576" s="525"/>
      <c r="AT1576" s="525"/>
      <c r="AU1576" s="525"/>
      <c r="AV1576" s="525"/>
      <c r="AW1576" s="525"/>
      <c r="AX1576" s="525"/>
      <c r="AY1576" s="525"/>
      <c r="AZ1576" s="525"/>
      <c r="BA1576" s="525"/>
    </row>
    <row r="1577" spans="28:53" s="94" customFormat="1">
      <c r="AB1577" s="575"/>
      <c r="AC1577" s="569"/>
      <c r="AD1577" s="569"/>
      <c r="AE1577" s="569"/>
      <c r="AF1577" s="569"/>
      <c r="AG1577" s="569"/>
      <c r="AH1577" s="569"/>
      <c r="AI1577" s="569"/>
      <c r="AJ1577" s="569"/>
      <c r="AK1577" s="569"/>
      <c r="AL1577" s="569"/>
      <c r="AM1577" s="569"/>
      <c r="AN1577" s="569"/>
      <c r="AQ1577" s="525"/>
      <c r="AR1577" s="525"/>
      <c r="AS1577" s="525"/>
      <c r="AT1577" s="525"/>
      <c r="AU1577" s="525"/>
      <c r="AV1577" s="525"/>
      <c r="AW1577" s="525"/>
      <c r="AX1577" s="525"/>
      <c r="AY1577" s="525"/>
      <c r="AZ1577" s="525"/>
      <c r="BA1577" s="525"/>
    </row>
    <row r="1578" spans="28:53" s="94" customFormat="1">
      <c r="AB1578" s="575"/>
      <c r="AC1578" s="569"/>
      <c r="AD1578" s="569"/>
      <c r="AE1578" s="569"/>
      <c r="AF1578" s="569"/>
      <c r="AG1578" s="569"/>
      <c r="AH1578" s="569"/>
      <c r="AI1578" s="569"/>
      <c r="AJ1578" s="569"/>
      <c r="AK1578" s="569"/>
      <c r="AL1578" s="569"/>
      <c r="AM1578" s="569"/>
      <c r="AN1578" s="569"/>
      <c r="AQ1578" s="525"/>
      <c r="AR1578" s="525"/>
      <c r="AS1578" s="525"/>
      <c r="AT1578" s="525"/>
      <c r="AU1578" s="525"/>
      <c r="AV1578" s="525"/>
      <c r="AW1578" s="525"/>
      <c r="AX1578" s="525"/>
      <c r="AY1578" s="525"/>
      <c r="AZ1578" s="525"/>
      <c r="BA1578" s="525"/>
    </row>
    <row r="1579" spans="28:53" s="94" customFormat="1">
      <c r="AB1579" s="575"/>
      <c r="AC1579" s="569"/>
      <c r="AD1579" s="569"/>
      <c r="AE1579" s="569"/>
      <c r="AF1579" s="569"/>
      <c r="AG1579" s="569"/>
      <c r="AH1579" s="569"/>
      <c r="AI1579" s="569"/>
      <c r="AJ1579" s="569"/>
      <c r="AK1579" s="569"/>
      <c r="AL1579" s="569"/>
      <c r="AM1579" s="569"/>
      <c r="AN1579" s="569"/>
      <c r="AQ1579" s="525"/>
      <c r="AR1579" s="525"/>
      <c r="AS1579" s="525"/>
      <c r="AT1579" s="525"/>
      <c r="AU1579" s="525"/>
      <c r="AV1579" s="525"/>
      <c r="AW1579" s="525"/>
      <c r="AX1579" s="525"/>
      <c r="AY1579" s="525"/>
      <c r="AZ1579" s="525"/>
      <c r="BA1579" s="525"/>
    </row>
    <row r="1580" spans="28:53" s="94" customFormat="1">
      <c r="AB1580" s="575"/>
      <c r="AC1580" s="569"/>
      <c r="AD1580" s="569"/>
      <c r="AE1580" s="569"/>
      <c r="AF1580" s="569"/>
      <c r="AG1580" s="569"/>
      <c r="AH1580" s="569"/>
      <c r="AI1580" s="569"/>
      <c r="AJ1580" s="569"/>
      <c r="AK1580" s="569"/>
      <c r="AL1580" s="569"/>
      <c r="AM1580" s="569"/>
      <c r="AN1580" s="569"/>
      <c r="AQ1580" s="525"/>
      <c r="AR1580" s="525"/>
      <c r="AS1580" s="525"/>
      <c r="AT1580" s="525"/>
      <c r="AU1580" s="525"/>
      <c r="AV1580" s="525"/>
      <c r="AW1580" s="525"/>
      <c r="AX1580" s="525"/>
      <c r="AY1580" s="525"/>
      <c r="AZ1580" s="525"/>
      <c r="BA1580" s="525"/>
    </row>
    <row r="1581" spans="28:53" s="94" customFormat="1">
      <c r="AB1581" s="575"/>
      <c r="AC1581" s="569"/>
      <c r="AD1581" s="569"/>
      <c r="AE1581" s="569"/>
      <c r="AF1581" s="569"/>
      <c r="AG1581" s="569"/>
      <c r="AH1581" s="569"/>
      <c r="AI1581" s="569"/>
      <c r="AJ1581" s="569"/>
      <c r="AK1581" s="569"/>
      <c r="AL1581" s="569"/>
      <c r="AM1581" s="569"/>
      <c r="AN1581" s="569"/>
      <c r="AQ1581" s="525"/>
      <c r="AR1581" s="525"/>
      <c r="AS1581" s="525"/>
      <c r="AT1581" s="525"/>
      <c r="AU1581" s="525"/>
      <c r="AV1581" s="525"/>
      <c r="AW1581" s="525"/>
      <c r="AX1581" s="525"/>
      <c r="AY1581" s="525"/>
      <c r="AZ1581" s="525"/>
      <c r="BA1581" s="525"/>
    </row>
    <row r="1582" spans="28:53" s="94" customFormat="1">
      <c r="AB1582" s="575"/>
      <c r="AC1582" s="569"/>
      <c r="AD1582" s="569"/>
      <c r="AE1582" s="569"/>
      <c r="AF1582" s="569"/>
      <c r="AG1582" s="569"/>
      <c r="AH1582" s="569"/>
      <c r="AI1582" s="569"/>
      <c r="AJ1582" s="569"/>
      <c r="AK1582" s="569"/>
      <c r="AL1582" s="569"/>
      <c r="AM1582" s="569"/>
      <c r="AN1582" s="569"/>
      <c r="AQ1582" s="525"/>
      <c r="AR1582" s="525"/>
      <c r="AS1582" s="525"/>
      <c r="AT1582" s="525"/>
      <c r="AU1582" s="525"/>
      <c r="AV1582" s="525"/>
      <c r="AW1582" s="525"/>
      <c r="AX1582" s="525"/>
      <c r="AY1582" s="525"/>
      <c r="AZ1582" s="525"/>
      <c r="BA1582" s="525"/>
    </row>
    <row r="1583" spans="28:53" s="94" customFormat="1">
      <c r="AB1583" s="575"/>
      <c r="AC1583" s="569"/>
      <c r="AD1583" s="569"/>
      <c r="AE1583" s="569"/>
      <c r="AF1583" s="569"/>
      <c r="AG1583" s="569"/>
      <c r="AH1583" s="569"/>
      <c r="AI1583" s="569"/>
      <c r="AJ1583" s="569"/>
      <c r="AK1583" s="569"/>
      <c r="AL1583" s="569"/>
      <c r="AM1583" s="569"/>
      <c r="AN1583" s="569"/>
      <c r="AQ1583" s="525"/>
      <c r="AR1583" s="525"/>
      <c r="AS1583" s="525"/>
      <c r="AT1583" s="525"/>
      <c r="AU1583" s="525"/>
      <c r="AV1583" s="525"/>
      <c r="AW1583" s="525"/>
      <c r="AX1583" s="525"/>
      <c r="AY1583" s="525"/>
      <c r="AZ1583" s="525"/>
      <c r="BA1583" s="525"/>
    </row>
    <row r="1584" spans="28:53" s="94" customFormat="1">
      <c r="AB1584" s="575"/>
      <c r="AC1584" s="569"/>
      <c r="AD1584" s="569"/>
      <c r="AE1584" s="569"/>
      <c r="AF1584" s="569"/>
      <c r="AG1584" s="569"/>
      <c r="AH1584" s="569"/>
      <c r="AI1584" s="569"/>
      <c r="AJ1584" s="569"/>
      <c r="AK1584" s="569"/>
      <c r="AL1584" s="569"/>
      <c r="AM1584" s="569"/>
      <c r="AN1584" s="569"/>
      <c r="AQ1584" s="525"/>
      <c r="AR1584" s="525"/>
      <c r="AS1584" s="525"/>
      <c r="AT1584" s="525"/>
      <c r="AU1584" s="525"/>
      <c r="AV1584" s="525"/>
      <c r="AW1584" s="525"/>
      <c r="AX1584" s="525"/>
      <c r="AY1584" s="525"/>
      <c r="AZ1584" s="525"/>
      <c r="BA1584" s="525"/>
    </row>
    <row r="1585" spans="28:53" s="94" customFormat="1">
      <c r="AB1585" s="575"/>
      <c r="AC1585" s="569"/>
      <c r="AD1585" s="569"/>
      <c r="AE1585" s="569"/>
      <c r="AF1585" s="569"/>
      <c r="AG1585" s="569"/>
      <c r="AH1585" s="569"/>
      <c r="AI1585" s="569"/>
      <c r="AJ1585" s="569"/>
      <c r="AK1585" s="569"/>
      <c r="AL1585" s="569"/>
      <c r="AM1585" s="569"/>
      <c r="AN1585" s="569"/>
      <c r="AQ1585" s="525"/>
      <c r="AR1585" s="525"/>
      <c r="AS1585" s="525"/>
      <c r="AT1585" s="525"/>
      <c r="AU1585" s="525"/>
      <c r="AV1585" s="525"/>
      <c r="AW1585" s="525"/>
      <c r="AX1585" s="525"/>
      <c r="AY1585" s="525"/>
      <c r="AZ1585" s="525"/>
      <c r="BA1585" s="525"/>
    </row>
    <row r="1586" spans="28:53" s="94" customFormat="1">
      <c r="AB1586" s="575"/>
      <c r="AC1586" s="569"/>
      <c r="AD1586" s="569"/>
      <c r="AE1586" s="569"/>
      <c r="AF1586" s="569"/>
      <c r="AG1586" s="569"/>
      <c r="AH1586" s="569"/>
      <c r="AI1586" s="569"/>
      <c r="AJ1586" s="569"/>
      <c r="AK1586" s="569"/>
      <c r="AL1586" s="569"/>
      <c r="AM1586" s="569"/>
      <c r="AN1586" s="569"/>
      <c r="AQ1586" s="525"/>
      <c r="AR1586" s="525"/>
      <c r="AS1586" s="525"/>
      <c r="AT1586" s="525"/>
      <c r="AU1586" s="525"/>
      <c r="AV1586" s="525"/>
      <c r="AW1586" s="525"/>
      <c r="AX1586" s="525"/>
      <c r="AY1586" s="525"/>
      <c r="AZ1586" s="525"/>
      <c r="BA1586" s="525"/>
    </row>
    <row r="1587" spans="28:53" s="94" customFormat="1">
      <c r="AB1587" s="575"/>
      <c r="AC1587" s="569"/>
      <c r="AD1587" s="569"/>
      <c r="AE1587" s="569"/>
      <c r="AF1587" s="569"/>
      <c r="AG1587" s="569"/>
      <c r="AH1587" s="569"/>
      <c r="AI1587" s="569"/>
      <c r="AJ1587" s="569"/>
      <c r="AK1587" s="569"/>
      <c r="AL1587" s="569"/>
      <c r="AM1587" s="569"/>
      <c r="AN1587" s="569"/>
      <c r="AQ1587" s="525"/>
      <c r="AR1587" s="525"/>
      <c r="AS1587" s="525"/>
      <c r="AT1587" s="525"/>
      <c r="AU1587" s="525"/>
      <c r="AV1587" s="525"/>
      <c r="AW1587" s="525"/>
      <c r="AX1587" s="525"/>
      <c r="AY1587" s="525"/>
      <c r="AZ1587" s="525"/>
      <c r="BA1587" s="525"/>
    </row>
    <row r="1588" spans="28:53" s="94" customFormat="1">
      <c r="AB1588" s="575"/>
      <c r="AC1588" s="569"/>
      <c r="AD1588" s="569"/>
      <c r="AE1588" s="569"/>
      <c r="AF1588" s="569"/>
      <c r="AG1588" s="569"/>
      <c r="AH1588" s="569"/>
      <c r="AI1588" s="569"/>
      <c r="AJ1588" s="569"/>
      <c r="AK1588" s="569"/>
      <c r="AL1588" s="569"/>
      <c r="AM1588" s="569"/>
      <c r="AN1588" s="569"/>
      <c r="AQ1588" s="525"/>
      <c r="AR1588" s="525"/>
      <c r="AS1588" s="525"/>
      <c r="AT1588" s="525"/>
      <c r="AU1588" s="525"/>
      <c r="AV1588" s="525"/>
      <c r="AW1588" s="525"/>
      <c r="AX1588" s="525"/>
      <c r="AY1588" s="525"/>
      <c r="AZ1588" s="525"/>
      <c r="BA1588" s="525"/>
    </row>
    <row r="1589" spans="28:53" s="94" customFormat="1">
      <c r="AB1589" s="575"/>
      <c r="AC1589" s="569"/>
      <c r="AD1589" s="569"/>
      <c r="AE1589" s="569"/>
      <c r="AF1589" s="569"/>
      <c r="AG1589" s="569"/>
      <c r="AH1589" s="569"/>
      <c r="AI1589" s="569"/>
      <c r="AJ1589" s="569"/>
      <c r="AK1589" s="569"/>
      <c r="AL1589" s="569"/>
      <c r="AM1589" s="569"/>
      <c r="AN1589" s="569"/>
      <c r="AQ1589" s="525"/>
      <c r="AR1589" s="525"/>
      <c r="AS1589" s="525"/>
      <c r="AT1589" s="525"/>
      <c r="AU1589" s="525"/>
      <c r="AV1589" s="525"/>
      <c r="AW1589" s="525"/>
      <c r="AX1589" s="525"/>
      <c r="AY1589" s="525"/>
      <c r="AZ1589" s="525"/>
      <c r="BA1589" s="525"/>
    </row>
    <row r="1590" spans="28:53" s="94" customFormat="1">
      <c r="AB1590" s="575"/>
      <c r="AC1590" s="569"/>
      <c r="AD1590" s="569"/>
      <c r="AE1590" s="569"/>
      <c r="AF1590" s="569"/>
      <c r="AG1590" s="569"/>
      <c r="AH1590" s="569"/>
      <c r="AI1590" s="569"/>
      <c r="AJ1590" s="569"/>
      <c r="AK1590" s="569"/>
      <c r="AL1590" s="569"/>
      <c r="AM1590" s="569"/>
      <c r="AN1590" s="569"/>
      <c r="AQ1590" s="525"/>
      <c r="AR1590" s="525"/>
      <c r="AS1590" s="525"/>
      <c r="AT1590" s="525"/>
      <c r="AU1590" s="525"/>
      <c r="AV1590" s="525"/>
      <c r="AW1590" s="525"/>
      <c r="AX1590" s="525"/>
      <c r="AY1590" s="525"/>
      <c r="AZ1590" s="525"/>
      <c r="BA1590" s="525"/>
    </row>
    <row r="1591" spans="28:53" s="94" customFormat="1">
      <c r="AB1591" s="575"/>
      <c r="AC1591" s="569"/>
      <c r="AD1591" s="569"/>
      <c r="AE1591" s="569"/>
      <c r="AF1591" s="569"/>
      <c r="AG1591" s="569"/>
      <c r="AH1591" s="569"/>
      <c r="AI1591" s="569"/>
      <c r="AJ1591" s="569"/>
      <c r="AK1591" s="569"/>
      <c r="AL1591" s="569"/>
      <c r="AM1591" s="569"/>
      <c r="AN1591" s="569"/>
      <c r="AQ1591" s="525"/>
      <c r="AR1591" s="525"/>
      <c r="AS1591" s="525"/>
      <c r="AT1591" s="525"/>
      <c r="AU1591" s="525"/>
      <c r="AV1591" s="525"/>
      <c r="AW1591" s="525"/>
      <c r="AX1591" s="525"/>
      <c r="AY1591" s="525"/>
      <c r="AZ1591" s="525"/>
      <c r="BA1591" s="525"/>
    </row>
    <row r="1592" spans="28:53" s="94" customFormat="1">
      <c r="AB1592" s="575"/>
      <c r="AC1592" s="569"/>
      <c r="AD1592" s="569"/>
      <c r="AE1592" s="569"/>
      <c r="AF1592" s="569"/>
      <c r="AG1592" s="569"/>
      <c r="AH1592" s="569"/>
      <c r="AI1592" s="569"/>
      <c r="AJ1592" s="569"/>
      <c r="AK1592" s="569"/>
      <c r="AL1592" s="569"/>
      <c r="AM1592" s="569"/>
      <c r="AN1592" s="569"/>
      <c r="AQ1592" s="525"/>
      <c r="AR1592" s="525"/>
      <c r="AS1592" s="525"/>
      <c r="AT1592" s="525"/>
      <c r="AU1592" s="525"/>
      <c r="AV1592" s="525"/>
      <c r="AW1592" s="525"/>
      <c r="AX1592" s="525"/>
      <c r="AY1592" s="525"/>
      <c r="AZ1592" s="525"/>
      <c r="BA1592" s="525"/>
    </row>
    <row r="1593" spans="28:53" s="94" customFormat="1">
      <c r="AB1593" s="575"/>
      <c r="AC1593" s="569"/>
      <c r="AD1593" s="569"/>
      <c r="AE1593" s="569"/>
      <c r="AF1593" s="569"/>
      <c r="AG1593" s="569"/>
      <c r="AH1593" s="569"/>
      <c r="AI1593" s="569"/>
      <c r="AJ1593" s="569"/>
      <c r="AK1593" s="569"/>
      <c r="AL1593" s="569"/>
      <c r="AM1593" s="569"/>
      <c r="AN1593" s="569"/>
      <c r="AQ1593" s="525"/>
      <c r="AR1593" s="525"/>
      <c r="AS1593" s="525"/>
      <c r="AT1593" s="525"/>
      <c r="AU1593" s="525"/>
      <c r="AV1593" s="525"/>
      <c r="AW1593" s="525"/>
      <c r="AX1593" s="525"/>
      <c r="AY1593" s="525"/>
      <c r="AZ1593" s="525"/>
      <c r="BA1593" s="525"/>
    </row>
    <row r="1594" spans="28:53" s="94" customFormat="1">
      <c r="AB1594" s="575"/>
      <c r="AC1594" s="569"/>
      <c r="AD1594" s="569"/>
      <c r="AE1594" s="569"/>
      <c r="AF1594" s="569"/>
      <c r="AG1594" s="569"/>
      <c r="AH1594" s="569"/>
      <c r="AI1594" s="569"/>
      <c r="AJ1594" s="569"/>
      <c r="AK1594" s="569"/>
      <c r="AL1594" s="569"/>
      <c r="AM1594" s="569"/>
      <c r="AN1594" s="569"/>
      <c r="AQ1594" s="525"/>
      <c r="AR1594" s="525"/>
      <c r="AS1594" s="525"/>
      <c r="AT1594" s="525"/>
      <c r="AU1594" s="525"/>
      <c r="AV1594" s="525"/>
      <c r="AW1594" s="525"/>
      <c r="AX1594" s="525"/>
      <c r="AY1594" s="525"/>
      <c r="AZ1594" s="525"/>
      <c r="BA1594" s="525"/>
    </row>
    <row r="1595" spans="28:53" s="94" customFormat="1">
      <c r="AB1595" s="575"/>
      <c r="AC1595" s="569"/>
      <c r="AD1595" s="569"/>
      <c r="AE1595" s="569"/>
      <c r="AF1595" s="569"/>
      <c r="AG1595" s="569"/>
      <c r="AH1595" s="569"/>
      <c r="AI1595" s="569"/>
      <c r="AJ1595" s="569"/>
      <c r="AK1595" s="569"/>
      <c r="AL1595" s="569"/>
      <c r="AM1595" s="569"/>
      <c r="AN1595" s="569"/>
      <c r="AQ1595" s="525"/>
      <c r="AR1595" s="525"/>
      <c r="AS1595" s="525"/>
      <c r="AT1595" s="525"/>
      <c r="AU1595" s="525"/>
      <c r="AV1595" s="525"/>
      <c r="AW1595" s="525"/>
      <c r="AX1595" s="525"/>
      <c r="AY1595" s="525"/>
      <c r="AZ1595" s="525"/>
      <c r="BA1595" s="525"/>
    </row>
    <row r="1596" spans="28:53" s="94" customFormat="1">
      <c r="AB1596" s="575"/>
      <c r="AC1596" s="569"/>
      <c r="AD1596" s="569"/>
      <c r="AE1596" s="569"/>
      <c r="AF1596" s="569"/>
      <c r="AG1596" s="569"/>
      <c r="AH1596" s="569"/>
      <c r="AI1596" s="569"/>
      <c r="AJ1596" s="569"/>
      <c r="AK1596" s="569"/>
      <c r="AL1596" s="569"/>
      <c r="AM1596" s="569"/>
      <c r="AN1596" s="569"/>
      <c r="AQ1596" s="525"/>
      <c r="AR1596" s="525"/>
      <c r="AS1596" s="525"/>
      <c r="AT1596" s="525"/>
      <c r="AU1596" s="525"/>
      <c r="AV1596" s="525"/>
      <c r="AW1596" s="525"/>
      <c r="AX1596" s="525"/>
      <c r="AY1596" s="525"/>
      <c r="AZ1596" s="525"/>
      <c r="BA1596" s="525"/>
    </row>
    <row r="1597" spans="28:53" s="94" customFormat="1">
      <c r="AB1597" s="575"/>
      <c r="AC1597" s="569"/>
      <c r="AD1597" s="569"/>
      <c r="AE1597" s="569"/>
      <c r="AF1597" s="569"/>
      <c r="AG1597" s="569"/>
      <c r="AH1597" s="569"/>
      <c r="AI1597" s="569"/>
      <c r="AJ1597" s="569"/>
      <c r="AK1597" s="569"/>
      <c r="AL1597" s="569"/>
      <c r="AM1597" s="569"/>
      <c r="AN1597" s="569"/>
      <c r="AQ1597" s="525"/>
      <c r="AR1597" s="525"/>
      <c r="AS1597" s="525"/>
      <c r="AT1597" s="525"/>
      <c r="AU1597" s="525"/>
      <c r="AV1597" s="525"/>
      <c r="AW1597" s="525"/>
      <c r="AX1597" s="525"/>
      <c r="AY1597" s="525"/>
      <c r="AZ1597" s="525"/>
      <c r="BA1597" s="525"/>
    </row>
    <row r="1598" spans="28:53" s="94" customFormat="1">
      <c r="AB1598" s="575"/>
      <c r="AC1598" s="569"/>
      <c r="AD1598" s="569"/>
      <c r="AE1598" s="569"/>
      <c r="AF1598" s="569"/>
      <c r="AG1598" s="569"/>
      <c r="AH1598" s="569"/>
      <c r="AI1598" s="569"/>
      <c r="AJ1598" s="569"/>
      <c r="AK1598" s="569"/>
      <c r="AL1598" s="569"/>
      <c r="AM1598" s="569"/>
      <c r="AN1598" s="569"/>
      <c r="AQ1598" s="525"/>
      <c r="AR1598" s="525"/>
      <c r="AS1598" s="525"/>
      <c r="AT1598" s="525"/>
      <c r="AU1598" s="525"/>
      <c r="AV1598" s="525"/>
      <c r="AW1598" s="525"/>
      <c r="AX1598" s="525"/>
      <c r="AY1598" s="525"/>
      <c r="AZ1598" s="525"/>
      <c r="BA1598" s="525"/>
    </row>
    <row r="1599" spans="28:53" s="94" customFormat="1">
      <c r="AB1599" s="575"/>
      <c r="AC1599" s="569"/>
      <c r="AD1599" s="569"/>
      <c r="AE1599" s="569"/>
      <c r="AF1599" s="569"/>
      <c r="AG1599" s="569"/>
      <c r="AH1599" s="569"/>
      <c r="AI1599" s="569"/>
      <c r="AJ1599" s="569"/>
      <c r="AK1599" s="569"/>
      <c r="AL1599" s="569"/>
      <c r="AM1599" s="569"/>
      <c r="AN1599" s="569"/>
      <c r="AQ1599" s="525"/>
      <c r="AR1599" s="525"/>
      <c r="AS1599" s="525"/>
      <c r="AT1599" s="525"/>
      <c r="AU1599" s="525"/>
      <c r="AV1599" s="525"/>
      <c r="AW1599" s="525"/>
      <c r="AX1599" s="525"/>
      <c r="AY1599" s="525"/>
      <c r="AZ1599" s="525"/>
      <c r="BA1599" s="525"/>
    </row>
    <row r="1600" spans="28:53" s="94" customFormat="1">
      <c r="AB1600" s="575"/>
      <c r="AC1600" s="569"/>
      <c r="AD1600" s="569"/>
      <c r="AE1600" s="569"/>
      <c r="AF1600" s="569"/>
      <c r="AG1600" s="569"/>
      <c r="AH1600" s="569"/>
      <c r="AI1600" s="569"/>
      <c r="AJ1600" s="569"/>
      <c r="AK1600" s="569"/>
      <c r="AL1600" s="569"/>
      <c r="AM1600" s="569"/>
      <c r="AN1600" s="569"/>
      <c r="AQ1600" s="525"/>
      <c r="AR1600" s="525"/>
      <c r="AS1600" s="525"/>
      <c r="AT1600" s="525"/>
      <c r="AU1600" s="525"/>
      <c r="AV1600" s="525"/>
      <c r="AW1600" s="525"/>
      <c r="AX1600" s="525"/>
      <c r="AY1600" s="525"/>
      <c r="AZ1600" s="525"/>
      <c r="BA1600" s="525"/>
    </row>
    <row r="1601" spans="28:53" s="94" customFormat="1">
      <c r="AB1601" s="575"/>
      <c r="AC1601" s="569"/>
      <c r="AD1601" s="569"/>
      <c r="AE1601" s="569"/>
      <c r="AF1601" s="569"/>
      <c r="AG1601" s="569"/>
      <c r="AH1601" s="569"/>
      <c r="AI1601" s="569"/>
      <c r="AJ1601" s="569"/>
      <c r="AK1601" s="569"/>
      <c r="AL1601" s="569"/>
      <c r="AM1601" s="569"/>
      <c r="AN1601" s="569"/>
      <c r="AQ1601" s="525"/>
      <c r="AR1601" s="525"/>
      <c r="AS1601" s="525"/>
      <c r="AT1601" s="525"/>
      <c r="AU1601" s="525"/>
      <c r="AV1601" s="525"/>
      <c r="AW1601" s="525"/>
      <c r="AX1601" s="525"/>
      <c r="AY1601" s="525"/>
      <c r="AZ1601" s="525"/>
      <c r="BA1601" s="525"/>
    </row>
    <row r="1602" spans="28:53" s="94" customFormat="1">
      <c r="AB1602" s="575"/>
      <c r="AC1602" s="569"/>
      <c r="AD1602" s="569"/>
      <c r="AE1602" s="569"/>
      <c r="AF1602" s="569"/>
      <c r="AG1602" s="569"/>
      <c r="AH1602" s="569"/>
      <c r="AI1602" s="569"/>
      <c r="AJ1602" s="569"/>
      <c r="AK1602" s="569"/>
      <c r="AL1602" s="569"/>
      <c r="AM1602" s="569"/>
      <c r="AN1602" s="569"/>
      <c r="AQ1602" s="525"/>
      <c r="AR1602" s="525"/>
      <c r="AS1602" s="525"/>
      <c r="AT1602" s="525"/>
      <c r="AU1602" s="525"/>
      <c r="AV1602" s="525"/>
      <c r="AW1602" s="525"/>
      <c r="AX1602" s="525"/>
      <c r="AY1602" s="525"/>
      <c r="AZ1602" s="525"/>
      <c r="BA1602" s="525"/>
    </row>
    <row r="1603" spans="28:53" s="94" customFormat="1">
      <c r="AB1603" s="575"/>
      <c r="AC1603" s="569"/>
      <c r="AD1603" s="569"/>
      <c r="AE1603" s="569"/>
      <c r="AF1603" s="569"/>
      <c r="AG1603" s="569"/>
      <c r="AH1603" s="569"/>
      <c r="AI1603" s="569"/>
      <c r="AJ1603" s="569"/>
      <c r="AK1603" s="569"/>
      <c r="AL1603" s="569"/>
      <c r="AM1603" s="569"/>
      <c r="AN1603" s="569"/>
      <c r="AQ1603" s="525"/>
      <c r="AR1603" s="525"/>
      <c r="AS1603" s="525"/>
      <c r="AT1603" s="525"/>
      <c r="AU1603" s="525"/>
      <c r="AV1603" s="525"/>
      <c r="AW1603" s="525"/>
      <c r="AX1603" s="525"/>
      <c r="AY1603" s="525"/>
      <c r="AZ1603" s="525"/>
      <c r="BA1603" s="525"/>
    </row>
    <row r="1604" spans="28:53" s="94" customFormat="1">
      <c r="AB1604" s="575"/>
      <c r="AC1604" s="569"/>
      <c r="AD1604" s="569"/>
      <c r="AE1604" s="569"/>
      <c r="AF1604" s="569"/>
      <c r="AG1604" s="569"/>
      <c r="AH1604" s="569"/>
      <c r="AI1604" s="569"/>
      <c r="AJ1604" s="569"/>
      <c r="AK1604" s="569"/>
      <c r="AL1604" s="569"/>
      <c r="AM1604" s="569"/>
      <c r="AN1604" s="569"/>
      <c r="AQ1604" s="525"/>
      <c r="AR1604" s="525"/>
      <c r="AS1604" s="525"/>
      <c r="AT1604" s="525"/>
      <c r="AU1604" s="525"/>
      <c r="AV1604" s="525"/>
      <c r="AW1604" s="525"/>
      <c r="AX1604" s="525"/>
      <c r="AY1604" s="525"/>
      <c r="AZ1604" s="525"/>
      <c r="BA1604" s="525"/>
    </row>
    <row r="1605" spans="28:53" s="94" customFormat="1">
      <c r="AB1605" s="575"/>
      <c r="AC1605" s="569"/>
      <c r="AD1605" s="569"/>
      <c r="AE1605" s="569"/>
      <c r="AF1605" s="569"/>
      <c r="AG1605" s="569"/>
      <c r="AH1605" s="569"/>
      <c r="AI1605" s="569"/>
      <c r="AJ1605" s="569"/>
      <c r="AK1605" s="569"/>
      <c r="AL1605" s="569"/>
      <c r="AM1605" s="569"/>
      <c r="AN1605" s="569"/>
      <c r="AQ1605" s="525"/>
      <c r="AR1605" s="525"/>
      <c r="AS1605" s="525"/>
      <c r="AT1605" s="525"/>
      <c r="AU1605" s="525"/>
      <c r="AV1605" s="525"/>
      <c r="AW1605" s="525"/>
      <c r="AX1605" s="525"/>
      <c r="AY1605" s="525"/>
      <c r="AZ1605" s="525"/>
      <c r="BA1605" s="525"/>
    </row>
    <row r="1606" spans="28:53" s="94" customFormat="1">
      <c r="AB1606" s="575"/>
      <c r="AC1606" s="569"/>
      <c r="AD1606" s="569"/>
      <c r="AE1606" s="569"/>
      <c r="AF1606" s="569"/>
      <c r="AG1606" s="569"/>
      <c r="AH1606" s="569"/>
      <c r="AI1606" s="569"/>
      <c r="AJ1606" s="569"/>
      <c r="AK1606" s="569"/>
      <c r="AL1606" s="569"/>
      <c r="AM1606" s="569"/>
      <c r="AN1606" s="569"/>
      <c r="AQ1606" s="525"/>
      <c r="AR1606" s="525"/>
      <c r="AS1606" s="525"/>
      <c r="AT1606" s="525"/>
      <c r="AU1606" s="525"/>
      <c r="AV1606" s="525"/>
      <c r="AW1606" s="525"/>
      <c r="AX1606" s="525"/>
      <c r="AY1606" s="525"/>
      <c r="AZ1606" s="525"/>
      <c r="BA1606" s="525"/>
    </row>
    <row r="1607" spans="28:53" s="94" customFormat="1">
      <c r="AB1607" s="575"/>
      <c r="AC1607" s="569"/>
      <c r="AD1607" s="569"/>
      <c r="AE1607" s="569"/>
      <c r="AF1607" s="569"/>
      <c r="AG1607" s="569"/>
      <c r="AH1607" s="569"/>
      <c r="AI1607" s="569"/>
      <c r="AJ1607" s="569"/>
      <c r="AK1607" s="569"/>
      <c r="AL1607" s="569"/>
      <c r="AM1607" s="569"/>
      <c r="AN1607" s="569"/>
      <c r="AQ1607" s="525"/>
      <c r="AR1607" s="525"/>
      <c r="AS1607" s="525"/>
      <c r="AT1607" s="525"/>
      <c r="AU1607" s="525"/>
      <c r="AV1607" s="525"/>
      <c r="AW1607" s="525"/>
      <c r="AX1607" s="525"/>
      <c r="AY1607" s="525"/>
      <c r="AZ1607" s="525"/>
      <c r="BA1607" s="525"/>
    </row>
    <row r="1608" spans="28:53" s="94" customFormat="1">
      <c r="AB1608" s="575"/>
      <c r="AC1608" s="569"/>
      <c r="AD1608" s="569"/>
      <c r="AE1608" s="569"/>
      <c r="AF1608" s="569"/>
      <c r="AG1608" s="569"/>
      <c r="AH1608" s="569"/>
      <c r="AI1608" s="569"/>
      <c r="AJ1608" s="569"/>
      <c r="AK1608" s="569"/>
      <c r="AL1608" s="569"/>
      <c r="AM1608" s="569"/>
      <c r="AN1608" s="569"/>
      <c r="AQ1608" s="525"/>
      <c r="AR1608" s="525"/>
      <c r="AS1608" s="525"/>
      <c r="AT1608" s="525"/>
      <c r="AU1608" s="525"/>
      <c r="AV1608" s="525"/>
      <c r="AW1608" s="525"/>
      <c r="AX1608" s="525"/>
      <c r="AY1608" s="525"/>
      <c r="AZ1608" s="525"/>
      <c r="BA1608" s="525"/>
    </row>
    <row r="1609" spans="28:53" s="94" customFormat="1">
      <c r="AB1609" s="575"/>
      <c r="AC1609" s="569"/>
      <c r="AD1609" s="569"/>
      <c r="AE1609" s="569"/>
      <c r="AF1609" s="569"/>
      <c r="AG1609" s="569"/>
      <c r="AH1609" s="569"/>
      <c r="AI1609" s="569"/>
      <c r="AJ1609" s="569"/>
      <c r="AK1609" s="569"/>
      <c r="AL1609" s="569"/>
      <c r="AM1609" s="569"/>
      <c r="AN1609" s="569"/>
      <c r="AQ1609" s="525"/>
      <c r="AR1609" s="525"/>
      <c r="AS1609" s="525"/>
      <c r="AT1609" s="525"/>
      <c r="AU1609" s="525"/>
      <c r="AV1609" s="525"/>
      <c r="AW1609" s="525"/>
      <c r="AX1609" s="525"/>
      <c r="AY1609" s="525"/>
      <c r="AZ1609" s="525"/>
      <c r="BA1609" s="525"/>
    </row>
    <row r="1610" spans="28:53" s="94" customFormat="1">
      <c r="AB1610" s="575"/>
      <c r="AC1610" s="569"/>
      <c r="AD1610" s="569"/>
      <c r="AE1610" s="569"/>
      <c r="AF1610" s="569"/>
      <c r="AG1610" s="569"/>
      <c r="AH1610" s="569"/>
      <c r="AI1610" s="569"/>
      <c r="AJ1610" s="569"/>
      <c r="AK1610" s="569"/>
      <c r="AL1610" s="569"/>
      <c r="AM1610" s="569"/>
      <c r="AN1610" s="569"/>
      <c r="AQ1610" s="525"/>
      <c r="AR1610" s="525"/>
      <c r="AS1610" s="525"/>
      <c r="AT1610" s="525"/>
      <c r="AU1610" s="525"/>
      <c r="AV1610" s="525"/>
      <c r="AW1610" s="525"/>
      <c r="AX1610" s="525"/>
      <c r="AY1610" s="525"/>
      <c r="AZ1610" s="525"/>
      <c r="BA1610" s="525"/>
    </row>
    <row r="1611" spans="28:53" s="94" customFormat="1">
      <c r="AB1611" s="575"/>
      <c r="AC1611" s="569"/>
      <c r="AD1611" s="569"/>
      <c r="AE1611" s="569"/>
      <c r="AF1611" s="569"/>
      <c r="AG1611" s="569"/>
      <c r="AH1611" s="569"/>
      <c r="AI1611" s="569"/>
      <c r="AJ1611" s="569"/>
      <c r="AK1611" s="569"/>
      <c r="AL1611" s="569"/>
      <c r="AM1611" s="569"/>
      <c r="AN1611" s="569"/>
      <c r="AQ1611" s="525"/>
      <c r="AR1611" s="525"/>
      <c r="AS1611" s="525"/>
      <c r="AT1611" s="525"/>
      <c r="AU1611" s="525"/>
      <c r="AV1611" s="525"/>
      <c r="AW1611" s="525"/>
      <c r="AX1611" s="525"/>
      <c r="AY1611" s="525"/>
      <c r="AZ1611" s="525"/>
      <c r="BA1611" s="525"/>
    </row>
    <row r="1612" spans="28:53" s="94" customFormat="1">
      <c r="AB1612" s="575"/>
      <c r="AC1612" s="569"/>
      <c r="AD1612" s="569"/>
      <c r="AE1612" s="569"/>
      <c r="AF1612" s="569"/>
      <c r="AG1612" s="569"/>
      <c r="AH1612" s="569"/>
      <c r="AI1612" s="569"/>
      <c r="AJ1612" s="569"/>
      <c r="AK1612" s="569"/>
      <c r="AL1612" s="569"/>
      <c r="AM1612" s="569"/>
      <c r="AN1612" s="569"/>
      <c r="AQ1612" s="525"/>
      <c r="AR1612" s="525"/>
      <c r="AS1612" s="525"/>
      <c r="AT1612" s="525"/>
      <c r="AU1612" s="525"/>
      <c r="AV1612" s="525"/>
      <c r="AW1612" s="525"/>
      <c r="AX1612" s="525"/>
      <c r="AY1612" s="525"/>
      <c r="AZ1612" s="525"/>
      <c r="BA1612" s="525"/>
    </row>
    <row r="1613" spans="28:53" s="94" customFormat="1">
      <c r="AB1613" s="575"/>
      <c r="AC1613" s="569"/>
      <c r="AD1613" s="569"/>
      <c r="AE1613" s="569"/>
      <c r="AF1613" s="569"/>
      <c r="AG1613" s="569"/>
      <c r="AH1613" s="569"/>
      <c r="AI1613" s="569"/>
      <c r="AJ1613" s="569"/>
      <c r="AK1613" s="569"/>
      <c r="AL1613" s="569"/>
      <c r="AM1613" s="569"/>
      <c r="AN1613" s="569"/>
      <c r="AQ1613" s="525"/>
      <c r="AR1613" s="525"/>
      <c r="AS1613" s="525"/>
      <c r="AT1613" s="525"/>
      <c r="AU1613" s="525"/>
      <c r="AV1613" s="525"/>
      <c r="AW1613" s="525"/>
      <c r="AX1613" s="525"/>
      <c r="AY1613" s="525"/>
      <c r="AZ1613" s="525"/>
      <c r="BA1613" s="525"/>
    </row>
    <row r="1614" spans="28:53" s="94" customFormat="1">
      <c r="AB1614" s="575"/>
      <c r="AC1614" s="569"/>
      <c r="AD1614" s="569"/>
      <c r="AE1614" s="569"/>
      <c r="AF1614" s="569"/>
      <c r="AG1614" s="569"/>
      <c r="AH1614" s="569"/>
      <c r="AI1614" s="569"/>
      <c r="AJ1614" s="569"/>
      <c r="AK1614" s="569"/>
      <c r="AL1614" s="569"/>
      <c r="AM1614" s="569"/>
      <c r="AN1614" s="569"/>
      <c r="AQ1614" s="525"/>
      <c r="AR1614" s="525"/>
      <c r="AS1614" s="525"/>
      <c r="AT1614" s="525"/>
      <c r="AU1614" s="525"/>
      <c r="AV1614" s="525"/>
      <c r="AW1614" s="525"/>
      <c r="AX1614" s="525"/>
      <c r="AY1614" s="525"/>
      <c r="AZ1614" s="525"/>
      <c r="BA1614" s="525"/>
    </row>
    <row r="1615" spans="28:53" s="94" customFormat="1">
      <c r="AB1615" s="575"/>
      <c r="AC1615" s="569"/>
      <c r="AD1615" s="569"/>
      <c r="AE1615" s="569"/>
      <c r="AF1615" s="569"/>
      <c r="AG1615" s="569"/>
      <c r="AH1615" s="569"/>
      <c r="AI1615" s="569"/>
      <c r="AJ1615" s="569"/>
      <c r="AK1615" s="569"/>
      <c r="AL1615" s="569"/>
      <c r="AM1615" s="569"/>
      <c r="AN1615" s="569"/>
      <c r="AQ1615" s="525"/>
      <c r="AR1615" s="525"/>
      <c r="AS1615" s="525"/>
      <c r="AT1615" s="525"/>
      <c r="AU1615" s="525"/>
      <c r="AV1615" s="525"/>
      <c r="AW1615" s="525"/>
      <c r="AX1615" s="525"/>
      <c r="AY1615" s="525"/>
      <c r="AZ1615" s="525"/>
      <c r="BA1615" s="525"/>
    </row>
    <row r="1616" spans="28:53" s="94" customFormat="1">
      <c r="AB1616" s="575"/>
      <c r="AC1616" s="569"/>
      <c r="AD1616" s="569"/>
      <c r="AE1616" s="569"/>
      <c r="AF1616" s="569"/>
      <c r="AG1616" s="569"/>
      <c r="AH1616" s="569"/>
      <c r="AI1616" s="569"/>
      <c r="AJ1616" s="569"/>
      <c r="AK1616" s="569"/>
      <c r="AL1616" s="569"/>
      <c r="AM1616" s="569"/>
      <c r="AN1616" s="569"/>
      <c r="AQ1616" s="525"/>
      <c r="AR1616" s="525"/>
      <c r="AS1616" s="525"/>
      <c r="AT1616" s="525"/>
      <c r="AU1616" s="525"/>
      <c r="AV1616" s="525"/>
      <c r="AW1616" s="525"/>
      <c r="AX1616" s="525"/>
      <c r="AY1616" s="525"/>
      <c r="AZ1616" s="525"/>
      <c r="BA1616" s="525"/>
    </row>
    <row r="1617" spans="28:53" s="94" customFormat="1">
      <c r="AB1617" s="575"/>
      <c r="AC1617" s="569"/>
      <c r="AD1617" s="569"/>
      <c r="AE1617" s="569"/>
      <c r="AF1617" s="569"/>
      <c r="AG1617" s="569"/>
      <c r="AH1617" s="569"/>
      <c r="AI1617" s="569"/>
      <c r="AJ1617" s="569"/>
      <c r="AK1617" s="569"/>
      <c r="AL1617" s="569"/>
      <c r="AM1617" s="569"/>
      <c r="AN1617" s="569"/>
      <c r="AQ1617" s="525"/>
      <c r="AR1617" s="525"/>
      <c r="AS1617" s="525"/>
      <c r="AT1617" s="525"/>
      <c r="AU1617" s="525"/>
      <c r="AV1617" s="525"/>
      <c r="AW1617" s="525"/>
      <c r="AX1617" s="525"/>
      <c r="AY1617" s="525"/>
      <c r="AZ1617" s="525"/>
      <c r="BA1617" s="525"/>
    </row>
    <row r="1618" spans="28:53" s="94" customFormat="1">
      <c r="AB1618" s="575"/>
      <c r="AC1618" s="569"/>
      <c r="AD1618" s="569"/>
      <c r="AE1618" s="569"/>
      <c r="AF1618" s="569"/>
      <c r="AG1618" s="569"/>
      <c r="AH1618" s="569"/>
      <c r="AI1618" s="569"/>
      <c r="AJ1618" s="569"/>
      <c r="AK1618" s="569"/>
      <c r="AL1618" s="569"/>
      <c r="AM1618" s="569"/>
      <c r="AN1618" s="569"/>
      <c r="AQ1618" s="525"/>
      <c r="AR1618" s="525"/>
      <c r="AS1618" s="525"/>
      <c r="AT1618" s="525"/>
      <c r="AU1618" s="525"/>
      <c r="AV1618" s="525"/>
      <c r="AW1618" s="525"/>
      <c r="AX1618" s="525"/>
      <c r="AY1618" s="525"/>
      <c r="AZ1618" s="525"/>
      <c r="BA1618" s="525"/>
    </row>
    <row r="1619" spans="28:53" s="94" customFormat="1">
      <c r="AB1619" s="575"/>
      <c r="AC1619" s="569"/>
      <c r="AD1619" s="569"/>
      <c r="AE1619" s="569"/>
      <c r="AF1619" s="569"/>
      <c r="AG1619" s="569"/>
      <c r="AH1619" s="569"/>
      <c r="AI1619" s="569"/>
      <c r="AJ1619" s="569"/>
      <c r="AK1619" s="569"/>
      <c r="AL1619" s="569"/>
      <c r="AM1619" s="569"/>
      <c r="AN1619" s="569"/>
      <c r="AQ1619" s="525"/>
      <c r="AR1619" s="525"/>
      <c r="AS1619" s="525"/>
      <c r="AT1619" s="525"/>
      <c r="AU1619" s="525"/>
      <c r="AV1619" s="525"/>
      <c r="AW1619" s="525"/>
      <c r="AX1619" s="525"/>
      <c r="AY1619" s="525"/>
      <c r="AZ1619" s="525"/>
      <c r="BA1619" s="525"/>
    </row>
    <row r="1620" spans="28:53" s="94" customFormat="1">
      <c r="AB1620" s="575"/>
      <c r="AC1620" s="569"/>
      <c r="AD1620" s="569"/>
      <c r="AE1620" s="569"/>
      <c r="AF1620" s="569"/>
      <c r="AG1620" s="569"/>
      <c r="AH1620" s="569"/>
      <c r="AI1620" s="569"/>
      <c r="AJ1620" s="569"/>
      <c r="AK1620" s="569"/>
      <c r="AL1620" s="569"/>
      <c r="AM1620" s="569"/>
      <c r="AN1620" s="569"/>
      <c r="AQ1620" s="525"/>
      <c r="AR1620" s="525"/>
      <c r="AS1620" s="525"/>
      <c r="AT1620" s="525"/>
      <c r="AU1620" s="525"/>
      <c r="AV1620" s="525"/>
      <c r="AW1620" s="525"/>
      <c r="AX1620" s="525"/>
      <c r="AY1620" s="525"/>
      <c r="AZ1620" s="525"/>
      <c r="BA1620" s="525"/>
    </row>
    <row r="1621" spans="28:53" s="94" customFormat="1">
      <c r="AB1621" s="575"/>
      <c r="AC1621" s="569"/>
      <c r="AD1621" s="569"/>
      <c r="AE1621" s="569"/>
      <c r="AF1621" s="569"/>
      <c r="AG1621" s="569"/>
      <c r="AH1621" s="569"/>
      <c r="AI1621" s="569"/>
      <c r="AJ1621" s="569"/>
      <c r="AK1621" s="569"/>
      <c r="AL1621" s="569"/>
      <c r="AM1621" s="569"/>
      <c r="AN1621" s="569"/>
      <c r="AQ1621" s="525"/>
      <c r="AR1621" s="525"/>
      <c r="AS1621" s="525"/>
      <c r="AT1621" s="525"/>
      <c r="AU1621" s="525"/>
      <c r="AV1621" s="525"/>
      <c r="AW1621" s="525"/>
      <c r="AX1621" s="525"/>
      <c r="AY1621" s="525"/>
      <c r="AZ1621" s="525"/>
      <c r="BA1621" s="525"/>
    </row>
    <row r="1622" spans="28:53" s="94" customFormat="1">
      <c r="AB1622" s="575"/>
      <c r="AC1622" s="569"/>
      <c r="AD1622" s="569"/>
      <c r="AE1622" s="569"/>
      <c r="AF1622" s="569"/>
      <c r="AG1622" s="569"/>
      <c r="AH1622" s="569"/>
      <c r="AI1622" s="569"/>
      <c r="AJ1622" s="569"/>
      <c r="AK1622" s="569"/>
      <c r="AL1622" s="569"/>
      <c r="AM1622" s="569"/>
      <c r="AN1622" s="569"/>
      <c r="AQ1622" s="525"/>
      <c r="AR1622" s="525"/>
      <c r="AS1622" s="525"/>
      <c r="AT1622" s="525"/>
      <c r="AU1622" s="525"/>
      <c r="AV1622" s="525"/>
      <c r="AW1622" s="525"/>
      <c r="AX1622" s="525"/>
      <c r="AY1622" s="525"/>
      <c r="AZ1622" s="525"/>
      <c r="BA1622" s="525"/>
    </row>
    <row r="1623" spans="28:53" s="94" customFormat="1">
      <c r="AB1623" s="575"/>
      <c r="AC1623" s="569"/>
      <c r="AD1623" s="569"/>
      <c r="AE1623" s="569"/>
      <c r="AF1623" s="569"/>
      <c r="AG1623" s="569"/>
      <c r="AH1623" s="569"/>
      <c r="AI1623" s="569"/>
      <c r="AJ1623" s="569"/>
      <c r="AK1623" s="569"/>
      <c r="AL1623" s="569"/>
      <c r="AM1623" s="569"/>
      <c r="AN1623" s="569"/>
      <c r="AQ1623" s="525"/>
      <c r="AR1623" s="525"/>
      <c r="AS1623" s="525"/>
      <c r="AT1623" s="525"/>
      <c r="AU1623" s="525"/>
      <c r="AV1623" s="525"/>
      <c r="AW1623" s="525"/>
      <c r="AX1623" s="525"/>
      <c r="AY1623" s="525"/>
      <c r="AZ1623" s="525"/>
      <c r="BA1623" s="525"/>
    </row>
    <row r="1624" spans="28:53" s="94" customFormat="1">
      <c r="AB1624" s="575"/>
      <c r="AC1624" s="569"/>
      <c r="AD1624" s="569"/>
      <c r="AE1624" s="569"/>
      <c r="AF1624" s="569"/>
      <c r="AG1624" s="569"/>
      <c r="AH1624" s="569"/>
      <c r="AI1624" s="569"/>
      <c r="AJ1624" s="569"/>
      <c r="AK1624" s="569"/>
      <c r="AL1624" s="569"/>
      <c r="AM1624" s="569"/>
      <c r="AN1624" s="569"/>
      <c r="AQ1624" s="525"/>
      <c r="AR1624" s="525"/>
      <c r="AS1624" s="525"/>
      <c r="AT1624" s="525"/>
      <c r="AU1624" s="525"/>
      <c r="AV1624" s="525"/>
      <c r="AW1624" s="525"/>
      <c r="AX1624" s="525"/>
      <c r="AY1624" s="525"/>
      <c r="AZ1624" s="525"/>
      <c r="BA1624" s="525"/>
    </row>
    <row r="1625" spans="28:53" s="94" customFormat="1">
      <c r="AB1625" s="575"/>
      <c r="AC1625" s="569"/>
      <c r="AD1625" s="569"/>
      <c r="AE1625" s="569"/>
      <c r="AF1625" s="569"/>
      <c r="AG1625" s="569"/>
      <c r="AH1625" s="569"/>
      <c r="AI1625" s="569"/>
      <c r="AJ1625" s="569"/>
      <c r="AK1625" s="569"/>
      <c r="AL1625" s="569"/>
      <c r="AM1625" s="569"/>
      <c r="AN1625" s="569"/>
      <c r="AQ1625" s="525"/>
      <c r="AR1625" s="525"/>
      <c r="AS1625" s="525"/>
      <c r="AT1625" s="525"/>
      <c r="AU1625" s="525"/>
      <c r="AV1625" s="525"/>
      <c r="AW1625" s="525"/>
      <c r="AX1625" s="525"/>
      <c r="AY1625" s="525"/>
      <c r="AZ1625" s="525"/>
      <c r="BA1625" s="525"/>
    </row>
    <row r="1626" spans="28:53" s="94" customFormat="1">
      <c r="AB1626" s="575"/>
      <c r="AC1626" s="569"/>
      <c r="AD1626" s="569"/>
      <c r="AE1626" s="569"/>
      <c r="AF1626" s="569"/>
      <c r="AG1626" s="569"/>
      <c r="AH1626" s="569"/>
      <c r="AI1626" s="569"/>
      <c r="AJ1626" s="569"/>
      <c r="AK1626" s="569"/>
      <c r="AL1626" s="569"/>
      <c r="AM1626" s="569"/>
      <c r="AN1626" s="569"/>
      <c r="AQ1626" s="525"/>
      <c r="AR1626" s="525"/>
      <c r="AS1626" s="525"/>
      <c r="AT1626" s="525"/>
      <c r="AU1626" s="525"/>
      <c r="AV1626" s="525"/>
      <c r="AW1626" s="525"/>
      <c r="AX1626" s="525"/>
      <c r="AY1626" s="525"/>
      <c r="AZ1626" s="525"/>
      <c r="BA1626" s="525"/>
    </row>
    <row r="1627" spans="28:53" s="94" customFormat="1">
      <c r="AB1627" s="575"/>
      <c r="AC1627" s="569"/>
      <c r="AD1627" s="569"/>
      <c r="AE1627" s="569"/>
      <c r="AF1627" s="569"/>
      <c r="AG1627" s="569"/>
      <c r="AH1627" s="569"/>
      <c r="AI1627" s="569"/>
      <c r="AJ1627" s="569"/>
      <c r="AK1627" s="569"/>
      <c r="AL1627" s="569"/>
      <c r="AM1627" s="569"/>
      <c r="AN1627" s="569"/>
      <c r="AQ1627" s="525"/>
      <c r="AR1627" s="525"/>
      <c r="AS1627" s="525"/>
      <c r="AT1627" s="525"/>
      <c r="AU1627" s="525"/>
      <c r="AV1627" s="525"/>
      <c r="AW1627" s="525"/>
      <c r="AX1627" s="525"/>
      <c r="AY1627" s="525"/>
      <c r="AZ1627" s="525"/>
      <c r="BA1627" s="525"/>
    </row>
    <row r="1628" spans="28:53" s="94" customFormat="1">
      <c r="AB1628" s="575"/>
      <c r="AC1628" s="569"/>
      <c r="AD1628" s="569"/>
      <c r="AE1628" s="569"/>
      <c r="AF1628" s="569"/>
      <c r="AG1628" s="569"/>
      <c r="AH1628" s="569"/>
      <c r="AI1628" s="569"/>
      <c r="AJ1628" s="569"/>
      <c r="AK1628" s="569"/>
      <c r="AL1628" s="569"/>
      <c r="AM1628" s="569"/>
      <c r="AN1628" s="569"/>
      <c r="AQ1628" s="525"/>
      <c r="AR1628" s="525"/>
      <c r="AS1628" s="525"/>
      <c r="AT1628" s="525"/>
      <c r="AU1628" s="525"/>
      <c r="AV1628" s="525"/>
      <c r="AW1628" s="525"/>
      <c r="AX1628" s="525"/>
      <c r="AY1628" s="525"/>
      <c r="AZ1628" s="525"/>
      <c r="BA1628" s="525"/>
    </row>
    <row r="1629" spans="28:53" s="94" customFormat="1">
      <c r="AB1629" s="575"/>
      <c r="AC1629" s="569"/>
      <c r="AD1629" s="569"/>
      <c r="AE1629" s="569"/>
      <c r="AF1629" s="569"/>
      <c r="AG1629" s="569"/>
      <c r="AH1629" s="569"/>
      <c r="AI1629" s="569"/>
      <c r="AJ1629" s="569"/>
      <c r="AK1629" s="569"/>
      <c r="AL1629" s="569"/>
      <c r="AM1629" s="569"/>
      <c r="AN1629" s="569"/>
      <c r="AQ1629" s="525"/>
      <c r="AR1629" s="525"/>
      <c r="AS1629" s="525"/>
      <c r="AT1629" s="525"/>
      <c r="AU1629" s="525"/>
      <c r="AV1629" s="525"/>
      <c r="AW1629" s="525"/>
      <c r="AX1629" s="525"/>
      <c r="AY1629" s="525"/>
      <c r="AZ1629" s="525"/>
      <c r="BA1629" s="525"/>
    </row>
    <row r="1630" spans="28:53" s="94" customFormat="1">
      <c r="AB1630" s="575"/>
      <c r="AC1630" s="569"/>
      <c r="AD1630" s="569"/>
      <c r="AE1630" s="569"/>
      <c r="AF1630" s="569"/>
      <c r="AG1630" s="569"/>
      <c r="AH1630" s="569"/>
      <c r="AI1630" s="569"/>
      <c r="AJ1630" s="569"/>
      <c r="AK1630" s="569"/>
      <c r="AL1630" s="569"/>
      <c r="AM1630" s="569"/>
      <c r="AN1630" s="569"/>
      <c r="AQ1630" s="525"/>
      <c r="AR1630" s="525"/>
      <c r="AS1630" s="525"/>
      <c r="AT1630" s="525"/>
      <c r="AU1630" s="525"/>
      <c r="AV1630" s="525"/>
      <c r="AW1630" s="525"/>
      <c r="AX1630" s="525"/>
      <c r="AY1630" s="525"/>
      <c r="AZ1630" s="525"/>
      <c r="BA1630" s="525"/>
    </row>
    <row r="1631" spans="28:53" s="94" customFormat="1">
      <c r="AB1631" s="575"/>
      <c r="AC1631" s="569"/>
      <c r="AD1631" s="569"/>
      <c r="AE1631" s="569"/>
      <c r="AF1631" s="569"/>
      <c r="AG1631" s="569"/>
      <c r="AH1631" s="569"/>
      <c r="AI1631" s="569"/>
      <c r="AJ1631" s="569"/>
      <c r="AK1631" s="569"/>
      <c r="AL1631" s="569"/>
      <c r="AM1631" s="569"/>
      <c r="AN1631" s="569"/>
      <c r="AQ1631" s="525"/>
      <c r="AR1631" s="525"/>
      <c r="AS1631" s="525"/>
      <c r="AT1631" s="525"/>
      <c r="AU1631" s="525"/>
      <c r="AV1631" s="525"/>
      <c r="AW1631" s="525"/>
      <c r="AX1631" s="525"/>
      <c r="AY1631" s="525"/>
      <c r="AZ1631" s="525"/>
      <c r="BA1631" s="525"/>
    </row>
    <row r="1632" spans="28:53" s="94" customFormat="1">
      <c r="AB1632" s="575"/>
      <c r="AC1632" s="569"/>
      <c r="AD1632" s="569"/>
      <c r="AE1632" s="569"/>
      <c r="AF1632" s="569"/>
      <c r="AG1632" s="569"/>
      <c r="AH1632" s="569"/>
      <c r="AI1632" s="569"/>
      <c r="AJ1632" s="569"/>
      <c r="AK1632" s="569"/>
      <c r="AL1632" s="569"/>
      <c r="AM1632" s="569"/>
      <c r="AN1632" s="569"/>
      <c r="AQ1632" s="525"/>
      <c r="AR1632" s="525"/>
      <c r="AS1632" s="525"/>
      <c r="AT1632" s="525"/>
      <c r="AU1632" s="525"/>
      <c r="AV1632" s="525"/>
      <c r="AW1632" s="525"/>
      <c r="AX1632" s="525"/>
      <c r="AY1632" s="525"/>
      <c r="AZ1632" s="525"/>
      <c r="BA1632" s="525"/>
    </row>
    <row r="1633" spans="28:53" s="94" customFormat="1">
      <c r="AB1633" s="575"/>
      <c r="AC1633" s="569"/>
      <c r="AD1633" s="569"/>
      <c r="AE1633" s="569"/>
      <c r="AF1633" s="569"/>
      <c r="AG1633" s="569"/>
      <c r="AH1633" s="569"/>
      <c r="AI1633" s="569"/>
      <c r="AJ1633" s="569"/>
      <c r="AK1633" s="569"/>
      <c r="AL1633" s="569"/>
      <c r="AM1633" s="569"/>
      <c r="AN1633" s="569"/>
      <c r="AQ1633" s="525"/>
      <c r="AR1633" s="525"/>
      <c r="AS1633" s="525"/>
      <c r="AT1633" s="525"/>
      <c r="AU1633" s="525"/>
      <c r="AV1633" s="525"/>
      <c r="AW1633" s="525"/>
      <c r="AX1633" s="525"/>
      <c r="AY1633" s="525"/>
      <c r="AZ1633" s="525"/>
      <c r="BA1633" s="525"/>
    </row>
    <row r="1634" spans="28:53" s="94" customFormat="1">
      <c r="AB1634" s="575"/>
      <c r="AC1634" s="569"/>
      <c r="AD1634" s="569"/>
      <c r="AE1634" s="569"/>
      <c r="AF1634" s="569"/>
      <c r="AG1634" s="569"/>
      <c r="AH1634" s="569"/>
      <c r="AI1634" s="569"/>
      <c r="AJ1634" s="569"/>
      <c r="AK1634" s="569"/>
      <c r="AL1634" s="569"/>
      <c r="AM1634" s="569"/>
      <c r="AN1634" s="569"/>
      <c r="AQ1634" s="525"/>
      <c r="AR1634" s="525"/>
      <c r="AS1634" s="525"/>
      <c r="AT1634" s="525"/>
      <c r="AU1634" s="525"/>
      <c r="AV1634" s="525"/>
      <c r="AW1634" s="525"/>
      <c r="AX1634" s="525"/>
      <c r="AY1634" s="525"/>
      <c r="AZ1634" s="525"/>
      <c r="BA1634" s="525"/>
    </row>
    <row r="1635" spans="28:53" s="94" customFormat="1">
      <c r="AB1635" s="575"/>
      <c r="AC1635" s="569"/>
      <c r="AD1635" s="569"/>
      <c r="AE1635" s="569"/>
      <c r="AF1635" s="569"/>
      <c r="AG1635" s="569"/>
      <c r="AH1635" s="569"/>
      <c r="AI1635" s="569"/>
      <c r="AJ1635" s="569"/>
      <c r="AK1635" s="569"/>
      <c r="AL1635" s="569"/>
      <c r="AM1635" s="569"/>
      <c r="AN1635" s="569"/>
      <c r="AQ1635" s="525"/>
      <c r="AR1635" s="525"/>
      <c r="AS1635" s="525"/>
      <c r="AT1635" s="525"/>
      <c r="AU1635" s="525"/>
      <c r="AV1635" s="525"/>
      <c r="AW1635" s="525"/>
      <c r="AX1635" s="525"/>
      <c r="AY1635" s="525"/>
      <c r="AZ1635" s="525"/>
      <c r="BA1635" s="525"/>
    </row>
    <row r="1636" spans="28:53" s="94" customFormat="1">
      <c r="AB1636" s="575"/>
      <c r="AC1636" s="569"/>
      <c r="AD1636" s="569"/>
      <c r="AE1636" s="569"/>
      <c r="AF1636" s="569"/>
      <c r="AG1636" s="569"/>
      <c r="AH1636" s="569"/>
      <c r="AI1636" s="569"/>
      <c r="AJ1636" s="569"/>
      <c r="AK1636" s="569"/>
      <c r="AL1636" s="569"/>
      <c r="AM1636" s="569"/>
      <c r="AN1636" s="569"/>
      <c r="AQ1636" s="525"/>
      <c r="AR1636" s="525"/>
      <c r="AS1636" s="525"/>
      <c r="AT1636" s="525"/>
      <c r="AU1636" s="525"/>
      <c r="AV1636" s="525"/>
      <c r="AW1636" s="525"/>
      <c r="AX1636" s="525"/>
      <c r="AY1636" s="525"/>
      <c r="AZ1636" s="525"/>
      <c r="BA1636" s="525"/>
    </row>
    <row r="1637" spans="28:53" s="94" customFormat="1">
      <c r="AB1637" s="575"/>
      <c r="AC1637" s="569"/>
      <c r="AD1637" s="569"/>
      <c r="AE1637" s="569"/>
      <c r="AF1637" s="569"/>
      <c r="AG1637" s="569"/>
      <c r="AH1637" s="569"/>
      <c r="AI1637" s="569"/>
      <c r="AJ1637" s="569"/>
      <c r="AK1637" s="569"/>
      <c r="AL1637" s="569"/>
      <c r="AM1637" s="569"/>
      <c r="AN1637" s="569"/>
      <c r="AQ1637" s="525"/>
      <c r="AR1637" s="525"/>
      <c r="AS1637" s="525"/>
      <c r="AT1637" s="525"/>
      <c r="AU1637" s="525"/>
      <c r="AV1637" s="525"/>
      <c r="AW1637" s="525"/>
      <c r="AX1637" s="525"/>
      <c r="AY1637" s="525"/>
      <c r="AZ1637" s="525"/>
      <c r="BA1637" s="525"/>
    </row>
    <row r="1638" spans="28:53" s="94" customFormat="1">
      <c r="AB1638" s="575"/>
      <c r="AC1638" s="569"/>
      <c r="AD1638" s="569"/>
      <c r="AE1638" s="569"/>
      <c r="AF1638" s="569"/>
      <c r="AG1638" s="569"/>
      <c r="AH1638" s="569"/>
      <c r="AI1638" s="569"/>
      <c r="AJ1638" s="569"/>
      <c r="AK1638" s="569"/>
      <c r="AL1638" s="569"/>
      <c r="AM1638" s="569"/>
      <c r="AN1638" s="569"/>
      <c r="AQ1638" s="525"/>
      <c r="AR1638" s="525"/>
      <c r="AS1638" s="525"/>
      <c r="AT1638" s="525"/>
      <c r="AU1638" s="525"/>
      <c r="AV1638" s="525"/>
      <c r="AW1638" s="525"/>
      <c r="AX1638" s="525"/>
      <c r="AY1638" s="525"/>
      <c r="AZ1638" s="525"/>
      <c r="BA1638" s="525"/>
    </row>
    <row r="1639" spans="28:53" s="94" customFormat="1">
      <c r="AB1639" s="575"/>
      <c r="AC1639" s="569"/>
      <c r="AD1639" s="569"/>
      <c r="AE1639" s="569"/>
      <c r="AF1639" s="569"/>
      <c r="AG1639" s="569"/>
      <c r="AH1639" s="569"/>
      <c r="AI1639" s="569"/>
      <c r="AJ1639" s="569"/>
      <c r="AK1639" s="569"/>
      <c r="AL1639" s="569"/>
      <c r="AM1639" s="569"/>
      <c r="AN1639" s="569"/>
      <c r="AQ1639" s="525"/>
      <c r="AR1639" s="525"/>
      <c r="AS1639" s="525"/>
      <c r="AT1639" s="525"/>
      <c r="AU1639" s="525"/>
      <c r="AV1639" s="525"/>
      <c r="AW1639" s="525"/>
      <c r="AX1639" s="525"/>
      <c r="AY1639" s="525"/>
      <c r="AZ1639" s="525"/>
      <c r="BA1639" s="525"/>
    </row>
    <row r="1640" spans="28:53" s="94" customFormat="1">
      <c r="AB1640" s="575"/>
      <c r="AC1640" s="569"/>
      <c r="AD1640" s="569"/>
      <c r="AE1640" s="569"/>
      <c r="AF1640" s="569"/>
      <c r="AG1640" s="569"/>
      <c r="AH1640" s="569"/>
      <c r="AI1640" s="569"/>
      <c r="AJ1640" s="569"/>
      <c r="AK1640" s="569"/>
      <c r="AL1640" s="569"/>
      <c r="AM1640" s="569"/>
      <c r="AN1640" s="569"/>
      <c r="AQ1640" s="525"/>
      <c r="AR1640" s="525"/>
      <c r="AS1640" s="525"/>
      <c r="AT1640" s="525"/>
      <c r="AU1640" s="525"/>
      <c r="AV1640" s="525"/>
      <c r="AW1640" s="525"/>
      <c r="AX1640" s="525"/>
      <c r="AY1640" s="525"/>
      <c r="AZ1640" s="525"/>
      <c r="BA1640" s="525"/>
    </row>
    <row r="1641" spans="28:53" s="94" customFormat="1">
      <c r="AB1641" s="575"/>
      <c r="AC1641" s="569"/>
      <c r="AD1641" s="569"/>
      <c r="AE1641" s="569"/>
      <c r="AF1641" s="569"/>
      <c r="AG1641" s="569"/>
      <c r="AH1641" s="569"/>
      <c r="AI1641" s="569"/>
      <c r="AJ1641" s="569"/>
      <c r="AK1641" s="569"/>
      <c r="AL1641" s="569"/>
      <c r="AM1641" s="569"/>
      <c r="AN1641" s="569"/>
      <c r="AQ1641" s="525"/>
      <c r="AR1641" s="525"/>
      <c r="AS1641" s="525"/>
      <c r="AT1641" s="525"/>
      <c r="AU1641" s="525"/>
      <c r="AV1641" s="525"/>
      <c r="AW1641" s="525"/>
      <c r="AX1641" s="525"/>
      <c r="AY1641" s="525"/>
      <c r="AZ1641" s="525"/>
      <c r="BA1641" s="525"/>
    </row>
    <row r="1642" spans="28:53" s="94" customFormat="1">
      <c r="AB1642" s="575"/>
      <c r="AC1642" s="569"/>
      <c r="AD1642" s="569"/>
      <c r="AE1642" s="569"/>
      <c r="AF1642" s="569"/>
      <c r="AG1642" s="569"/>
      <c r="AH1642" s="569"/>
      <c r="AI1642" s="569"/>
      <c r="AJ1642" s="569"/>
      <c r="AK1642" s="569"/>
      <c r="AL1642" s="569"/>
      <c r="AM1642" s="569"/>
      <c r="AN1642" s="569"/>
      <c r="AQ1642" s="525"/>
      <c r="AR1642" s="525"/>
      <c r="AS1642" s="525"/>
      <c r="AT1642" s="525"/>
      <c r="AU1642" s="525"/>
      <c r="AV1642" s="525"/>
      <c r="AW1642" s="525"/>
      <c r="AX1642" s="525"/>
      <c r="AY1642" s="525"/>
      <c r="AZ1642" s="525"/>
      <c r="BA1642" s="525"/>
    </row>
    <row r="1643" spans="28:53" s="94" customFormat="1">
      <c r="AB1643" s="575"/>
      <c r="AC1643" s="569"/>
      <c r="AD1643" s="569"/>
      <c r="AE1643" s="569"/>
      <c r="AF1643" s="569"/>
      <c r="AG1643" s="569"/>
      <c r="AH1643" s="569"/>
      <c r="AI1643" s="569"/>
      <c r="AJ1643" s="569"/>
      <c r="AK1643" s="569"/>
      <c r="AL1643" s="569"/>
      <c r="AM1643" s="569"/>
      <c r="AN1643" s="569"/>
      <c r="AQ1643" s="525"/>
      <c r="AR1643" s="525"/>
      <c r="AS1643" s="525"/>
      <c r="AT1643" s="525"/>
      <c r="AU1643" s="525"/>
      <c r="AV1643" s="525"/>
      <c r="AW1643" s="525"/>
      <c r="AX1643" s="525"/>
      <c r="AY1643" s="525"/>
      <c r="AZ1643" s="525"/>
      <c r="BA1643" s="525"/>
    </row>
    <row r="1644" spans="28:53" s="94" customFormat="1">
      <c r="AB1644" s="575"/>
      <c r="AC1644" s="569"/>
      <c r="AD1644" s="569"/>
      <c r="AE1644" s="569"/>
      <c r="AF1644" s="569"/>
      <c r="AG1644" s="569"/>
      <c r="AH1644" s="569"/>
      <c r="AI1644" s="569"/>
      <c r="AJ1644" s="569"/>
      <c r="AK1644" s="569"/>
      <c r="AL1644" s="569"/>
      <c r="AM1644" s="569"/>
      <c r="AN1644" s="569"/>
      <c r="AQ1644" s="525"/>
      <c r="AR1644" s="525"/>
      <c r="AS1644" s="525"/>
      <c r="AT1644" s="525"/>
      <c r="AU1644" s="525"/>
      <c r="AV1644" s="525"/>
      <c r="AW1644" s="525"/>
      <c r="AX1644" s="525"/>
      <c r="AY1644" s="525"/>
      <c r="AZ1644" s="525"/>
      <c r="BA1644" s="525"/>
    </row>
    <row r="1645" spans="28:53" s="94" customFormat="1">
      <c r="AB1645" s="575"/>
      <c r="AC1645" s="569"/>
      <c r="AD1645" s="569"/>
      <c r="AE1645" s="569"/>
      <c r="AF1645" s="569"/>
      <c r="AG1645" s="569"/>
      <c r="AH1645" s="569"/>
      <c r="AI1645" s="569"/>
      <c r="AJ1645" s="569"/>
      <c r="AK1645" s="569"/>
      <c r="AL1645" s="569"/>
      <c r="AM1645" s="569"/>
      <c r="AN1645" s="569"/>
      <c r="AQ1645" s="525"/>
      <c r="AR1645" s="525"/>
      <c r="AS1645" s="525"/>
      <c r="AT1645" s="525"/>
      <c r="AU1645" s="525"/>
      <c r="AV1645" s="525"/>
      <c r="AW1645" s="525"/>
      <c r="AX1645" s="525"/>
      <c r="AY1645" s="525"/>
      <c r="AZ1645" s="525"/>
      <c r="BA1645" s="525"/>
    </row>
    <row r="1646" spans="28:53" s="94" customFormat="1">
      <c r="AB1646" s="575"/>
      <c r="AC1646" s="569"/>
      <c r="AD1646" s="569"/>
      <c r="AE1646" s="569"/>
      <c r="AF1646" s="569"/>
      <c r="AG1646" s="569"/>
      <c r="AH1646" s="569"/>
      <c r="AI1646" s="569"/>
      <c r="AJ1646" s="569"/>
      <c r="AK1646" s="569"/>
      <c r="AL1646" s="569"/>
      <c r="AM1646" s="569"/>
      <c r="AN1646" s="569"/>
      <c r="AQ1646" s="525"/>
      <c r="AR1646" s="525"/>
      <c r="AS1646" s="525"/>
      <c r="AT1646" s="525"/>
      <c r="AU1646" s="525"/>
      <c r="AV1646" s="525"/>
      <c r="AW1646" s="525"/>
      <c r="AX1646" s="525"/>
      <c r="AY1646" s="525"/>
      <c r="AZ1646" s="525"/>
      <c r="BA1646" s="525"/>
    </row>
    <row r="1647" spans="28:53" s="94" customFormat="1">
      <c r="AB1647" s="575"/>
      <c r="AC1647" s="569"/>
      <c r="AD1647" s="569"/>
      <c r="AE1647" s="569"/>
      <c r="AF1647" s="569"/>
      <c r="AG1647" s="569"/>
      <c r="AH1647" s="569"/>
      <c r="AI1647" s="569"/>
      <c r="AJ1647" s="569"/>
      <c r="AK1647" s="569"/>
      <c r="AL1647" s="569"/>
      <c r="AM1647" s="569"/>
      <c r="AN1647" s="569"/>
      <c r="AQ1647" s="525"/>
      <c r="AR1647" s="525"/>
      <c r="AS1647" s="525"/>
      <c r="AT1647" s="525"/>
      <c r="AU1647" s="525"/>
      <c r="AV1647" s="525"/>
      <c r="AW1647" s="525"/>
      <c r="AX1647" s="525"/>
      <c r="AY1647" s="525"/>
      <c r="AZ1647" s="525"/>
      <c r="BA1647" s="525"/>
    </row>
    <row r="1648" spans="28:53" s="94" customFormat="1">
      <c r="AB1648" s="575"/>
      <c r="AC1648" s="569"/>
      <c r="AD1648" s="569"/>
      <c r="AE1648" s="569"/>
      <c r="AF1648" s="569"/>
      <c r="AG1648" s="569"/>
      <c r="AH1648" s="569"/>
      <c r="AI1648" s="569"/>
      <c r="AJ1648" s="569"/>
      <c r="AK1648" s="569"/>
      <c r="AL1648" s="569"/>
      <c r="AM1648" s="569"/>
      <c r="AN1648" s="569"/>
      <c r="AQ1648" s="525"/>
      <c r="AR1648" s="525"/>
      <c r="AS1648" s="525"/>
      <c r="AT1648" s="525"/>
      <c r="AU1648" s="525"/>
      <c r="AV1648" s="525"/>
      <c r="AW1648" s="525"/>
      <c r="AX1648" s="525"/>
      <c r="AY1648" s="525"/>
      <c r="AZ1648" s="525"/>
      <c r="BA1648" s="525"/>
    </row>
    <row r="1649" spans="28:53" s="94" customFormat="1">
      <c r="AB1649" s="575"/>
      <c r="AC1649" s="569"/>
      <c r="AD1649" s="569"/>
      <c r="AE1649" s="569"/>
      <c r="AF1649" s="569"/>
      <c r="AG1649" s="569"/>
      <c r="AH1649" s="569"/>
      <c r="AI1649" s="569"/>
      <c r="AJ1649" s="569"/>
      <c r="AK1649" s="569"/>
      <c r="AL1649" s="569"/>
      <c r="AM1649" s="569"/>
      <c r="AN1649" s="569"/>
      <c r="AQ1649" s="525"/>
      <c r="AR1649" s="525"/>
      <c r="AS1649" s="525"/>
      <c r="AT1649" s="525"/>
      <c r="AU1649" s="525"/>
      <c r="AV1649" s="525"/>
      <c r="AW1649" s="525"/>
      <c r="AX1649" s="525"/>
      <c r="AY1649" s="525"/>
      <c r="AZ1649" s="525"/>
      <c r="BA1649" s="525"/>
    </row>
    <row r="1650" spans="28:53" s="94" customFormat="1">
      <c r="AB1650" s="575"/>
      <c r="AC1650" s="569"/>
      <c r="AD1650" s="569"/>
      <c r="AE1650" s="569"/>
      <c r="AF1650" s="569"/>
      <c r="AG1650" s="569"/>
      <c r="AH1650" s="569"/>
      <c r="AI1650" s="569"/>
      <c r="AJ1650" s="569"/>
      <c r="AK1650" s="569"/>
      <c r="AL1650" s="569"/>
      <c r="AM1650" s="569"/>
      <c r="AN1650" s="569"/>
      <c r="AQ1650" s="525"/>
      <c r="AR1650" s="525"/>
      <c r="AS1650" s="525"/>
      <c r="AT1650" s="525"/>
      <c r="AU1650" s="525"/>
      <c r="AV1650" s="525"/>
      <c r="AW1650" s="525"/>
      <c r="AX1650" s="525"/>
      <c r="AY1650" s="525"/>
      <c r="AZ1650" s="525"/>
      <c r="BA1650" s="525"/>
    </row>
    <row r="1651" spans="28:53" s="94" customFormat="1">
      <c r="AB1651" s="575"/>
      <c r="AC1651" s="569"/>
      <c r="AD1651" s="569"/>
      <c r="AE1651" s="569"/>
      <c r="AF1651" s="569"/>
      <c r="AG1651" s="569"/>
      <c r="AH1651" s="569"/>
      <c r="AI1651" s="569"/>
      <c r="AJ1651" s="569"/>
      <c r="AK1651" s="569"/>
      <c r="AL1651" s="569"/>
      <c r="AM1651" s="569"/>
      <c r="AN1651" s="569"/>
      <c r="AQ1651" s="525"/>
      <c r="AR1651" s="525"/>
      <c r="AS1651" s="525"/>
      <c r="AT1651" s="525"/>
      <c r="AU1651" s="525"/>
      <c r="AV1651" s="525"/>
      <c r="AW1651" s="525"/>
      <c r="AX1651" s="525"/>
      <c r="AY1651" s="525"/>
      <c r="AZ1651" s="525"/>
      <c r="BA1651" s="525"/>
    </row>
    <row r="1652" spans="28:53" s="94" customFormat="1">
      <c r="AB1652" s="575"/>
      <c r="AC1652" s="569"/>
      <c r="AD1652" s="569"/>
      <c r="AE1652" s="569"/>
      <c r="AF1652" s="569"/>
      <c r="AG1652" s="569"/>
      <c r="AH1652" s="569"/>
      <c r="AI1652" s="569"/>
      <c r="AJ1652" s="569"/>
      <c r="AK1652" s="569"/>
      <c r="AL1652" s="569"/>
      <c r="AM1652" s="569"/>
      <c r="AN1652" s="569"/>
      <c r="AQ1652" s="525"/>
      <c r="AR1652" s="525"/>
      <c r="AS1652" s="525"/>
      <c r="AT1652" s="525"/>
      <c r="AU1652" s="525"/>
      <c r="AV1652" s="525"/>
      <c r="AW1652" s="525"/>
      <c r="AX1652" s="525"/>
      <c r="AY1652" s="525"/>
      <c r="AZ1652" s="525"/>
      <c r="BA1652" s="525"/>
    </row>
    <row r="1653" spans="28:53" s="94" customFormat="1">
      <c r="AB1653" s="575"/>
      <c r="AC1653" s="569"/>
      <c r="AD1653" s="569"/>
      <c r="AE1653" s="569"/>
      <c r="AF1653" s="569"/>
      <c r="AG1653" s="569"/>
      <c r="AH1653" s="569"/>
      <c r="AI1653" s="569"/>
      <c r="AJ1653" s="569"/>
      <c r="AK1653" s="569"/>
      <c r="AL1653" s="569"/>
      <c r="AM1653" s="569"/>
      <c r="AN1653" s="569"/>
      <c r="AQ1653" s="525"/>
      <c r="AR1653" s="525"/>
      <c r="AS1653" s="525"/>
      <c r="AT1653" s="525"/>
      <c r="AU1653" s="525"/>
      <c r="AV1653" s="525"/>
      <c r="AW1653" s="525"/>
      <c r="AX1653" s="525"/>
      <c r="AY1653" s="525"/>
      <c r="AZ1653" s="525"/>
      <c r="BA1653" s="525"/>
    </row>
    <row r="1654" spans="28:53" s="94" customFormat="1">
      <c r="AB1654" s="575"/>
      <c r="AC1654" s="569"/>
      <c r="AD1654" s="569"/>
      <c r="AE1654" s="569"/>
      <c r="AF1654" s="569"/>
      <c r="AG1654" s="569"/>
      <c r="AH1654" s="569"/>
      <c r="AI1654" s="569"/>
      <c r="AJ1654" s="569"/>
      <c r="AK1654" s="569"/>
      <c r="AL1654" s="569"/>
      <c r="AM1654" s="569"/>
      <c r="AN1654" s="569"/>
      <c r="AQ1654" s="525"/>
      <c r="AR1654" s="525"/>
      <c r="AS1654" s="525"/>
      <c r="AT1654" s="525"/>
      <c r="AU1654" s="525"/>
      <c r="AV1654" s="525"/>
      <c r="AW1654" s="525"/>
      <c r="AX1654" s="525"/>
      <c r="AY1654" s="525"/>
      <c r="AZ1654" s="525"/>
      <c r="BA1654" s="525"/>
    </row>
    <row r="1655" spans="28:53" s="94" customFormat="1">
      <c r="AB1655" s="575"/>
      <c r="AC1655" s="569"/>
      <c r="AD1655" s="569"/>
      <c r="AE1655" s="569"/>
      <c r="AF1655" s="569"/>
      <c r="AG1655" s="569"/>
      <c r="AH1655" s="569"/>
      <c r="AI1655" s="569"/>
      <c r="AJ1655" s="569"/>
      <c r="AK1655" s="569"/>
      <c r="AL1655" s="569"/>
      <c r="AM1655" s="569"/>
      <c r="AN1655" s="569"/>
      <c r="AQ1655" s="525"/>
      <c r="AR1655" s="525"/>
      <c r="AS1655" s="525"/>
      <c r="AT1655" s="525"/>
      <c r="AU1655" s="525"/>
      <c r="AV1655" s="525"/>
      <c r="AW1655" s="525"/>
      <c r="AX1655" s="525"/>
      <c r="AY1655" s="525"/>
      <c r="AZ1655" s="525"/>
      <c r="BA1655" s="525"/>
    </row>
    <row r="1656" spans="28:53" s="94" customFormat="1">
      <c r="AB1656" s="575"/>
      <c r="AC1656" s="569"/>
      <c r="AD1656" s="569"/>
      <c r="AE1656" s="569"/>
      <c r="AF1656" s="569"/>
      <c r="AG1656" s="569"/>
      <c r="AH1656" s="569"/>
      <c r="AI1656" s="569"/>
      <c r="AJ1656" s="569"/>
      <c r="AK1656" s="569"/>
      <c r="AL1656" s="569"/>
      <c r="AM1656" s="569"/>
      <c r="AN1656" s="569"/>
      <c r="AQ1656" s="525"/>
      <c r="AR1656" s="525"/>
      <c r="AS1656" s="525"/>
      <c r="AT1656" s="525"/>
      <c r="AU1656" s="525"/>
      <c r="AV1656" s="525"/>
      <c r="AW1656" s="525"/>
      <c r="AX1656" s="525"/>
      <c r="AY1656" s="525"/>
      <c r="AZ1656" s="525"/>
      <c r="BA1656" s="525"/>
    </row>
    <row r="1657" spans="28:53" s="94" customFormat="1">
      <c r="AB1657" s="575"/>
      <c r="AC1657" s="569"/>
      <c r="AD1657" s="569"/>
      <c r="AE1657" s="569"/>
      <c r="AF1657" s="569"/>
      <c r="AG1657" s="569"/>
      <c r="AH1657" s="569"/>
      <c r="AI1657" s="569"/>
      <c r="AJ1657" s="569"/>
      <c r="AK1657" s="569"/>
      <c r="AL1657" s="569"/>
      <c r="AM1657" s="569"/>
      <c r="AN1657" s="569"/>
      <c r="AQ1657" s="525"/>
      <c r="AR1657" s="525"/>
      <c r="AS1657" s="525"/>
      <c r="AT1657" s="525"/>
      <c r="AU1657" s="525"/>
      <c r="AV1657" s="525"/>
      <c r="AW1657" s="525"/>
      <c r="AX1657" s="525"/>
      <c r="AY1657" s="525"/>
      <c r="AZ1657" s="525"/>
      <c r="BA1657" s="525"/>
    </row>
    <row r="1658" spans="28:53" s="94" customFormat="1">
      <c r="AB1658" s="575"/>
      <c r="AC1658" s="569"/>
      <c r="AD1658" s="569"/>
      <c r="AE1658" s="569"/>
      <c r="AF1658" s="569"/>
      <c r="AG1658" s="569"/>
      <c r="AH1658" s="569"/>
      <c r="AI1658" s="569"/>
      <c r="AJ1658" s="569"/>
      <c r="AK1658" s="569"/>
      <c r="AL1658" s="569"/>
      <c r="AM1658" s="569"/>
      <c r="AN1658" s="569"/>
      <c r="AQ1658" s="525"/>
      <c r="AR1658" s="525"/>
      <c r="AS1658" s="525"/>
      <c r="AT1658" s="525"/>
      <c r="AU1658" s="525"/>
      <c r="AV1658" s="525"/>
      <c r="AW1658" s="525"/>
      <c r="AX1658" s="525"/>
      <c r="AY1658" s="525"/>
      <c r="AZ1658" s="525"/>
      <c r="BA1658" s="525"/>
    </row>
    <row r="1659" spans="28:53" s="94" customFormat="1">
      <c r="AB1659" s="575"/>
      <c r="AC1659" s="569"/>
      <c r="AD1659" s="569"/>
      <c r="AE1659" s="569"/>
      <c r="AF1659" s="569"/>
      <c r="AG1659" s="569"/>
      <c r="AH1659" s="569"/>
      <c r="AI1659" s="569"/>
      <c r="AJ1659" s="569"/>
      <c r="AK1659" s="569"/>
      <c r="AL1659" s="569"/>
      <c r="AM1659" s="569"/>
      <c r="AN1659" s="569"/>
      <c r="AQ1659" s="525"/>
      <c r="AR1659" s="525"/>
      <c r="AS1659" s="525"/>
      <c r="AT1659" s="525"/>
      <c r="AU1659" s="525"/>
      <c r="AV1659" s="525"/>
      <c r="AW1659" s="525"/>
      <c r="AX1659" s="525"/>
      <c r="AY1659" s="525"/>
      <c r="AZ1659" s="525"/>
      <c r="BA1659" s="525"/>
    </row>
    <row r="1660" spans="28:53" s="94" customFormat="1">
      <c r="AB1660" s="575"/>
      <c r="AC1660" s="569"/>
      <c r="AD1660" s="569"/>
      <c r="AE1660" s="569"/>
      <c r="AF1660" s="569"/>
      <c r="AG1660" s="569"/>
      <c r="AH1660" s="569"/>
      <c r="AI1660" s="569"/>
      <c r="AJ1660" s="569"/>
      <c r="AK1660" s="569"/>
      <c r="AL1660" s="569"/>
      <c r="AM1660" s="569"/>
      <c r="AN1660" s="569"/>
      <c r="AQ1660" s="525"/>
      <c r="AR1660" s="525"/>
      <c r="AS1660" s="525"/>
      <c r="AT1660" s="525"/>
      <c r="AU1660" s="525"/>
      <c r="AV1660" s="525"/>
      <c r="AW1660" s="525"/>
      <c r="AX1660" s="525"/>
      <c r="AY1660" s="525"/>
      <c r="AZ1660" s="525"/>
      <c r="BA1660" s="525"/>
    </row>
    <row r="1661" spans="28:53" s="94" customFormat="1">
      <c r="AB1661" s="575"/>
      <c r="AC1661" s="569"/>
      <c r="AD1661" s="569"/>
      <c r="AE1661" s="569"/>
      <c r="AF1661" s="569"/>
      <c r="AG1661" s="569"/>
      <c r="AH1661" s="569"/>
      <c r="AI1661" s="569"/>
      <c r="AJ1661" s="569"/>
      <c r="AK1661" s="569"/>
      <c r="AL1661" s="569"/>
      <c r="AM1661" s="569"/>
      <c r="AN1661" s="569"/>
      <c r="AQ1661" s="525"/>
      <c r="AR1661" s="525"/>
      <c r="AS1661" s="525"/>
      <c r="AT1661" s="525"/>
      <c r="AU1661" s="525"/>
      <c r="AV1661" s="525"/>
      <c r="AW1661" s="525"/>
      <c r="AX1661" s="525"/>
      <c r="AY1661" s="525"/>
      <c r="AZ1661" s="525"/>
      <c r="BA1661" s="525"/>
    </row>
    <row r="1662" spans="28:53" s="94" customFormat="1">
      <c r="AB1662" s="575"/>
      <c r="AC1662" s="569"/>
      <c r="AD1662" s="569"/>
      <c r="AE1662" s="569"/>
      <c r="AF1662" s="569"/>
      <c r="AG1662" s="569"/>
      <c r="AH1662" s="569"/>
      <c r="AI1662" s="569"/>
      <c r="AJ1662" s="569"/>
      <c r="AK1662" s="569"/>
      <c r="AL1662" s="569"/>
      <c r="AM1662" s="569"/>
      <c r="AN1662" s="569"/>
      <c r="AQ1662" s="525"/>
      <c r="AR1662" s="525"/>
      <c r="AS1662" s="525"/>
      <c r="AT1662" s="525"/>
      <c r="AU1662" s="525"/>
      <c r="AV1662" s="525"/>
      <c r="AW1662" s="525"/>
      <c r="AX1662" s="525"/>
      <c r="AY1662" s="525"/>
      <c r="AZ1662" s="525"/>
      <c r="BA1662" s="525"/>
    </row>
    <row r="1663" spans="28:53" s="94" customFormat="1">
      <c r="AB1663" s="575"/>
      <c r="AC1663" s="569"/>
      <c r="AD1663" s="569"/>
      <c r="AE1663" s="569"/>
      <c r="AF1663" s="569"/>
      <c r="AG1663" s="569"/>
      <c r="AH1663" s="569"/>
      <c r="AI1663" s="569"/>
      <c r="AJ1663" s="569"/>
      <c r="AK1663" s="569"/>
      <c r="AL1663" s="569"/>
      <c r="AM1663" s="569"/>
      <c r="AN1663" s="569"/>
      <c r="AQ1663" s="525"/>
      <c r="AR1663" s="525"/>
      <c r="AS1663" s="525"/>
      <c r="AT1663" s="525"/>
      <c r="AU1663" s="525"/>
      <c r="AV1663" s="525"/>
      <c r="AW1663" s="525"/>
      <c r="AX1663" s="525"/>
      <c r="AY1663" s="525"/>
      <c r="AZ1663" s="525"/>
      <c r="BA1663" s="525"/>
    </row>
    <row r="1664" spans="28:53" s="94" customFormat="1">
      <c r="AB1664" s="575"/>
      <c r="AC1664" s="569"/>
      <c r="AD1664" s="569"/>
      <c r="AE1664" s="569"/>
      <c r="AF1664" s="569"/>
      <c r="AG1664" s="569"/>
      <c r="AH1664" s="569"/>
      <c r="AI1664" s="569"/>
      <c r="AJ1664" s="569"/>
      <c r="AK1664" s="569"/>
      <c r="AL1664" s="569"/>
      <c r="AM1664" s="569"/>
      <c r="AN1664" s="569"/>
      <c r="AQ1664" s="525"/>
      <c r="AR1664" s="525"/>
      <c r="AS1664" s="525"/>
      <c r="AT1664" s="525"/>
      <c r="AU1664" s="525"/>
      <c r="AV1664" s="525"/>
      <c r="AW1664" s="525"/>
      <c r="AX1664" s="525"/>
      <c r="AY1664" s="525"/>
      <c r="AZ1664" s="525"/>
      <c r="BA1664" s="525"/>
    </row>
    <row r="1665" spans="28:53" s="94" customFormat="1">
      <c r="AB1665" s="575"/>
      <c r="AC1665" s="569"/>
      <c r="AD1665" s="569"/>
      <c r="AE1665" s="569"/>
      <c r="AF1665" s="569"/>
      <c r="AG1665" s="569"/>
      <c r="AH1665" s="569"/>
      <c r="AI1665" s="569"/>
      <c r="AJ1665" s="569"/>
      <c r="AK1665" s="569"/>
      <c r="AL1665" s="569"/>
      <c r="AM1665" s="569"/>
      <c r="AN1665" s="569"/>
      <c r="AQ1665" s="525"/>
      <c r="AR1665" s="525"/>
      <c r="AS1665" s="525"/>
      <c r="AT1665" s="525"/>
      <c r="AU1665" s="525"/>
      <c r="AV1665" s="525"/>
      <c r="AW1665" s="525"/>
      <c r="AX1665" s="525"/>
      <c r="AY1665" s="525"/>
      <c r="AZ1665" s="525"/>
      <c r="BA1665" s="525"/>
    </row>
    <row r="1666" spans="28:53" s="94" customFormat="1">
      <c r="AB1666" s="575"/>
      <c r="AC1666" s="569"/>
      <c r="AD1666" s="569"/>
      <c r="AE1666" s="569"/>
      <c r="AF1666" s="569"/>
      <c r="AG1666" s="569"/>
      <c r="AH1666" s="569"/>
      <c r="AI1666" s="569"/>
      <c r="AJ1666" s="569"/>
      <c r="AK1666" s="569"/>
      <c r="AL1666" s="569"/>
      <c r="AM1666" s="569"/>
      <c r="AN1666" s="569"/>
      <c r="AQ1666" s="525"/>
      <c r="AR1666" s="525"/>
      <c r="AS1666" s="525"/>
      <c r="AT1666" s="525"/>
      <c r="AU1666" s="525"/>
      <c r="AV1666" s="525"/>
      <c r="AW1666" s="525"/>
      <c r="AX1666" s="525"/>
      <c r="AY1666" s="525"/>
      <c r="AZ1666" s="525"/>
      <c r="BA1666" s="525"/>
    </row>
    <row r="1667" spans="28:53" s="94" customFormat="1">
      <c r="AB1667" s="575"/>
      <c r="AC1667" s="569"/>
      <c r="AD1667" s="569"/>
      <c r="AE1667" s="569"/>
      <c r="AF1667" s="569"/>
      <c r="AG1667" s="569"/>
      <c r="AH1667" s="569"/>
      <c r="AI1667" s="569"/>
      <c r="AJ1667" s="569"/>
      <c r="AK1667" s="569"/>
      <c r="AL1667" s="569"/>
      <c r="AM1667" s="569"/>
      <c r="AN1667" s="569"/>
      <c r="AQ1667" s="525"/>
      <c r="AR1667" s="525"/>
      <c r="AS1667" s="525"/>
      <c r="AT1667" s="525"/>
      <c r="AU1667" s="525"/>
      <c r="AV1667" s="525"/>
      <c r="AW1667" s="525"/>
      <c r="AX1667" s="525"/>
      <c r="AY1667" s="525"/>
      <c r="AZ1667" s="525"/>
      <c r="BA1667" s="525"/>
    </row>
    <row r="1668" spans="28:53" s="94" customFormat="1">
      <c r="AB1668" s="575"/>
      <c r="AC1668" s="569"/>
      <c r="AD1668" s="569"/>
      <c r="AE1668" s="569"/>
      <c r="AF1668" s="569"/>
      <c r="AG1668" s="569"/>
      <c r="AH1668" s="569"/>
      <c r="AI1668" s="569"/>
      <c r="AJ1668" s="569"/>
      <c r="AK1668" s="569"/>
      <c r="AL1668" s="569"/>
      <c r="AM1668" s="569"/>
      <c r="AN1668" s="569"/>
      <c r="AQ1668" s="525"/>
      <c r="AR1668" s="525"/>
      <c r="AS1668" s="525"/>
      <c r="AT1668" s="525"/>
      <c r="AU1668" s="525"/>
      <c r="AV1668" s="525"/>
      <c r="AW1668" s="525"/>
      <c r="AX1668" s="525"/>
      <c r="AY1668" s="525"/>
      <c r="AZ1668" s="525"/>
      <c r="BA1668" s="525"/>
    </row>
    <row r="1669" spans="28:53" s="94" customFormat="1">
      <c r="AB1669" s="575"/>
      <c r="AC1669" s="569"/>
      <c r="AD1669" s="569"/>
      <c r="AE1669" s="569"/>
      <c r="AF1669" s="569"/>
      <c r="AG1669" s="569"/>
      <c r="AH1669" s="569"/>
      <c r="AI1669" s="569"/>
      <c r="AJ1669" s="569"/>
      <c r="AK1669" s="569"/>
      <c r="AL1669" s="569"/>
      <c r="AM1669" s="569"/>
      <c r="AN1669" s="569"/>
      <c r="AQ1669" s="525"/>
      <c r="AR1669" s="525"/>
      <c r="AS1669" s="525"/>
      <c r="AT1669" s="525"/>
      <c r="AU1669" s="525"/>
      <c r="AV1669" s="525"/>
      <c r="AW1669" s="525"/>
      <c r="AX1669" s="525"/>
      <c r="AY1669" s="525"/>
      <c r="AZ1669" s="525"/>
      <c r="BA1669" s="525"/>
    </row>
    <row r="1670" spans="28:53" s="94" customFormat="1">
      <c r="AB1670" s="575"/>
      <c r="AC1670" s="569"/>
      <c r="AD1670" s="569"/>
      <c r="AE1670" s="569"/>
      <c r="AF1670" s="569"/>
      <c r="AG1670" s="569"/>
      <c r="AH1670" s="569"/>
      <c r="AI1670" s="569"/>
      <c r="AJ1670" s="569"/>
      <c r="AK1670" s="569"/>
      <c r="AL1670" s="569"/>
      <c r="AM1670" s="569"/>
      <c r="AN1670" s="569"/>
      <c r="AQ1670" s="525"/>
      <c r="AR1670" s="525"/>
      <c r="AS1670" s="525"/>
      <c r="AT1670" s="525"/>
      <c r="AU1670" s="525"/>
      <c r="AV1670" s="525"/>
      <c r="AW1670" s="525"/>
      <c r="AX1670" s="525"/>
      <c r="AY1670" s="525"/>
      <c r="AZ1670" s="525"/>
      <c r="BA1670" s="525"/>
    </row>
    <row r="1671" spans="28:53" s="94" customFormat="1">
      <c r="AB1671" s="575"/>
      <c r="AC1671" s="569"/>
      <c r="AD1671" s="569"/>
      <c r="AE1671" s="569"/>
      <c r="AF1671" s="569"/>
      <c r="AG1671" s="569"/>
      <c r="AH1671" s="569"/>
      <c r="AI1671" s="569"/>
      <c r="AJ1671" s="569"/>
      <c r="AK1671" s="569"/>
      <c r="AL1671" s="569"/>
      <c r="AM1671" s="569"/>
      <c r="AN1671" s="569"/>
      <c r="AQ1671" s="525"/>
      <c r="AR1671" s="525"/>
      <c r="AS1671" s="525"/>
      <c r="AT1671" s="525"/>
      <c r="AU1671" s="525"/>
      <c r="AV1671" s="525"/>
      <c r="AW1671" s="525"/>
      <c r="AX1671" s="525"/>
      <c r="AY1671" s="525"/>
      <c r="AZ1671" s="525"/>
      <c r="BA1671" s="525"/>
    </row>
    <row r="1672" spans="28:53" s="94" customFormat="1">
      <c r="AB1672" s="575"/>
      <c r="AC1672" s="569"/>
      <c r="AD1672" s="569"/>
      <c r="AE1672" s="569"/>
      <c r="AF1672" s="569"/>
      <c r="AG1672" s="569"/>
      <c r="AH1672" s="569"/>
      <c r="AI1672" s="569"/>
      <c r="AJ1672" s="569"/>
      <c r="AK1672" s="569"/>
      <c r="AL1672" s="569"/>
      <c r="AM1672" s="569"/>
      <c r="AN1672" s="569"/>
      <c r="AQ1672" s="525"/>
      <c r="AR1672" s="525"/>
      <c r="AS1672" s="525"/>
      <c r="AT1672" s="525"/>
      <c r="AU1672" s="525"/>
      <c r="AV1672" s="525"/>
      <c r="AW1672" s="525"/>
      <c r="AX1672" s="525"/>
      <c r="AY1672" s="525"/>
      <c r="AZ1672" s="525"/>
      <c r="BA1672" s="525"/>
    </row>
    <row r="1673" spans="28:53" s="94" customFormat="1">
      <c r="AB1673" s="575"/>
      <c r="AC1673" s="569"/>
      <c r="AD1673" s="569"/>
      <c r="AE1673" s="569"/>
      <c r="AF1673" s="569"/>
      <c r="AG1673" s="569"/>
      <c r="AH1673" s="569"/>
      <c r="AI1673" s="569"/>
      <c r="AJ1673" s="569"/>
      <c r="AK1673" s="569"/>
      <c r="AL1673" s="569"/>
      <c r="AM1673" s="569"/>
      <c r="AN1673" s="569"/>
      <c r="AQ1673" s="525"/>
      <c r="AR1673" s="525"/>
      <c r="AS1673" s="525"/>
      <c r="AT1673" s="525"/>
      <c r="AU1673" s="525"/>
      <c r="AV1673" s="525"/>
      <c r="AW1673" s="525"/>
      <c r="AX1673" s="525"/>
      <c r="AY1673" s="525"/>
      <c r="AZ1673" s="525"/>
      <c r="BA1673" s="525"/>
    </row>
    <row r="1674" spans="28:53" s="94" customFormat="1">
      <c r="AB1674" s="575"/>
      <c r="AC1674" s="569"/>
      <c r="AD1674" s="569"/>
      <c r="AE1674" s="569"/>
      <c r="AF1674" s="569"/>
      <c r="AG1674" s="569"/>
      <c r="AH1674" s="569"/>
      <c r="AI1674" s="569"/>
      <c r="AJ1674" s="569"/>
      <c r="AK1674" s="569"/>
      <c r="AL1674" s="569"/>
      <c r="AM1674" s="569"/>
      <c r="AN1674" s="569"/>
      <c r="AQ1674" s="525"/>
      <c r="AR1674" s="525"/>
      <c r="AS1674" s="525"/>
      <c r="AT1674" s="525"/>
      <c r="AU1674" s="525"/>
      <c r="AV1674" s="525"/>
      <c r="AW1674" s="525"/>
      <c r="AX1674" s="525"/>
      <c r="AY1674" s="525"/>
      <c r="AZ1674" s="525"/>
      <c r="BA1674" s="525"/>
    </row>
    <row r="1675" spans="28:53" s="94" customFormat="1">
      <c r="AB1675" s="575"/>
      <c r="AC1675" s="569"/>
      <c r="AD1675" s="569"/>
      <c r="AE1675" s="569"/>
      <c r="AF1675" s="569"/>
      <c r="AG1675" s="569"/>
      <c r="AH1675" s="569"/>
      <c r="AI1675" s="569"/>
      <c r="AJ1675" s="569"/>
      <c r="AK1675" s="569"/>
      <c r="AL1675" s="569"/>
      <c r="AM1675" s="569"/>
      <c r="AN1675" s="569"/>
      <c r="AQ1675" s="525"/>
      <c r="AR1675" s="525"/>
      <c r="AS1675" s="525"/>
      <c r="AT1675" s="525"/>
      <c r="AU1675" s="525"/>
      <c r="AV1675" s="525"/>
      <c r="AW1675" s="525"/>
      <c r="AX1675" s="525"/>
      <c r="AY1675" s="525"/>
      <c r="AZ1675" s="525"/>
      <c r="BA1675" s="525"/>
    </row>
    <row r="1676" spans="28:53" s="94" customFormat="1">
      <c r="AB1676" s="575"/>
      <c r="AC1676" s="569"/>
      <c r="AD1676" s="569"/>
      <c r="AE1676" s="569"/>
      <c r="AF1676" s="569"/>
      <c r="AG1676" s="569"/>
      <c r="AH1676" s="569"/>
      <c r="AI1676" s="569"/>
      <c r="AJ1676" s="569"/>
      <c r="AK1676" s="569"/>
      <c r="AL1676" s="569"/>
      <c r="AM1676" s="569"/>
      <c r="AN1676" s="569"/>
      <c r="AQ1676" s="525"/>
      <c r="AR1676" s="525"/>
      <c r="AS1676" s="525"/>
      <c r="AT1676" s="525"/>
      <c r="AU1676" s="525"/>
      <c r="AV1676" s="525"/>
      <c r="AW1676" s="525"/>
      <c r="AX1676" s="525"/>
      <c r="AY1676" s="525"/>
      <c r="AZ1676" s="525"/>
      <c r="BA1676" s="525"/>
    </row>
    <row r="1677" spans="28:53" s="94" customFormat="1">
      <c r="AB1677" s="575"/>
      <c r="AC1677" s="569"/>
      <c r="AD1677" s="569"/>
      <c r="AE1677" s="569"/>
      <c r="AF1677" s="569"/>
      <c r="AG1677" s="569"/>
      <c r="AH1677" s="569"/>
      <c r="AI1677" s="569"/>
      <c r="AJ1677" s="569"/>
      <c r="AK1677" s="569"/>
      <c r="AL1677" s="569"/>
      <c r="AM1677" s="569"/>
      <c r="AN1677" s="569"/>
      <c r="AQ1677" s="525"/>
      <c r="AR1677" s="525"/>
      <c r="AS1677" s="525"/>
      <c r="AT1677" s="525"/>
      <c r="AU1677" s="525"/>
      <c r="AV1677" s="525"/>
      <c r="AW1677" s="525"/>
      <c r="AX1677" s="525"/>
      <c r="AY1677" s="525"/>
      <c r="AZ1677" s="525"/>
      <c r="BA1677" s="525"/>
    </row>
    <row r="1678" spans="28:53" s="94" customFormat="1">
      <c r="AB1678" s="575"/>
      <c r="AC1678" s="569"/>
      <c r="AD1678" s="569"/>
      <c r="AE1678" s="569"/>
      <c r="AF1678" s="569"/>
      <c r="AG1678" s="569"/>
      <c r="AH1678" s="569"/>
      <c r="AI1678" s="569"/>
      <c r="AJ1678" s="569"/>
      <c r="AK1678" s="569"/>
      <c r="AL1678" s="569"/>
      <c r="AM1678" s="569"/>
      <c r="AN1678" s="569"/>
      <c r="AQ1678" s="525"/>
      <c r="AR1678" s="525"/>
      <c r="AS1678" s="525"/>
      <c r="AT1678" s="525"/>
      <c r="AU1678" s="525"/>
      <c r="AV1678" s="525"/>
      <c r="AW1678" s="525"/>
      <c r="AX1678" s="525"/>
      <c r="AY1678" s="525"/>
      <c r="AZ1678" s="525"/>
      <c r="BA1678" s="525"/>
    </row>
    <row r="1679" spans="28:53" s="94" customFormat="1">
      <c r="AB1679" s="575"/>
      <c r="AC1679" s="569"/>
      <c r="AD1679" s="569"/>
      <c r="AE1679" s="569"/>
      <c r="AF1679" s="569"/>
      <c r="AG1679" s="569"/>
      <c r="AH1679" s="569"/>
      <c r="AI1679" s="569"/>
      <c r="AJ1679" s="569"/>
      <c r="AK1679" s="569"/>
      <c r="AL1679" s="569"/>
      <c r="AM1679" s="569"/>
      <c r="AN1679" s="569"/>
      <c r="AQ1679" s="525"/>
      <c r="AR1679" s="525"/>
      <c r="AS1679" s="525"/>
      <c r="AT1679" s="525"/>
      <c r="AU1679" s="525"/>
      <c r="AV1679" s="525"/>
      <c r="AW1679" s="525"/>
      <c r="AX1679" s="525"/>
      <c r="AY1679" s="525"/>
      <c r="AZ1679" s="525"/>
      <c r="BA1679" s="525"/>
    </row>
    <row r="1680" spans="28:53" s="94" customFormat="1">
      <c r="AB1680" s="575"/>
      <c r="AC1680" s="569"/>
      <c r="AD1680" s="569"/>
      <c r="AE1680" s="569"/>
      <c r="AF1680" s="569"/>
      <c r="AG1680" s="569"/>
      <c r="AH1680" s="569"/>
      <c r="AI1680" s="569"/>
      <c r="AJ1680" s="569"/>
      <c r="AK1680" s="569"/>
      <c r="AL1680" s="569"/>
      <c r="AM1680" s="569"/>
      <c r="AN1680" s="569"/>
      <c r="AQ1680" s="525"/>
      <c r="AR1680" s="525"/>
      <c r="AS1680" s="525"/>
      <c r="AT1680" s="525"/>
      <c r="AU1680" s="525"/>
      <c r="AV1680" s="525"/>
      <c r="AW1680" s="525"/>
      <c r="AX1680" s="525"/>
      <c r="AY1680" s="525"/>
      <c r="AZ1680" s="525"/>
      <c r="BA1680" s="525"/>
    </row>
    <row r="1681" spans="28:53" s="94" customFormat="1">
      <c r="AB1681" s="575"/>
      <c r="AC1681" s="569"/>
      <c r="AD1681" s="569"/>
      <c r="AE1681" s="569"/>
      <c r="AF1681" s="569"/>
      <c r="AG1681" s="569"/>
      <c r="AH1681" s="569"/>
      <c r="AI1681" s="569"/>
      <c r="AJ1681" s="569"/>
      <c r="AK1681" s="569"/>
      <c r="AL1681" s="569"/>
      <c r="AM1681" s="569"/>
      <c r="AN1681" s="569"/>
      <c r="AQ1681" s="525"/>
      <c r="AR1681" s="525"/>
      <c r="AS1681" s="525"/>
      <c r="AT1681" s="525"/>
      <c r="AU1681" s="525"/>
      <c r="AV1681" s="525"/>
      <c r="AW1681" s="525"/>
      <c r="AX1681" s="525"/>
      <c r="AY1681" s="525"/>
      <c r="AZ1681" s="525"/>
      <c r="BA1681" s="525"/>
    </row>
    <row r="1682" spans="28:53" s="94" customFormat="1">
      <c r="AB1682" s="575"/>
      <c r="AC1682" s="569"/>
      <c r="AD1682" s="569"/>
      <c r="AE1682" s="569"/>
      <c r="AF1682" s="569"/>
      <c r="AG1682" s="569"/>
      <c r="AH1682" s="569"/>
      <c r="AI1682" s="569"/>
      <c r="AJ1682" s="569"/>
      <c r="AK1682" s="569"/>
      <c r="AL1682" s="569"/>
      <c r="AM1682" s="569"/>
      <c r="AN1682" s="569"/>
      <c r="AQ1682" s="525"/>
      <c r="AR1682" s="525"/>
      <c r="AS1682" s="525"/>
      <c r="AT1682" s="525"/>
      <c r="AU1682" s="525"/>
      <c r="AV1682" s="525"/>
      <c r="AW1682" s="525"/>
      <c r="AX1682" s="525"/>
      <c r="AY1682" s="525"/>
      <c r="AZ1682" s="525"/>
      <c r="BA1682" s="525"/>
    </row>
    <row r="1683" spans="28:53" s="94" customFormat="1">
      <c r="AB1683" s="575"/>
      <c r="AC1683" s="569"/>
      <c r="AD1683" s="569"/>
      <c r="AE1683" s="569"/>
      <c r="AF1683" s="569"/>
      <c r="AG1683" s="569"/>
      <c r="AH1683" s="569"/>
      <c r="AI1683" s="569"/>
      <c r="AJ1683" s="569"/>
      <c r="AK1683" s="569"/>
      <c r="AL1683" s="569"/>
      <c r="AM1683" s="569"/>
      <c r="AN1683" s="569"/>
      <c r="AQ1683" s="525"/>
      <c r="AR1683" s="525"/>
      <c r="AS1683" s="525"/>
      <c r="AT1683" s="525"/>
      <c r="AU1683" s="525"/>
      <c r="AV1683" s="525"/>
      <c r="AW1683" s="525"/>
      <c r="AX1683" s="525"/>
      <c r="AY1683" s="525"/>
      <c r="AZ1683" s="525"/>
      <c r="BA1683" s="525"/>
    </row>
    <row r="1684" spans="28:53" s="94" customFormat="1">
      <c r="AB1684" s="575"/>
      <c r="AC1684" s="569"/>
      <c r="AD1684" s="569"/>
      <c r="AE1684" s="569"/>
      <c r="AF1684" s="569"/>
      <c r="AG1684" s="569"/>
      <c r="AH1684" s="569"/>
      <c r="AI1684" s="569"/>
      <c r="AJ1684" s="569"/>
      <c r="AK1684" s="569"/>
      <c r="AL1684" s="569"/>
      <c r="AM1684" s="569"/>
      <c r="AN1684" s="569"/>
      <c r="AQ1684" s="525"/>
      <c r="AR1684" s="525"/>
      <c r="AS1684" s="525"/>
      <c r="AT1684" s="525"/>
      <c r="AU1684" s="525"/>
      <c r="AV1684" s="525"/>
      <c r="AW1684" s="525"/>
      <c r="AX1684" s="525"/>
      <c r="AY1684" s="525"/>
      <c r="AZ1684" s="525"/>
      <c r="BA1684" s="525"/>
    </row>
    <row r="1685" spans="28:53" s="94" customFormat="1">
      <c r="AB1685" s="575"/>
      <c r="AC1685" s="569"/>
      <c r="AD1685" s="569"/>
      <c r="AE1685" s="569"/>
      <c r="AF1685" s="569"/>
      <c r="AG1685" s="569"/>
      <c r="AH1685" s="569"/>
      <c r="AI1685" s="569"/>
      <c r="AJ1685" s="569"/>
      <c r="AK1685" s="569"/>
      <c r="AL1685" s="569"/>
      <c r="AM1685" s="569"/>
      <c r="AN1685" s="569"/>
      <c r="AQ1685" s="525"/>
      <c r="AR1685" s="525"/>
      <c r="AS1685" s="525"/>
      <c r="AT1685" s="525"/>
      <c r="AU1685" s="525"/>
      <c r="AV1685" s="525"/>
      <c r="AW1685" s="525"/>
      <c r="AX1685" s="525"/>
      <c r="AY1685" s="525"/>
      <c r="AZ1685" s="525"/>
      <c r="BA1685" s="525"/>
    </row>
    <row r="1686" spans="28:53" s="94" customFormat="1">
      <c r="AB1686" s="575"/>
      <c r="AC1686" s="569"/>
      <c r="AD1686" s="569"/>
      <c r="AE1686" s="569"/>
      <c r="AF1686" s="569"/>
      <c r="AG1686" s="569"/>
      <c r="AH1686" s="569"/>
      <c r="AI1686" s="569"/>
      <c r="AJ1686" s="569"/>
      <c r="AK1686" s="569"/>
      <c r="AL1686" s="569"/>
      <c r="AM1686" s="569"/>
      <c r="AN1686" s="569"/>
      <c r="AQ1686" s="525"/>
      <c r="AR1686" s="525"/>
      <c r="AS1686" s="525"/>
      <c r="AT1686" s="525"/>
      <c r="AU1686" s="525"/>
      <c r="AV1686" s="525"/>
      <c r="AW1686" s="525"/>
      <c r="AX1686" s="525"/>
      <c r="AY1686" s="525"/>
      <c r="AZ1686" s="525"/>
      <c r="BA1686" s="525"/>
    </row>
    <row r="1687" spans="28:53" s="94" customFormat="1">
      <c r="AB1687" s="575"/>
      <c r="AC1687" s="569"/>
      <c r="AD1687" s="569"/>
      <c r="AE1687" s="569"/>
      <c r="AF1687" s="569"/>
      <c r="AG1687" s="569"/>
      <c r="AH1687" s="569"/>
      <c r="AI1687" s="569"/>
      <c r="AJ1687" s="569"/>
      <c r="AK1687" s="569"/>
      <c r="AL1687" s="569"/>
      <c r="AM1687" s="569"/>
      <c r="AN1687" s="569"/>
      <c r="AQ1687" s="525"/>
      <c r="AR1687" s="525"/>
      <c r="AS1687" s="525"/>
      <c r="AT1687" s="525"/>
      <c r="AU1687" s="525"/>
      <c r="AV1687" s="525"/>
      <c r="AW1687" s="525"/>
      <c r="AX1687" s="525"/>
      <c r="AY1687" s="525"/>
      <c r="AZ1687" s="525"/>
      <c r="BA1687" s="525"/>
    </row>
    <row r="1688" spans="28:53" s="94" customFormat="1">
      <c r="AB1688" s="575"/>
      <c r="AC1688" s="569"/>
      <c r="AD1688" s="569"/>
      <c r="AE1688" s="569"/>
      <c r="AF1688" s="569"/>
      <c r="AG1688" s="569"/>
      <c r="AH1688" s="569"/>
      <c r="AI1688" s="569"/>
      <c r="AJ1688" s="569"/>
      <c r="AK1688" s="569"/>
      <c r="AL1688" s="569"/>
      <c r="AM1688" s="569"/>
      <c r="AN1688" s="569"/>
      <c r="AQ1688" s="525"/>
      <c r="AR1688" s="525"/>
      <c r="AS1688" s="525"/>
      <c r="AT1688" s="525"/>
      <c r="AU1688" s="525"/>
      <c r="AV1688" s="525"/>
      <c r="AW1688" s="525"/>
      <c r="AX1688" s="525"/>
      <c r="AY1688" s="525"/>
      <c r="AZ1688" s="525"/>
      <c r="BA1688" s="525"/>
    </row>
    <row r="1689" spans="28:53" s="94" customFormat="1">
      <c r="AB1689" s="575"/>
      <c r="AC1689" s="569"/>
      <c r="AD1689" s="569"/>
      <c r="AE1689" s="569"/>
      <c r="AF1689" s="569"/>
      <c r="AG1689" s="569"/>
      <c r="AH1689" s="569"/>
      <c r="AI1689" s="569"/>
      <c r="AJ1689" s="569"/>
      <c r="AK1689" s="569"/>
      <c r="AL1689" s="569"/>
      <c r="AM1689" s="569"/>
      <c r="AN1689" s="569"/>
      <c r="AQ1689" s="525"/>
      <c r="AR1689" s="525"/>
      <c r="AS1689" s="525"/>
      <c r="AT1689" s="525"/>
      <c r="AU1689" s="525"/>
      <c r="AV1689" s="525"/>
      <c r="AW1689" s="525"/>
      <c r="AX1689" s="525"/>
      <c r="AY1689" s="525"/>
      <c r="AZ1689" s="525"/>
      <c r="BA1689" s="525"/>
    </row>
    <row r="1690" spans="28:53" s="94" customFormat="1">
      <c r="AB1690" s="575"/>
      <c r="AC1690" s="569"/>
      <c r="AD1690" s="569"/>
      <c r="AE1690" s="569"/>
      <c r="AF1690" s="569"/>
      <c r="AG1690" s="569"/>
      <c r="AH1690" s="569"/>
      <c r="AI1690" s="569"/>
      <c r="AJ1690" s="569"/>
      <c r="AK1690" s="569"/>
      <c r="AL1690" s="569"/>
      <c r="AM1690" s="569"/>
      <c r="AN1690" s="569"/>
      <c r="AQ1690" s="525"/>
      <c r="AR1690" s="525"/>
      <c r="AS1690" s="525"/>
      <c r="AT1690" s="525"/>
      <c r="AU1690" s="525"/>
      <c r="AV1690" s="525"/>
      <c r="AW1690" s="525"/>
      <c r="AX1690" s="525"/>
      <c r="AY1690" s="525"/>
      <c r="AZ1690" s="525"/>
      <c r="BA1690" s="525"/>
    </row>
    <row r="1691" spans="28:53" s="94" customFormat="1">
      <c r="AB1691" s="575"/>
      <c r="AC1691" s="569"/>
      <c r="AD1691" s="569"/>
      <c r="AE1691" s="569"/>
      <c r="AF1691" s="569"/>
      <c r="AG1691" s="569"/>
      <c r="AH1691" s="569"/>
      <c r="AI1691" s="569"/>
      <c r="AJ1691" s="569"/>
      <c r="AK1691" s="569"/>
      <c r="AL1691" s="569"/>
      <c r="AM1691" s="569"/>
      <c r="AN1691" s="569"/>
      <c r="AQ1691" s="525"/>
      <c r="AR1691" s="525"/>
      <c r="AS1691" s="525"/>
      <c r="AT1691" s="525"/>
      <c r="AU1691" s="525"/>
      <c r="AV1691" s="525"/>
      <c r="AW1691" s="525"/>
      <c r="AX1691" s="525"/>
      <c r="AY1691" s="525"/>
      <c r="AZ1691" s="525"/>
      <c r="BA1691" s="525"/>
    </row>
    <row r="1692" spans="28:53" s="94" customFormat="1">
      <c r="AB1692" s="575"/>
      <c r="AC1692" s="569"/>
      <c r="AD1692" s="569"/>
      <c r="AE1692" s="569"/>
      <c r="AF1692" s="569"/>
      <c r="AG1692" s="569"/>
      <c r="AH1692" s="569"/>
      <c r="AI1692" s="569"/>
      <c r="AJ1692" s="569"/>
      <c r="AK1692" s="569"/>
      <c r="AL1692" s="569"/>
      <c r="AM1692" s="569"/>
      <c r="AN1692" s="569"/>
      <c r="AQ1692" s="525"/>
      <c r="AR1692" s="525"/>
      <c r="AS1692" s="525"/>
      <c r="AT1692" s="525"/>
      <c r="AU1692" s="525"/>
      <c r="AV1692" s="525"/>
      <c r="AW1692" s="525"/>
      <c r="AX1692" s="525"/>
      <c r="AY1692" s="525"/>
      <c r="AZ1692" s="525"/>
      <c r="BA1692" s="525"/>
    </row>
    <row r="1693" spans="28:53" s="94" customFormat="1">
      <c r="AB1693" s="575"/>
      <c r="AC1693" s="569"/>
      <c r="AD1693" s="569"/>
      <c r="AE1693" s="569"/>
      <c r="AF1693" s="569"/>
      <c r="AG1693" s="569"/>
      <c r="AH1693" s="569"/>
      <c r="AI1693" s="569"/>
      <c r="AJ1693" s="569"/>
      <c r="AK1693" s="569"/>
      <c r="AL1693" s="569"/>
      <c r="AM1693" s="569"/>
      <c r="AN1693" s="569"/>
      <c r="AQ1693" s="525"/>
      <c r="AR1693" s="525"/>
      <c r="AS1693" s="525"/>
      <c r="AT1693" s="525"/>
      <c r="AU1693" s="525"/>
      <c r="AV1693" s="525"/>
      <c r="AW1693" s="525"/>
      <c r="AX1693" s="525"/>
      <c r="AY1693" s="525"/>
      <c r="AZ1693" s="525"/>
      <c r="BA1693" s="525"/>
    </row>
    <row r="1694" spans="28:53" s="94" customFormat="1">
      <c r="AB1694" s="575"/>
      <c r="AC1694" s="569"/>
      <c r="AD1694" s="569"/>
      <c r="AE1694" s="569"/>
      <c r="AF1694" s="569"/>
      <c r="AG1694" s="569"/>
      <c r="AH1694" s="569"/>
      <c r="AI1694" s="569"/>
      <c r="AJ1694" s="569"/>
      <c r="AK1694" s="569"/>
      <c r="AL1694" s="569"/>
      <c r="AM1694" s="569"/>
      <c r="AN1694" s="569"/>
      <c r="AQ1694" s="525"/>
      <c r="AR1694" s="525"/>
      <c r="AS1694" s="525"/>
      <c r="AT1694" s="525"/>
      <c r="AU1694" s="525"/>
      <c r="AV1694" s="525"/>
      <c r="AW1694" s="525"/>
      <c r="AX1694" s="525"/>
      <c r="AY1694" s="525"/>
      <c r="AZ1694" s="525"/>
      <c r="BA1694" s="525"/>
    </row>
    <row r="1695" spans="28:53" s="94" customFormat="1">
      <c r="AB1695" s="575"/>
      <c r="AC1695" s="569"/>
      <c r="AD1695" s="569"/>
      <c r="AE1695" s="569"/>
      <c r="AF1695" s="569"/>
      <c r="AG1695" s="569"/>
      <c r="AH1695" s="569"/>
      <c r="AI1695" s="569"/>
      <c r="AJ1695" s="569"/>
      <c r="AK1695" s="569"/>
      <c r="AL1695" s="569"/>
      <c r="AM1695" s="569"/>
      <c r="AN1695" s="569"/>
      <c r="AQ1695" s="525"/>
      <c r="AR1695" s="525"/>
      <c r="AS1695" s="525"/>
      <c r="AT1695" s="525"/>
      <c r="AU1695" s="525"/>
      <c r="AV1695" s="525"/>
      <c r="AW1695" s="525"/>
      <c r="AX1695" s="525"/>
      <c r="AY1695" s="525"/>
      <c r="AZ1695" s="525"/>
      <c r="BA1695" s="525"/>
    </row>
    <row r="1696" spans="28:53" s="94" customFormat="1">
      <c r="AB1696" s="575"/>
      <c r="AC1696" s="569"/>
      <c r="AD1696" s="569"/>
      <c r="AE1696" s="569"/>
      <c r="AF1696" s="569"/>
      <c r="AG1696" s="569"/>
      <c r="AH1696" s="569"/>
      <c r="AI1696" s="569"/>
      <c r="AJ1696" s="569"/>
      <c r="AK1696" s="569"/>
      <c r="AL1696" s="569"/>
      <c r="AM1696" s="569"/>
      <c r="AN1696" s="569"/>
      <c r="AQ1696" s="525"/>
      <c r="AR1696" s="525"/>
      <c r="AS1696" s="525"/>
      <c r="AT1696" s="525"/>
      <c r="AU1696" s="525"/>
      <c r="AV1696" s="525"/>
      <c r="AW1696" s="525"/>
      <c r="AX1696" s="525"/>
      <c r="AY1696" s="525"/>
      <c r="AZ1696" s="525"/>
      <c r="BA1696" s="525"/>
    </row>
    <row r="1697" spans="28:53" s="94" customFormat="1">
      <c r="AB1697" s="575"/>
      <c r="AC1697" s="569"/>
      <c r="AD1697" s="569"/>
      <c r="AE1697" s="569"/>
      <c r="AF1697" s="569"/>
      <c r="AG1697" s="569"/>
      <c r="AH1697" s="569"/>
      <c r="AI1697" s="569"/>
      <c r="AJ1697" s="569"/>
      <c r="AK1697" s="569"/>
      <c r="AL1697" s="569"/>
      <c r="AM1697" s="569"/>
      <c r="AN1697" s="569"/>
      <c r="AQ1697" s="525"/>
      <c r="AR1697" s="525"/>
      <c r="AS1697" s="525"/>
      <c r="AT1697" s="525"/>
      <c r="AU1697" s="525"/>
      <c r="AV1697" s="525"/>
      <c r="AW1697" s="525"/>
      <c r="AX1697" s="525"/>
      <c r="AY1697" s="525"/>
      <c r="AZ1697" s="525"/>
      <c r="BA1697" s="525"/>
    </row>
    <row r="1698" spans="28:53" s="94" customFormat="1">
      <c r="AB1698" s="575"/>
      <c r="AC1698" s="569"/>
      <c r="AD1698" s="569"/>
      <c r="AE1698" s="569"/>
      <c r="AF1698" s="569"/>
      <c r="AG1698" s="569"/>
      <c r="AH1698" s="569"/>
      <c r="AI1698" s="569"/>
      <c r="AJ1698" s="569"/>
      <c r="AK1698" s="569"/>
      <c r="AL1698" s="569"/>
      <c r="AM1698" s="569"/>
      <c r="AN1698" s="569"/>
      <c r="AQ1698" s="525"/>
      <c r="AR1698" s="525"/>
      <c r="AS1698" s="525"/>
      <c r="AT1698" s="525"/>
      <c r="AU1698" s="525"/>
      <c r="AV1698" s="525"/>
      <c r="AW1698" s="525"/>
      <c r="AX1698" s="525"/>
      <c r="AY1698" s="525"/>
      <c r="AZ1698" s="525"/>
      <c r="BA1698" s="525"/>
    </row>
    <row r="1699" spans="28:53" s="94" customFormat="1">
      <c r="AB1699" s="575"/>
      <c r="AC1699" s="569"/>
      <c r="AD1699" s="569"/>
      <c r="AE1699" s="569"/>
      <c r="AF1699" s="569"/>
      <c r="AG1699" s="569"/>
      <c r="AH1699" s="569"/>
      <c r="AI1699" s="569"/>
      <c r="AJ1699" s="569"/>
      <c r="AK1699" s="569"/>
      <c r="AL1699" s="569"/>
      <c r="AM1699" s="569"/>
      <c r="AN1699" s="569"/>
      <c r="AQ1699" s="525"/>
      <c r="AR1699" s="525"/>
      <c r="AS1699" s="525"/>
      <c r="AT1699" s="525"/>
      <c r="AU1699" s="525"/>
      <c r="AV1699" s="525"/>
      <c r="AW1699" s="525"/>
      <c r="AX1699" s="525"/>
      <c r="AY1699" s="525"/>
      <c r="AZ1699" s="525"/>
      <c r="BA1699" s="525"/>
    </row>
    <row r="1700" spans="28:53" s="94" customFormat="1">
      <c r="AB1700" s="575"/>
      <c r="AC1700" s="569"/>
      <c r="AD1700" s="569"/>
      <c r="AE1700" s="569"/>
      <c r="AF1700" s="569"/>
      <c r="AG1700" s="569"/>
      <c r="AH1700" s="569"/>
      <c r="AI1700" s="569"/>
      <c r="AJ1700" s="569"/>
      <c r="AK1700" s="569"/>
      <c r="AL1700" s="569"/>
      <c r="AM1700" s="569"/>
      <c r="AN1700" s="569"/>
      <c r="AQ1700" s="525"/>
      <c r="AR1700" s="525"/>
      <c r="AS1700" s="525"/>
      <c r="AT1700" s="525"/>
      <c r="AU1700" s="525"/>
      <c r="AV1700" s="525"/>
      <c r="AW1700" s="525"/>
      <c r="AX1700" s="525"/>
      <c r="AY1700" s="525"/>
      <c r="AZ1700" s="525"/>
      <c r="BA1700" s="525"/>
    </row>
    <row r="1701" spans="28:53" s="94" customFormat="1">
      <c r="AB1701" s="575"/>
      <c r="AC1701" s="569"/>
      <c r="AD1701" s="569"/>
      <c r="AE1701" s="569"/>
      <c r="AF1701" s="569"/>
      <c r="AG1701" s="569"/>
      <c r="AH1701" s="569"/>
      <c r="AI1701" s="569"/>
      <c r="AJ1701" s="569"/>
      <c r="AK1701" s="569"/>
      <c r="AL1701" s="569"/>
      <c r="AM1701" s="569"/>
      <c r="AN1701" s="569"/>
      <c r="AQ1701" s="525"/>
      <c r="AR1701" s="525"/>
      <c r="AS1701" s="525"/>
      <c r="AT1701" s="525"/>
      <c r="AU1701" s="525"/>
      <c r="AV1701" s="525"/>
      <c r="AW1701" s="525"/>
      <c r="AX1701" s="525"/>
      <c r="AY1701" s="525"/>
      <c r="AZ1701" s="525"/>
      <c r="BA1701" s="525"/>
    </row>
    <row r="1702" spans="28:53" s="94" customFormat="1">
      <c r="AB1702" s="575"/>
      <c r="AC1702" s="569"/>
      <c r="AD1702" s="569"/>
      <c r="AE1702" s="569"/>
      <c r="AF1702" s="569"/>
      <c r="AG1702" s="569"/>
      <c r="AH1702" s="569"/>
      <c r="AI1702" s="569"/>
      <c r="AJ1702" s="569"/>
      <c r="AK1702" s="569"/>
      <c r="AL1702" s="569"/>
      <c r="AM1702" s="569"/>
      <c r="AN1702" s="569"/>
      <c r="AQ1702" s="525"/>
      <c r="AR1702" s="525"/>
      <c r="AS1702" s="525"/>
      <c r="AT1702" s="525"/>
      <c r="AU1702" s="525"/>
      <c r="AV1702" s="525"/>
      <c r="AW1702" s="525"/>
      <c r="AX1702" s="525"/>
      <c r="AY1702" s="525"/>
      <c r="AZ1702" s="525"/>
      <c r="BA1702" s="525"/>
    </row>
    <row r="1703" spans="28:53" s="94" customFormat="1">
      <c r="AB1703" s="575"/>
      <c r="AC1703" s="569"/>
      <c r="AD1703" s="569"/>
      <c r="AE1703" s="569"/>
      <c r="AF1703" s="569"/>
      <c r="AG1703" s="569"/>
      <c r="AH1703" s="569"/>
      <c r="AI1703" s="569"/>
      <c r="AJ1703" s="569"/>
      <c r="AK1703" s="569"/>
      <c r="AL1703" s="569"/>
      <c r="AM1703" s="569"/>
      <c r="AN1703" s="569"/>
      <c r="AQ1703" s="525"/>
      <c r="AR1703" s="525"/>
      <c r="AS1703" s="525"/>
      <c r="AT1703" s="525"/>
      <c r="AU1703" s="525"/>
      <c r="AV1703" s="525"/>
      <c r="AW1703" s="525"/>
      <c r="AX1703" s="525"/>
      <c r="AY1703" s="525"/>
      <c r="AZ1703" s="525"/>
      <c r="BA1703" s="525"/>
    </row>
    <row r="1704" spans="28:53" s="94" customFormat="1">
      <c r="AB1704" s="575"/>
      <c r="AC1704" s="569"/>
      <c r="AD1704" s="569"/>
      <c r="AE1704" s="569"/>
      <c r="AF1704" s="569"/>
      <c r="AG1704" s="569"/>
      <c r="AH1704" s="569"/>
      <c r="AI1704" s="569"/>
      <c r="AJ1704" s="569"/>
      <c r="AK1704" s="569"/>
      <c r="AL1704" s="569"/>
      <c r="AM1704" s="569"/>
      <c r="AN1704" s="569"/>
      <c r="AQ1704" s="525"/>
      <c r="AR1704" s="525"/>
      <c r="AS1704" s="525"/>
      <c r="AT1704" s="525"/>
      <c r="AU1704" s="525"/>
      <c r="AV1704" s="525"/>
      <c r="AW1704" s="525"/>
      <c r="AX1704" s="525"/>
      <c r="AY1704" s="525"/>
      <c r="AZ1704" s="525"/>
      <c r="BA1704" s="525"/>
    </row>
    <row r="1705" spans="28:53" s="94" customFormat="1">
      <c r="AB1705" s="575"/>
      <c r="AC1705" s="569"/>
      <c r="AD1705" s="569"/>
      <c r="AE1705" s="569"/>
      <c r="AF1705" s="569"/>
      <c r="AG1705" s="569"/>
      <c r="AH1705" s="569"/>
      <c r="AI1705" s="569"/>
      <c r="AJ1705" s="569"/>
      <c r="AK1705" s="569"/>
      <c r="AL1705" s="569"/>
      <c r="AM1705" s="569"/>
      <c r="AN1705" s="569"/>
      <c r="AQ1705" s="525"/>
      <c r="AR1705" s="525"/>
      <c r="AS1705" s="525"/>
      <c r="AT1705" s="525"/>
      <c r="AU1705" s="525"/>
      <c r="AV1705" s="525"/>
      <c r="AW1705" s="525"/>
      <c r="AX1705" s="525"/>
      <c r="AY1705" s="525"/>
      <c r="AZ1705" s="525"/>
      <c r="BA1705" s="525"/>
    </row>
    <row r="1706" spans="28:53" s="94" customFormat="1">
      <c r="AB1706" s="575"/>
      <c r="AC1706" s="569"/>
      <c r="AD1706" s="569"/>
      <c r="AE1706" s="569"/>
      <c r="AF1706" s="569"/>
      <c r="AG1706" s="569"/>
      <c r="AH1706" s="569"/>
      <c r="AI1706" s="569"/>
      <c r="AJ1706" s="569"/>
      <c r="AK1706" s="569"/>
      <c r="AL1706" s="569"/>
      <c r="AM1706" s="569"/>
      <c r="AN1706" s="569"/>
      <c r="AQ1706" s="525"/>
      <c r="AR1706" s="525"/>
      <c r="AS1706" s="525"/>
      <c r="AT1706" s="525"/>
      <c r="AU1706" s="525"/>
      <c r="AV1706" s="525"/>
      <c r="AW1706" s="525"/>
      <c r="AX1706" s="525"/>
      <c r="AY1706" s="525"/>
      <c r="AZ1706" s="525"/>
      <c r="BA1706" s="525"/>
    </row>
    <row r="1707" spans="28:53" s="94" customFormat="1">
      <c r="AB1707" s="575"/>
      <c r="AC1707" s="569"/>
      <c r="AD1707" s="569"/>
      <c r="AE1707" s="569"/>
      <c r="AF1707" s="569"/>
      <c r="AG1707" s="569"/>
      <c r="AH1707" s="569"/>
      <c r="AI1707" s="569"/>
      <c r="AJ1707" s="569"/>
      <c r="AK1707" s="569"/>
      <c r="AL1707" s="569"/>
      <c r="AM1707" s="569"/>
      <c r="AN1707" s="569"/>
      <c r="AQ1707" s="525"/>
      <c r="AR1707" s="525"/>
      <c r="AS1707" s="525"/>
      <c r="AT1707" s="525"/>
      <c r="AU1707" s="525"/>
      <c r="AV1707" s="525"/>
      <c r="AW1707" s="525"/>
      <c r="AX1707" s="525"/>
      <c r="AY1707" s="525"/>
      <c r="AZ1707" s="525"/>
      <c r="BA1707" s="525"/>
    </row>
    <row r="1708" spans="28:53" s="94" customFormat="1">
      <c r="AB1708" s="575"/>
      <c r="AC1708" s="569"/>
      <c r="AD1708" s="569"/>
      <c r="AE1708" s="569"/>
      <c r="AF1708" s="569"/>
      <c r="AG1708" s="569"/>
      <c r="AH1708" s="569"/>
      <c r="AI1708" s="569"/>
      <c r="AJ1708" s="569"/>
      <c r="AK1708" s="569"/>
      <c r="AL1708" s="569"/>
      <c r="AM1708" s="569"/>
      <c r="AN1708" s="569"/>
      <c r="AQ1708" s="525"/>
      <c r="AR1708" s="525"/>
      <c r="AS1708" s="525"/>
      <c r="AT1708" s="525"/>
      <c r="AU1708" s="525"/>
      <c r="AV1708" s="525"/>
      <c r="AW1708" s="525"/>
      <c r="AX1708" s="525"/>
      <c r="AY1708" s="525"/>
      <c r="AZ1708" s="525"/>
      <c r="BA1708" s="525"/>
    </row>
    <row r="1709" spans="28:53" s="94" customFormat="1">
      <c r="AB1709" s="575"/>
      <c r="AC1709" s="569"/>
      <c r="AD1709" s="569"/>
      <c r="AE1709" s="569"/>
      <c r="AF1709" s="569"/>
      <c r="AG1709" s="569"/>
      <c r="AH1709" s="569"/>
      <c r="AI1709" s="569"/>
      <c r="AJ1709" s="569"/>
      <c r="AK1709" s="569"/>
      <c r="AL1709" s="569"/>
      <c r="AM1709" s="569"/>
      <c r="AN1709" s="569"/>
      <c r="AQ1709" s="525"/>
      <c r="AR1709" s="525"/>
      <c r="AS1709" s="525"/>
      <c r="AT1709" s="525"/>
      <c r="AU1709" s="525"/>
      <c r="AV1709" s="525"/>
      <c r="AW1709" s="525"/>
      <c r="AX1709" s="525"/>
      <c r="AY1709" s="525"/>
      <c r="AZ1709" s="525"/>
      <c r="BA1709" s="525"/>
    </row>
    <row r="1710" spans="28:53" s="94" customFormat="1">
      <c r="AB1710" s="575"/>
      <c r="AC1710" s="569"/>
      <c r="AD1710" s="569"/>
      <c r="AE1710" s="569"/>
      <c r="AF1710" s="569"/>
      <c r="AG1710" s="569"/>
      <c r="AH1710" s="569"/>
      <c r="AI1710" s="569"/>
      <c r="AJ1710" s="569"/>
      <c r="AK1710" s="569"/>
      <c r="AL1710" s="569"/>
      <c r="AM1710" s="569"/>
      <c r="AN1710" s="569"/>
      <c r="AQ1710" s="525"/>
      <c r="AR1710" s="525"/>
      <c r="AS1710" s="525"/>
      <c r="AT1710" s="525"/>
      <c r="AU1710" s="525"/>
      <c r="AV1710" s="525"/>
      <c r="AW1710" s="525"/>
      <c r="AX1710" s="525"/>
      <c r="AY1710" s="525"/>
      <c r="AZ1710" s="525"/>
      <c r="BA1710" s="525"/>
    </row>
    <row r="1711" spans="28:53" s="94" customFormat="1">
      <c r="AB1711" s="575"/>
      <c r="AC1711" s="569"/>
      <c r="AD1711" s="569"/>
      <c r="AE1711" s="569"/>
      <c r="AF1711" s="569"/>
      <c r="AG1711" s="569"/>
      <c r="AH1711" s="569"/>
      <c r="AI1711" s="569"/>
      <c r="AJ1711" s="569"/>
      <c r="AK1711" s="569"/>
      <c r="AL1711" s="569"/>
      <c r="AM1711" s="569"/>
      <c r="AN1711" s="569"/>
      <c r="AQ1711" s="525"/>
      <c r="AR1711" s="525"/>
      <c r="AS1711" s="525"/>
      <c r="AT1711" s="525"/>
      <c r="AU1711" s="525"/>
      <c r="AV1711" s="525"/>
      <c r="AW1711" s="525"/>
      <c r="AX1711" s="525"/>
      <c r="AY1711" s="525"/>
      <c r="AZ1711" s="525"/>
      <c r="BA1711" s="525"/>
    </row>
    <row r="1712" spans="28:53" s="94" customFormat="1">
      <c r="AB1712" s="575"/>
      <c r="AC1712" s="569"/>
      <c r="AD1712" s="569"/>
      <c r="AE1712" s="569"/>
      <c r="AF1712" s="569"/>
      <c r="AG1712" s="569"/>
      <c r="AH1712" s="569"/>
      <c r="AI1712" s="569"/>
      <c r="AJ1712" s="569"/>
      <c r="AK1712" s="569"/>
      <c r="AL1712" s="569"/>
      <c r="AM1712" s="569"/>
      <c r="AN1712" s="569"/>
      <c r="AQ1712" s="525"/>
      <c r="AR1712" s="525"/>
      <c r="AS1712" s="525"/>
      <c r="AT1712" s="525"/>
      <c r="AU1712" s="525"/>
      <c r="AV1712" s="525"/>
      <c r="AW1712" s="525"/>
      <c r="AX1712" s="525"/>
      <c r="AY1712" s="525"/>
      <c r="AZ1712" s="525"/>
      <c r="BA1712" s="525"/>
    </row>
    <row r="1713" spans="28:53" s="94" customFormat="1">
      <c r="AB1713" s="575"/>
      <c r="AC1713" s="569"/>
      <c r="AD1713" s="569"/>
      <c r="AE1713" s="569"/>
      <c r="AF1713" s="569"/>
      <c r="AG1713" s="569"/>
      <c r="AH1713" s="569"/>
      <c r="AI1713" s="569"/>
      <c r="AJ1713" s="569"/>
      <c r="AK1713" s="569"/>
      <c r="AL1713" s="569"/>
      <c r="AM1713" s="569"/>
      <c r="AN1713" s="569"/>
      <c r="AQ1713" s="525"/>
      <c r="AR1713" s="525"/>
      <c r="AS1713" s="525"/>
      <c r="AT1713" s="525"/>
      <c r="AU1713" s="525"/>
      <c r="AV1713" s="525"/>
      <c r="AW1713" s="525"/>
      <c r="AX1713" s="525"/>
      <c r="AY1713" s="525"/>
      <c r="AZ1713" s="525"/>
      <c r="BA1713" s="525"/>
    </row>
    <row r="1714" spans="28:53" s="94" customFormat="1">
      <c r="AB1714" s="575"/>
      <c r="AC1714" s="569"/>
      <c r="AD1714" s="569"/>
      <c r="AE1714" s="569"/>
      <c r="AF1714" s="569"/>
      <c r="AG1714" s="569"/>
      <c r="AH1714" s="569"/>
      <c r="AI1714" s="569"/>
      <c r="AJ1714" s="569"/>
      <c r="AK1714" s="569"/>
      <c r="AL1714" s="569"/>
      <c r="AM1714" s="569"/>
      <c r="AN1714" s="569"/>
      <c r="AQ1714" s="525"/>
      <c r="AR1714" s="525"/>
      <c r="AS1714" s="525"/>
      <c r="AT1714" s="525"/>
      <c r="AU1714" s="525"/>
      <c r="AV1714" s="525"/>
      <c r="AW1714" s="525"/>
      <c r="AX1714" s="525"/>
      <c r="AY1714" s="525"/>
      <c r="AZ1714" s="525"/>
      <c r="BA1714" s="525"/>
    </row>
    <row r="1715" spans="28:53" s="94" customFormat="1">
      <c r="AB1715" s="575"/>
      <c r="AC1715" s="569"/>
      <c r="AD1715" s="569"/>
      <c r="AE1715" s="569"/>
      <c r="AF1715" s="569"/>
      <c r="AG1715" s="569"/>
      <c r="AH1715" s="569"/>
      <c r="AI1715" s="569"/>
      <c r="AJ1715" s="569"/>
      <c r="AK1715" s="569"/>
      <c r="AL1715" s="569"/>
      <c r="AM1715" s="569"/>
      <c r="AN1715" s="569"/>
      <c r="AQ1715" s="525"/>
      <c r="AR1715" s="525"/>
      <c r="AS1715" s="525"/>
      <c r="AT1715" s="525"/>
      <c r="AU1715" s="525"/>
      <c r="AV1715" s="525"/>
      <c r="AW1715" s="525"/>
      <c r="AX1715" s="525"/>
      <c r="AY1715" s="525"/>
      <c r="AZ1715" s="525"/>
      <c r="BA1715" s="525"/>
    </row>
    <row r="1716" spans="28:53" s="94" customFormat="1">
      <c r="AB1716" s="575"/>
      <c r="AC1716" s="569"/>
      <c r="AD1716" s="569"/>
      <c r="AE1716" s="569"/>
      <c r="AF1716" s="569"/>
      <c r="AG1716" s="569"/>
      <c r="AH1716" s="569"/>
      <c r="AI1716" s="569"/>
      <c r="AJ1716" s="569"/>
      <c r="AK1716" s="569"/>
      <c r="AL1716" s="569"/>
      <c r="AM1716" s="569"/>
      <c r="AN1716" s="569"/>
      <c r="AQ1716" s="525"/>
      <c r="AR1716" s="525"/>
      <c r="AS1716" s="525"/>
      <c r="AT1716" s="525"/>
      <c r="AU1716" s="525"/>
      <c r="AV1716" s="525"/>
      <c r="AW1716" s="525"/>
      <c r="AX1716" s="525"/>
      <c r="AY1716" s="525"/>
      <c r="AZ1716" s="525"/>
      <c r="BA1716" s="525"/>
    </row>
    <row r="1717" spans="28:53" s="94" customFormat="1">
      <c r="AB1717" s="575"/>
      <c r="AC1717" s="569"/>
      <c r="AD1717" s="569"/>
      <c r="AE1717" s="569"/>
      <c r="AF1717" s="569"/>
      <c r="AG1717" s="569"/>
      <c r="AH1717" s="569"/>
      <c r="AI1717" s="569"/>
      <c r="AJ1717" s="569"/>
      <c r="AK1717" s="569"/>
      <c r="AL1717" s="569"/>
      <c r="AM1717" s="569"/>
      <c r="AN1717" s="569"/>
      <c r="AQ1717" s="525"/>
      <c r="AR1717" s="525"/>
      <c r="AS1717" s="525"/>
      <c r="AT1717" s="525"/>
      <c r="AU1717" s="525"/>
      <c r="AV1717" s="525"/>
      <c r="AW1717" s="525"/>
      <c r="AX1717" s="525"/>
      <c r="AY1717" s="525"/>
      <c r="AZ1717" s="525"/>
      <c r="BA1717" s="525"/>
    </row>
    <row r="1718" spans="28:53" s="94" customFormat="1">
      <c r="AB1718" s="575"/>
      <c r="AC1718" s="569"/>
      <c r="AD1718" s="569"/>
      <c r="AE1718" s="569"/>
      <c r="AF1718" s="569"/>
      <c r="AG1718" s="569"/>
      <c r="AH1718" s="569"/>
      <c r="AI1718" s="569"/>
      <c r="AJ1718" s="569"/>
      <c r="AK1718" s="569"/>
      <c r="AL1718" s="569"/>
      <c r="AM1718" s="569"/>
      <c r="AN1718" s="569"/>
      <c r="AQ1718" s="525"/>
      <c r="AR1718" s="525"/>
      <c r="AS1718" s="525"/>
      <c r="AT1718" s="525"/>
      <c r="AU1718" s="525"/>
      <c r="AV1718" s="525"/>
      <c r="AW1718" s="525"/>
      <c r="AX1718" s="525"/>
      <c r="AY1718" s="525"/>
      <c r="AZ1718" s="525"/>
      <c r="BA1718" s="525"/>
    </row>
    <row r="1719" spans="28:53" s="94" customFormat="1">
      <c r="AB1719" s="575"/>
      <c r="AC1719" s="569"/>
      <c r="AD1719" s="569"/>
      <c r="AE1719" s="569"/>
      <c r="AF1719" s="569"/>
      <c r="AG1719" s="569"/>
      <c r="AH1719" s="569"/>
      <c r="AI1719" s="569"/>
      <c r="AJ1719" s="569"/>
      <c r="AK1719" s="569"/>
      <c r="AL1719" s="569"/>
      <c r="AM1719" s="569"/>
      <c r="AN1719" s="569"/>
      <c r="AQ1719" s="525"/>
      <c r="AR1719" s="525"/>
      <c r="AS1719" s="525"/>
      <c r="AT1719" s="525"/>
      <c r="AU1719" s="525"/>
      <c r="AV1719" s="525"/>
      <c r="AW1719" s="525"/>
      <c r="AX1719" s="525"/>
      <c r="AY1719" s="525"/>
      <c r="AZ1719" s="525"/>
      <c r="BA1719" s="525"/>
    </row>
    <row r="1720" spans="28:53" s="94" customFormat="1">
      <c r="AB1720" s="575"/>
      <c r="AC1720" s="569"/>
      <c r="AD1720" s="569"/>
      <c r="AE1720" s="569"/>
      <c r="AF1720" s="569"/>
      <c r="AG1720" s="569"/>
      <c r="AH1720" s="569"/>
      <c r="AI1720" s="569"/>
      <c r="AJ1720" s="569"/>
      <c r="AK1720" s="569"/>
      <c r="AL1720" s="569"/>
      <c r="AM1720" s="569"/>
      <c r="AN1720" s="569"/>
      <c r="AQ1720" s="525"/>
      <c r="AR1720" s="525"/>
      <c r="AS1720" s="525"/>
      <c r="AT1720" s="525"/>
      <c r="AU1720" s="525"/>
      <c r="AV1720" s="525"/>
      <c r="AW1720" s="525"/>
      <c r="AX1720" s="525"/>
      <c r="AY1720" s="525"/>
      <c r="AZ1720" s="525"/>
      <c r="BA1720" s="525"/>
    </row>
    <row r="1721" spans="28:53" s="94" customFormat="1">
      <c r="AB1721" s="575"/>
      <c r="AC1721" s="569"/>
      <c r="AD1721" s="569"/>
      <c r="AE1721" s="569"/>
      <c r="AF1721" s="569"/>
      <c r="AG1721" s="569"/>
      <c r="AH1721" s="569"/>
      <c r="AI1721" s="569"/>
      <c r="AJ1721" s="569"/>
      <c r="AK1721" s="569"/>
      <c r="AL1721" s="569"/>
      <c r="AM1721" s="569"/>
      <c r="AN1721" s="569"/>
      <c r="AQ1721" s="525"/>
      <c r="AR1721" s="525"/>
      <c r="AS1721" s="525"/>
      <c r="AT1721" s="525"/>
      <c r="AU1721" s="525"/>
      <c r="AV1721" s="525"/>
      <c r="AW1721" s="525"/>
      <c r="AX1721" s="525"/>
      <c r="AY1721" s="525"/>
      <c r="AZ1721" s="525"/>
      <c r="BA1721" s="525"/>
    </row>
    <row r="1722" spans="28:53" s="94" customFormat="1">
      <c r="AB1722" s="575"/>
      <c r="AC1722" s="569"/>
      <c r="AD1722" s="569"/>
      <c r="AE1722" s="569"/>
      <c r="AF1722" s="569"/>
      <c r="AG1722" s="569"/>
      <c r="AH1722" s="569"/>
      <c r="AI1722" s="569"/>
      <c r="AJ1722" s="569"/>
      <c r="AK1722" s="569"/>
      <c r="AL1722" s="569"/>
      <c r="AM1722" s="569"/>
      <c r="AN1722" s="569"/>
      <c r="AQ1722" s="525"/>
      <c r="AR1722" s="525"/>
      <c r="AS1722" s="525"/>
      <c r="AT1722" s="525"/>
      <c r="AU1722" s="525"/>
      <c r="AV1722" s="525"/>
      <c r="AW1722" s="525"/>
      <c r="AX1722" s="525"/>
      <c r="AY1722" s="525"/>
      <c r="AZ1722" s="525"/>
      <c r="BA1722" s="525"/>
    </row>
    <row r="1723" spans="28:53" s="94" customFormat="1">
      <c r="AB1723" s="575"/>
      <c r="AC1723" s="569"/>
      <c r="AD1723" s="569"/>
      <c r="AE1723" s="569"/>
      <c r="AF1723" s="569"/>
      <c r="AG1723" s="569"/>
      <c r="AH1723" s="569"/>
      <c r="AI1723" s="569"/>
      <c r="AJ1723" s="569"/>
      <c r="AK1723" s="569"/>
      <c r="AL1723" s="569"/>
      <c r="AM1723" s="569"/>
      <c r="AN1723" s="569"/>
      <c r="AQ1723" s="525"/>
      <c r="AR1723" s="525"/>
      <c r="AS1723" s="525"/>
      <c r="AT1723" s="525"/>
      <c r="AU1723" s="525"/>
      <c r="AV1723" s="525"/>
      <c r="AW1723" s="525"/>
      <c r="AX1723" s="525"/>
      <c r="AY1723" s="525"/>
      <c r="AZ1723" s="525"/>
      <c r="BA1723" s="525"/>
    </row>
    <row r="1724" spans="28:53" s="94" customFormat="1">
      <c r="AB1724" s="575"/>
      <c r="AC1724" s="569"/>
      <c r="AD1724" s="569"/>
      <c r="AE1724" s="569"/>
      <c r="AF1724" s="569"/>
      <c r="AG1724" s="569"/>
      <c r="AH1724" s="569"/>
      <c r="AI1724" s="569"/>
      <c r="AJ1724" s="569"/>
      <c r="AK1724" s="569"/>
      <c r="AL1724" s="569"/>
      <c r="AM1724" s="569"/>
      <c r="AN1724" s="569"/>
      <c r="AQ1724" s="525"/>
      <c r="AR1724" s="525"/>
      <c r="AS1724" s="525"/>
      <c r="AT1724" s="525"/>
      <c r="AU1724" s="525"/>
      <c r="AV1724" s="525"/>
      <c r="AW1724" s="525"/>
      <c r="AX1724" s="525"/>
      <c r="AY1724" s="525"/>
      <c r="AZ1724" s="525"/>
      <c r="BA1724" s="525"/>
    </row>
    <row r="1725" spans="28:53" s="94" customFormat="1">
      <c r="AB1725" s="575"/>
      <c r="AC1725" s="569"/>
      <c r="AD1725" s="569"/>
      <c r="AE1725" s="569"/>
      <c r="AF1725" s="569"/>
      <c r="AG1725" s="569"/>
      <c r="AH1725" s="569"/>
      <c r="AI1725" s="569"/>
      <c r="AJ1725" s="569"/>
      <c r="AK1725" s="569"/>
      <c r="AL1725" s="569"/>
      <c r="AM1725" s="569"/>
      <c r="AN1725" s="569"/>
      <c r="AQ1725" s="525"/>
      <c r="AR1725" s="525"/>
      <c r="AS1725" s="525"/>
      <c r="AT1725" s="525"/>
      <c r="AU1725" s="525"/>
      <c r="AV1725" s="525"/>
      <c r="AW1725" s="525"/>
      <c r="AX1725" s="525"/>
      <c r="AY1725" s="525"/>
      <c r="AZ1725" s="525"/>
      <c r="BA1725" s="525"/>
    </row>
    <row r="1726" spans="28:53" s="94" customFormat="1">
      <c r="AB1726" s="575"/>
      <c r="AC1726" s="569"/>
      <c r="AD1726" s="569"/>
      <c r="AE1726" s="569"/>
      <c r="AF1726" s="569"/>
      <c r="AG1726" s="569"/>
      <c r="AH1726" s="569"/>
      <c r="AI1726" s="569"/>
      <c r="AJ1726" s="569"/>
      <c r="AK1726" s="569"/>
      <c r="AL1726" s="569"/>
      <c r="AM1726" s="569"/>
      <c r="AN1726" s="569"/>
      <c r="AQ1726" s="525"/>
      <c r="AR1726" s="525"/>
      <c r="AS1726" s="525"/>
      <c r="AT1726" s="525"/>
      <c r="AU1726" s="525"/>
      <c r="AV1726" s="525"/>
      <c r="AW1726" s="525"/>
      <c r="AX1726" s="525"/>
      <c r="AY1726" s="525"/>
      <c r="AZ1726" s="525"/>
      <c r="BA1726" s="525"/>
    </row>
    <row r="1727" spans="28:53" s="94" customFormat="1">
      <c r="AB1727" s="575"/>
      <c r="AC1727" s="569"/>
      <c r="AD1727" s="569"/>
      <c r="AE1727" s="569"/>
      <c r="AF1727" s="569"/>
      <c r="AG1727" s="569"/>
      <c r="AH1727" s="569"/>
      <c r="AI1727" s="569"/>
      <c r="AJ1727" s="569"/>
      <c r="AK1727" s="569"/>
      <c r="AL1727" s="569"/>
      <c r="AM1727" s="569"/>
      <c r="AN1727" s="569"/>
      <c r="AQ1727" s="525"/>
      <c r="AR1727" s="525"/>
      <c r="AS1727" s="525"/>
      <c r="AT1727" s="525"/>
      <c r="AU1727" s="525"/>
      <c r="AV1727" s="525"/>
      <c r="AW1727" s="525"/>
      <c r="AX1727" s="525"/>
      <c r="AY1727" s="525"/>
      <c r="AZ1727" s="525"/>
      <c r="BA1727" s="525"/>
    </row>
    <row r="1728" spans="28:53" s="94" customFormat="1">
      <c r="AB1728" s="575"/>
      <c r="AC1728" s="569"/>
      <c r="AD1728" s="569"/>
      <c r="AE1728" s="569"/>
      <c r="AF1728" s="569"/>
      <c r="AG1728" s="569"/>
      <c r="AH1728" s="569"/>
      <c r="AI1728" s="569"/>
      <c r="AJ1728" s="569"/>
      <c r="AK1728" s="569"/>
      <c r="AL1728" s="569"/>
      <c r="AM1728" s="569"/>
      <c r="AN1728" s="569"/>
      <c r="AQ1728" s="525"/>
      <c r="AR1728" s="525"/>
      <c r="AS1728" s="525"/>
      <c r="AT1728" s="525"/>
      <c r="AU1728" s="525"/>
      <c r="AV1728" s="525"/>
      <c r="AW1728" s="525"/>
      <c r="AX1728" s="525"/>
      <c r="AY1728" s="525"/>
      <c r="AZ1728" s="525"/>
      <c r="BA1728" s="525"/>
    </row>
    <row r="1729" spans="28:53" s="94" customFormat="1">
      <c r="AB1729" s="575"/>
      <c r="AC1729" s="569"/>
      <c r="AD1729" s="569"/>
      <c r="AE1729" s="569"/>
      <c r="AF1729" s="569"/>
      <c r="AG1729" s="569"/>
      <c r="AH1729" s="569"/>
      <c r="AI1729" s="569"/>
      <c r="AJ1729" s="569"/>
      <c r="AK1729" s="569"/>
      <c r="AL1729" s="569"/>
      <c r="AM1729" s="569"/>
      <c r="AN1729" s="569"/>
      <c r="AQ1729" s="525"/>
      <c r="AR1729" s="525"/>
      <c r="AS1729" s="525"/>
      <c r="AT1729" s="525"/>
      <c r="AU1729" s="525"/>
      <c r="AV1729" s="525"/>
      <c r="AW1729" s="525"/>
      <c r="AX1729" s="525"/>
      <c r="AY1729" s="525"/>
      <c r="AZ1729" s="525"/>
      <c r="BA1729" s="525"/>
    </row>
    <row r="1730" spans="28:53" s="94" customFormat="1">
      <c r="AB1730" s="575"/>
      <c r="AC1730" s="569"/>
      <c r="AD1730" s="569"/>
      <c r="AE1730" s="569"/>
      <c r="AF1730" s="569"/>
      <c r="AG1730" s="569"/>
      <c r="AH1730" s="569"/>
      <c r="AI1730" s="569"/>
      <c r="AJ1730" s="569"/>
      <c r="AK1730" s="569"/>
      <c r="AL1730" s="569"/>
      <c r="AM1730" s="569"/>
      <c r="AN1730" s="569"/>
      <c r="AQ1730" s="525"/>
      <c r="AR1730" s="525"/>
      <c r="AS1730" s="525"/>
      <c r="AT1730" s="525"/>
      <c r="AU1730" s="525"/>
      <c r="AV1730" s="525"/>
      <c r="AW1730" s="525"/>
      <c r="AX1730" s="525"/>
      <c r="AY1730" s="525"/>
      <c r="AZ1730" s="525"/>
      <c r="BA1730" s="525"/>
    </row>
    <row r="1731" spans="28:53" s="94" customFormat="1">
      <c r="AB1731" s="575"/>
      <c r="AC1731" s="569"/>
      <c r="AD1731" s="569"/>
      <c r="AE1731" s="569"/>
      <c r="AF1731" s="569"/>
      <c r="AG1731" s="569"/>
      <c r="AH1731" s="569"/>
      <c r="AI1731" s="569"/>
      <c r="AJ1731" s="569"/>
      <c r="AK1731" s="569"/>
      <c r="AL1731" s="569"/>
      <c r="AM1731" s="569"/>
      <c r="AN1731" s="569"/>
      <c r="AQ1731" s="525"/>
      <c r="AR1731" s="525"/>
      <c r="AS1731" s="525"/>
      <c r="AT1731" s="525"/>
      <c r="AU1731" s="525"/>
      <c r="AV1731" s="525"/>
      <c r="AW1731" s="525"/>
      <c r="AX1731" s="525"/>
      <c r="AY1731" s="525"/>
      <c r="AZ1731" s="525"/>
      <c r="BA1731" s="525"/>
    </row>
    <row r="1732" spans="28:53" s="94" customFormat="1">
      <c r="AB1732" s="575"/>
      <c r="AC1732" s="569"/>
      <c r="AD1732" s="569"/>
      <c r="AE1732" s="569"/>
      <c r="AF1732" s="569"/>
      <c r="AG1732" s="569"/>
      <c r="AH1732" s="569"/>
      <c r="AI1732" s="569"/>
      <c r="AJ1732" s="569"/>
      <c r="AK1732" s="569"/>
      <c r="AL1732" s="569"/>
      <c r="AM1732" s="569"/>
      <c r="AN1732" s="569"/>
      <c r="AQ1732" s="525"/>
      <c r="AR1732" s="525"/>
      <c r="AS1732" s="525"/>
      <c r="AT1732" s="525"/>
      <c r="AU1732" s="525"/>
      <c r="AV1732" s="525"/>
      <c r="AW1732" s="525"/>
      <c r="AX1732" s="525"/>
      <c r="AY1732" s="525"/>
      <c r="AZ1732" s="525"/>
      <c r="BA1732" s="525"/>
    </row>
    <row r="1733" spans="28:53" s="94" customFormat="1">
      <c r="AB1733" s="575"/>
      <c r="AC1733" s="569"/>
      <c r="AD1733" s="569"/>
      <c r="AE1733" s="569"/>
      <c r="AF1733" s="569"/>
      <c r="AG1733" s="569"/>
      <c r="AH1733" s="569"/>
      <c r="AI1733" s="569"/>
      <c r="AJ1733" s="569"/>
      <c r="AK1733" s="569"/>
      <c r="AL1733" s="569"/>
      <c r="AM1733" s="569"/>
      <c r="AN1733" s="569"/>
      <c r="AQ1733" s="525"/>
      <c r="AR1733" s="525"/>
      <c r="AS1733" s="525"/>
      <c r="AT1733" s="525"/>
      <c r="AU1733" s="525"/>
      <c r="AV1733" s="525"/>
      <c r="AW1733" s="525"/>
      <c r="AX1733" s="525"/>
      <c r="AY1733" s="525"/>
      <c r="AZ1733" s="525"/>
      <c r="BA1733" s="525"/>
    </row>
    <row r="1734" spans="28:53" s="94" customFormat="1">
      <c r="AB1734" s="575"/>
      <c r="AC1734" s="569"/>
      <c r="AD1734" s="569"/>
      <c r="AE1734" s="569"/>
      <c r="AF1734" s="569"/>
      <c r="AG1734" s="569"/>
      <c r="AH1734" s="569"/>
      <c r="AI1734" s="569"/>
      <c r="AJ1734" s="569"/>
      <c r="AK1734" s="569"/>
      <c r="AL1734" s="569"/>
      <c r="AM1734" s="569"/>
      <c r="AN1734" s="569"/>
      <c r="AQ1734" s="525"/>
      <c r="AR1734" s="525"/>
      <c r="AS1734" s="525"/>
      <c r="AT1734" s="525"/>
      <c r="AU1734" s="525"/>
      <c r="AV1734" s="525"/>
      <c r="AW1734" s="525"/>
      <c r="AX1734" s="525"/>
      <c r="AY1734" s="525"/>
      <c r="AZ1734" s="525"/>
      <c r="BA1734" s="525"/>
    </row>
    <row r="1735" spans="28:53" s="94" customFormat="1">
      <c r="AB1735" s="575"/>
      <c r="AC1735" s="569"/>
      <c r="AD1735" s="569"/>
      <c r="AE1735" s="569"/>
      <c r="AF1735" s="569"/>
      <c r="AG1735" s="569"/>
      <c r="AH1735" s="569"/>
      <c r="AI1735" s="569"/>
      <c r="AJ1735" s="569"/>
      <c r="AK1735" s="569"/>
      <c r="AL1735" s="569"/>
      <c r="AM1735" s="569"/>
      <c r="AN1735" s="569"/>
      <c r="AQ1735" s="525"/>
      <c r="AR1735" s="525"/>
      <c r="AS1735" s="525"/>
      <c r="AT1735" s="525"/>
      <c r="AU1735" s="525"/>
      <c r="AV1735" s="525"/>
      <c r="AW1735" s="525"/>
      <c r="AX1735" s="525"/>
      <c r="AY1735" s="525"/>
      <c r="AZ1735" s="525"/>
      <c r="BA1735" s="525"/>
    </row>
    <row r="1736" spans="28:53" s="94" customFormat="1">
      <c r="AB1736" s="575"/>
      <c r="AC1736" s="569"/>
      <c r="AD1736" s="569"/>
      <c r="AE1736" s="569"/>
      <c r="AF1736" s="569"/>
      <c r="AG1736" s="569"/>
      <c r="AH1736" s="569"/>
      <c r="AI1736" s="569"/>
      <c r="AJ1736" s="569"/>
      <c r="AK1736" s="569"/>
      <c r="AL1736" s="569"/>
      <c r="AM1736" s="569"/>
      <c r="AN1736" s="569"/>
      <c r="AQ1736" s="525"/>
      <c r="AR1736" s="525"/>
      <c r="AS1736" s="525"/>
      <c r="AT1736" s="525"/>
      <c r="AU1736" s="525"/>
      <c r="AV1736" s="525"/>
      <c r="AW1736" s="525"/>
      <c r="AX1736" s="525"/>
      <c r="AY1736" s="525"/>
      <c r="AZ1736" s="525"/>
      <c r="BA1736" s="525"/>
    </row>
    <row r="1737" spans="28:53" s="94" customFormat="1">
      <c r="AB1737" s="575"/>
      <c r="AC1737" s="569"/>
      <c r="AD1737" s="569"/>
      <c r="AE1737" s="569"/>
      <c r="AF1737" s="569"/>
      <c r="AG1737" s="569"/>
      <c r="AH1737" s="569"/>
      <c r="AI1737" s="569"/>
      <c r="AJ1737" s="569"/>
      <c r="AK1737" s="569"/>
      <c r="AL1737" s="569"/>
      <c r="AM1737" s="569"/>
      <c r="AN1737" s="569"/>
      <c r="AQ1737" s="525"/>
      <c r="AR1737" s="525"/>
      <c r="AS1737" s="525"/>
      <c r="AT1737" s="525"/>
      <c r="AU1737" s="525"/>
      <c r="AV1737" s="525"/>
      <c r="AW1737" s="525"/>
      <c r="AX1737" s="525"/>
      <c r="AY1737" s="525"/>
      <c r="AZ1737" s="525"/>
      <c r="BA1737" s="525"/>
    </row>
    <row r="1738" spans="28:53" s="94" customFormat="1">
      <c r="AB1738" s="575"/>
      <c r="AC1738" s="569"/>
      <c r="AD1738" s="569"/>
      <c r="AE1738" s="569"/>
      <c r="AF1738" s="569"/>
      <c r="AG1738" s="569"/>
      <c r="AH1738" s="569"/>
      <c r="AI1738" s="569"/>
      <c r="AJ1738" s="569"/>
      <c r="AK1738" s="569"/>
      <c r="AL1738" s="569"/>
      <c r="AM1738" s="569"/>
      <c r="AN1738" s="569"/>
      <c r="AQ1738" s="525"/>
      <c r="AR1738" s="525"/>
      <c r="AS1738" s="525"/>
      <c r="AT1738" s="525"/>
      <c r="AU1738" s="525"/>
      <c r="AV1738" s="525"/>
      <c r="AW1738" s="525"/>
      <c r="AX1738" s="525"/>
      <c r="AY1738" s="525"/>
      <c r="AZ1738" s="525"/>
      <c r="BA1738" s="525"/>
    </row>
    <row r="1739" spans="28:53" s="94" customFormat="1">
      <c r="AB1739" s="575"/>
      <c r="AC1739" s="569"/>
      <c r="AD1739" s="569"/>
      <c r="AE1739" s="569"/>
      <c r="AF1739" s="569"/>
      <c r="AG1739" s="569"/>
      <c r="AH1739" s="569"/>
      <c r="AI1739" s="569"/>
      <c r="AJ1739" s="569"/>
      <c r="AK1739" s="569"/>
      <c r="AL1739" s="569"/>
      <c r="AM1739" s="569"/>
      <c r="AN1739" s="569"/>
      <c r="AQ1739" s="525"/>
      <c r="AR1739" s="525"/>
      <c r="AS1739" s="525"/>
      <c r="AT1739" s="525"/>
      <c r="AU1739" s="525"/>
      <c r="AV1739" s="525"/>
      <c r="AW1739" s="525"/>
      <c r="AX1739" s="525"/>
      <c r="AY1739" s="525"/>
      <c r="AZ1739" s="525"/>
      <c r="BA1739" s="525"/>
    </row>
    <row r="1740" spans="28:53" s="94" customFormat="1">
      <c r="AB1740" s="575"/>
      <c r="AC1740" s="569"/>
      <c r="AD1740" s="569"/>
      <c r="AE1740" s="569"/>
      <c r="AF1740" s="569"/>
      <c r="AG1740" s="569"/>
      <c r="AH1740" s="569"/>
      <c r="AI1740" s="569"/>
      <c r="AJ1740" s="569"/>
      <c r="AK1740" s="569"/>
      <c r="AL1740" s="569"/>
      <c r="AM1740" s="569"/>
      <c r="AN1740" s="569"/>
      <c r="AQ1740" s="525"/>
      <c r="AR1740" s="525"/>
      <c r="AS1740" s="525"/>
      <c r="AT1740" s="525"/>
      <c r="AU1740" s="525"/>
      <c r="AV1740" s="525"/>
      <c r="AW1740" s="525"/>
      <c r="AX1740" s="525"/>
      <c r="AY1740" s="525"/>
      <c r="AZ1740" s="525"/>
      <c r="BA1740" s="525"/>
    </row>
    <row r="1741" spans="28:53" s="94" customFormat="1">
      <c r="AB1741" s="575"/>
      <c r="AC1741" s="569"/>
      <c r="AD1741" s="569"/>
      <c r="AE1741" s="569"/>
      <c r="AF1741" s="569"/>
      <c r="AG1741" s="569"/>
      <c r="AH1741" s="569"/>
      <c r="AI1741" s="569"/>
      <c r="AJ1741" s="569"/>
      <c r="AK1741" s="569"/>
      <c r="AL1741" s="569"/>
      <c r="AM1741" s="569"/>
      <c r="AN1741" s="569"/>
      <c r="AQ1741" s="525"/>
      <c r="AR1741" s="525"/>
      <c r="AS1741" s="525"/>
      <c r="AT1741" s="525"/>
      <c r="AU1741" s="525"/>
      <c r="AV1741" s="525"/>
      <c r="AW1741" s="525"/>
      <c r="AX1741" s="525"/>
      <c r="AY1741" s="525"/>
      <c r="AZ1741" s="525"/>
      <c r="BA1741" s="525"/>
    </row>
    <row r="1742" spans="28:53" s="94" customFormat="1">
      <c r="AB1742" s="575"/>
      <c r="AC1742" s="569"/>
      <c r="AD1742" s="569"/>
      <c r="AE1742" s="569"/>
      <c r="AF1742" s="569"/>
      <c r="AG1742" s="569"/>
      <c r="AH1742" s="569"/>
      <c r="AI1742" s="569"/>
      <c r="AJ1742" s="569"/>
      <c r="AK1742" s="569"/>
      <c r="AL1742" s="569"/>
      <c r="AM1742" s="569"/>
      <c r="AN1742" s="569"/>
      <c r="AQ1742" s="525"/>
      <c r="AR1742" s="525"/>
      <c r="AS1742" s="525"/>
      <c r="AT1742" s="525"/>
      <c r="AU1742" s="525"/>
      <c r="AV1742" s="525"/>
      <c r="AW1742" s="525"/>
      <c r="AX1742" s="525"/>
      <c r="AY1742" s="525"/>
      <c r="AZ1742" s="525"/>
      <c r="BA1742" s="525"/>
    </row>
    <row r="1743" spans="28:53" s="94" customFormat="1">
      <c r="AB1743" s="575"/>
      <c r="AC1743" s="569"/>
      <c r="AD1743" s="569"/>
      <c r="AE1743" s="569"/>
      <c r="AF1743" s="569"/>
      <c r="AG1743" s="569"/>
      <c r="AH1743" s="569"/>
      <c r="AI1743" s="569"/>
      <c r="AJ1743" s="569"/>
      <c r="AK1743" s="569"/>
      <c r="AL1743" s="569"/>
      <c r="AM1743" s="569"/>
      <c r="AN1743" s="569"/>
      <c r="AQ1743" s="525"/>
      <c r="AR1743" s="525"/>
      <c r="AS1743" s="525"/>
      <c r="AT1743" s="525"/>
      <c r="AU1743" s="525"/>
      <c r="AV1743" s="525"/>
      <c r="AW1743" s="525"/>
      <c r="AX1743" s="525"/>
      <c r="AY1743" s="525"/>
      <c r="AZ1743" s="525"/>
      <c r="BA1743" s="525"/>
    </row>
    <row r="1744" spans="28:53" s="94" customFormat="1">
      <c r="AB1744" s="575"/>
      <c r="AC1744" s="569"/>
      <c r="AD1744" s="569"/>
      <c r="AE1744" s="569"/>
      <c r="AF1744" s="569"/>
      <c r="AG1744" s="569"/>
      <c r="AH1744" s="569"/>
      <c r="AI1744" s="569"/>
      <c r="AJ1744" s="569"/>
      <c r="AK1744" s="569"/>
      <c r="AL1744" s="569"/>
      <c r="AM1744" s="569"/>
      <c r="AN1744" s="569"/>
      <c r="AQ1744" s="525"/>
      <c r="AR1744" s="525"/>
      <c r="AS1744" s="525"/>
      <c r="AT1744" s="525"/>
      <c r="AU1744" s="525"/>
      <c r="AV1744" s="525"/>
      <c r="AW1744" s="525"/>
      <c r="AX1744" s="525"/>
      <c r="AY1744" s="525"/>
      <c r="AZ1744" s="525"/>
      <c r="BA1744" s="525"/>
    </row>
    <row r="1745" spans="28:53" s="94" customFormat="1">
      <c r="AB1745" s="575"/>
      <c r="AC1745" s="569"/>
      <c r="AD1745" s="569"/>
      <c r="AE1745" s="569"/>
      <c r="AF1745" s="569"/>
      <c r="AG1745" s="569"/>
      <c r="AH1745" s="569"/>
      <c r="AI1745" s="569"/>
      <c r="AJ1745" s="569"/>
      <c r="AK1745" s="569"/>
      <c r="AL1745" s="569"/>
      <c r="AM1745" s="569"/>
      <c r="AN1745" s="569"/>
      <c r="AQ1745" s="525"/>
      <c r="AR1745" s="525"/>
      <c r="AS1745" s="525"/>
      <c r="AT1745" s="525"/>
      <c r="AU1745" s="525"/>
      <c r="AV1745" s="525"/>
      <c r="AW1745" s="525"/>
      <c r="AX1745" s="525"/>
      <c r="AY1745" s="525"/>
      <c r="AZ1745" s="525"/>
      <c r="BA1745" s="525"/>
    </row>
    <row r="1746" spans="28:53" s="94" customFormat="1">
      <c r="AB1746" s="575"/>
      <c r="AC1746" s="569"/>
      <c r="AD1746" s="569"/>
      <c r="AE1746" s="569"/>
      <c r="AF1746" s="569"/>
      <c r="AG1746" s="569"/>
      <c r="AH1746" s="569"/>
      <c r="AI1746" s="569"/>
      <c r="AJ1746" s="569"/>
      <c r="AK1746" s="569"/>
      <c r="AL1746" s="569"/>
      <c r="AM1746" s="569"/>
      <c r="AN1746" s="569"/>
      <c r="AQ1746" s="525"/>
      <c r="AR1746" s="525"/>
      <c r="AS1746" s="525"/>
      <c r="AT1746" s="525"/>
      <c r="AU1746" s="525"/>
      <c r="AV1746" s="525"/>
      <c r="AW1746" s="525"/>
      <c r="AX1746" s="525"/>
      <c r="AY1746" s="525"/>
      <c r="AZ1746" s="525"/>
      <c r="BA1746" s="525"/>
    </row>
    <row r="1747" spans="28:53" s="94" customFormat="1">
      <c r="AB1747" s="575"/>
      <c r="AC1747" s="569"/>
      <c r="AD1747" s="569"/>
      <c r="AE1747" s="569"/>
      <c r="AF1747" s="569"/>
      <c r="AG1747" s="569"/>
      <c r="AH1747" s="569"/>
      <c r="AI1747" s="569"/>
      <c r="AJ1747" s="569"/>
      <c r="AK1747" s="569"/>
      <c r="AL1747" s="569"/>
      <c r="AM1747" s="569"/>
      <c r="AN1747" s="569"/>
      <c r="AQ1747" s="525"/>
      <c r="AR1747" s="525"/>
      <c r="AS1747" s="525"/>
      <c r="AT1747" s="525"/>
      <c r="AU1747" s="525"/>
      <c r="AV1747" s="525"/>
      <c r="AW1747" s="525"/>
      <c r="AX1747" s="525"/>
      <c r="AY1747" s="525"/>
      <c r="AZ1747" s="525"/>
      <c r="BA1747" s="525"/>
    </row>
    <row r="1748" spans="28:53" s="94" customFormat="1">
      <c r="AB1748" s="575"/>
      <c r="AC1748" s="569"/>
      <c r="AD1748" s="569"/>
      <c r="AE1748" s="569"/>
      <c r="AF1748" s="569"/>
      <c r="AG1748" s="569"/>
      <c r="AH1748" s="569"/>
      <c r="AI1748" s="569"/>
      <c r="AJ1748" s="569"/>
      <c r="AK1748" s="569"/>
      <c r="AL1748" s="569"/>
      <c r="AM1748" s="569"/>
      <c r="AN1748" s="569"/>
      <c r="AQ1748" s="525"/>
      <c r="AR1748" s="525"/>
      <c r="AS1748" s="525"/>
      <c r="AT1748" s="525"/>
      <c r="AU1748" s="525"/>
      <c r="AV1748" s="525"/>
      <c r="AW1748" s="525"/>
      <c r="AX1748" s="525"/>
      <c r="AY1748" s="525"/>
      <c r="AZ1748" s="525"/>
      <c r="BA1748" s="525"/>
    </row>
    <row r="1749" spans="28:53" s="94" customFormat="1">
      <c r="AB1749" s="575"/>
      <c r="AC1749" s="569"/>
      <c r="AD1749" s="569"/>
      <c r="AE1749" s="569"/>
      <c r="AF1749" s="569"/>
      <c r="AG1749" s="569"/>
      <c r="AH1749" s="569"/>
      <c r="AI1749" s="569"/>
      <c r="AJ1749" s="569"/>
      <c r="AK1749" s="569"/>
      <c r="AL1749" s="569"/>
      <c r="AM1749" s="569"/>
      <c r="AN1749" s="569"/>
      <c r="AQ1749" s="525"/>
      <c r="AR1749" s="525"/>
      <c r="AS1749" s="525"/>
      <c r="AT1749" s="525"/>
      <c r="AU1749" s="525"/>
      <c r="AV1749" s="525"/>
      <c r="AW1749" s="525"/>
      <c r="AX1749" s="525"/>
      <c r="AY1749" s="525"/>
      <c r="AZ1749" s="525"/>
      <c r="BA1749" s="525"/>
    </row>
    <row r="1750" spans="28:53" s="94" customFormat="1">
      <c r="AB1750" s="575"/>
      <c r="AC1750" s="569"/>
      <c r="AD1750" s="569"/>
      <c r="AE1750" s="569"/>
      <c r="AF1750" s="569"/>
      <c r="AG1750" s="569"/>
      <c r="AH1750" s="569"/>
      <c r="AI1750" s="569"/>
      <c r="AJ1750" s="569"/>
      <c r="AK1750" s="569"/>
      <c r="AL1750" s="569"/>
      <c r="AM1750" s="569"/>
      <c r="AN1750" s="569"/>
      <c r="AQ1750" s="525"/>
      <c r="AR1750" s="525"/>
      <c r="AS1750" s="525"/>
      <c r="AT1750" s="525"/>
      <c r="AU1750" s="525"/>
      <c r="AV1750" s="525"/>
      <c r="AW1750" s="525"/>
      <c r="AX1750" s="525"/>
      <c r="AY1750" s="525"/>
      <c r="AZ1750" s="525"/>
      <c r="BA1750" s="525"/>
    </row>
    <row r="1751" spans="28:53" s="94" customFormat="1">
      <c r="AB1751" s="575"/>
      <c r="AC1751" s="569"/>
      <c r="AD1751" s="569"/>
      <c r="AE1751" s="569"/>
      <c r="AF1751" s="569"/>
      <c r="AG1751" s="569"/>
      <c r="AH1751" s="569"/>
      <c r="AI1751" s="569"/>
      <c r="AJ1751" s="569"/>
      <c r="AK1751" s="569"/>
      <c r="AL1751" s="569"/>
      <c r="AM1751" s="569"/>
      <c r="AN1751" s="569"/>
      <c r="AQ1751" s="525"/>
      <c r="AR1751" s="525"/>
      <c r="AS1751" s="525"/>
      <c r="AT1751" s="525"/>
      <c r="AU1751" s="525"/>
      <c r="AV1751" s="525"/>
      <c r="AW1751" s="525"/>
      <c r="AX1751" s="525"/>
      <c r="AY1751" s="525"/>
      <c r="AZ1751" s="525"/>
      <c r="BA1751" s="525"/>
    </row>
    <row r="1752" spans="28:53" s="94" customFormat="1">
      <c r="AB1752" s="575"/>
      <c r="AC1752" s="569"/>
      <c r="AD1752" s="569"/>
      <c r="AE1752" s="569"/>
      <c r="AF1752" s="569"/>
      <c r="AG1752" s="569"/>
      <c r="AH1752" s="569"/>
      <c r="AI1752" s="569"/>
      <c r="AJ1752" s="569"/>
      <c r="AK1752" s="569"/>
      <c r="AL1752" s="569"/>
      <c r="AM1752" s="569"/>
      <c r="AN1752" s="569"/>
      <c r="AQ1752" s="525"/>
      <c r="AR1752" s="525"/>
      <c r="AS1752" s="525"/>
      <c r="AT1752" s="525"/>
      <c r="AU1752" s="525"/>
      <c r="AV1752" s="525"/>
      <c r="AW1752" s="525"/>
      <c r="AX1752" s="525"/>
      <c r="AY1752" s="525"/>
      <c r="AZ1752" s="525"/>
      <c r="BA1752" s="525"/>
    </row>
    <row r="1753" spans="28:53" s="94" customFormat="1">
      <c r="AB1753" s="575"/>
      <c r="AC1753" s="569"/>
      <c r="AD1753" s="569"/>
      <c r="AE1753" s="569"/>
      <c r="AF1753" s="569"/>
      <c r="AG1753" s="569"/>
      <c r="AH1753" s="569"/>
      <c r="AI1753" s="569"/>
      <c r="AJ1753" s="569"/>
      <c r="AK1753" s="569"/>
      <c r="AL1753" s="569"/>
      <c r="AM1753" s="569"/>
      <c r="AN1753" s="569"/>
      <c r="AQ1753" s="525"/>
      <c r="AR1753" s="525"/>
      <c r="AS1753" s="525"/>
      <c r="AT1753" s="525"/>
      <c r="AU1753" s="525"/>
      <c r="AV1753" s="525"/>
      <c r="AW1753" s="525"/>
      <c r="AX1753" s="525"/>
      <c r="AY1753" s="525"/>
      <c r="AZ1753" s="525"/>
      <c r="BA1753" s="525"/>
    </row>
    <row r="1754" spans="28:53" s="94" customFormat="1">
      <c r="AB1754" s="575"/>
      <c r="AC1754" s="569"/>
      <c r="AD1754" s="569"/>
      <c r="AE1754" s="569"/>
      <c r="AF1754" s="569"/>
      <c r="AG1754" s="569"/>
      <c r="AH1754" s="569"/>
      <c r="AI1754" s="569"/>
      <c r="AJ1754" s="569"/>
      <c r="AK1754" s="569"/>
      <c r="AL1754" s="569"/>
      <c r="AM1754" s="569"/>
      <c r="AN1754" s="569"/>
      <c r="AQ1754" s="525"/>
      <c r="AR1754" s="525"/>
      <c r="AS1754" s="525"/>
      <c r="AT1754" s="525"/>
      <c r="AU1754" s="525"/>
      <c r="AV1754" s="525"/>
      <c r="AW1754" s="525"/>
      <c r="AX1754" s="525"/>
      <c r="AY1754" s="525"/>
      <c r="AZ1754" s="525"/>
      <c r="BA1754" s="525"/>
    </row>
    <row r="1755" spans="28:53" s="94" customFormat="1">
      <c r="AB1755" s="575"/>
      <c r="AC1755" s="569"/>
      <c r="AD1755" s="569"/>
      <c r="AE1755" s="569"/>
      <c r="AF1755" s="569"/>
      <c r="AG1755" s="569"/>
      <c r="AH1755" s="569"/>
      <c r="AI1755" s="569"/>
      <c r="AJ1755" s="569"/>
      <c r="AK1755" s="569"/>
      <c r="AL1755" s="569"/>
      <c r="AM1755" s="569"/>
      <c r="AN1755" s="569"/>
      <c r="AQ1755" s="525"/>
      <c r="AR1755" s="525"/>
      <c r="AS1755" s="525"/>
      <c r="AT1755" s="525"/>
      <c r="AU1755" s="525"/>
      <c r="AV1755" s="525"/>
      <c r="AW1755" s="525"/>
      <c r="AX1755" s="525"/>
      <c r="AY1755" s="525"/>
      <c r="AZ1755" s="525"/>
      <c r="BA1755" s="525"/>
    </row>
    <row r="1756" spans="28:53" s="94" customFormat="1">
      <c r="AB1756" s="575"/>
      <c r="AC1756" s="569"/>
      <c r="AD1756" s="569"/>
      <c r="AE1756" s="569"/>
      <c r="AF1756" s="569"/>
      <c r="AG1756" s="569"/>
      <c r="AH1756" s="569"/>
      <c r="AI1756" s="569"/>
      <c r="AJ1756" s="569"/>
      <c r="AK1756" s="569"/>
      <c r="AL1756" s="569"/>
      <c r="AM1756" s="569"/>
      <c r="AN1756" s="569"/>
      <c r="AQ1756" s="525"/>
      <c r="AR1756" s="525"/>
      <c r="AS1756" s="525"/>
      <c r="AT1756" s="525"/>
      <c r="AU1756" s="525"/>
      <c r="AV1756" s="525"/>
      <c r="AW1756" s="525"/>
      <c r="AX1756" s="525"/>
      <c r="AY1756" s="525"/>
      <c r="AZ1756" s="525"/>
      <c r="BA1756" s="525"/>
    </row>
    <row r="1757" spans="28:53" s="94" customFormat="1">
      <c r="AB1757" s="575"/>
      <c r="AC1757" s="569"/>
      <c r="AD1757" s="569"/>
      <c r="AE1757" s="569"/>
      <c r="AF1757" s="569"/>
      <c r="AG1757" s="569"/>
      <c r="AH1757" s="569"/>
      <c r="AI1757" s="569"/>
      <c r="AJ1757" s="569"/>
      <c r="AK1757" s="569"/>
      <c r="AL1757" s="569"/>
      <c r="AM1757" s="569"/>
      <c r="AN1757" s="569"/>
      <c r="AQ1757" s="525"/>
      <c r="AR1757" s="525"/>
      <c r="AS1757" s="525"/>
      <c r="AT1757" s="525"/>
      <c r="AU1757" s="525"/>
      <c r="AV1757" s="525"/>
      <c r="AW1757" s="525"/>
      <c r="AX1757" s="525"/>
      <c r="AY1757" s="525"/>
      <c r="AZ1757" s="525"/>
      <c r="BA1757" s="525"/>
    </row>
    <row r="1758" spans="28:53" s="94" customFormat="1">
      <c r="AB1758" s="575"/>
      <c r="AC1758" s="569"/>
      <c r="AD1758" s="569"/>
      <c r="AE1758" s="569"/>
      <c r="AF1758" s="569"/>
      <c r="AG1758" s="569"/>
      <c r="AH1758" s="569"/>
      <c r="AI1758" s="569"/>
      <c r="AJ1758" s="569"/>
      <c r="AK1758" s="569"/>
      <c r="AL1758" s="569"/>
      <c r="AM1758" s="569"/>
      <c r="AN1758" s="569"/>
      <c r="AQ1758" s="525"/>
      <c r="AR1758" s="525"/>
      <c r="AS1758" s="525"/>
      <c r="AT1758" s="525"/>
      <c r="AU1758" s="525"/>
      <c r="AV1758" s="525"/>
      <c r="AW1758" s="525"/>
      <c r="AX1758" s="525"/>
      <c r="AY1758" s="525"/>
      <c r="AZ1758" s="525"/>
      <c r="BA1758" s="525"/>
    </row>
    <row r="1759" spans="28:53" s="94" customFormat="1">
      <c r="AB1759" s="575"/>
      <c r="AC1759" s="569"/>
      <c r="AD1759" s="569"/>
      <c r="AE1759" s="569"/>
      <c r="AF1759" s="569"/>
      <c r="AG1759" s="569"/>
      <c r="AH1759" s="569"/>
      <c r="AI1759" s="569"/>
      <c r="AJ1759" s="569"/>
      <c r="AK1759" s="569"/>
      <c r="AL1759" s="569"/>
      <c r="AM1759" s="569"/>
      <c r="AN1759" s="569"/>
      <c r="AQ1759" s="525"/>
      <c r="AR1759" s="525"/>
      <c r="AS1759" s="525"/>
      <c r="AT1759" s="525"/>
      <c r="AU1759" s="525"/>
      <c r="AV1759" s="525"/>
      <c r="AW1759" s="525"/>
      <c r="AX1759" s="525"/>
      <c r="AY1759" s="525"/>
      <c r="AZ1759" s="525"/>
      <c r="BA1759" s="525"/>
    </row>
    <row r="1760" spans="28:53" s="94" customFormat="1">
      <c r="AB1760" s="575"/>
      <c r="AC1760" s="569"/>
      <c r="AD1760" s="569"/>
      <c r="AE1760" s="569"/>
      <c r="AF1760" s="569"/>
      <c r="AG1760" s="569"/>
      <c r="AH1760" s="569"/>
      <c r="AI1760" s="569"/>
      <c r="AJ1760" s="569"/>
      <c r="AK1760" s="569"/>
      <c r="AL1760" s="569"/>
      <c r="AM1760" s="569"/>
      <c r="AN1760" s="569"/>
      <c r="AQ1760" s="525"/>
      <c r="AR1760" s="525"/>
      <c r="AS1760" s="525"/>
      <c r="AT1760" s="525"/>
      <c r="AU1760" s="525"/>
      <c r="AV1760" s="525"/>
      <c r="AW1760" s="525"/>
      <c r="AX1760" s="525"/>
      <c r="AY1760" s="525"/>
      <c r="AZ1760" s="525"/>
      <c r="BA1760" s="525"/>
    </row>
    <row r="1761" spans="28:53" s="94" customFormat="1">
      <c r="AB1761" s="575"/>
      <c r="AC1761" s="569"/>
      <c r="AD1761" s="569"/>
      <c r="AE1761" s="569"/>
      <c r="AF1761" s="569"/>
      <c r="AG1761" s="569"/>
      <c r="AH1761" s="569"/>
      <c r="AI1761" s="569"/>
      <c r="AJ1761" s="569"/>
      <c r="AK1761" s="569"/>
      <c r="AL1761" s="569"/>
      <c r="AM1761" s="569"/>
      <c r="AN1761" s="569"/>
      <c r="AQ1761" s="525"/>
      <c r="AR1761" s="525"/>
      <c r="AS1761" s="525"/>
      <c r="AT1761" s="525"/>
      <c r="AU1761" s="525"/>
      <c r="AV1761" s="525"/>
      <c r="AW1761" s="525"/>
      <c r="AX1761" s="525"/>
      <c r="AY1761" s="525"/>
      <c r="AZ1761" s="525"/>
      <c r="BA1761" s="525"/>
    </row>
    <row r="1762" spans="28:53" s="94" customFormat="1">
      <c r="AB1762" s="575"/>
      <c r="AC1762" s="569"/>
      <c r="AD1762" s="569"/>
      <c r="AE1762" s="569"/>
      <c r="AF1762" s="569"/>
      <c r="AG1762" s="569"/>
      <c r="AH1762" s="569"/>
      <c r="AI1762" s="569"/>
      <c r="AJ1762" s="569"/>
      <c r="AK1762" s="569"/>
      <c r="AL1762" s="569"/>
      <c r="AM1762" s="569"/>
      <c r="AN1762" s="569"/>
      <c r="AQ1762" s="525"/>
      <c r="AR1762" s="525"/>
      <c r="AS1762" s="525"/>
      <c r="AT1762" s="525"/>
      <c r="AU1762" s="525"/>
      <c r="AV1762" s="525"/>
      <c r="AW1762" s="525"/>
      <c r="AX1762" s="525"/>
      <c r="AY1762" s="525"/>
      <c r="AZ1762" s="525"/>
      <c r="BA1762" s="525"/>
    </row>
    <row r="1763" spans="28:53" s="94" customFormat="1">
      <c r="AB1763" s="575"/>
      <c r="AC1763" s="569"/>
      <c r="AD1763" s="569"/>
      <c r="AE1763" s="569"/>
      <c r="AF1763" s="569"/>
      <c r="AG1763" s="569"/>
      <c r="AH1763" s="569"/>
      <c r="AI1763" s="569"/>
      <c r="AJ1763" s="569"/>
      <c r="AK1763" s="569"/>
      <c r="AL1763" s="569"/>
      <c r="AM1763" s="569"/>
      <c r="AN1763" s="569"/>
      <c r="AQ1763" s="525"/>
      <c r="AR1763" s="525"/>
      <c r="AS1763" s="525"/>
      <c r="AT1763" s="525"/>
      <c r="AU1763" s="525"/>
      <c r="AV1763" s="525"/>
      <c r="AW1763" s="525"/>
      <c r="AX1763" s="525"/>
      <c r="AY1763" s="525"/>
      <c r="AZ1763" s="525"/>
      <c r="BA1763" s="525"/>
    </row>
    <row r="1764" spans="28:53" s="94" customFormat="1">
      <c r="AB1764" s="575"/>
      <c r="AC1764" s="569"/>
      <c r="AD1764" s="569"/>
      <c r="AE1764" s="569"/>
      <c r="AF1764" s="569"/>
      <c r="AG1764" s="569"/>
      <c r="AH1764" s="569"/>
      <c r="AI1764" s="569"/>
      <c r="AJ1764" s="569"/>
      <c r="AK1764" s="569"/>
      <c r="AL1764" s="569"/>
      <c r="AM1764" s="569"/>
      <c r="AN1764" s="569"/>
      <c r="AQ1764" s="525"/>
      <c r="AR1764" s="525"/>
      <c r="AS1764" s="525"/>
      <c r="AT1764" s="525"/>
      <c r="AU1764" s="525"/>
      <c r="AV1764" s="525"/>
      <c r="AW1764" s="525"/>
      <c r="AX1764" s="525"/>
      <c r="AY1764" s="525"/>
      <c r="AZ1764" s="525"/>
      <c r="BA1764" s="525"/>
    </row>
    <row r="1765" spans="28:53" s="94" customFormat="1">
      <c r="AB1765" s="575"/>
      <c r="AC1765" s="569"/>
      <c r="AD1765" s="569"/>
      <c r="AE1765" s="569"/>
      <c r="AF1765" s="569"/>
      <c r="AG1765" s="569"/>
      <c r="AH1765" s="569"/>
      <c r="AI1765" s="569"/>
      <c r="AJ1765" s="569"/>
      <c r="AK1765" s="569"/>
      <c r="AL1765" s="569"/>
      <c r="AM1765" s="569"/>
      <c r="AN1765" s="569"/>
      <c r="AQ1765" s="525"/>
      <c r="AR1765" s="525"/>
      <c r="AS1765" s="525"/>
      <c r="AT1765" s="525"/>
      <c r="AU1765" s="525"/>
      <c r="AV1765" s="525"/>
      <c r="AW1765" s="525"/>
      <c r="AX1765" s="525"/>
      <c r="AY1765" s="525"/>
      <c r="AZ1765" s="525"/>
      <c r="BA1765" s="525"/>
    </row>
    <row r="1766" spans="28:53" s="94" customFormat="1">
      <c r="AB1766" s="575"/>
      <c r="AC1766" s="569"/>
      <c r="AD1766" s="569"/>
      <c r="AE1766" s="569"/>
      <c r="AF1766" s="569"/>
      <c r="AG1766" s="569"/>
      <c r="AH1766" s="569"/>
      <c r="AI1766" s="569"/>
      <c r="AJ1766" s="569"/>
      <c r="AK1766" s="569"/>
      <c r="AL1766" s="569"/>
      <c r="AM1766" s="569"/>
      <c r="AN1766" s="569"/>
      <c r="AQ1766" s="525"/>
      <c r="AR1766" s="525"/>
      <c r="AS1766" s="525"/>
      <c r="AT1766" s="525"/>
      <c r="AU1766" s="525"/>
      <c r="AV1766" s="525"/>
      <c r="AW1766" s="525"/>
      <c r="AX1766" s="525"/>
      <c r="AY1766" s="525"/>
      <c r="AZ1766" s="525"/>
      <c r="BA1766" s="525"/>
    </row>
    <row r="1767" spans="28:53" s="94" customFormat="1">
      <c r="AB1767" s="575"/>
      <c r="AC1767" s="569"/>
      <c r="AD1767" s="569"/>
      <c r="AE1767" s="569"/>
      <c r="AF1767" s="569"/>
      <c r="AG1767" s="569"/>
      <c r="AH1767" s="569"/>
      <c r="AI1767" s="569"/>
      <c r="AJ1767" s="569"/>
      <c r="AK1767" s="569"/>
      <c r="AL1767" s="569"/>
      <c r="AM1767" s="569"/>
      <c r="AN1767" s="569"/>
      <c r="AQ1767" s="525"/>
      <c r="AR1767" s="525"/>
      <c r="AS1767" s="525"/>
      <c r="AT1767" s="525"/>
      <c r="AU1767" s="525"/>
      <c r="AV1767" s="525"/>
      <c r="AW1767" s="525"/>
      <c r="AX1767" s="525"/>
      <c r="AY1767" s="525"/>
      <c r="AZ1767" s="525"/>
      <c r="BA1767" s="525"/>
    </row>
    <row r="1768" spans="28:53" s="94" customFormat="1">
      <c r="AB1768" s="575"/>
      <c r="AC1768" s="569"/>
      <c r="AD1768" s="569"/>
      <c r="AE1768" s="569"/>
      <c r="AF1768" s="569"/>
      <c r="AG1768" s="569"/>
      <c r="AH1768" s="569"/>
      <c r="AI1768" s="569"/>
      <c r="AJ1768" s="569"/>
      <c r="AK1768" s="569"/>
      <c r="AL1768" s="569"/>
      <c r="AM1768" s="569"/>
      <c r="AN1768" s="569"/>
      <c r="AQ1768" s="525"/>
      <c r="AR1768" s="525"/>
      <c r="AS1768" s="525"/>
      <c r="AT1768" s="525"/>
      <c r="AU1768" s="525"/>
      <c r="AV1768" s="525"/>
      <c r="AW1768" s="525"/>
      <c r="AX1768" s="525"/>
      <c r="AY1768" s="525"/>
      <c r="AZ1768" s="525"/>
      <c r="BA1768" s="525"/>
    </row>
    <row r="1769" spans="28:53" s="94" customFormat="1">
      <c r="AB1769" s="575"/>
      <c r="AC1769" s="569"/>
      <c r="AD1769" s="569"/>
      <c r="AE1769" s="569"/>
      <c r="AF1769" s="569"/>
      <c r="AG1769" s="569"/>
      <c r="AH1769" s="569"/>
      <c r="AI1769" s="569"/>
      <c r="AJ1769" s="569"/>
      <c r="AK1769" s="569"/>
      <c r="AL1769" s="569"/>
      <c r="AM1769" s="569"/>
      <c r="AN1769" s="569"/>
      <c r="AQ1769" s="525"/>
      <c r="AR1769" s="525"/>
      <c r="AS1769" s="525"/>
      <c r="AT1769" s="525"/>
      <c r="AU1769" s="525"/>
      <c r="AV1769" s="525"/>
      <c r="AW1769" s="525"/>
      <c r="AX1769" s="525"/>
      <c r="AY1769" s="525"/>
      <c r="AZ1769" s="525"/>
      <c r="BA1769" s="525"/>
    </row>
    <row r="1770" spans="28:53" s="94" customFormat="1">
      <c r="AB1770" s="575"/>
      <c r="AC1770" s="569"/>
      <c r="AD1770" s="569"/>
      <c r="AE1770" s="569"/>
      <c r="AF1770" s="569"/>
      <c r="AG1770" s="569"/>
      <c r="AH1770" s="569"/>
      <c r="AI1770" s="569"/>
      <c r="AJ1770" s="569"/>
      <c r="AK1770" s="569"/>
      <c r="AL1770" s="569"/>
      <c r="AM1770" s="569"/>
      <c r="AN1770" s="569"/>
      <c r="AQ1770" s="525"/>
      <c r="AR1770" s="525"/>
      <c r="AS1770" s="525"/>
      <c r="AT1770" s="525"/>
      <c r="AU1770" s="525"/>
      <c r="AV1770" s="525"/>
      <c r="AW1770" s="525"/>
      <c r="AX1770" s="525"/>
      <c r="AY1770" s="525"/>
      <c r="AZ1770" s="525"/>
      <c r="BA1770" s="525"/>
    </row>
    <row r="1771" spans="28:53" s="94" customFormat="1">
      <c r="AB1771" s="575"/>
      <c r="AC1771" s="569"/>
      <c r="AD1771" s="569"/>
      <c r="AE1771" s="569"/>
      <c r="AF1771" s="569"/>
      <c r="AG1771" s="569"/>
      <c r="AH1771" s="569"/>
      <c r="AI1771" s="569"/>
      <c r="AJ1771" s="569"/>
      <c r="AK1771" s="569"/>
      <c r="AL1771" s="569"/>
      <c r="AM1771" s="569"/>
      <c r="AN1771" s="569"/>
      <c r="AQ1771" s="525"/>
      <c r="AR1771" s="525"/>
      <c r="AS1771" s="525"/>
      <c r="AT1771" s="525"/>
      <c r="AU1771" s="525"/>
      <c r="AV1771" s="525"/>
      <c r="AW1771" s="525"/>
      <c r="AX1771" s="525"/>
      <c r="AY1771" s="525"/>
      <c r="AZ1771" s="525"/>
      <c r="BA1771" s="525"/>
    </row>
    <row r="1772" spans="28:53" s="94" customFormat="1">
      <c r="AB1772" s="575"/>
      <c r="AC1772" s="569"/>
      <c r="AD1772" s="569"/>
      <c r="AE1772" s="569"/>
      <c r="AF1772" s="569"/>
      <c r="AG1772" s="569"/>
      <c r="AH1772" s="569"/>
      <c r="AI1772" s="569"/>
      <c r="AJ1772" s="569"/>
      <c r="AK1772" s="569"/>
      <c r="AL1772" s="569"/>
      <c r="AM1772" s="569"/>
      <c r="AN1772" s="569"/>
      <c r="AQ1772" s="525"/>
      <c r="AR1772" s="525"/>
      <c r="AS1772" s="525"/>
      <c r="AT1772" s="525"/>
      <c r="AU1772" s="525"/>
      <c r="AV1772" s="525"/>
      <c r="AW1772" s="525"/>
      <c r="AX1772" s="525"/>
      <c r="AY1772" s="525"/>
      <c r="AZ1772" s="525"/>
      <c r="BA1772" s="525"/>
    </row>
    <row r="1773" spans="28:53" s="94" customFormat="1">
      <c r="AB1773" s="575"/>
      <c r="AC1773" s="569"/>
      <c r="AD1773" s="569"/>
      <c r="AE1773" s="569"/>
      <c r="AF1773" s="569"/>
      <c r="AG1773" s="569"/>
      <c r="AH1773" s="569"/>
      <c r="AI1773" s="569"/>
      <c r="AJ1773" s="569"/>
      <c r="AK1773" s="569"/>
      <c r="AL1773" s="569"/>
      <c r="AM1773" s="569"/>
      <c r="AN1773" s="569"/>
      <c r="AQ1773" s="525"/>
      <c r="AR1773" s="525"/>
      <c r="AS1773" s="525"/>
      <c r="AT1773" s="525"/>
      <c r="AU1773" s="525"/>
      <c r="AV1773" s="525"/>
      <c r="AW1773" s="525"/>
      <c r="AX1773" s="525"/>
      <c r="AY1773" s="525"/>
      <c r="AZ1773" s="525"/>
      <c r="BA1773" s="525"/>
    </row>
    <row r="1774" spans="28:53" s="94" customFormat="1">
      <c r="AB1774" s="575"/>
      <c r="AC1774" s="569"/>
      <c r="AD1774" s="569"/>
      <c r="AE1774" s="569"/>
      <c r="AF1774" s="569"/>
      <c r="AG1774" s="569"/>
      <c r="AH1774" s="569"/>
      <c r="AI1774" s="569"/>
      <c r="AJ1774" s="569"/>
      <c r="AK1774" s="569"/>
      <c r="AL1774" s="569"/>
      <c r="AM1774" s="569"/>
      <c r="AN1774" s="569"/>
      <c r="AQ1774" s="525"/>
      <c r="AR1774" s="525"/>
      <c r="AS1774" s="525"/>
      <c r="AT1774" s="525"/>
      <c r="AU1774" s="525"/>
      <c r="AV1774" s="525"/>
      <c r="AW1774" s="525"/>
      <c r="AX1774" s="525"/>
      <c r="AY1774" s="525"/>
      <c r="AZ1774" s="525"/>
      <c r="BA1774" s="525"/>
    </row>
    <row r="1775" spans="28:53" s="94" customFormat="1">
      <c r="AB1775" s="575"/>
      <c r="AC1775" s="569"/>
      <c r="AD1775" s="569"/>
      <c r="AE1775" s="569"/>
      <c r="AF1775" s="569"/>
      <c r="AG1775" s="569"/>
      <c r="AH1775" s="569"/>
      <c r="AI1775" s="569"/>
      <c r="AJ1775" s="569"/>
      <c r="AK1775" s="569"/>
      <c r="AL1775" s="569"/>
      <c r="AM1775" s="569"/>
      <c r="AN1775" s="569"/>
      <c r="AQ1775" s="525"/>
      <c r="AR1775" s="525"/>
      <c r="AS1775" s="525"/>
      <c r="AT1775" s="525"/>
      <c r="AU1775" s="525"/>
      <c r="AV1775" s="525"/>
      <c r="AW1775" s="525"/>
      <c r="AX1775" s="525"/>
      <c r="AY1775" s="525"/>
      <c r="AZ1775" s="525"/>
      <c r="BA1775" s="525"/>
    </row>
    <row r="1776" spans="28:53" s="94" customFormat="1">
      <c r="AB1776" s="575"/>
      <c r="AC1776" s="569"/>
      <c r="AD1776" s="569"/>
      <c r="AE1776" s="569"/>
      <c r="AF1776" s="569"/>
      <c r="AG1776" s="569"/>
      <c r="AH1776" s="569"/>
      <c r="AI1776" s="569"/>
      <c r="AJ1776" s="569"/>
      <c r="AK1776" s="569"/>
      <c r="AL1776" s="569"/>
      <c r="AM1776" s="569"/>
      <c r="AN1776" s="569"/>
      <c r="AQ1776" s="525"/>
      <c r="AR1776" s="525"/>
      <c r="AS1776" s="525"/>
      <c r="AT1776" s="525"/>
      <c r="AU1776" s="525"/>
      <c r="AV1776" s="525"/>
      <c r="AW1776" s="525"/>
      <c r="AX1776" s="525"/>
      <c r="AY1776" s="525"/>
      <c r="AZ1776" s="525"/>
      <c r="BA1776" s="525"/>
    </row>
    <row r="1777" spans="28:53" s="94" customFormat="1">
      <c r="AB1777" s="575"/>
      <c r="AC1777" s="569"/>
      <c r="AD1777" s="569"/>
      <c r="AE1777" s="569"/>
      <c r="AF1777" s="569"/>
      <c r="AG1777" s="569"/>
      <c r="AH1777" s="569"/>
      <c r="AI1777" s="569"/>
      <c r="AJ1777" s="569"/>
      <c r="AK1777" s="569"/>
      <c r="AL1777" s="569"/>
      <c r="AM1777" s="569"/>
      <c r="AN1777" s="569"/>
      <c r="AQ1777" s="525"/>
      <c r="AR1777" s="525"/>
      <c r="AS1777" s="525"/>
      <c r="AT1777" s="525"/>
      <c r="AU1777" s="525"/>
      <c r="AV1777" s="525"/>
      <c r="AW1777" s="525"/>
      <c r="AX1777" s="525"/>
      <c r="AY1777" s="525"/>
      <c r="AZ1777" s="525"/>
      <c r="BA1777" s="525"/>
    </row>
    <row r="1778" spans="28:53" s="94" customFormat="1">
      <c r="AB1778" s="575"/>
      <c r="AC1778" s="569"/>
      <c r="AD1778" s="569"/>
      <c r="AE1778" s="569"/>
      <c r="AF1778" s="569"/>
      <c r="AG1778" s="569"/>
      <c r="AH1778" s="569"/>
      <c r="AI1778" s="569"/>
      <c r="AJ1778" s="569"/>
      <c r="AK1778" s="569"/>
      <c r="AL1778" s="569"/>
      <c r="AM1778" s="569"/>
      <c r="AN1778" s="569"/>
      <c r="AQ1778" s="525"/>
      <c r="AR1778" s="525"/>
      <c r="AS1778" s="525"/>
      <c r="AT1778" s="525"/>
      <c r="AU1778" s="525"/>
      <c r="AV1778" s="525"/>
      <c r="AW1778" s="525"/>
      <c r="AX1778" s="525"/>
      <c r="AY1778" s="525"/>
      <c r="AZ1778" s="525"/>
      <c r="BA1778" s="525"/>
    </row>
    <row r="1779" spans="28:53" s="94" customFormat="1">
      <c r="AB1779" s="575"/>
      <c r="AC1779" s="569"/>
      <c r="AD1779" s="569"/>
      <c r="AE1779" s="569"/>
      <c r="AF1779" s="569"/>
      <c r="AG1779" s="569"/>
      <c r="AH1779" s="569"/>
      <c r="AI1779" s="569"/>
      <c r="AJ1779" s="569"/>
      <c r="AK1779" s="569"/>
      <c r="AL1779" s="569"/>
      <c r="AM1779" s="569"/>
      <c r="AN1779" s="569"/>
      <c r="AQ1779" s="525"/>
      <c r="AR1779" s="525"/>
      <c r="AS1779" s="525"/>
      <c r="AT1779" s="525"/>
      <c r="AU1779" s="525"/>
      <c r="AV1779" s="525"/>
      <c r="AW1779" s="525"/>
      <c r="AX1779" s="525"/>
      <c r="AY1779" s="525"/>
      <c r="AZ1779" s="525"/>
      <c r="BA1779" s="525"/>
    </row>
    <row r="1780" spans="28:53" s="94" customFormat="1">
      <c r="AB1780" s="575"/>
      <c r="AC1780" s="569"/>
      <c r="AD1780" s="569"/>
      <c r="AE1780" s="569"/>
      <c r="AF1780" s="569"/>
      <c r="AG1780" s="569"/>
      <c r="AH1780" s="569"/>
      <c r="AI1780" s="569"/>
      <c r="AJ1780" s="569"/>
      <c r="AK1780" s="569"/>
      <c r="AL1780" s="569"/>
      <c r="AM1780" s="569"/>
      <c r="AN1780" s="569"/>
      <c r="AQ1780" s="525"/>
      <c r="AR1780" s="525"/>
      <c r="AS1780" s="525"/>
      <c r="AT1780" s="525"/>
      <c r="AU1780" s="525"/>
      <c r="AV1780" s="525"/>
      <c r="AW1780" s="525"/>
      <c r="AX1780" s="525"/>
      <c r="AY1780" s="525"/>
      <c r="AZ1780" s="525"/>
      <c r="BA1780" s="525"/>
    </row>
    <row r="1781" spans="28:53" s="94" customFormat="1">
      <c r="AB1781" s="575"/>
      <c r="AC1781" s="569"/>
      <c r="AD1781" s="569"/>
      <c r="AE1781" s="569"/>
      <c r="AF1781" s="569"/>
      <c r="AG1781" s="569"/>
      <c r="AH1781" s="569"/>
      <c r="AI1781" s="569"/>
      <c r="AJ1781" s="569"/>
      <c r="AK1781" s="569"/>
      <c r="AL1781" s="569"/>
      <c r="AM1781" s="569"/>
      <c r="AN1781" s="569"/>
      <c r="AQ1781" s="525"/>
      <c r="AR1781" s="525"/>
      <c r="AS1781" s="525"/>
      <c r="AT1781" s="525"/>
      <c r="AU1781" s="525"/>
      <c r="AV1781" s="525"/>
      <c r="AW1781" s="525"/>
      <c r="AX1781" s="525"/>
      <c r="AY1781" s="525"/>
      <c r="AZ1781" s="525"/>
      <c r="BA1781" s="525"/>
    </row>
    <row r="1782" spans="28:53" s="94" customFormat="1">
      <c r="AB1782" s="575"/>
      <c r="AC1782" s="569"/>
      <c r="AD1782" s="569"/>
      <c r="AE1782" s="569"/>
      <c r="AF1782" s="569"/>
      <c r="AG1782" s="569"/>
      <c r="AH1782" s="569"/>
      <c r="AI1782" s="569"/>
      <c r="AJ1782" s="569"/>
      <c r="AK1782" s="569"/>
      <c r="AL1782" s="569"/>
      <c r="AM1782" s="569"/>
      <c r="AN1782" s="569"/>
      <c r="AQ1782" s="525"/>
      <c r="AR1782" s="525"/>
      <c r="AS1782" s="525"/>
      <c r="AT1782" s="525"/>
      <c r="AU1782" s="525"/>
      <c r="AV1782" s="525"/>
      <c r="AW1782" s="525"/>
      <c r="AX1782" s="525"/>
      <c r="AY1782" s="525"/>
      <c r="AZ1782" s="525"/>
      <c r="BA1782" s="525"/>
    </row>
    <row r="1783" spans="28:53" s="94" customFormat="1">
      <c r="AB1783" s="575"/>
      <c r="AC1783" s="569"/>
      <c r="AD1783" s="569"/>
      <c r="AE1783" s="569"/>
      <c r="AF1783" s="569"/>
      <c r="AG1783" s="569"/>
      <c r="AH1783" s="569"/>
      <c r="AI1783" s="569"/>
      <c r="AJ1783" s="569"/>
      <c r="AK1783" s="569"/>
      <c r="AL1783" s="569"/>
      <c r="AM1783" s="569"/>
      <c r="AN1783" s="569"/>
      <c r="AQ1783" s="525"/>
      <c r="AR1783" s="525"/>
      <c r="AS1783" s="525"/>
      <c r="AT1783" s="525"/>
      <c r="AU1783" s="525"/>
      <c r="AV1783" s="525"/>
      <c r="AW1783" s="525"/>
      <c r="AX1783" s="525"/>
      <c r="AY1783" s="525"/>
      <c r="AZ1783" s="525"/>
      <c r="BA1783" s="525"/>
    </row>
    <row r="1784" spans="28:53" s="94" customFormat="1">
      <c r="AB1784" s="575"/>
      <c r="AC1784" s="569"/>
      <c r="AD1784" s="569"/>
      <c r="AE1784" s="569"/>
      <c r="AF1784" s="569"/>
      <c r="AG1784" s="569"/>
      <c r="AH1784" s="569"/>
      <c r="AI1784" s="569"/>
      <c r="AJ1784" s="569"/>
      <c r="AK1784" s="569"/>
      <c r="AL1784" s="569"/>
      <c r="AM1784" s="569"/>
      <c r="AN1784" s="569"/>
      <c r="AQ1784" s="525"/>
      <c r="AR1784" s="525"/>
      <c r="AS1784" s="525"/>
      <c r="AT1784" s="525"/>
      <c r="AU1784" s="525"/>
      <c r="AV1784" s="525"/>
      <c r="AW1784" s="525"/>
      <c r="AX1784" s="525"/>
      <c r="AY1784" s="525"/>
      <c r="AZ1784" s="525"/>
      <c r="BA1784" s="525"/>
    </row>
    <row r="1785" spans="28:53" s="94" customFormat="1">
      <c r="AB1785" s="575"/>
      <c r="AC1785" s="569"/>
      <c r="AD1785" s="569"/>
      <c r="AE1785" s="569"/>
      <c r="AF1785" s="569"/>
      <c r="AG1785" s="569"/>
      <c r="AH1785" s="569"/>
      <c r="AI1785" s="569"/>
      <c r="AJ1785" s="569"/>
      <c r="AK1785" s="569"/>
      <c r="AL1785" s="569"/>
      <c r="AM1785" s="569"/>
      <c r="AN1785" s="569"/>
      <c r="AQ1785" s="525"/>
      <c r="AR1785" s="525"/>
      <c r="AS1785" s="525"/>
      <c r="AT1785" s="525"/>
      <c r="AU1785" s="525"/>
      <c r="AV1785" s="525"/>
      <c r="AW1785" s="525"/>
      <c r="AX1785" s="525"/>
      <c r="AY1785" s="525"/>
      <c r="AZ1785" s="525"/>
      <c r="BA1785" s="525"/>
    </row>
    <row r="1786" spans="28:53" s="94" customFormat="1">
      <c r="AB1786" s="575"/>
      <c r="AC1786" s="569"/>
      <c r="AD1786" s="569"/>
      <c r="AE1786" s="569"/>
      <c r="AF1786" s="569"/>
      <c r="AG1786" s="569"/>
      <c r="AH1786" s="569"/>
      <c r="AI1786" s="569"/>
      <c r="AJ1786" s="569"/>
      <c r="AK1786" s="569"/>
      <c r="AL1786" s="569"/>
      <c r="AM1786" s="569"/>
      <c r="AN1786" s="569"/>
      <c r="AQ1786" s="525"/>
      <c r="AR1786" s="525"/>
      <c r="AS1786" s="525"/>
      <c r="AT1786" s="525"/>
      <c r="AU1786" s="525"/>
      <c r="AV1786" s="525"/>
      <c r="AW1786" s="525"/>
      <c r="AX1786" s="525"/>
      <c r="AY1786" s="525"/>
      <c r="AZ1786" s="525"/>
      <c r="BA1786" s="525"/>
    </row>
    <row r="1787" spans="28:53" s="94" customFormat="1">
      <c r="AB1787" s="575"/>
      <c r="AC1787" s="569"/>
      <c r="AD1787" s="569"/>
      <c r="AE1787" s="569"/>
      <c r="AF1787" s="569"/>
      <c r="AG1787" s="569"/>
      <c r="AH1787" s="569"/>
      <c r="AI1787" s="569"/>
      <c r="AJ1787" s="569"/>
      <c r="AK1787" s="569"/>
      <c r="AL1787" s="569"/>
      <c r="AM1787" s="569"/>
      <c r="AN1787" s="569"/>
      <c r="AQ1787" s="525"/>
      <c r="AR1787" s="525"/>
      <c r="AS1787" s="525"/>
      <c r="AT1787" s="525"/>
      <c r="AU1787" s="525"/>
      <c r="AV1787" s="525"/>
      <c r="AW1787" s="525"/>
      <c r="AX1787" s="525"/>
      <c r="AY1787" s="525"/>
      <c r="AZ1787" s="525"/>
      <c r="BA1787" s="525"/>
    </row>
    <row r="1788" spans="28:53" s="94" customFormat="1">
      <c r="AB1788" s="575"/>
      <c r="AC1788" s="569"/>
      <c r="AD1788" s="569"/>
      <c r="AE1788" s="569"/>
      <c r="AF1788" s="569"/>
      <c r="AG1788" s="569"/>
      <c r="AH1788" s="569"/>
      <c r="AI1788" s="569"/>
      <c r="AJ1788" s="569"/>
      <c r="AK1788" s="569"/>
      <c r="AL1788" s="569"/>
      <c r="AM1788" s="569"/>
      <c r="AN1788" s="569"/>
      <c r="AQ1788" s="525"/>
      <c r="AR1788" s="525"/>
      <c r="AS1788" s="525"/>
      <c r="AT1788" s="525"/>
      <c r="AU1788" s="525"/>
      <c r="AV1788" s="525"/>
      <c r="AW1788" s="525"/>
      <c r="AX1788" s="525"/>
      <c r="AY1788" s="525"/>
      <c r="AZ1788" s="525"/>
      <c r="BA1788" s="525"/>
    </row>
    <row r="1789" spans="28:53" s="94" customFormat="1">
      <c r="AB1789" s="575"/>
      <c r="AC1789" s="569"/>
      <c r="AD1789" s="569"/>
      <c r="AE1789" s="569"/>
      <c r="AF1789" s="569"/>
      <c r="AG1789" s="569"/>
      <c r="AH1789" s="569"/>
      <c r="AI1789" s="569"/>
      <c r="AJ1789" s="569"/>
      <c r="AK1789" s="569"/>
      <c r="AL1789" s="569"/>
      <c r="AM1789" s="569"/>
      <c r="AN1789" s="569"/>
      <c r="AQ1789" s="525"/>
      <c r="AR1789" s="525"/>
      <c r="AS1789" s="525"/>
      <c r="AT1789" s="525"/>
      <c r="AU1789" s="525"/>
      <c r="AV1789" s="525"/>
      <c r="AW1789" s="525"/>
      <c r="AX1789" s="525"/>
      <c r="AY1789" s="525"/>
      <c r="AZ1789" s="525"/>
      <c r="BA1789" s="525"/>
    </row>
    <row r="1790" spans="28:53" s="94" customFormat="1">
      <c r="AB1790" s="575"/>
      <c r="AC1790" s="569"/>
      <c r="AD1790" s="569"/>
      <c r="AE1790" s="569"/>
      <c r="AF1790" s="569"/>
      <c r="AG1790" s="569"/>
      <c r="AH1790" s="569"/>
      <c r="AI1790" s="569"/>
      <c r="AJ1790" s="569"/>
      <c r="AK1790" s="569"/>
      <c r="AL1790" s="569"/>
      <c r="AM1790" s="569"/>
      <c r="AN1790" s="569"/>
      <c r="AQ1790" s="525"/>
      <c r="AR1790" s="525"/>
      <c r="AS1790" s="525"/>
      <c r="AT1790" s="525"/>
      <c r="AU1790" s="525"/>
      <c r="AV1790" s="525"/>
      <c r="AW1790" s="525"/>
      <c r="AX1790" s="525"/>
      <c r="AY1790" s="525"/>
      <c r="AZ1790" s="525"/>
      <c r="BA1790" s="525"/>
    </row>
    <row r="1791" spans="28:53" s="94" customFormat="1">
      <c r="AB1791" s="575"/>
      <c r="AC1791" s="569"/>
      <c r="AD1791" s="569"/>
      <c r="AE1791" s="569"/>
      <c r="AF1791" s="569"/>
      <c r="AG1791" s="569"/>
      <c r="AH1791" s="569"/>
      <c r="AI1791" s="569"/>
      <c r="AJ1791" s="569"/>
      <c r="AK1791" s="569"/>
      <c r="AL1791" s="569"/>
      <c r="AM1791" s="569"/>
      <c r="AN1791" s="569"/>
      <c r="AQ1791" s="525"/>
      <c r="AR1791" s="525"/>
      <c r="AS1791" s="525"/>
      <c r="AT1791" s="525"/>
      <c r="AU1791" s="525"/>
      <c r="AV1791" s="525"/>
      <c r="AW1791" s="525"/>
      <c r="AX1791" s="525"/>
      <c r="AY1791" s="525"/>
      <c r="AZ1791" s="525"/>
      <c r="BA1791" s="525"/>
    </row>
    <row r="1792" spans="28:53" s="94" customFormat="1">
      <c r="AB1792" s="575"/>
      <c r="AC1792" s="569"/>
      <c r="AD1792" s="569"/>
      <c r="AE1792" s="569"/>
      <c r="AF1792" s="569"/>
      <c r="AG1792" s="569"/>
      <c r="AH1792" s="569"/>
      <c r="AI1792" s="569"/>
      <c r="AJ1792" s="569"/>
      <c r="AK1792" s="569"/>
      <c r="AL1792" s="569"/>
      <c r="AM1792" s="569"/>
      <c r="AN1792" s="569"/>
      <c r="AQ1792" s="525"/>
      <c r="AR1792" s="525"/>
      <c r="AS1792" s="525"/>
      <c r="AT1792" s="525"/>
      <c r="AU1792" s="525"/>
      <c r="AV1792" s="525"/>
      <c r="AW1792" s="525"/>
      <c r="AX1792" s="525"/>
      <c r="AY1792" s="525"/>
      <c r="AZ1792" s="525"/>
      <c r="BA1792" s="525"/>
    </row>
    <row r="1793" spans="28:53" s="94" customFormat="1">
      <c r="AB1793" s="575"/>
      <c r="AC1793" s="569"/>
      <c r="AD1793" s="569"/>
      <c r="AE1793" s="569"/>
      <c r="AF1793" s="569"/>
      <c r="AG1793" s="569"/>
      <c r="AH1793" s="569"/>
      <c r="AI1793" s="569"/>
      <c r="AJ1793" s="569"/>
      <c r="AK1793" s="569"/>
      <c r="AL1793" s="569"/>
      <c r="AM1793" s="569"/>
      <c r="AN1793" s="569"/>
      <c r="AQ1793" s="525"/>
      <c r="AR1793" s="525"/>
      <c r="AS1793" s="525"/>
      <c r="AT1793" s="525"/>
      <c r="AU1793" s="525"/>
      <c r="AV1793" s="525"/>
      <c r="AW1793" s="525"/>
      <c r="AX1793" s="525"/>
      <c r="AY1793" s="525"/>
      <c r="AZ1793" s="525"/>
      <c r="BA1793" s="525"/>
    </row>
    <row r="1794" spans="28:53" s="94" customFormat="1">
      <c r="AB1794" s="575"/>
      <c r="AC1794" s="569"/>
      <c r="AD1794" s="569"/>
      <c r="AE1794" s="569"/>
      <c r="AF1794" s="569"/>
      <c r="AG1794" s="569"/>
      <c r="AH1794" s="569"/>
      <c r="AI1794" s="569"/>
      <c r="AJ1794" s="569"/>
      <c r="AK1794" s="569"/>
      <c r="AL1794" s="569"/>
      <c r="AM1794" s="569"/>
      <c r="AN1794" s="569"/>
      <c r="AQ1794" s="525"/>
      <c r="AR1794" s="525"/>
      <c r="AS1794" s="525"/>
      <c r="AT1794" s="525"/>
      <c r="AU1794" s="525"/>
      <c r="AV1794" s="525"/>
      <c r="AW1794" s="525"/>
      <c r="AX1794" s="525"/>
      <c r="AY1794" s="525"/>
      <c r="AZ1794" s="525"/>
      <c r="BA1794" s="525"/>
    </row>
    <row r="1795" spans="28:53" s="94" customFormat="1">
      <c r="AB1795" s="575"/>
      <c r="AC1795" s="569"/>
      <c r="AD1795" s="569"/>
      <c r="AE1795" s="569"/>
      <c r="AF1795" s="569"/>
      <c r="AG1795" s="569"/>
      <c r="AH1795" s="569"/>
      <c r="AI1795" s="569"/>
      <c r="AJ1795" s="569"/>
      <c r="AK1795" s="569"/>
      <c r="AL1795" s="569"/>
      <c r="AM1795" s="569"/>
      <c r="AN1795" s="569"/>
      <c r="AQ1795" s="525"/>
      <c r="AR1795" s="525"/>
      <c r="AS1795" s="525"/>
      <c r="AT1795" s="525"/>
      <c r="AU1795" s="525"/>
      <c r="AV1795" s="525"/>
      <c r="AW1795" s="525"/>
      <c r="AX1795" s="525"/>
      <c r="AY1795" s="525"/>
      <c r="AZ1795" s="525"/>
      <c r="BA1795" s="525"/>
    </row>
    <row r="1796" spans="28:53" s="94" customFormat="1">
      <c r="AB1796" s="575"/>
      <c r="AC1796" s="569"/>
      <c r="AD1796" s="569"/>
      <c r="AE1796" s="569"/>
      <c r="AF1796" s="569"/>
      <c r="AG1796" s="569"/>
      <c r="AH1796" s="569"/>
      <c r="AI1796" s="569"/>
      <c r="AJ1796" s="569"/>
      <c r="AK1796" s="569"/>
      <c r="AL1796" s="569"/>
      <c r="AM1796" s="569"/>
      <c r="AN1796" s="569"/>
      <c r="AQ1796" s="525"/>
      <c r="AR1796" s="525"/>
      <c r="AS1796" s="525"/>
      <c r="AT1796" s="525"/>
      <c r="AU1796" s="525"/>
      <c r="AV1796" s="525"/>
      <c r="AW1796" s="525"/>
      <c r="AX1796" s="525"/>
      <c r="AY1796" s="525"/>
      <c r="AZ1796" s="525"/>
      <c r="BA1796" s="525"/>
    </row>
    <row r="1797" spans="28:53" s="94" customFormat="1">
      <c r="AB1797" s="575"/>
      <c r="AC1797" s="569"/>
      <c r="AD1797" s="569"/>
      <c r="AE1797" s="569"/>
      <c r="AF1797" s="569"/>
      <c r="AG1797" s="569"/>
      <c r="AH1797" s="569"/>
      <c r="AI1797" s="569"/>
      <c r="AJ1797" s="569"/>
      <c r="AK1797" s="569"/>
      <c r="AL1797" s="569"/>
      <c r="AM1797" s="569"/>
      <c r="AN1797" s="569"/>
      <c r="AQ1797" s="525"/>
      <c r="AR1797" s="525"/>
      <c r="AS1797" s="525"/>
      <c r="AT1797" s="525"/>
      <c r="AU1797" s="525"/>
      <c r="AV1797" s="525"/>
      <c r="AW1797" s="525"/>
      <c r="AX1797" s="525"/>
      <c r="AY1797" s="525"/>
      <c r="AZ1797" s="525"/>
      <c r="BA1797" s="525"/>
    </row>
    <row r="1798" spans="28:53" s="94" customFormat="1">
      <c r="AB1798" s="575"/>
      <c r="AC1798" s="569"/>
      <c r="AD1798" s="569"/>
      <c r="AE1798" s="569"/>
      <c r="AF1798" s="569"/>
      <c r="AG1798" s="569"/>
      <c r="AH1798" s="569"/>
      <c r="AI1798" s="569"/>
      <c r="AJ1798" s="569"/>
      <c r="AK1798" s="569"/>
      <c r="AL1798" s="569"/>
      <c r="AM1798" s="569"/>
      <c r="AN1798" s="569"/>
      <c r="AQ1798" s="525"/>
      <c r="AR1798" s="525"/>
      <c r="AS1798" s="525"/>
      <c r="AT1798" s="525"/>
      <c r="AU1798" s="525"/>
      <c r="AV1798" s="525"/>
      <c r="AW1798" s="525"/>
      <c r="AX1798" s="525"/>
      <c r="AY1798" s="525"/>
      <c r="AZ1798" s="525"/>
      <c r="BA1798" s="525"/>
    </row>
    <row r="1799" spans="28:53" s="94" customFormat="1">
      <c r="AB1799" s="575"/>
      <c r="AC1799" s="569"/>
      <c r="AD1799" s="569"/>
      <c r="AE1799" s="569"/>
      <c r="AF1799" s="569"/>
      <c r="AG1799" s="569"/>
      <c r="AH1799" s="569"/>
      <c r="AI1799" s="569"/>
      <c r="AJ1799" s="569"/>
      <c r="AK1799" s="569"/>
      <c r="AL1799" s="569"/>
      <c r="AM1799" s="569"/>
      <c r="AN1799" s="569"/>
      <c r="AQ1799" s="525"/>
      <c r="AR1799" s="525"/>
      <c r="AS1799" s="525"/>
      <c r="AT1799" s="525"/>
      <c r="AU1799" s="525"/>
      <c r="AV1799" s="525"/>
      <c r="AW1799" s="525"/>
      <c r="AX1799" s="525"/>
      <c r="AY1799" s="525"/>
      <c r="AZ1799" s="525"/>
      <c r="BA1799" s="525"/>
    </row>
    <row r="1800" spans="28:53" s="94" customFormat="1">
      <c r="AB1800" s="575"/>
      <c r="AC1800" s="569"/>
      <c r="AD1800" s="569"/>
      <c r="AE1800" s="569"/>
      <c r="AF1800" s="569"/>
      <c r="AG1800" s="569"/>
      <c r="AH1800" s="569"/>
      <c r="AI1800" s="569"/>
      <c r="AJ1800" s="569"/>
      <c r="AK1800" s="569"/>
      <c r="AL1800" s="569"/>
      <c r="AM1800" s="569"/>
      <c r="AN1800" s="569"/>
      <c r="AQ1800" s="525"/>
      <c r="AR1800" s="525"/>
      <c r="AS1800" s="525"/>
      <c r="AT1800" s="525"/>
      <c r="AU1800" s="525"/>
      <c r="AV1800" s="525"/>
      <c r="AW1800" s="525"/>
      <c r="AX1800" s="525"/>
      <c r="AY1800" s="525"/>
      <c r="AZ1800" s="525"/>
      <c r="BA1800" s="525"/>
    </row>
    <row r="1801" spans="28:53" s="94" customFormat="1">
      <c r="AB1801" s="575"/>
      <c r="AC1801" s="569"/>
      <c r="AD1801" s="569"/>
      <c r="AE1801" s="569"/>
      <c r="AF1801" s="569"/>
      <c r="AG1801" s="569"/>
      <c r="AH1801" s="569"/>
      <c r="AI1801" s="569"/>
      <c r="AJ1801" s="569"/>
      <c r="AK1801" s="569"/>
      <c r="AL1801" s="569"/>
      <c r="AM1801" s="569"/>
      <c r="AN1801" s="569"/>
      <c r="AQ1801" s="525"/>
      <c r="AR1801" s="525"/>
      <c r="AS1801" s="525"/>
      <c r="AT1801" s="525"/>
      <c r="AU1801" s="525"/>
      <c r="AV1801" s="525"/>
      <c r="AW1801" s="525"/>
      <c r="AX1801" s="525"/>
      <c r="AY1801" s="525"/>
      <c r="AZ1801" s="525"/>
      <c r="BA1801" s="525"/>
    </row>
    <row r="1802" spans="28:53" s="94" customFormat="1">
      <c r="AB1802" s="575"/>
      <c r="AC1802" s="569"/>
      <c r="AD1802" s="569"/>
      <c r="AE1802" s="569"/>
      <c r="AF1802" s="569"/>
      <c r="AG1802" s="569"/>
      <c r="AH1802" s="569"/>
      <c r="AI1802" s="569"/>
      <c r="AJ1802" s="569"/>
      <c r="AK1802" s="569"/>
      <c r="AL1802" s="569"/>
      <c r="AM1802" s="569"/>
      <c r="AN1802" s="569"/>
      <c r="AQ1802" s="525"/>
      <c r="AR1802" s="525"/>
      <c r="AS1802" s="525"/>
      <c r="AT1802" s="525"/>
      <c r="AU1802" s="525"/>
      <c r="AV1802" s="525"/>
      <c r="AW1802" s="525"/>
      <c r="AX1802" s="525"/>
      <c r="AY1802" s="525"/>
      <c r="AZ1802" s="525"/>
      <c r="BA1802" s="525"/>
    </row>
    <row r="1803" spans="28:53" s="94" customFormat="1">
      <c r="AB1803" s="575"/>
      <c r="AC1803" s="569"/>
      <c r="AD1803" s="569"/>
      <c r="AE1803" s="569"/>
      <c r="AF1803" s="569"/>
      <c r="AG1803" s="569"/>
      <c r="AH1803" s="569"/>
      <c r="AI1803" s="569"/>
      <c r="AJ1803" s="569"/>
      <c r="AK1803" s="569"/>
      <c r="AL1803" s="569"/>
      <c r="AM1803" s="569"/>
      <c r="AN1803" s="569"/>
      <c r="AQ1803" s="525"/>
      <c r="AR1803" s="525"/>
      <c r="AS1803" s="525"/>
      <c r="AT1803" s="525"/>
      <c r="AU1803" s="525"/>
      <c r="AV1803" s="525"/>
      <c r="AW1803" s="525"/>
      <c r="AX1803" s="525"/>
      <c r="AY1803" s="525"/>
      <c r="AZ1803" s="525"/>
      <c r="BA1803" s="525"/>
    </row>
    <row r="1804" spans="28:53" s="94" customFormat="1">
      <c r="AB1804" s="575"/>
      <c r="AC1804" s="569"/>
      <c r="AD1804" s="569"/>
      <c r="AE1804" s="569"/>
      <c r="AF1804" s="569"/>
      <c r="AG1804" s="569"/>
      <c r="AH1804" s="569"/>
      <c r="AI1804" s="569"/>
      <c r="AJ1804" s="569"/>
      <c r="AK1804" s="569"/>
      <c r="AL1804" s="569"/>
      <c r="AM1804" s="569"/>
      <c r="AN1804" s="569"/>
      <c r="AQ1804" s="525"/>
      <c r="AR1804" s="525"/>
      <c r="AS1804" s="525"/>
      <c r="AT1804" s="525"/>
      <c r="AU1804" s="525"/>
      <c r="AV1804" s="525"/>
      <c r="AW1804" s="525"/>
      <c r="AX1804" s="525"/>
      <c r="AY1804" s="525"/>
      <c r="AZ1804" s="525"/>
      <c r="BA1804" s="525"/>
    </row>
    <row r="1805" spans="28:53" s="94" customFormat="1">
      <c r="AB1805" s="575"/>
      <c r="AC1805" s="569"/>
      <c r="AD1805" s="569"/>
      <c r="AE1805" s="569"/>
      <c r="AF1805" s="569"/>
      <c r="AG1805" s="569"/>
      <c r="AH1805" s="569"/>
      <c r="AI1805" s="569"/>
      <c r="AJ1805" s="569"/>
      <c r="AK1805" s="569"/>
      <c r="AL1805" s="569"/>
      <c r="AM1805" s="569"/>
      <c r="AN1805" s="569"/>
      <c r="AQ1805" s="525"/>
      <c r="AR1805" s="525"/>
      <c r="AS1805" s="525"/>
      <c r="AT1805" s="525"/>
      <c r="AU1805" s="525"/>
      <c r="AV1805" s="525"/>
      <c r="AW1805" s="525"/>
      <c r="AX1805" s="525"/>
      <c r="AY1805" s="525"/>
      <c r="AZ1805" s="525"/>
      <c r="BA1805" s="525"/>
    </row>
    <row r="1806" spans="28:53" s="94" customFormat="1">
      <c r="AB1806" s="575"/>
      <c r="AC1806" s="569"/>
      <c r="AD1806" s="569"/>
      <c r="AE1806" s="569"/>
      <c r="AF1806" s="569"/>
      <c r="AG1806" s="569"/>
      <c r="AH1806" s="569"/>
      <c r="AI1806" s="569"/>
      <c r="AJ1806" s="569"/>
      <c r="AK1806" s="569"/>
      <c r="AL1806" s="569"/>
      <c r="AM1806" s="569"/>
      <c r="AN1806" s="569"/>
      <c r="AQ1806" s="525"/>
      <c r="AR1806" s="525"/>
      <c r="AS1806" s="525"/>
      <c r="AT1806" s="525"/>
      <c r="AU1806" s="525"/>
      <c r="AV1806" s="525"/>
      <c r="AW1806" s="525"/>
      <c r="AX1806" s="525"/>
      <c r="AY1806" s="525"/>
      <c r="AZ1806" s="525"/>
      <c r="BA1806" s="525"/>
    </row>
    <row r="1807" spans="28:53" s="94" customFormat="1">
      <c r="AB1807" s="575"/>
      <c r="AC1807" s="569"/>
      <c r="AD1807" s="569"/>
      <c r="AE1807" s="569"/>
      <c r="AF1807" s="569"/>
      <c r="AG1807" s="569"/>
      <c r="AH1807" s="569"/>
      <c r="AI1807" s="569"/>
      <c r="AJ1807" s="569"/>
      <c r="AK1807" s="569"/>
      <c r="AL1807" s="569"/>
      <c r="AM1807" s="569"/>
      <c r="AN1807" s="569"/>
      <c r="AQ1807" s="525"/>
      <c r="AR1807" s="525"/>
      <c r="AS1807" s="525"/>
      <c r="AT1807" s="525"/>
      <c r="AU1807" s="525"/>
      <c r="AV1807" s="525"/>
      <c r="AW1807" s="525"/>
      <c r="AX1807" s="525"/>
      <c r="AY1807" s="525"/>
      <c r="AZ1807" s="525"/>
      <c r="BA1807" s="525"/>
    </row>
    <row r="1808" spans="28:53" s="94" customFormat="1">
      <c r="AB1808" s="575"/>
      <c r="AC1808" s="569"/>
      <c r="AD1808" s="569"/>
      <c r="AE1808" s="569"/>
      <c r="AF1808" s="569"/>
      <c r="AG1808" s="569"/>
      <c r="AH1808" s="569"/>
      <c r="AI1808" s="569"/>
      <c r="AJ1808" s="569"/>
      <c r="AK1808" s="569"/>
      <c r="AL1808" s="569"/>
      <c r="AM1808" s="569"/>
      <c r="AN1808" s="569"/>
      <c r="AQ1808" s="525"/>
      <c r="AR1808" s="525"/>
      <c r="AS1808" s="525"/>
      <c r="AT1808" s="525"/>
      <c r="AU1808" s="525"/>
      <c r="AV1808" s="525"/>
      <c r="AW1808" s="525"/>
      <c r="AX1808" s="525"/>
      <c r="AY1808" s="525"/>
      <c r="AZ1808" s="525"/>
      <c r="BA1808" s="525"/>
    </row>
    <row r="1809" spans="28:53" s="94" customFormat="1">
      <c r="AB1809" s="575"/>
      <c r="AC1809" s="569"/>
      <c r="AD1809" s="569"/>
      <c r="AE1809" s="569"/>
      <c r="AF1809" s="569"/>
      <c r="AG1809" s="569"/>
      <c r="AH1809" s="569"/>
      <c r="AI1809" s="569"/>
      <c r="AJ1809" s="569"/>
      <c r="AK1809" s="569"/>
      <c r="AL1809" s="569"/>
      <c r="AM1809" s="569"/>
      <c r="AN1809" s="569"/>
      <c r="AQ1809" s="525"/>
      <c r="AR1809" s="525"/>
      <c r="AS1809" s="525"/>
      <c r="AT1809" s="525"/>
      <c r="AU1809" s="525"/>
      <c r="AV1809" s="525"/>
      <c r="AW1809" s="525"/>
      <c r="AX1809" s="525"/>
      <c r="AY1809" s="525"/>
      <c r="AZ1809" s="525"/>
      <c r="BA1809" s="525"/>
    </row>
    <row r="1810" spans="28:53" s="94" customFormat="1">
      <c r="AB1810" s="575"/>
      <c r="AC1810" s="569"/>
      <c r="AD1810" s="569"/>
      <c r="AE1810" s="569"/>
      <c r="AF1810" s="569"/>
      <c r="AG1810" s="569"/>
      <c r="AH1810" s="569"/>
      <c r="AI1810" s="569"/>
      <c r="AJ1810" s="569"/>
      <c r="AK1810" s="569"/>
      <c r="AL1810" s="569"/>
      <c r="AM1810" s="569"/>
      <c r="AN1810" s="569"/>
      <c r="AQ1810" s="525"/>
      <c r="AR1810" s="525"/>
      <c r="AS1810" s="525"/>
      <c r="AT1810" s="525"/>
      <c r="AU1810" s="525"/>
      <c r="AV1810" s="525"/>
      <c r="AW1810" s="525"/>
      <c r="AX1810" s="525"/>
      <c r="AY1810" s="525"/>
      <c r="AZ1810" s="525"/>
      <c r="BA1810" s="525"/>
    </row>
    <row r="1811" spans="28:53" s="94" customFormat="1">
      <c r="AB1811" s="575"/>
      <c r="AC1811" s="569"/>
      <c r="AD1811" s="569"/>
      <c r="AE1811" s="569"/>
      <c r="AF1811" s="569"/>
      <c r="AG1811" s="569"/>
      <c r="AH1811" s="569"/>
      <c r="AI1811" s="569"/>
      <c r="AJ1811" s="569"/>
      <c r="AK1811" s="569"/>
      <c r="AL1811" s="569"/>
      <c r="AM1811" s="569"/>
      <c r="AN1811" s="569"/>
      <c r="AQ1811" s="525"/>
      <c r="AR1811" s="525"/>
      <c r="AS1811" s="525"/>
      <c r="AT1811" s="525"/>
      <c r="AU1811" s="525"/>
      <c r="AV1811" s="525"/>
      <c r="AW1811" s="525"/>
      <c r="AX1811" s="525"/>
      <c r="AY1811" s="525"/>
      <c r="AZ1811" s="525"/>
      <c r="BA1811" s="525"/>
    </row>
    <row r="1812" spans="28:53" s="94" customFormat="1">
      <c r="AB1812" s="575"/>
      <c r="AC1812" s="569"/>
      <c r="AD1812" s="569"/>
      <c r="AE1812" s="569"/>
      <c r="AF1812" s="569"/>
      <c r="AG1812" s="569"/>
      <c r="AH1812" s="569"/>
      <c r="AI1812" s="569"/>
      <c r="AJ1812" s="569"/>
      <c r="AK1812" s="569"/>
      <c r="AL1812" s="569"/>
      <c r="AM1812" s="569"/>
      <c r="AN1812" s="569"/>
      <c r="AQ1812" s="525"/>
      <c r="AR1812" s="525"/>
      <c r="AS1812" s="525"/>
      <c r="AT1812" s="525"/>
      <c r="AU1812" s="525"/>
      <c r="AV1812" s="525"/>
      <c r="AW1812" s="525"/>
      <c r="AX1812" s="525"/>
      <c r="AY1812" s="525"/>
      <c r="AZ1812" s="525"/>
      <c r="BA1812" s="525"/>
    </row>
    <row r="1813" spans="28:53" s="94" customFormat="1">
      <c r="AB1813" s="575"/>
      <c r="AC1813" s="569"/>
      <c r="AD1813" s="569"/>
      <c r="AE1813" s="569"/>
      <c r="AF1813" s="569"/>
      <c r="AG1813" s="569"/>
      <c r="AH1813" s="569"/>
      <c r="AI1813" s="569"/>
      <c r="AJ1813" s="569"/>
      <c r="AK1813" s="569"/>
      <c r="AL1813" s="569"/>
      <c r="AM1813" s="569"/>
      <c r="AN1813" s="569"/>
      <c r="AQ1813" s="525"/>
      <c r="AR1813" s="525"/>
      <c r="AS1813" s="525"/>
      <c r="AT1813" s="525"/>
      <c r="AU1813" s="525"/>
      <c r="AV1813" s="525"/>
      <c r="AW1813" s="525"/>
      <c r="AX1813" s="525"/>
      <c r="AY1813" s="525"/>
      <c r="AZ1813" s="525"/>
      <c r="BA1813" s="525"/>
    </row>
    <row r="1814" spans="28:53" s="94" customFormat="1">
      <c r="AB1814" s="575"/>
      <c r="AC1814" s="569"/>
      <c r="AD1814" s="569"/>
      <c r="AE1814" s="569"/>
      <c r="AF1814" s="569"/>
      <c r="AG1814" s="569"/>
      <c r="AH1814" s="569"/>
      <c r="AI1814" s="569"/>
      <c r="AJ1814" s="569"/>
      <c r="AK1814" s="569"/>
      <c r="AL1814" s="569"/>
      <c r="AM1814" s="569"/>
      <c r="AN1814" s="569"/>
      <c r="AQ1814" s="525"/>
      <c r="AR1814" s="525"/>
      <c r="AS1814" s="525"/>
      <c r="AT1814" s="525"/>
      <c r="AU1814" s="525"/>
      <c r="AV1814" s="525"/>
      <c r="AW1814" s="525"/>
      <c r="AX1814" s="525"/>
      <c r="AY1814" s="525"/>
      <c r="AZ1814" s="525"/>
      <c r="BA1814" s="525"/>
    </row>
    <row r="1815" spans="28:53" s="94" customFormat="1">
      <c r="AB1815" s="575"/>
      <c r="AC1815" s="569"/>
      <c r="AD1815" s="569"/>
      <c r="AE1815" s="569"/>
      <c r="AF1815" s="569"/>
      <c r="AG1815" s="569"/>
      <c r="AH1815" s="569"/>
      <c r="AI1815" s="569"/>
      <c r="AJ1815" s="569"/>
      <c r="AK1815" s="569"/>
      <c r="AL1815" s="569"/>
      <c r="AM1815" s="569"/>
      <c r="AN1815" s="569"/>
      <c r="AQ1815" s="525"/>
      <c r="AR1815" s="525"/>
      <c r="AS1815" s="525"/>
      <c r="AT1815" s="525"/>
      <c r="AU1815" s="525"/>
      <c r="AV1815" s="525"/>
      <c r="AW1815" s="525"/>
      <c r="AX1815" s="525"/>
      <c r="AY1815" s="525"/>
      <c r="AZ1815" s="525"/>
      <c r="BA1815" s="525"/>
    </row>
    <row r="1816" spans="28:53" s="94" customFormat="1">
      <c r="AB1816" s="575"/>
      <c r="AC1816" s="569"/>
      <c r="AD1816" s="569"/>
      <c r="AE1816" s="569"/>
      <c r="AF1816" s="569"/>
      <c r="AG1816" s="569"/>
      <c r="AH1816" s="569"/>
      <c r="AI1816" s="569"/>
      <c r="AJ1816" s="569"/>
      <c r="AK1816" s="569"/>
      <c r="AL1816" s="569"/>
      <c r="AM1816" s="569"/>
      <c r="AN1816" s="569"/>
      <c r="AQ1816" s="525"/>
      <c r="AR1816" s="525"/>
      <c r="AS1816" s="525"/>
      <c r="AT1816" s="525"/>
      <c r="AU1816" s="525"/>
      <c r="AV1816" s="525"/>
      <c r="AW1816" s="525"/>
      <c r="AX1816" s="525"/>
      <c r="AY1816" s="525"/>
      <c r="AZ1816" s="525"/>
      <c r="BA1816" s="525"/>
    </row>
    <row r="1817" spans="28:53" s="94" customFormat="1">
      <c r="AB1817" s="575"/>
      <c r="AC1817" s="569"/>
      <c r="AD1817" s="569"/>
      <c r="AE1817" s="569"/>
      <c r="AF1817" s="569"/>
      <c r="AG1817" s="569"/>
      <c r="AH1817" s="569"/>
      <c r="AI1817" s="569"/>
      <c r="AJ1817" s="569"/>
      <c r="AK1817" s="569"/>
      <c r="AL1817" s="569"/>
      <c r="AM1817" s="569"/>
      <c r="AN1817" s="569"/>
      <c r="AQ1817" s="525"/>
      <c r="AR1817" s="525"/>
      <c r="AS1817" s="525"/>
      <c r="AT1817" s="525"/>
      <c r="AU1817" s="525"/>
      <c r="AV1817" s="525"/>
      <c r="AW1817" s="525"/>
      <c r="AX1817" s="525"/>
      <c r="AY1817" s="525"/>
      <c r="AZ1817" s="525"/>
      <c r="BA1817" s="525"/>
    </row>
    <row r="1818" spans="28:53" s="94" customFormat="1">
      <c r="AB1818" s="575"/>
      <c r="AC1818" s="569"/>
      <c r="AD1818" s="569"/>
      <c r="AE1818" s="569"/>
      <c r="AF1818" s="569"/>
      <c r="AG1818" s="569"/>
      <c r="AH1818" s="569"/>
      <c r="AI1818" s="569"/>
      <c r="AJ1818" s="569"/>
      <c r="AK1818" s="569"/>
      <c r="AL1818" s="569"/>
      <c r="AM1818" s="569"/>
      <c r="AN1818" s="569"/>
      <c r="AQ1818" s="525"/>
      <c r="AR1818" s="525"/>
      <c r="AS1818" s="525"/>
      <c r="AT1818" s="525"/>
      <c r="AU1818" s="525"/>
      <c r="AV1818" s="525"/>
      <c r="AW1818" s="525"/>
      <c r="AX1818" s="525"/>
      <c r="AY1818" s="525"/>
      <c r="AZ1818" s="525"/>
      <c r="BA1818" s="525"/>
    </row>
    <row r="1819" spans="28:53" s="94" customFormat="1">
      <c r="AB1819" s="575"/>
      <c r="AC1819" s="569"/>
      <c r="AD1819" s="569"/>
      <c r="AE1819" s="569"/>
      <c r="AF1819" s="569"/>
      <c r="AG1819" s="569"/>
      <c r="AH1819" s="569"/>
      <c r="AI1819" s="569"/>
      <c r="AJ1819" s="569"/>
      <c r="AK1819" s="569"/>
      <c r="AL1819" s="569"/>
      <c r="AM1819" s="569"/>
      <c r="AN1819" s="569"/>
      <c r="AQ1819" s="525"/>
      <c r="AR1819" s="525"/>
      <c r="AS1819" s="525"/>
      <c r="AT1819" s="525"/>
      <c r="AU1819" s="525"/>
      <c r="AV1819" s="525"/>
      <c r="AW1819" s="525"/>
      <c r="AX1819" s="525"/>
      <c r="AY1819" s="525"/>
      <c r="AZ1819" s="525"/>
      <c r="BA1819" s="525"/>
    </row>
    <row r="1820" spans="28:53" s="94" customFormat="1">
      <c r="AB1820" s="575"/>
      <c r="AC1820" s="569"/>
      <c r="AD1820" s="569"/>
      <c r="AE1820" s="569"/>
      <c r="AF1820" s="569"/>
      <c r="AG1820" s="569"/>
      <c r="AH1820" s="569"/>
      <c r="AI1820" s="569"/>
      <c r="AJ1820" s="569"/>
      <c r="AK1820" s="569"/>
      <c r="AL1820" s="569"/>
      <c r="AM1820" s="569"/>
      <c r="AN1820" s="569"/>
      <c r="AQ1820" s="525"/>
      <c r="AR1820" s="525"/>
      <c r="AS1820" s="525"/>
      <c r="AT1820" s="525"/>
      <c r="AU1820" s="525"/>
      <c r="AV1820" s="525"/>
      <c r="AW1820" s="525"/>
      <c r="AX1820" s="525"/>
      <c r="AY1820" s="525"/>
      <c r="AZ1820" s="525"/>
      <c r="BA1820" s="525"/>
    </row>
    <row r="1821" spans="28:53" s="94" customFormat="1">
      <c r="AB1821" s="575"/>
      <c r="AC1821" s="569"/>
      <c r="AD1821" s="569"/>
      <c r="AE1821" s="569"/>
      <c r="AF1821" s="569"/>
      <c r="AG1821" s="569"/>
      <c r="AH1821" s="569"/>
      <c r="AI1821" s="569"/>
      <c r="AJ1821" s="569"/>
      <c r="AK1821" s="569"/>
      <c r="AL1821" s="569"/>
      <c r="AM1821" s="569"/>
      <c r="AN1821" s="569"/>
      <c r="AQ1821" s="525"/>
      <c r="AR1821" s="525"/>
      <c r="AS1821" s="525"/>
      <c r="AT1821" s="525"/>
      <c r="AU1821" s="525"/>
      <c r="AV1821" s="525"/>
      <c r="AW1821" s="525"/>
      <c r="AX1821" s="525"/>
      <c r="AY1821" s="525"/>
      <c r="AZ1821" s="525"/>
      <c r="BA1821" s="525"/>
    </row>
    <row r="1822" spans="28:53" s="94" customFormat="1">
      <c r="AB1822" s="575"/>
      <c r="AC1822" s="569"/>
      <c r="AD1822" s="569"/>
      <c r="AE1822" s="569"/>
      <c r="AF1822" s="569"/>
      <c r="AG1822" s="569"/>
      <c r="AH1822" s="569"/>
      <c r="AI1822" s="569"/>
      <c r="AJ1822" s="569"/>
      <c r="AK1822" s="569"/>
      <c r="AL1822" s="569"/>
      <c r="AM1822" s="569"/>
      <c r="AN1822" s="569"/>
      <c r="AQ1822" s="525"/>
      <c r="AR1822" s="525"/>
      <c r="AS1822" s="525"/>
      <c r="AT1822" s="525"/>
      <c r="AU1822" s="525"/>
      <c r="AV1822" s="525"/>
      <c r="AW1822" s="525"/>
      <c r="AX1822" s="525"/>
      <c r="AY1822" s="525"/>
      <c r="AZ1822" s="525"/>
      <c r="BA1822" s="525"/>
    </row>
    <row r="1823" spans="28:53" s="94" customFormat="1">
      <c r="AB1823" s="575"/>
      <c r="AC1823" s="569"/>
      <c r="AD1823" s="569"/>
      <c r="AE1823" s="569"/>
      <c r="AF1823" s="569"/>
      <c r="AG1823" s="569"/>
      <c r="AH1823" s="569"/>
      <c r="AI1823" s="569"/>
      <c r="AJ1823" s="569"/>
      <c r="AK1823" s="569"/>
      <c r="AL1823" s="569"/>
      <c r="AM1823" s="569"/>
      <c r="AN1823" s="569"/>
      <c r="AQ1823" s="525"/>
      <c r="AR1823" s="525"/>
      <c r="AS1823" s="525"/>
      <c r="AT1823" s="525"/>
      <c r="AU1823" s="525"/>
      <c r="AV1823" s="525"/>
      <c r="AW1823" s="525"/>
      <c r="AX1823" s="525"/>
      <c r="AY1823" s="525"/>
      <c r="AZ1823" s="525"/>
      <c r="BA1823" s="525"/>
    </row>
    <row r="1824" spans="28:53" s="94" customFormat="1">
      <c r="AB1824" s="575"/>
      <c r="AC1824" s="569"/>
      <c r="AD1824" s="569"/>
      <c r="AE1824" s="569"/>
      <c r="AF1824" s="569"/>
      <c r="AG1824" s="569"/>
      <c r="AH1824" s="569"/>
      <c r="AI1824" s="569"/>
      <c r="AJ1824" s="569"/>
      <c r="AK1824" s="569"/>
      <c r="AL1824" s="569"/>
      <c r="AM1824" s="569"/>
      <c r="AN1824" s="569"/>
      <c r="AQ1824" s="525"/>
      <c r="AR1824" s="525"/>
      <c r="AS1824" s="525"/>
      <c r="AT1824" s="525"/>
      <c r="AU1824" s="525"/>
      <c r="AV1824" s="525"/>
      <c r="AW1824" s="525"/>
      <c r="AX1824" s="525"/>
      <c r="AY1824" s="525"/>
      <c r="AZ1824" s="525"/>
      <c r="BA1824" s="525"/>
    </row>
    <row r="1825" spans="28:53" s="94" customFormat="1">
      <c r="AB1825" s="575"/>
      <c r="AC1825" s="569"/>
      <c r="AD1825" s="569"/>
      <c r="AE1825" s="569"/>
      <c r="AF1825" s="569"/>
      <c r="AG1825" s="569"/>
      <c r="AH1825" s="569"/>
      <c r="AI1825" s="569"/>
      <c r="AJ1825" s="569"/>
      <c r="AK1825" s="569"/>
      <c r="AL1825" s="569"/>
      <c r="AM1825" s="569"/>
      <c r="AN1825" s="569"/>
      <c r="AQ1825" s="525"/>
      <c r="AR1825" s="525"/>
      <c r="AS1825" s="525"/>
      <c r="AT1825" s="525"/>
      <c r="AU1825" s="525"/>
      <c r="AV1825" s="525"/>
      <c r="AW1825" s="525"/>
      <c r="AX1825" s="525"/>
      <c r="AY1825" s="525"/>
      <c r="AZ1825" s="525"/>
      <c r="BA1825" s="525"/>
    </row>
    <row r="1826" spans="28:53" s="94" customFormat="1">
      <c r="AB1826" s="575"/>
      <c r="AC1826" s="569"/>
      <c r="AD1826" s="569"/>
      <c r="AE1826" s="569"/>
      <c r="AF1826" s="569"/>
      <c r="AG1826" s="569"/>
      <c r="AH1826" s="569"/>
      <c r="AI1826" s="569"/>
      <c r="AJ1826" s="569"/>
      <c r="AK1826" s="569"/>
      <c r="AL1826" s="569"/>
      <c r="AM1826" s="569"/>
      <c r="AN1826" s="569"/>
      <c r="AQ1826" s="525"/>
      <c r="AR1826" s="525"/>
      <c r="AS1826" s="525"/>
      <c r="AT1826" s="525"/>
      <c r="AU1826" s="525"/>
      <c r="AV1826" s="525"/>
      <c r="AW1826" s="525"/>
      <c r="AX1826" s="525"/>
      <c r="AY1826" s="525"/>
      <c r="AZ1826" s="525"/>
      <c r="BA1826" s="525"/>
    </row>
    <row r="1827" spans="28:53" s="94" customFormat="1">
      <c r="AB1827" s="575"/>
      <c r="AC1827" s="569"/>
      <c r="AD1827" s="569"/>
      <c r="AE1827" s="569"/>
      <c r="AF1827" s="569"/>
      <c r="AG1827" s="569"/>
      <c r="AH1827" s="569"/>
      <c r="AI1827" s="569"/>
      <c r="AJ1827" s="569"/>
      <c r="AK1827" s="569"/>
      <c r="AL1827" s="569"/>
      <c r="AM1827" s="569"/>
      <c r="AN1827" s="569"/>
      <c r="AQ1827" s="525"/>
      <c r="AR1827" s="525"/>
      <c r="AS1827" s="525"/>
      <c r="AT1827" s="525"/>
      <c r="AU1827" s="525"/>
      <c r="AV1827" s="525"/>
      <c r="AW1827" s="525"/>
      <c r="AX1827" s="525"/>
      <c r="AY1827" s="525"/>
      <c r="AZ1827" s="525"/>
      <c r="BA1827" s="525"/>
    </row>
    <row r="1828" spans="28:53" s="94" customFormat="1">
      <c r="AB1828" s="575"/>
      <c r="AC1828" s="569"/>
      <c r="AD1828" s="569"/>
      <c r="AE1828" s="569"/>
      <c r="AF1828" s="569"/>
      <c r="AG1828" s="569"/>
      <c r="AH1828" s="569"/>
      <c r="AI1828" s="569"/>
      <c r="AJ1828" s="569"/>
      <c r="AK1828" s="569"/>
      <c r="AL1828" s="569"/>
      <c r="AM1828" s="569"/>
      <c r="AN1828" s="569"/>
      <c r="AQ1828" s="525"/>
      <c r="AR1828" s="525"/>
      <c r="AS1828" s="525"/>
      <c r="AT1828" s="525"/>
      <c r="AU1828" s="525"/>
      <c r="AV1828" s="525"/>
      <c r="AW1828" s="525"/>
      <c r="AX1828" s="525"/>
      <c r="AY1828" s="525"/>
      <c r="AZ1828" s="525"/>
      <c r="BA1828" s="525"/>
    </row>
    <row r="1829" spans="28:53" s="94" customFormat="1">
      <c r="AB1829" s="575"/>
      <c r="AC1829" s="569"/>
      <c r="AD1829" s="569"/>
      <c r="AE1829" s="569"/>
      <c r="AF1829" s="569"/>
      <c r="AG1829" s="569"/>
      <c r="AH1829" s="569"/>
      <c r="AI1829" s="569"/>
      <c r="AJ1829" s="569"/>
      <c r="AK1829" s="569"/>
      <c r="AL1829" s="569"/>
      <c r="AM1829" s="569"/>
      <c r="AN1829" s="569"/>
      <c r="AQ1829" s="525"/>
      <c r="AR1829" s="525"/>
      <c r="AS1829" s="525"/>
      <c r="AT1829" s="525"/>
      <c r="AU1829" s="525"/>
      <c r="AV1829" s="525"/>
      <c r="AW1829" s="525"/>
      <c r="AX1829" s="525"/>
      <c r="AY1829" s="525"/>
      <c r="AZ1829" s="525"/>
      <c r="BA1829" s="525"/>
    </row>
    <row r="1830" spans="28:53" s="94" customFormat="1">
      <c r="AB1830" s="575"/>
      <c r="AC1830" s="569"/>
      <c r="AD1830" s="569"/>
      <c r="AE1830" s="569"/>
      <c r="AF1830" s="569"/>
      <c r="AG1830" s="569"/>
      <c r="AH1830" s="569"/>
      <c r="AI1830" s="569"/>
      <c r="AJ1830" s="569"/>
      <c r="AK1830" s="569"/>
      <c r="AL1830" s="569"/>
      <c r="AM1830" s="569"/>
      <c r="AN1830" s="569"/>
      <c r="AQ1830" s="525"/>
      <c r="AR1830" s="525"/>
      <c r="AS1830" s="525"/>
      <c r="AT1830" s="525"/>
      <c r="AU1830" s="525"/>
      <c r="AV1830" s="525"/>
      <c r="AW1830" s="525"/>
      <c r="AX1830" s="525"/>
      <c r="AY1830" s="525"/>
      <c r="AZ1830" s="525"/>
      <c r="BA1830" s="525"/>
    </row>
    <row r="1831" spans="28:53" s="94" customFormat="1">
      <c r="AB1831" s="575"/>
      <c r="AC1831" s="569"/>
      <c r="AD1831" s="569"/>
      <c r="AE1831" s="569"/>
      <c r="AF1831" s="569"/>
      <c r="AG1831" s="569"/>
      <c r="AH1831" s="569"/>
      <c r="AI1831" s="569"/>
      <c r="AJ1831" s="569"/>
      <c r="AK1831" s="569"/>
      <c r="AL1831" s="569"/>
      <c r="AM1831" s="569"/>
      <c r="AN1831" s="569"/>
      <c r="AQ1831" s="525"/>
      <c r="AR1831" s="525"/>
      <c r="AS1831" s="525"/>
      <c r="AT1831" s="525"/>
      <c r="AU1831" s="525"/>
      <c r="AV1831" s="525"/>
      <c r="AW1831" s="525"/>
      <c r="AX1831" s="525"/>
      <c r="AY1831" s="525"/>
      <c r="AZ1831" s="525"/>
      <c r="BA1831" s="525"/>
    </row>
    <row r="1832" spans="28:53" s="94" customFormat="1">
      <c r="AB1832" s="575"/>
      <c r="AC1832" s="569"/>
      <c r="AD1832" s="569"/>
      <c r="AE1832" s="569"/>
      <c r="AF1832" s="569"/>
      <c r="AG1832" s="569"/>
      <c r="AH1832" s="569"/>
      <c r="AI1832" s="569"/>
      <c r="AJ1832" s="569"/>
      <c r="AK1832" s="569"/>
      <c r="AL1832" s="569"/>
      <c r="AM1832" s="569"/>
      <c r="AN1832" s="569"/>
      <c r="AQ1832" s="525"/>
      <c r="AR1832" s="525"/>
      <c r="AS1832" s="525"/>
      <c r="AT1832" s="525"/>
      <c r="AU1832" s="525"/>
      <c r="AV1832" s="525"/>
      <c r="AW1832" s="525"/>
      <c r="AX1832" s="525"/>
      <c r="AY1832" s="525"/>
      <c r="AZ1832" s="525"/>
      <c r="BA1832" s="525"/>
    </row>
    <row r="1833" spans="28:53" s="94" customFormat="1">
      <c r="AB1833" s="575"/>
      <c r="AC1833" s="569"/>
      <c r="AD1833" s="569"/>
      <c r="AE1833" s="569"/>
      <c r="AF1833" s="569"/>
      <c r="AG1833" s="569"/>
      <c r="AH1833" s="569"/>
      <c r="AI1833" s="569"/>
      <c r="AJ1833" s="569"/>
      <c r="AK1833" s="569"/>
      <c r="AL1833" s="569"/>
      <c r="AM1833" s="569"/>
      <c r="AN1833" s="569"/>
      <c r="AQ1833" s="525"/>
      <c r="AR1833" s="525"/>
      <c r="AS1833" s="525"/>
      <c r="AT1833" s="525"/>
      <c r="AU1833" s="525"/>
      <c r="AV1833" s="525"/>
      <c r="AW1833" s="525"/>
      <c r="AX1833" s="525"/>
      <c r="AY1833" s="525"/>
      <c r="AZ1833" s="525"/>
      <c r="BA1833" s="525"/>
    </row>
    <row r="1834" spans="28:53" s="94" customFormat="1">
      <c r="AB1834" s="575"/>
      <c r="AC1834" s="569"/>
      <c r="AD1834" s="569"/>
      <c r="AE1834" s="569"/>
      <c r="AF1834" s="569"/>
      <c r="AG1834" s="569"/>
      <c r="AH1834" s="569"/>
      <c r="AI1834" s="569"/>
      <c r="AJ1834" s="569"/>
      <c r="AK1834" s="569"/>
      <c r="AL1834" s="569"/>
      <c r="AM1834" s="569"/>
      <c r="AN1834" s="569"/>
      <c r="AQ1834" s="525"/>
      <c r="AR1834" s="525"/>
      <c r="AS1834" s="525"/>
      <c r="AT1834" s="525"/>
      <c r="AU1834" s="525"/>
      <c r="AV1834" s="525"/>
      <c r="AW1834" s="525"/>
      <c r="AX1834" s="525"/>
      <c r="AY1834" s="525"/>
      <c r="AZ1834" s="525"/>
      <c r="BA1834" s="525"/>
    </row>
    <row r="1835" spans="28:53" s="94" customFormat="1">
      <c r="AB1835" s="575"/>
      <c r="AC1835" s="569"/>
      <c r="AD1835" s="569"/>
      <c r="AE1835" s="569"/>
      <c r="AF1835" s="569"/>
      <c r="AG1835" s="569"/>
      <c r="AH1835" s="569"/>
      <c r="AI1835" s="569"/>
      <c r="AJ1835" s="569"/>
      <c r="AK1835" s="569"/>
      <c r="AL1835" s="569"/>
      <c r="AM1835" s="569"/>
      <c r="AN1835" s="569"/>
      <c r="AQ1835" s="525"/>
      <c r="AR1835" s="525"/>
      <c r="AS1835" s="525"/>
      <c r="AT1835" s="525"/>
      <c r="AU1835" s="525"/>
      <c r="AV1835" s="525"/>
      <c r="AW1835" s="525"/>
      <c r="AX1835" s="525"/>
      <c r="AY1835" s="525"/>
      <c r="AZ1835" s="525"/>
      <c r="BA1835" s="525"/>
    </row>
    <row r="1836" spans="28:53" s="94" customFormat="1">
      <c r="AB1836" s="575"/>
      <c r="AC1836" s="569"/>
      <c r="AD1836" s="569"/>
      <c r="AE1836" s="569"/>
      <c r="AF1836" s="569"/>
      <c r="AG1836" s="569"/>
      <c r="AH1836" s="569"/>
      <c r="AI1836" s="569"/>
      <c r="AJ1836" s="569"/>
      <c r="AK1836" s="569"/>
      <c r="AL1836" s="569"/>
      <c r="AM1836" s="569"/>
      <c r="AN1836" s="569"/>
      <c r="AQ1836" s="525"/>
      <c r="AR1836" s="525"/>
      <c r="AS1836" s="525"/>
      <c r="AT1836" s="525"/>
      <c r="AU1836" s="525"/>
      <c r="AV1836" s="525"/>
      <c r="AW1836" s="525"/>
      <c r="AX1836" s="525"/>
      <c r="AY1836" s="525"/>
      <c r="AZ1836" s="525"/>
      <c r="BA1836" s="525"/>
    </row>
    <row r="1837" spans="28:53" s="94" customFormat="1">
      <c r="AB1837" s="575"/>
      <c r="AC1837" s="569"/>
      <c r="AD1837" s="569"/>
      <c r="AE1837" s="569"/>
      <c r="AF1837" s="569"/>
      <c r="AG1837" s="569"/>
      <c r="AH1837" s="569"/>
      <c r="AI1837" s="569"/>
      <c r="AJ1837" s="569"/>
      <c r="AK1837" s="569"/>
      <c r="AL1837" s="569"/>
      <c r="AM1837" s="569"/>
      <c r="AN1837" s="569"/>
      <c r="AQ1837" s="525"/>
      <c r="AR1837" s="525"/>
      <c r="AS1837" s="525"/>
      <c r="AT1837" s="525"/>
      <c r="AU1837" s="525"/>
      <c r="AV1837" s="525"/>
      <c r="AW1837" s="525"/>
      <c r="AX1837" s="525"/>
      <c r="AY1837" s="525"/>
      <c r="AZ1837" s="525"/>
      <c r="BA1837" s="525"/>
    </row>
    <row r="1838" spans="28:53" s="94" customFormat="1">
      <c r="AB1838" s="575"/>
      <c r="AC1838" s="569"/>
      <c r="AD1838" s="569"/>
      <c r="AE1838" s="569"/>
      <c r="AF1838" s="569"/>
      <c r="AG1838" s="569"/>
      <c r="AH1838" s="569"/>
      <c r="AI1838" s="569"/>
      <c r="AJ1838" s="569"/>
      <c r="AK1838" s="569"/>
      <c r="AL1838" s="569"/>
      <c r="AM1838" s="569"/>
      <c r="AN1838" s="569"/>
      <c r="AQ1838" s="525"/>
      <c r="AR1838" s="525"/>
      <c r="AS1838" s="525"/>
      <c r="AT1838" s="525"/>
      <c r="AU1838" s="525"/>
      <c r="AV1838" s="525"/>
      <c r="AW1838" s="525"/>
      <c r="AX1838" s="525"/>
      <c r="AY1838" s="525"/>
      <c r="AZ1838" s="525"/>
      <c r="BA1838" s="525"/>
    </row>
    <row r="1839" spans="28:53" s="94" customFormat="1">
      <c r="AB1839" s="575"/>
      <c r="AC1839" s="569"/>
      <c r="AD1839" s="569"/>
      <c r="AE1839" s="569"/>
      <c r="AF1839" s="569"/>
      <c r="AG1839" s="569"/>
      <c r="AH1839" s="569"/>
      <c r="AI1839" s="569"/>
      <c r="AJ1839" s="569"/>
      <c r="AK1839" s="569"/>
      <c r="AL1839" s="569"/>
      <c r="AM1839" s="569"/>
      <c r="AN1839" s="569"/>
      <c r="AQ1839" s="525"/>
      <c r="AR1839" s="525"/>
      <c r="AS1839" s="525"/>
      <c r="AT1839" s="525"/>
      <c r="AU1839" s="525"/>
      <c r="AV1839" s="525"/>
      <c r="AW1839" s="525"/>
      <c r="AX1839" s="525"/>
      <c r="AY1839" s="525"/>
      <c r="AZ1839" s="525"/>
      <c r="BA1839" s="525"/>
    </row>
    <row r="1840" spans="28:53" s="94" customFormat="1">
      <c r="AB1840" s="575"/>
      <c r="AC1840" s="569"/>
      <c r="AD1840" s="569"/>
      <c r="AE1840" s="569"/>
      <c r="AF1840" s="569"/>
      <c r="AG1840" s="569"/>
      <c r="AH1840" s="569"/>
      <c r="AI1840" s="569"/>
      <c r="AJ1840" s="569"/>
      <c r="AK1840" s="569"/>
      <c r="AL1840" s="569"/>
      <c r="AM1840" s="569"/>
      <c r="AN1840" s="569"/>
      <c r="AQ1840" s="525"/>
      <c r="AR1840" s="525"/>
      <c r="AS1840" s="525"/>
      <c r="AT1840" s="525"/>
      <c r="AU1840" s="525"/>
      <c r="AV1840" s="525"/>
      <c r="AW1840" s="525"/>
      <c r="AX1840" s="525"/>
      <c r="AY1840" s="525"/>
      <c r="AZ1840" s="525"/>
      <c r="BA1840" s="525"/>
    </row>
    <row r="1841" spans="28:53" s="94" customFormat="1">
      <c r="AB1841" s="575"/>
      <c r="AC1841" s="569"/>
      <c r="AD1841" s="569"/>
      <c r="AE1841" s="569"/>
      <c r="AF1841" s="569"/>
      <c r="AG1841" s="569"/>
      <c r="AH1841" s="569"/>
      <c r="AI1841" s="569"/>
      <c r="AJ1841" s="569"/>
      <c r="AK1841" s="569"/>
      <c r="AL1841" s="569"/>
      <c r="AM1841" s="569"/>
      <c r="AN1841" s="569"/>
      <c r="AQ1841" s="525"/>
      <c r="AR1841" s="525"/>
      <c r="AS1841" s="525"/>
      <c r="AT1841" s="525"/>
      <c r="AU1841" s="525"/>
      <c r="AV1841" s="525"/>
      <c r="AW1841" s="525"/>
      <c r="AX1841" s="525"/>
      <c r="AY1841" s="525"/>
      <c r="AZ1841" s="525"/>
      <c r="BA1841" s="525"/>
    </row>
    <row r="1842" spans="28:53" s="94" customFormat="1">
      <c r="AB1842" s="575"/>
      <c r="AC1842" s="569"/>
      <c r="AD1842" s="569"/>
      <c r="AE1842" s="569"/>
      <c r="AF1842" s="569"/>
      <c r="AG1842" s="569"/>
      <c r="AH1842" s="569"/>
      <c r="AI1842" s="569"/>
      <c r="AJ1842" s="569"/>
      <c r="AK1842" s="569"/>
      <c r="AL1842" s="569"/>
      <c r="AM1842" s="569"/>
      <c r="AN1842" s="569"/>
      <c r="AQ1842" s="525"/>
      <c r="AR1842" s="525"/>
      <c r="AS1842" s="525"/>
      <c r="AT1842" s="525"/>
      <c r="AU1842" s="525"/>
      <c r="AV1842" s="525"/>
      <c r="AW1842" s="525"/>
      <c r="AX1842" s="525"/>
      <c r="AY1842" s="525"/>
      <c r="AZ1842" s="525"/>
      <c r="BA1842" s="525"/>
    </row>
    <row r="1843" spans="28:53" s="94" customFormat="1">
      <c r="AB1843" s="575"/>
      <c r="AC1843" s="569"/>
      <c r="AD1843" s="569"/>
      <c r="AE1843" s="569"/>
      <c r="AF1843" s="569"/>
      <c r="AG1843" s="569"/>
      <c r="AH1843" s="569"/>
      <c r="AI1843" s="569"/>
      <c r="AJ1843" s="569"/>
      <c r="AK1843" s="569"/>
      <c r="AL1843" s="569"/>
      <c r="AM1843" s="569"/>
      <c r="AN1843" s="569"/>
      <c r="AQ1843" s="525"/>
      <c r="AR1843" s="525"/>
      <c r="AS1843" s="525"/>
      <c r="AT1843" s="525"/>
      <c r="AU1843" s="525"/>
      <c r="AV1843" s="525"/>
      <c r="AW1843" s="525"/>
      <c r="AX1843" s="525"/>
      <c r="AY1843" s="525"/>
      <c r="AZ1843" s="525"/>
      <c r="BA1843" s="525"/>
    </row>
    <row r="1844" spans="28:53" s="94" customFormat="1">
      <c r="AB1844" s="575"/>
      <c r="AC1844" s="569"/>
      <c r="AD1844" s="569"/>
      <c r="AE1844" s="569"/>
      <c r="AF1844" s="569"/>
      <c r="AG1844" s="569"/>
      <c r="AH1844" s="569"/>
      <c r="AI1844" s="569"/>
      <c r="AJ1844" s="569"/>
      <c r="AK1844" s="569"/>
      <c r="AL1844" s="569"/>
      <c r="AM1844" s="569"/>
      <c r="AN1844" s="569"/>
      <c r="AQ1844" s="525"/>
      <c r="AR1844" s="525"/>
      <c r="AS1844" s="525"/>
      <c r="AT1844" s="525"/>
      <c r="AU1844" s="525"/>
      <c r="AV1844" s="525"/>
      <c r="AW1844" s="525"/>
      <c r="AX1844" s="525"/>
      <c r="AY1844" s="525"/>
      <c r="AZ1844" s="525"/>
      <c r="BA1844" s="525"/>
    </row>
    <row r="1845" spans="28:53" s="94" customFormat="1">
      <c r="AB1845" s="575"/>
      <c r="AC1845" s="569"/>
      <c r="AD1845" s="569"/>
      <c r="AE1845" s="569"/>
      <c r="AF1845" s="569"/>
      <c r="AG1845" s="569"/>
      <c r="AH1845" s="569"/>
      <c r="AI1845" s="569"/>
      <c r="AJ1845" s="569"/>
      <c r="AK1845" s="569"/>
      <c r="AL1845" s="569"/>
      <c r="AM1845" s="569"/>
      <c r="AN1845" s="569"/>
      <c r="AQ1845" s="525"/>
      <c r="AR1845" s="525"/>
      <c r="AS1845" s="525"/>
      <c r="AT1845" s="525"/>
      <c r="AU1845" s="525"/>
      <c r="AV1845" s="525"/>
      <c r="AW1845" s="525"/>
      <c r="AX1845" s="525"/>
      <c r="AY1845" s="525"/>
      <c r="AZ1845" s="525"/>
      <c r="BA1845" s="525"/>
    </row>
    <row r="1846" spans="28:53" s="94" customFormat="1">
      <c r="AB1846" s="575"/>
      <c r="AC1846" s="569"/>
      <c r="AD1846" s="569"/>
      <c r="AE1846" s="569"/>
      <c r="AF1846" s="569"/>
      <c r="AG1846" s="569"/>
      <c r="AH1846" s="569"/>
      <c r="AI1846" s="569"/>
      <c r="AJ1846" s="569"/>
      <c r="AK1846" s="569"/>
      <c r="AL1846" s="569"/>
      <c r="AM1846" s="569"/>
      <c r="AN1846" s="569"/>
      <c r="AQ1846" s="525"/>
      <c r="AR1846" s="525"/>
      <c r="AS1846" s="525"/>
      <c r="AT1846" s="525"/>
      <c r="AU1846" s="525"/>
      <c r="AV1846" s="525"/>
      <c r="AW1846" s="525"/>
      <c r="AX1846" s="525"/>
      <c r="AY1846" s="525"/>
      <c r="AZ1846" s="525"/>
      <c r="BA1846" s="525"/>
    </row>
    <row r="1847" spans="28:53" s="94" customFormat="1">
      <c r="AB1847" s="575"/>
      <c r="AC1847" s="569"/>
      <c r="AD1847" s="569"/>
      <c r="AE1847" s="569"/>
      <c r="AF1847" s="569"/>
      <c r="AG1847" s="569"/>
      <c r="AH1847" s="569"/>
      <c r="AI1847" s="569"/>
      <c r="AJ1847" s="569"/>
      <c r="AK1847" s="569"/>
      <c r="AL1847" s="569"/>
      <c r="AM1847" s="569"/>
      <c r="AN1847" s="569"/>
      <c r="AQ1847" s="525"/>
      <c r="AR1847" s="525"/>
      <c r="AS1847" s="525"/>
      <c r="AT1847" s="525"/>
      <c r="AU1847" s="525"/>
      <c r="AV1847" s="525"/>
      <c r="AW1847" s="525"/>
      <c r="AX1847" s="525"/>
      <c r="AY1847" s="525"/>
      <c r="AZ1847" s="525"/>
      <c r="BA1847" s="525"/>
    </row>
    <row r="1848" spans="28:53" s="94" customFormat="1">
      <c r="AB1848" s="575"/>
      <c r="AC1848" s="569"/>
      <c r="AD1848" s="569"/>
      <c r="AE1848" s="569"/>
      <c r="AF1848" s="569"/>
      <c r="AG1848" s="569"/>
      <c r="AH1848" s="569"/>
      <c r="AI1848" s="569"/>
      <c r="AJ1848" s="569"/>
      <c r="AK1848" s="569"/>
      <c r="AL1848" s="569"/>
      <c r="AM1848" s="569"/>
      <c r="AN1848" s="569"/>
      <c r="AQ1848" s="525"/>
      <c r="AR1848" s="525"/>
      <c r="AS1848" s="525"/>
      <c r="AT1848" s="525"/>
      <c r="AU1848" s="525"/>
      <c r="AV1848" s="525"/>
      <c r="AW1848" s="525"/>
      <c r="AX1848" s="525"/>
      <c r="AY1848" s="525"/>
      <c r="AZ1848" s="525"/>
      <c r="BA1848" s="525"/>
    </row>
    <row r="1849" spans="28:53" s="94" customFormat="1">
      <c r="AB1849" s="575"/>
      <c r="AC1849" s="569"/>
      <c r="AD1849" s="569"/>
      <c r="AE1849" s="569"/>
      <c r="AF1849" s="569"/>
      <c r="AG1849" s="569"/>
      <c r="AH1849" s="569"/>
      <c r="AI1849" s="569"/>
      <c r="AJ1849" s="569"/>
      <c r="AK1849" s="569"/>
      <c r="AL1849" s="569"/>
      <c r="AM1849" s="569"/>
      <c r="AN1849" s="569"/>
      <c r="AQ1849" s="525"/>
      <c r="AR1849" s="525"/>
      <c r="AS1849" s="525"/>
      <c r="AT1849" s="525"/>
      <c r="AU1849" s="525"/>
      <c r="AV1849" s="525"/>
      <c r="AW1849" s="525"/>
      <c r="AX1849" s="525"/>
      <c r="AY1849" s="525"/>
      <c r="AZ1849" s="525"/>
      <c r="BA1849" s="525"/>
    </row>
    <row r="1850" spans="28:53" s="94" customFormat="1">
      <c r="AB1850" s="575"/>
      <c r="AC1850" s="569"/>
      <c r="AD1850" s="569"/>
      <c r="AE1850" s="569"/>
      <c r="AF1850" s="569"/>
      <c r="AG1850" s="569"/>
      <c r="AH1850" s="569"/>
      <c r="AI1850" s="569"/>
      <c r="AJ1850" s="569"/>
      <c r="AK1850" s="569"/>
      <c r="AL1850" s="569"/>
      <c r="AM1850" s="569"/>
      <c r="AN1850" s="569"/>
      <c r="AQ1850" s="525"/>
      <c r="AR1850" s="525"/>
      <c r="AS1850" s="525"/>
      <c r="AT1850" s="525"/>
      <c r="AU1850" s="525"/>
      <c r="AV1850" s="525"/>
      <c r="AW1850" s="525"/>
      <c r="AX1850" s="525"/>
      <c r="AY1850" s="525"/>
      <c r="AZ1850" s="525"/>
      <c r="BA1850" s="525"/>
    </row>
    <row r="1851" spans="28:53" s="94" customFormat="1">
      <c r="AB1851" s="575"/>
      <c r="AC1851" s="569"/>
      <c r="AD1851" s="569"/>
      <c r="AE1851" s="569"/>
      <c r="AF1851" s="569"/>
      <c r="AG1851" s="569"/>
      <c r="AH1851" s="569"/>
      <c r="AI1851" s="569"/>
      <c r="AJ1851" s="569"/>
      <c r="AK1851" s="569"/>
      <c r="AL1851" s="569"/>
      <c r="AM1851" s="569"/>
      <c r="AN1851" s="569"/>
      <c r="AQ1851" s="525"/>
      <c r="AR1851" s="525"/>
      <c r="AS1851" s="525"/>
      <c r="AT1851" s="525"/>
      <c r="AU1851" s="525"/>
      <c r="AV1851" s="525"/>
      <c r="AW1851" s="525"/>
      <c r="AX1851" s="525"/>
      <c r="AY1851" s="525"/>
      <c r="AZ1851" s="525"/>
      <c r="BA1851" s="525"/>
    </row>
    <row r="1852" spans="28:53" s="94" customFormat="1">
      <c r="AB1852" s="575"/>
      <c r="AC1852" s="569"/>
      <c r="AD1852" s="569"/>
      <c r="AE1852" s="569"/>
      <c r="AF1852" s="569"/>
      <c r="AG1852" s="569"/>
      <c r="AH1852" s="569"/>
      <c r="AI1852" s="569"/>
      <c r="AJ1852" s="569"/>
      <c r="AK1852" s="569"/>
      <c r="AL1852" s="569"/>
      <c r="AM1852" s="569"/>
      <c r="AN1852" s="569"/>
      <c r="AQ1852" s="525"/>
      <c r="AR1852" s="525"/>
      <c r="AS1852" s="525"/>
      <c r="AT1852" s="525"/>
      <c r="AU1852" s="525"/>
      <c r="AV1852" s="525"/>
      <c r="AW1852" s="525"/>
      <c r="AX1852" s="525"/>
      <c r="AY1852" s="525"/>
      <c r="AZ1852" s="525"/>
      <c r="BA1852" s="525"/>
    </row>
    <row r="1853" spans="28:53" s="94" customFormat="1">
      <c r="AB1853" s="575"/>
      <c r="AC1853" s="569"/>
      <c r="AD1853" s="569"/>
      <c r="AE1853" s="569"/>
      <c r="AF1853" s="569"/>
      <c r="AG1853" s="569"/>
      <c r="AH1853" s="569"/>
      <c r="AI1853" s="569"/>
      <c r="AJ1853" s="569"/>
      <c r="AK1853" s="569"/>
      <c r="AL1853" s="569"/>
      <c r="AM1853" s="569"/>
      <c r="AN1853" s="569"/>
      <c r="AQ1853" s="525"/>
      <c r="AR1853" s="525"/>
      <c r="AS1853" s="525"/>
      <c r="AT1853" s="525"/>
      <c r="AU1853" s="525"/>
      <c r="AV1853" s="525"/>
      <c r="AW1853" s="525"/>
      <c r="AX1853" s="525"/>
      <c r="AY1853" s="525"/>
      <c r="AZ1853" s="525"/>
      <c r="BA1853" s="525"/>
    </row>
    <row r="1854" spans="28:53" s="94" customFormat="1">
      <c r="AB1854" s="575"/>
      <c r="AC1854" s="569"/>
      <c r="AD1854" s="569"/>
      <c r="AE1854" s="569"/>
      <c r="AF1854" s="569"/>
      <c r="AG1854" s="569"/>
      <c r="AH1854" s="569"/>
      <c r="AI1854" s="569"/>
      <c r="AJ1854" s="569"/>
      <c r="AK1854" s="569"/>
      <c r="AL1854" s="569"/>
      <c r="AM1854" s="569"/>
      <c r="AN1854" s="569"/>
      <c r="AQ1854" s="525"/>
      <c r="AR1854" s="525"/>
      <c r="AS1854" s="525"/>
      <c r="AT1854" s="525"/>
      <c r="AU1854" s="525"/>
      <c r="AV1854" s="525"/>
      <c r="AW1854" s="525"/>
      <c r="AX1854" s="525"/>
      <c r="AY1854" s="525"/>
      <c r="AZ1854" s="525"/>
      <c r="BA1854" s="525"/>
    </row>
    <row r="1855" spans="28:53" s="94" customFormat="1">
      <c r="AB1855" s="575"/>
      <c r="AC1855" s="569"/>
      <c r="AD1855" s="569"/>
      <c r="AE1855" s="569"/>
      <c r="AF1855" s="569"/>
      <c r="AG1855" s="569"/>
      <c r="AH1855" s="569"/>
      <c r="AI1855" s="569"/>
      <c r="AJ1855" s="569"/>
      <c r="AK1855" s="569"/>
      <c r="AL1855" s="569"/>
      <c r="AM1855" s="569"/>
      <c r="AN1855" s="569"/>
      <c r="AQ1855" s="525"/>
      <c r="AR1855" s="525"/>
      <c r="AS1855" s="525"/>
      <c r="AT1855" s="525"/>
      <c r="AU1855" s="525"/>
      <c r="AV1855" s="525"/>
      <c r="AW1855" s="525"/>
      <c r="AX1855" s="525"/>
      <c r="AY1855" s="525"/>
      <c r="AZ1855" s="525"/>
      <c r="BA1855" s="525"/>
    </row>
    <row r="1856" spans="28:53" s="94" customFormat="1">
      <c r="AB1856" s="575"/>
      <c r="AC1856" s="569"/>
      <c r="AD1856" s="569"/>
      <c r="AE1856" s="569"/>
      <c r="AF1856" s="569"/>
      <c r="AG1856" s="569"/>
      <c r="AH1856" s="569"/>
      <c r="AI1856" s="569"/>
      <c r="AJ1856" s="569"/>
      <c r="AK1856" s="569"/>
      <c r="AL1856" s="569"/>
      <c r="AM1856" s="569"/>
      <c r="AN1856" s="569"/>
      <c r="AQ1856" s="525"/>
      <c r="AR1856" s="525"/>
      <c r="AS1856" s="525"/>
      <c r="AT1856" s="525"/>
      <c r="AU1856" s="525"/>
      <c r="AV1856" s="525"/>
      <c r="AW1856" s="525"/>
      <c r="AX1856" s="525"/>
      <c r="AY1856" s="525"/>
      <c r="AZ1856" s="525"/>
      <c r="BA1856" s="525"/>
    </row>
    <row r="1857" spans="28:53" s="94" customFormat="1">
      <c r="AB1857" s="575"/>
      <c r="AC1857" s="569"/>
      <c r="AD1857" s="569"/>
      <c r="AE1857" s="569"/>
      <c r="AF1857" s="569"/>
      <c r="AG1857" s="569"/>
      <c r="AH1857" s="569"/>
      <c r="AI1857" s="569"/>
      <c r="AJ1857" s="569"/>
      <c r="AK1857" s="569"/>
      <c r="AL1857" s="569"/>
      <c r="AM1857" s="569"/>
      <c r="AN1857" s="569"/>
      <c r="AQ1857" s="525"/>
      <c r="AR1857" s="525"/>
      <c r="AS1857" s="525"/>
      <c r="AT1857" s="525"/>
      <c r="AU1857" s="525"/>
      <c r="AV1857" s="525"/>
      <c r="AW1857" s="525"/>
      <c r="AX1857" s="525"/>
      <c r="AY1857" s="525"/>
      <c r="AZ1857" s="525"/>
      <c r="BA1857" s="525"/>
    </row>
    <row r="1858" spans="28:53" s="94" customFormat="1">
      <c r="AB1858" s="575"/>
      <c r="AC1858" s="569"/>
      <c r="AD1858" s="569"/>
      <c r="AE1858" s="569"/>
      <c r="AF1858" s="569"/>
      <c r="AG1858" s="569"/>
      <c r="AH1858" s="569"/>
      <c r="AI1858" s="569"/>
      <c r="AJ1858" s="569"/>
      <c r="AK1858" s="569"/>
      <c r="AL1858" s="569"/>
      <c r="AM1858" s="569"/>
      <c r="AN1858" s="569"/>
      <c r="AQ1858" s="525"/>
      <c r="AR1858" s="525"/>
      <c r="AS1858" s="525"/>
      <c r="AT1858" s="525"/>
      <c r="AU1858" s="525"/>
      <c r="AV1858" s="525"/>
      <c r="AW1858" s="525"/>
      <c r="AX1858" s="525"/>
      <c r="AY1858" s="525"/>
      <c r="AZ1858" s="525"/>
      <c r="BA1858" s="525"/>
    </row>
    <row r="1859" spans="28:53" s="94" customFormat="1">
      <c r="AB1859" s="575"/>
      <c r="AC1859" s="569"/>
      <c r="AD1859" s="569"/>
      <c r="AE1859" s="569"/>
      <c r="AF1859" s="569"/>
      <c r="AG1859" s="569"/>
      <c r="AH1859" s="569"/>
      <c r="AI1859" s="569"/>
      <c r="AJ1859" s="569"/>
      <c r="AK1859" s="569"/>
      <c r="AL1859" s="569"/>
      <c r="AM1859" s="569"/>
      <c r="AN1859" s="569"/>
      <c r="AQ1859" s="525"/>
      <c r="AR1859" s="525"/>
      <c r="AS1859" s="525"/>
      <c r="AT1859" s="525"/>
      <c r="AU1859" s="525"/>
      <c r="AV1859" s="525"/>
      <c r="AW1859" s="525"/>
      <c r="AX1859" s="525"/>
      <c r="AY1859" s="525"/>
      <c r="AZ1859" s="525"/>
      <c r="BA1859" s="525"/>
    </row>
    <row r="1860" spans="28:53" s="94" customFormat="1">
      <c r="AB1860" s="575"/>
      <c r="AC1860" s="569"/>
      <c r="AD1860" s="569"/>
      <c r="AE1860" s="569"/>
      <c r="AF1860" s="569"/>
      <c r="AG1860" s="569"/>
      <c r="AH1860" s="569"/>
      <c r="AI1860" s="569"/>
      <c r="AJ1860" s="569"/>
      <c r="AK1860" s="569"/>
      <c r="AL1860" s="569"/>
      <c r="AM1860" s="569"/>
      <c r="AN1860" s="569"/>
      <c r="AQ1860" s="525"/>
      <c r="AR1860" s="525"/>
      <c r="AS1860" s="525"/>
      <c r="AT1860" s="525"/>
      <c r="AU1860" s="525"/>
      <c r="AV1860" s="525"/>
      <c r="AW1860" s="525"/>
      <c r="AX1860" s="525"/>
      <c r="AY1860" s="525"/>
      <c r="AZ1860" s="525"/>
      <c r="BA1860" s="525"/>
    </row>
    <row r="1861" spans="28:53" s="94" customFormat="1">
      <c r="AB1861" s="575"/>
      <c r="AC1861" s="569"/>
      <c r="AD1861" s="569"/>
      <c r="AE1861" s="569"/>
      <c r="AF1861" s="569"/>
      <c r="AG1861" s="569"/>
      <c r="AH1861" s="569"/>
      <c r="AI1861" s="569"/>
      <c r="AJ1861" s="569"/>
      <c r="AK1861" s="569"/>
      <c r="AL1861" s="569"/>
      <c r="AM1861" s="569"/>
      <c r="AN1861" s="569"/>
      <c r="AQ1861" s="525"/>
      <c r="AR1861" s="525"/>
      <c r="AS1861" s="525"/>
      <c r="AT1861" s="525"/>
      <c r="AU1861" s="525"/>
      <c r="AV1861" s="525"/>
      <c r="AW1861" s="525"/>
      <c r="AX1861" s="525"/>
      <c r="AY1861" s="525"/>
      <c r="AZ1861" s="525"/>
      <c r="BA1861" s="525"/>
    </row>
    <row r="1862" spans="28:53" s="94" customFormat="1">
      <c r="AB1862" s="575"/>
      <c r="AC1862" s="569"/>
      <c r="AD1862" s="569"/>
      <c r="AE1862" s="569"/>
      <c r="AF1862" s="569"/>
      <c r="AG1862" s="569"/>
      <c r="AH1862" s="569"/>
      <c r="AI1862" s="569"/>
      <c r="AJ1862" s="569"/>
      <c r="AK1862" s="569"/>
      <c r="AL1862" s="569"/>
      <c r="AM1862" s="569"/>
      <c r="AN1862" s="569"/>
      <c r="AQ1862" s="525"/>
      <c r="AR1862" s="525"/>
      <c r="AS1862" s="525"/>
      <c r="AT1862" s="525"/>
      <c r="AU1862" s="525"/>
      <c r="AV1862" s="525"/>
      <c r="AW1862" s="525"/>
      <c r="AX1862" s="525"/>
      <c r="AY1862" s="525"/>
      <c r="AZ1862" s="525"/>
      <c r="BA1862" s="525"/>
    </row>
    <row r="1863" spans="28:53" s="94" customFormat="1">
      <c r="AB1863" s="575"/>
      <c r="AC1863" s="569"/>
      <c r="AD1863" s="569"/>
      <c r="AE1863" s="569"/>
      <c r="AF1863" s="569"/>
      <c r="AG1863" s="569"/>
      <c r="AH1863" s="569"/>
      <c r="AI1863" s="569"/>
      <c r="AJ1863" s="569"/>
      <c r="AK1863" s="569"/>
      <c r="AL1863" s="569"/>
      <c r="AM1863" s="569"/>
      <c r="AN1863" s="569"/>
      <c r="AQ1863" s="525"/>
      <c r="AR1863" s="525"/>
      <c r="AS1863" s="525"/>
      <c r="AT1863" s="525"/>
      <c r="AU1863" s="525"/>
      <c r="AV1863" s="525"/>
      <c r="AW1863" s="525"/>
      <c r="AX1863" s="525"/>
      <c r="AY1863" s="525"/>
      <c r="AZ1863" s="525"/>
      <c r="BA1863" s="525"/>
    </row>
    <row r="1864" spans="28:53" s="94" customFormat="1">
      <c r="AB1864" s="575"/>
      <c r="AC1864" s="569"/>
      <c r="AD1864" s="569"/>
      <c r="AE1864" s="569"/>
      <c r="AF1864" s="569"/>
      <c r="AG1864" s="569"/>
      <c r="AH1864" s="569"/>
      <c r="AI1864" s="569"/>
      <c r="AJ1864" s="569"/>
      <c r="AK1864" s="569"/>
      <c r="AL1864" s="569"/>
      <c r="AM1864" s="569"/>
      <c r="AN1864" s="569"/>
      <c r="AQ1864" s="525"/>
      <c r="AR1864" s="525"/>
      <c r="AS1864" s="525"/>
      <c r="AT1864" s="525"/>
      <c r="AU1864" s="525"/>
      <c r="AV1864" s="525"/>
      <c r="AW1864" s="525"/>
      <c r="AX1864" s="525"/>
      <c r="AY1864" s="525"/>
      <c r="AZ1864" s="525"/>
      <c r="BA1864" s="525"/>
    </row>
    <row r="1865" spans="28:53" s="94" customFormat="1">
      <c r="AB1865" s="575"/>
      <c r="AC1865" s="569"/>
      <c r="AD1865" s="569"/>
      <c r="AE1865" s="569"/>
      <c r="AF1865" s="569"/>
      <c r="AG1865" s="569"/>
      <c r="AH1865" s="569"/>
      <c r="AI1865" s="569"/>
      <c r="AJ1865" s="569"/>
      <c r="AK1865" s="569"/>
      <c r="AL1865" s="569"/>
      <c r="AM1865" s="569"/>
      <c r="AN1865" s="569"/>
      <c r="AQ1865" s="525"/>
      <c r="AR1865" s="525"/>
      <c r="AS1865" s="525"/>
      <c r="AT1865" s="525"/>
      <c r="AU1865" s="525"/>
      <c r="AV1865" s="525"/>
      <c r="AW1865" s="525"/>
      <c r="AX1865" s="525"/>
      <c r="AY1865" s="525"/>
      <c r="AZ1865" s="525"/>
      <c r="BA1865" s="525"/>
    </row>
    <row r="1866" spans="28:53" s="94" customFormat="1">
      <c r="AB1866" s="575"/>
      <c r="AC1866" s="569"/>
      <c r="AD1866" s="569"/>
      <c r="AE1866" s="569"/>
      <c r="AF1866" s="569"/>
      <c r="AG1866" s="569"/>
      <c r="AH1866" s="569"/>
      <c r="AI1866" s="569"/>
      <c r="AJ1866" s="569"/>
      <c r="AK1866" s="569"/>
      <c r="AL1866" s="569"/>
      <c r="AM1866" s="569"/>
      <c r="AN1866" s="569"/>
      <c r="AQ1866" s="525"/>
      <c r="AR1866" s="525"/>
      <c r="AS1866" s="525"/>
      <c r="AT1866" s="525"/>
      <c r="AU1866" s="525"/>
      <c r="AV1866" s="525"/>
      <c r="AW1866" s="525"/>
      <c r="AX1866" s="525"/>
      <c r="AY1866" s="525"/>
      <c r="AZ1866" s="525"/>
      <c r="BA1866" s="525"/>
    </row>
    <row r="1867" spans="28:53" s="94" customFormat="1">
      <c r="AB1867" s="575"/>
      <c r="AC1867" s="569"/>
      <c r="AD1867" s="569"/>
      <c r="AE1867" s="569"/>
      <c r="AF1867" s="569"/>
      <c r="AG1867" s="569"/>
      <c r="AH1867" s="569"/>
      <c r="AI1867" s="569"/>
      <c r="AJ1867" s="569"/>
      <c r="AK1867" s="569"/>
      <c r="AL1867" s="569"/>
      <c r="AM1867" s="569"/>
      <c r="AN1867" s="569"/>
      <c r="AQ1867" s="525"/>
      <c r="AR1867" s="525"/>
      <c r="AS1867" s="525"/>
      <c r="AT1867" s="525"/>
      <c r="AU1867" s="525"/>
      <c r="AV1867" s="525"/>
      <c r="AW1867" s="525"/>
      <c r="AX1867" s="525"/>
      <c r="AY1867" s="525"/>
      <c r="AZ1867" s="525"/>
      <c r="BA1867" s="525"/>
    </row>
    <row r="1868" spans="28:53" s="94" customFormat="1">
      <c r="AB1868" s="575"/>
      <c r="AC1868" s="569"/>
      <c r="AD1868" s="569"/>
      <c r="AE1868" s="569"/>
      <c r="AF1868" s="569"/>
      <c r="AG1868" s="569"/>
      <c r="AH1868" s="569"/>
      <c r="AI1868" s="569"/>
      <c r="AJ1868" s="569"/>
      <c r="AK1868" s="569"/>
      <c r="AL1868" s="569"/>
      <c r="AM1868" s="569"/>
      <c r="AN1868" s="569"/>
      <c r="AQ1868" s="525"/>
      <c r="AR1868" s="525"/>
      <c r="AS1868" s="525"/>
      <c r="AT1868" s="525"/>
      <c r="AU1868" s="525"/>
      <c r="AV1868" s="525"/>
      <c r="AW1868" s="525"/>
      <c r="AX1868" s="525"/>
      <c r="AY1868" s="525"/>
      <c r="AZ1868" s="525"/>
      <c r="BA1868" s="525"/>
    </row>
    <row r="1869" spans="28:53" s="94" customFormat="1">
      <c r="AB1869" s="575"/>
      <c r="AC1869" s="569"/>
      <c r="AD1869" s="569"/>
      <c r="AE1869" s="569"/>
      <c r="AF1869" s="569"/>
      <c r="AG1869" s="569"/>
      <c r="AH1869" s="569"/>
      <c r="AI1869" s="569"/>
      <c r="AJ1869" s="569"/>
      <c r="AK1869" s="569"/>
      <c r="AL1869" s="569"/>
      <c r="AM1869" s="569"/>
      <c r="AN1869" s="569"/>
      <c r="AQ1869" s="525"/>
      <c r="AR1869" s="525"/>
      <c r="AS1869" s="525"/>
      <c r="AT1869" s="525"/>
      <c r="AU1869" s="525"/>
      <c r="AV1869" s="525"/>
      <c r="AW1869" s="525"/>
      <c r="AX1869" s="525"/>
      <c r="AY1869" s="525"/>
      <c r="AZ1869" s="525"/>
      <c r="BA1869" s="525"/>
    </row>
    <row r="1870" spans="28:53" s="94" customFormat="1">
      <c r="AB1870" s="575"/>
      <c r="AC1870" s="569"/>
      <c r="AD1870" s="569"/>
      <c r="AE1870" s="569"/>
      <c r="AF1870" s="569"/>
      <c r="AG1870" s="569"/>
      <c r="AH1870" s="569"/>
      <c r="AI1870" s="569"/>
      <c r="AJ1870" s="569"/>
      <c r="AK1870" s="569"/>
      <c r="AL1870" s="569"/>
      <c r="AM1870" s="569"/>
      <c r="AN1870" s="569"/>
      <c r="AQ1870" s="525"/>
      <c r="AR1870" s="525"/>
      <c r="AS1870" s="525"/>
      <c r="AT1870" s="525"/>
      <c r="AU1870" s="525"/>
      <c r="AV1870" s="525"/>
      <c r="AW1870" s="525"/>
      <c r="AX1870" s="525"/>
      <c r="AY1870" s="525"/>
      <c r="AZ1870" s="525"/>
      <c r="BA1870" s="525"/>
    </row>
    <row r="1871" spans="28:53" s="94" customFormat="1">
      <c r="AB1871" s="575"/>
      <c r="AC1871" s="569"/>
      <c r="AD1871" s="569"/>
      <c r="AE1871" s="569"/>
      <c r="AF1871" s="569"/>
      <c r="AG1871" s="569"/>
      <c r="AH1871" s="569"/>
      <c r="AI1871" s="569"/>
      <c r="AJ1871" s="569"/>
      <c r="AK1871" s="569"/>
      <c r="AL1871" s="569"/>
      <c r="AM1871" s="569"/>
      <c r="AN1871" s="569"/>
      <c r="AQ1871" s="525"/>
      <c r="AR1871" s="525"/>
      <c r="AS1871" s="525"/>
      <c r="AT1871" s="525"/>
      <c r="AU1871" s="525"/>
      <c r="AV1871" s="525"/>
      <c r="AW1871" s="525"/>
      <c r="AX1871" s="525"/>
      <c r="AY1871" s="525"/>
      <c r="AZ1871" s="525"/>
      <c r="BA1871" s="525"/>
    </row>
    <row r="1872" spans="28:53" s="94" customFormat="1">
      <c r="AB1872" s="575"/>
      <c r="AC1872" s="569"/>
      <c r="AD1872" s="569"/>
      <c r="AE1872" s="569"/>
      <c r="AF1872" s="569"/>
      <c r="AG1872" s="569"/>
      <c r="AH1872" s="569"/>
      <c r="AI1872" s="569"/>
      <c r="AJ1872" s="569"/>
      <c r="AK1872" s="569"/>
      <c r="AL1872" s="569"/>
      <c r="AM1872" s="569"/>
      <c r="AN1872" s="569"/>
      <c r="AQ1872" s="525"/>
      <c r="AR1872" s="525"/>
      <c r="AS1872" s="525"/>
      <c r="AT1872" s="525"/>
      <c r="AU1872" s="525"/>
      <c r="AV1872" s="525"/>
      <c r="AW1872" s="525"/>
      <c r="AX1872" s="525"/>
      <c r="AY1872" s="525"/>
      <c r="AZ1872" s="525"/>
      <c r="BA1872" s="525"/>
    </row>
    <row r="1873" spans="28:53" s="94" customFormat="1">
      <c r="AB1873" s="575"/>
      <c r="AC1873" s="569"/>
      <c r="AD1873" s="569"/>
      <c r="AE1873" s="569"/>
      <c r="AF1873" s="569"/>
      <c r="AG1873" s="569"/>
      <c r="AH1873" s="569"/>
      <c r="AI1873" s="569"/>
      <c r="AJ1873" s="569"/>
      <c r="AK1873" s="569"/>
      <c r="AL1873" s="569"/>
      <c r="AM1873" s="569"/>
      <c r="AN1873" s="569"/>
      <c r="AQ1873" s="525"/>
      <c r="AR1873" s="525"/>
      <c r="AS1873" s="525"/>
      <c r="AT1873" s="525"/>
      <c r="AU1873" s="525"/>
      <c r="AV1873" s="525"/>
      <c r="AW1873" s="525"/>
      <c r="AX1873" s="525"/>
      <c r="AY1873" s="525"/>
      <c r="AZ1873" s="525"/>
      <c r="BA1873" s="525"/>
    </row>
    <row r="1874" spans="28:53" s="94" customFormat="1">
      <c r="AB1874" s="575"/>
      <c r="AC1874" s="569"/>
      <c r="AD1874" s="569"/>
      <c r="AE1874" s="569"/>
      <c r="AF1874" s="569"/>
      <c r="AG1874" s="569"/>
      <c r="AH1874" s="569"/>
      <c r="AI1874" s="569"/>
      <c r="AJ1874" s="569"/>
      <c r="AK1874" s="569"/>
      <c r="AL1874" s="569"/>
      <c r="AM1874" s="569"/>
      <c r="AN1874" s="569"/>
      <c r="AQ1874" s="525"/>
      <c r="AR1874" s="525"/>
      <c r="AS1874" s="525"/>
      <c r="AT1874" s="525"/>
      <c r="AU1874" s="525"/>
      <c r="AV1874" s="525"/>
      <c r="AW1874" s="525"/>
      <c r="AX1874" s="525"/>
      <c r="AY1874" s="525"/>
      <c r="AZ1874" s="525"/>
      <c r="BA1874" s="525"/>
    </row>
    <row r="1875" spans="28:53" s="94" customFormat="1">
      <c r="AB1875" s="575"/>
      <c r="AC1875" s="569"/>
      <c r="AD1875" s="569"/>
      <c r="AE1875" s="569"/>
      <c r="AF1875" s="569"/>
      <c r="AG1875" s="569"/>
      <c r="AH1875" s="569"/>
      <c r="AI1875" s="569"/>
      <c r="AJ1875" s="569"/>
      <c r="AK1875" s="569"/>
      <c r="AL1875" s="569"/>
      <c r="AM1875" s="569"/>
      <c r="AN1875" s="569"/>
      <c r="AQ1875" s="525"/>
      <c r="AR1875" s="525"/>
      <c r="AS1875" s="525"/>
      <c r="AT1875" s="525"/>
      <c r="AU1875" s="525"/>
      <c r="AV1875" s="525"/>
      <c r="AW1875" s="525"/>
      <c r="AX1875" s="525"/>
      <c r="AY1875" s="525"/>
      <c r="AZ1875" s="525"/>
      <c r="BA1875" s="525"/>
    </row>
    <row r="1876" spans="28:53" s="94" customFormat="1">
      <c r="AB1876" s="575"/>
      <c r="AC1876" s="569"/>
      <c r="AD1876" s="569"/>
      <c r="AE1876" s="569"/>
      <c r="AF1876" s="569"/>
      <c r="AG1876" s="569"/>
      <c r="AH1876" s="569"/>
      <c r="AI1876" s="569"/>
      <c r="AJ1876" s="569"/>
      <c r="AK1876" s="569"/>
      <c r="AL1876" s="569"/>
      <c r="AM1876" s="569"/>
      <c r="AN1876" s="569"/>
      <c r="AQ1876" s="525"/>
      <c r="AR1876" s="525"/>
      <c r="AS1876" s="525"/>
      <c r="AT1876" s="525"/>
      <c r="AU1876" s="525"/>
      <c r="AV1876" s="525"/>
      <c r="AW1876" s="525"/>
      <c r="AX1876" s="525"/>
      <c r="AY1876" s="525"/>
      <c r="AZ1876" s="525"/>
      <c r="BA1876" s="525"/>
    </row>
    <row r="1877" spans="28:53" s="94" customFormat="1">
      <c r="AB1877" s="575"/>
      <c r="AC1877" s="569"/>
      <c r="AD1877" s="569"/>
      <c r="AE1877" s="569"/>
      <c r="AF1877" s="569"/>
      <c r="AG1877" s="569"/>
      <c r="AH1877" s="569"/>
      <c r="AI1877" s="569"/>
      <c r="AJ1877" s="569"/>
      <c r="AK1877" s="569"/>
      <c r="AL1877" s="569"/>
      <c r="AM1877" s="569"/>
      <c r="AN1877" s="569"/>
      <c r="AQ1877" s="525"/>
      <c r="AR1877" s="525"/>
      <c r="AS1877" s="525"/>
      <c r="AT1877" s="525"/>
      <c r="AU1877" s="525"/>
      <c r="AV1877" s="525"/>
      <c r="AW1877" s="525"/>
      <c r="AX1877" s="525"/>
      <c r="AY1877" s="525"/>
      <c r="AZ1877" s="525"/>
      <c r="BA1877" s="525"/>
    </row>
    <row r="1878" spans="28:53" s="94" customFormat="1">
      <c r="AB1878" s="575"/>
      <c r="AC1878" s="569"/>
      <c r="AD1878" s="569"/>
      <c r="AE1878" s="569"/>
      <c r="AF1878" s="569"/>
      <c r="AG1878" s="569"/>
      <c r="AH1878" s="569"/>
      <c r="AI1878" s="569"/>
      <c r="AJ1878" s="569"/>
      <c r="AK1878" s="569"/>
      <c r="AL1878" s="569"/>
      <c r="AM1878" s="569"/>
      <c r="AN1878" s="569"/>
      <c r="AQ1878" s="525"/>
      <c r="AR1878" s="525"/>
      <c r="AS1878" s="525"/>
      <c r="AT1878" s="525"/>
      <c r="AU1878" s="525"/>
      <c r="AV1878" s="525"/>
      <c r="AW1878" s="525"/>
      <c r="AX1878" s="525"/>
      <c r="AY1878" s="525"/>
      <c r="AZ1878" s="525"/>
      <c r="BA1878" s="525"/>
    </row>
    <row r="1879" spans="28:53" s="94" customFormat="1">
      <c r="AB1879" s="575"/>
      <c r="AC1879" s="569"/>
      <c r="AD1879" s="569"/>
      <c r="AE1879" s="569"/>
      <c r="AF1879" s="569"/>
      <c r="AG1879" s="569"/>
      <c r="AH1879" s="569"/>
      <c r="AI1879" s="569"/>
      <c r="AJ1879" s="569"/>
      <c r="AK1879" s="569"/>
      <c r="AL1879" s="569"/>
      <c r="AM1879" s="569"/>
      <c r="AN1879" s="569"/>
      <c r="AQ1879" s="525"/>
      <c r="AR1879" s="525"/>
      <c r="AS1879" s="525"/>
      <c r="AT1879" s="525"/>
      <c r="AU1879" s="525"/>
      <c r="AV1879" s="525"/>
      <c r="AW1879" s="525"/>
      <c r="AX1879" s="525"/>
      <c r="AY1879" s="525"/>
      <c r="AZ1879" s="525"/>
      <c r="BA1879" s="525"/>
    </row>
    <row r="1880" spans="28:53" s="94" customFormat="1">
      <c r="AB1880" s="575"/>
      <c r="AC1880" s="569"/>
      <c r="AD1880" s="569"/>
      <c r="AE1880" s="569"/>
      <c r="AF1880" s="569"/>
      <c r="AG1880" s="569"/>
      <c r="AH1880" s="569"/>
      <c r="AI1880" s="569"/>
      <c r="AJ1880" s="569"/>
      <c r="AK1880" s="569"/>
      <c r="AL1880" s="569"/>
      <c r="AM1880" s="569"/>
      <c r="AN1880" s="569"/>
      <c r="AQ1880" s="525"/>
      <c r="AR1880" s="525"/>
      <c r="AS1880" s="525"/>
      <c r="AT1880" s="525"/>
      <c r="AU1880" s="525"/>
      <c r="AV1880" s="525"/>
      <c r="AW1880" s="525"/>
      <c r="AX1880" s="525"/>
      <c r="AY1880" s="525"/>
      <c r="AZ1880" s="525"/>
      <c r="BA1880" s="525"/>
    </row>
    <row r="1881" spans="28:53" s="94" customFormat="1">
      <c r="AB1881" s="575"/>
      <c r="AC1881" s="569"/>
      <c r="AD1881" s="569"/>
      <c r="AE1881" s="569"/>
      <c r="AF1881" s="569"/>
      <c r="AG1881" s="569"/>
      <c r="AH1881" s="569"/>
      <c r="AI1881" s="569"/>
      <c r="AJ1881" s="569"/>
      <c r="AK1881" s="569"/>
      <c r="AL1881" s="569"/>
      <c r="AM1881" s="569"/>
      <c r="AN1881" s="569"/>
      <c r="AQ1881" s="525"/>
      <c r="AR1881" s="525"/>
      <c r="AS1881" s="525"/>
      <c r="AT1881" s="525"/>
      <c r="AU1881" s="525"/>
      <c r="AV1881" s="525"/>
      <c r="AW1881" s="525"/>
      <c r="AX1881" s="525"/>
      <c r="AY1881" s="525"/>
      <c r="AZ1881" s="525"/>
      <c r="BA1881" s="525"/>
    </row>
    <row r="1882" spans="28:53" s="94" customFormat="1">
      <c r="AB1882" s="575"/>
      <c r="AC1882" s="569"/>
      <c r="AD1882" s="569"/>
      <c r="AE1882" s="569"/>
      <c r="AF1882" s="569"/>
      <c r="AG1882" s="569"/>
      <c r="AH1882" s="569"/>
      <c r="AI1882" s="569"/>
      <c r="AJ1882" s="569"/>
      <c r="AK1882" s="569"/>
      <c r="AL1882" s="569"/>
      <c r="AM1882" s="569"/>
      <c r="AN1882" s="569"/>
      <c r="AQ1882" s="525"/>
      <c r="AR1882" s="525"/>
      <c r="AS1882" s="525"/>
      <c r="AT1882" s="525"/>
      <c r="AU1882" s="525"/>
      <c r="AV1882" s="525"/>
      <c r="AW1882" s="525"/>
      <c r="AX1882" s="525"/>
      <c r="AY1882" s="525"/>
      <c r="AZ1882" s="525"/>
      <c r="BA1882" s="525"/>
    </row>
    <row r="1883" spans="28:53" s="94" customFormat="1">
      <c r="AB1883" s="575"/>
      <c r="AC1883" s="569"/>
      <c r="AD1883" s="569"/>
      <c r="AE1883" s="569"/>
      <c r="AF1883" s="569"/>
      <c r="AG1883" s="569"/>
      <c r="AH1883" s="569"/>
      <c r="AI1883" s="569"/>
      <c r="AJ1883" s="569"/>
      <c r="AK1883" s="569"/>
      <c r="AL1883" s="569"/>
      <c r="AM1883" s="569"/>
      <c r="AN1883" s="569"/>
      <c r="AQ1883" s="525"/>
      <c r="AR1883" s="525"/>
      <c r="AS1883" s="525"/>
      <c r="AT1883" s="525"/>
      <c r="AU1883" s="525"/>
      <c r="AV1883" s="525"/>
      <c r="AW1883" s="525"/>
      <c r="AX1883" s="525"/>
      <c r="AY1883" s="525"/>
      <c r="AZ1883" s="525"/>
      <c r="BA1883" s="525"/>
    </row>
    <row r="1884" spans="28:53" s="94" customFormat="1">
      <c r="AB1884" s="575"/>
      <c r="AC1884" s="569"/>
      <c r="AD1884" s="569"/>
      <c r="AE1884" s="569"/>
      <c r="AF1884" s="569"/>
      <c r="AG1884" s="569"/>
      <c r="AH1884" s="569"/>
      <c r="AI1884" s="569"/>
      <c r="AJ1884" s="569"/>
      <c r="AK1884" s="569"/>
      <c r="AL1884" s="569"/>
      <c r="AM1884" s="569"/>
      <c r="AN1884" s="569"/>
      <c r="AQ1884" s="525"/>
      <c r="AR1884" s="525"/>
      <c r="AS1884" s="525"/>
      <c r="AT1884" s="525"/>
      <c r="AU1884" s="525"/>
      <c r="AV1884" s="525"/>
      <c r="AW1884" s="525"/>
      <c r="AX1884" s="525"/>
      <c r="AY1884" s="525"/>
      <c r="AZ1884" s="525"/>
      <c r="BA1884" s="525"/>
    </row>
    <row r="1885" spans="28:53" s="94" customFormat="1">
      <c r="AB1885" s="575"/>
      <c r="AC1885" s="569"/>
      <c r="AD1885" s="569"/>
      <c r="AE1885" s="569"/>
      <c r="AF1885" s="569"/>
      <c r="AG1885" s="569"/>
      <c r="AH1885" s="569"/>
      <c r="AI1885" s="569"/>
      <c r="AJ1885" s="569"/>
      <c r="AK1885" s="569"/>
      <c r="AL1885" s="569"/>
      <c r="AM1885" s="569"/>
      <c r="AN1885" s="569"/>
      <c r="AQ1885" s="525"/>
      <c r="AR1885" s="525"/>
      <c r="AS1885" s="525"/>
      <c r="AT1885" s="525"/>
      <c r="AU1885" s="525"/>
      <c r="AV1885" s="525"/>
      <c r="AW1885" s="525"/>
      <c r="AX1885" s="525"/>
      <c r="AY1885" s="525"/>
      <c r="AZ1885" s="525"/>
      <c r="BA1885" s="525"/>
    </row>
    <row r="1886" spans="28:53" s="94" customFormat="1">
      <c r="AB1886" s="575"/>
      <c r="AC1886" s="569"/>
      <c r="AD1886" s="569"/>
      <c r="AE1886" s="569"/>
      <c r="AF1886" s="569"/>
      <c r="AG1886" s="569"/>
      <c r="AH1886" s="569"/>
      <c r="AI1886" s="569"/>
      <c r="AJ1886" s="569"/>
      <c r="AK1886" s="569"/>
      <c r="AL1886" s="569"/>
      <c r="AM1886" s="569"/>
      <c r="AN1886" s="569"/>
      <c r="AQ1886" s="525"/>
      <c r="AR1886" s="525"/>
      <c r="AS1886" s="525"/>
      <c r="AT1886" s="525"/>
      <c r="AU1886" s="525"/>
      <c r="AV1886" s="525"/>
      <c r="AW1886" s="525"/>
      <c r="AX1886" s="525"/>
      <c r="AY1886" s="525"/>
      <c r="AZ1886" s="525"/>
      <c r="BA1886" s="525"/>
    </row>
    <row r="1887" spans="28:53" s="94" customFormat="1">
      <c r="AB1887" s="575"/>
      <c r="AC1887" s="569"/>
      <c r="AD1887" s="569"/>
      <c r="AE1887" s="569"/>
      <c r="AF1887" s="569"/>
      <c r="AG1887" s="569"/>
      <c r="AH1887" s="569"/>
      <c r="AI1887" s="569"/>
      <c r="AJ1887" s="569"/>
      <c r="AK1887" s="569"/>
      <c r="AL1887" s="569"/>
      <c r="AM1887" s="569"/>
      <c r="AN1887" s="569"/>
      <c r="AQ1887" s="525"/>
      <c r="AR1887" s="525"/>
      <c r="AS1887" s="525"/>
      <c r="AT1887" s="525"/>
      <c r="AU1887" s="525"/>
      <c r="AV1887" s="525"/>
      <c r="AW1887" s="525"/>
      <c r="AX1887" s="525"/>
      <c r="AY1887" s="525"/>
      <c r="AZ1887" s="525"/>
      <c r="BA1887" s="525"/>
    </row>
    <row r="1888" spans="28:53" s="94" customFormat="1">
      <c r="AB1888" s="575"/>
      <c r="AC1888" s="569"/>
      <c r="AD1888" s="569"/>
      <c r="AE1888" s="569"/>
      <c r="AF1888" s="569"/>
      <c r="AG1888" s="569"/>
      <c r="AH1888" s="569"/>
      <c r="AI1888" s="569"/>
      <c r="AJ1888" s="569"/>
      <c r="AK1888" s="569"/>
      <c r="AL1888" s="569"/>
      <c r="AM1888" s="569"/>
      <c r="AN1888" s="569"/>
      <c r="AQ1888" s="525"/>
      <c r="AR1888" s="525"/>
      <c r="AS1888" s="525"/>
      <c r="AT1888" s="525"/>
      <c r="AU1888" s="525"/>
      <c r="AV1888" s="525"/>
      <c r="AW1888" s="525"/>
      <c r="AX1888" s="525"/>
      <c r="AY1888" s="525"/>
      <c r="AZ1888" s="525"/>
      <c r="BA1888" s="525"/>
    </row>
    <row r="1889" spans="28:53" s="94" customFormat="1">
      <c r="AB1889" s="575"/>
      <c r="AC1889" s="569"/>
      <c r="AD1889" s="569"/>
      <c r="AE1889" s="569"/>
      <c r="AF1889" s="569"/>
      <c r="AG1889" s="569"/>
      <c r="AH1889" s="569"/>
      <c r="AI1889" s="569"/>
      <c r="AJ1889" s="569"/>
      <c r="AK1889" s="569"/>
      <c r="AL1889" s="569"/>
      <c r="AM1889" s="569"/>
      <c r="AN1889" s="569"/>
      <c r="AQ1889" s="525"/>
      <c r="AR1889" s="525"/>
      <c r="AS1889" s="525"/>
      <c r="AT1889" s="525"/>
      <c r="AU1889" s="525"/>
      <c r="AV1889" s="525"/>
      <c r="AW1889" s="525"/>
      <c r="AX1889" s="525"/>
      <c r="AY1889" s="525"/>
      <c r="AZ1889" s="525"/>
      <c r="BA1889" s="525"/>
    </row>
    <row r="1890" spans="28:53" s="94" customFormat="1">
      <c r="AB1890" s="575"/>
      <c r="AC1890" s="569"/>
      <c r="AD1890" s="569"/>
      <c r="AE1890" s="569"/>
      <c r="AF1890" s="569"/>
      <c r="AG1890" s="569"/>
      <c r="AH1890" s="569"/>
      <c r="AI1890" s="569"/>
      <c r="AJ1890" s="569"/>
      <c r="AK1890" s="569"/>
      <c r="AL1890" s="569"/>
      <c r="AM1890" s="569"/>
      <c r="AN1890" s="569"/>
      <c r="AQ1890" s="525"/>
      <c r="AR1890" s="525"/>
      <c r="AS1890" s="525"/>
      <c r="AT1890" s="525"/>
      <c r="AU1890" s="525"/>
      <c r="AV1890" s="525"/>
      <c r="AW1890" s="525"/>
      <c r="AX1890" s="525"/>
      <c r="AY1890" s="525"/>
      <c r="AZ1890" s="525"/>
      <c r="BA1890" s="525"/>
    </row>
    <row r="1891" spans="28:53" s="94" customFormat="1">
      <c r="AB1891" s="575"/>
      <c r="AC1891" s="569"/>
      <c r="AD1891" s="569"/>
      <c r="AE1891" s="569"/>
      <c r="AF1891" s="569"/>
      <c r="AG1891" s="569"/>
      <c r="AH1891" s="569"/>
      <c r="AI1891" s="569"/>
      <c r="AJ1891" s="569"/>
      <c r="AK1891" s="569"/>
      <c r="AL1891" s="569"/>
      <c r="AM1891" s="569"/>
      <c r="AN1891" s="569"/>
      <c r="AQ1891" s="525"/>
      <c r="AR1891" s="525"/>
      <c r="AS1891" s="525"/>
      <c r="AT1891" s="525"/>
      <c r="AU1891" s="525"/>
      <c r="AV1891" s="525"/>
      <c r="AW1891" s="525"/>
      <c r="AX1891" s="525"/>
      <c r="AY1891" s="525"/>
      <c r="AZ1891" s="525"/>
      <c r="BA1891" s="525"/>
    </row>
    <row r="1892" spans="28:53" s="94" customFormat="1">
      <c r="AB1892" s="575"/>
      <c r="AC1892" s="569"/>
      <c r="AD1892" s="569"/>
      <c r="AE1892" s="569"/>
      <c r="AF1892" s="569"/>
      <c r="AG1892" s="569"/>
      <c r="AH1892" s="569"/>
      <c r="AI1892" s="569"/>
      <c r="AJ1892" s="569"/>
      <c r="AK1892" s="569"/>
      <c r="AL1892" s="569"/>
      <c r="AM1892" s="569"/>
      <c r="AN1892" s="569"/>
      <c r="AQ1892" s="525"/>
      <c r="AR1892" s="525"/>
      <c r="AS1892" s="525"/>
      <c r="AT1892" s="525"/>
      <c r="AU1892" s="525"/>
      <c r="AV1892" s="525"/>
      <c r="AW1892" s="525"/>
      <c r="AX1892" s="525"/>
      <c r="AY1892" s="525"/>
      <c r="AZ1892" s="525"/>
      <c r="BA1892" s="525"/>
    </row>
    <row r="1893" spans="28:53" s="94" customFormat="1">
      <c r="AB1893" s="575"/>
      <c r="AC1893" s="569"/>
      <c r="AD1893" s="569"/>
      <c r="AE1893" s="569"/>
      <c r="AF1893" s="569"/>
      <c r="AG1893" s="569"/>
      <c r="AH1893" s="569"/>
      <c r="AI1893" s="569"/>
      <c r="AJ1893" s="569"/>
      <c r="AK1893" s="569"/>
      <c r="AL1893" s="569"/>
      <c r="AM1893" s="569"/>
      <c r="AN1893" s="569"/>
      <c r="AQ1893" s="525"/>
      <c r="AR1893" s="525"/>
      <c r="AS1893" s="525"/>
      <c r="AT1893" s="525"/>
      <c r="AU1893" s="525"/>
      <c r="AV1893" s="525"/>
      <c r="AW1893" s="525"/>
      <c r="AX1893" s="525"/>
      <c r="AY1893" s="525"/>
      <c r="AZ1893" s="525"/>
      <c r="BA1893" s="525"/>
    </row>
    <row r="1894" spans="28:53" s="94" customFormat="1">
      <c r="AB1894" s="575"/>
      <c r="AC1894" s="569"/>
      <c r="AD1894" s="569"/>
      <c r="AE1894" s="569"/>
      <c r="AF1894" s="569"/>
      <c r="AG1894" s="569"/>
      <c r="AH1894" s="569"/>
      <c r="AI1894" s="569"/>
      <c r="AJ1894" s="569"/>
      <c r="AK1894" s="569"/>
      <c r="AL1894" s="569"/>
      <c r="AM1894" s="569"/>
      <c r="AN1894" s="569"/>
      <c r="AQ1894" s="525"/>
      <c r="AR1894" s="525"/>
      <c r="AS1894" s="525"/>
      <c r="AT1894" s="525"/>
      <c r="AU1894" s="525"/>
      <c r="AV1894" s="525"/>
      <c r="AW1894" s="525"/>
      <c r="AX1894" s="525"/>
      <c r="AY1894" s="525"/>
      <c r="AZ1894" s="525"/>
      <c r="BA1894" s="525"/>
    </row>
    <row r="1895" spans="28:53" s="94" customFormat="1">
      <c r="AB1895" s="575"/>
      <c r="AC1895" s="569"/>
      <c r="AD1895" s="569"/>
      <c r="AE1895" s="569"/>
      <c r="AF1895" s="569"/>
      <c r="AG1895" s="569"/>
      <c r="AH1895" s="569"/>
      <c r="AI1895" s="569"/>
      <c r="AJ1895" s="569"/>
      <c r="AK1895" s="569"/>
      <c r="AL1895" s="569"/>
      <c r="AM1895" s="569"/>
      <c r="AN1895" s="569"/>
      <c r="AQ1895" s="525"/>
      <c r="AR1895" s="525"/>
      <c r="AS1895" s="525"/>
      <c r="AT1895" s="525"/>
      <c r="AU1895" s="525"/>
      <c r="AV1895" s="525"/>
      <c r="AW1895" s="525"/>
      <c r="AX1895" s="525"/>
      <c r="AY1895" s="525"/>
      <c r="AZ1895" s="525"/>
      <c r="BA1895" s="525"/>
    </row>
    <row r="1896" spans="28:53" s="94" customFormat="1">
      <c r="AB1896" s="575"/>
      <c r="AC1896" s="569"/>
      <c r="AD1896" s="569"/>
      <c r="AE1896" s="569"/>
      <c r="AF1896" s="569"/>
      <c r="AG1896" s="569"/>
      <c r="AH1896" s="569"/>
      <c r="AI1896" s="569"/>
      <c r="AJ1896" s="569"/>
      <c r="AK1896" s="569"/>
      <c r="AL1896" s="569"/>
      <c r="AM1896" s="569"/>
      <c r="AN1896" s="569"/>
      <c r="AQ1896" s="525"/>
      <c r="AR1896" s="525"/>
      <c r="AS1896" s="525"/>
      <c r="AT1896" s="525"/>
      <c r="AU1896" s="525"/>
      <c r="AV1896" s="525"/>
      <c r="AW1896" s="525"/>
      <c r="AX1896" s="525"/>
      <c r="AY1896" s="525"/>
      <c r="AZ1896" s="525"/>
      <c r="BA1896" s="525"/>
    </row>
    <row r="1897" spans="28:53" s="94" customFormat="1">
      <c r="AB1897" s="575"/>
      <c r="AC1897" s="569"/>
      <c r="AD1897" s="569"/>
      <c r="AE1897" s="569"/>
      <c r="AF1897" s="569"/>
      <c r="AG1897" s="569"/>
      <c r="AH1897" s="569"/>
      <c r="AI1897" s="569"/>
      <c r="AJ1897" s="569"/>
      <c r="AK1897" s="569"/>
      <c r="AL1897" s="569"/>
      <c r="AM1897" s="569"/>
      <c r="AN1897" s="569"/>
      <c r="AQ1897" s="525"/>
      <c r="AR1897" s="525"/>
      <c r="AS1897" s="525"/>
      <c r="AT1897" s="525"/>
      <c r="AU1897" s="525"/>
      <c r="AV1897" s="525"/>
      <c r="AW1897" s="525"/>
      <c r="AX1897" s="525"/>
      <c r="AY1897" s="525"/>
      <c r="AZ1897" s="525"/>
      <c r="BA1897" s="525"/>
    </row>
    <row r="1898" spans="28:53" s="94" customFormat="1">
      <c r="AB1898" s="575"/>
      <c r="AC1898" s="569"/>
      <c r="AD1898" s="569"/>
      <c r="AE1898" s="569"/>
      <c r="AF1898" s="569"/>
      <c r="AG1898" s="569"/>
      <c r="AH1898" s="569"/>
      <c r="AI1898" s="569"/>
      <c r="AJ1898" s="569"/>
      <c r="AK1898" s="569"/>
      <c r="AL1898" s="569"/>
      <c r="AM1898" s="569"/>
      <c r="AN1898" s="569"/>
      <c r="AQ1898" s="525"/>
      <c r="AR1898" s="525"/>
      <c r="AS1898" s="525"/>
      <c r="AT1898" s="525"/>
      <c r="AU1898" s="525"/>
      <c r="AV1898" s="525"/>
      <c r="AW1898" s="525"/>
      <c r="AX1898" s="525"/>
      <c r="AY1898" s="525"/>
      <c r="AZ1898" s="525"/>
      <c r="BA1898" s="525"/>
    </row>
    <row r="1899" spans="28:53" s="94" customFormat="1">
      <c r="AB1899" s="575"/>
      <c r="AC1899" s="569"/>
      <c r="AD1899" s="569"/>
      <c r="AE1899" s="569"/>
      <c r="AF1899" s="569"/>
      <c r="AG1899" s="569"/>
      <c r="AH1899" s="569"/>
      <c r="AI1899" s="569"/>
      <c r="AJ1899" s="569"/>
      <c r="AK1899" s="569"/>
      <c r="AL1899" s="569"/>
      <c r="AM1899" s="569"/>
      <c r="AN1899" s="569"/>
      <c r="AQ1899" s="525"/>
      <c r="AR1899" s="525"/>
      <c r="AS1899" s="525"/>
      <c r="AT1899" s="525"/>
      <c r="AU1899" s="525"/>
      <c r="AV1899" s="525"/>
      <c r="AW1899" s="525"/>
      <c r="AX1899" s="525"/>
      <c r="AY1899" s="525"/>
      <c r="AZ1899" s="525"/>
      <c r="BA1899" s="525"/>
    </row>
    <row r="1900" spans="28:53" s="94" customFormat="1">
      <c r="AB1900" s="575"/>
      <c r="AC1900" s="569"/>
      <c r="AD1900" s="569"/>
      <c r="AE1900" s="569"/>
      <c r="AF1900" s="569"/>
      <c r="AG1900" s="569"/>
      <c r="AH1900" s="569"/>
      <c r="AI1900" s="569"/>
      <c r="AJ1900" s="569"/>
      <c r="AK1900" s="569"/>
      <c r="AL1900" s="569"/>
      <c r="AM1900" s="569"/>
      <c r="AN1900" s="569"/>
      <c r="AQ1900" s="525"/>
      <c r="AR1900" s="525"/>
      <c r="AS1900" s="525"/>
      <c r="AT1900" s="525"/>
      <c r="AU1900" s="525"/>
      <c r="AV1900" s="525"/>
      <c r="AW1900" s="525"/>
      <c r="AX1900" s="525"/>
      <c r="AY1900" s="525"/>
      <c r="AZ1900" s="525"/>
      <c r="BA1900" s="525"/>
    </row>
    <row r="1901" spans="28:53" s="94" customFormat="1">
      <c r="AB1901" s="575"/>
      <c r="AC1901" s="569"/>
      <c r="AD1901" s="569"/>
      <c r="AE1901" s="569"/>
      <c r="AF1901" s="569"/>
      <c r="AG1901" s="569"/>
      <c r="AH1901" s="569"/>
      <c r="AI1901" s="569"/>
      <c r="AJ1901" s="569"/>
      <c r="AK1901" s="569"/>
      <c r="AL1901" s="569"/>
      <c r="AM1901" s="569"/>
      <c r="AN1901" s="569"/>
      <c r="AQ1901" s="525"/>
      <c r="AR1901" s="525"/>
      <c r="AS1901" s="525"/>
      <c r="AT1901" s="525"/>
      <c r="AU1901" s="525"/>
      <c r="AV1901" s="525"/>
      <c r="AW1901" s="525"/>
      <c r="AX1901" s="525"/>
      <c r="AY1901" s="525"/>
      <c r="AZ1901" s="525"/>
      <c r="BA1901" s="525"/>
    </row>
    <row r="1902" spans="28:53" s="94" customFormat="1">
      <c r="AB1902" s="575"/>
      <c r="AC1902" s="569"/>
      <c r="AD1902" s="569"/>
      <c r="AE1902" s="569"/>
      <c r="AF1902" s="569"/>
      <c r="AG1902" s="569"/>
      <c r="AH1902" s="569"/>
      <c r="AI1902" s="569"/>
      <c r="AJ1902" s="569"/>
      <c r="AK1902" s="569"/>
      <c r="AL1902" s="569"/>
      <c r="AM1902" s="569"/>
      <c r="AN1902" s="569"/>
      <c r="AQ1902" s="525"/>
      <c r="AR1902" s="525"/>
      <c r="AS1902" s="525"/>
      <c r="AT1902" s="525"/>
      <c r="AU1902" s="525"/>
      <c r="AV1902" s="525"/>
      <c r="AW1902" s="525"/>
      <c r="AX1902" s="525"/>
      <c r="AY1902" s="525"/>
      <c r="AZ1902" s="525"/>
      <c r="BA1902" s="525"/>
    </row>
    <row r="1903" spans="28:53" s="94" customFormat="1">
      <c r="AB1903" s="575"/>
      <c r="AC1903" s="569"/>
      <c r="AD1903" s="569"/>
      <c r="AE1903" s="569"/>
      <c r="AF1903" s="569"/>
      <c r="AG1903" s="569"/>
      <c r="AH1903" s="569"/>
      <c r="AI1903" s="569"/>
      <c r="AJ1903" s="569"/>
      <c r="AK1903" s="569"/>
      <c r="AL1903" s="569"/>
      <c r="AM1903" s="569"/>
      <c r="AN1903" s="569"/>
      <c r="AQ1903" s="525"/>
      <c r="AR1903" s="525"/>
      <c r="AS1903" s="525"/>
      <c r="AT1903" s="525"/>
      <c r="AU1903" s="525"/>
      <c r="AV1903" s="525"/>
      <c r="AW1903" s="525"/>
      <c r="AX1903" s="525"/>
      <c r="AY1903" s="525"/>
      <c r="AZ1903" s="525"/>
      <c r="BA1903" s="525"/>
    </row>
    <row r="1904" spans="28:53" s="94" customFormat="1">
      <c r="AB1904" s="575"/>
      <c r="AC1904" s="569"/>
      <c r="AD1904" s="569"/>
      <c r="AE1904" s="569"/>
      <c r="AF1904" s="569"/>
      <c r="AG1904" s="569"/>
      <c r="AH1904" s="569"/>
      <c r="AI1904" s="569"/>
      <c r="AJ1904" s="569"/>
      <c r="AK1904" s="569"/>
      <c r="AL1904" s="569"/>
      <c r="AM1904" s="569"/>
      <c r="AN1904" s="569"/>
      <c r="AQ1904" s="525"/>
      <c r="AR1904" s="525"/>
      <c r="AS1904" s="525"/>
      <c r="AT1904" s="525"/>
      <c r="AU1904" s="525"/>
      <c r="AV1904" s="525"/>
      <c r="AW1904" s="525"/>
      <c r="AX1904" s="525"/>
      <c r="AY1904" s="525"/>
      <c r="AZ1904" s="525"/>
      <c r="BA1904" s="525"/>
    </row>
    <row r="1905" spans="28:53" s="94" customFormat="1">
      <c r="AB1905" s="575"/>
      <c r="AC1905" s="569"/>
      <c r="AD1905" s="569"/>
      <c r="AE1905" s="569"/>
      <c r="AF1905" s="569"/>
      <c r="AG1905" s="569"/>
      <c r="AH1905" s="569"/>
      <c r="AI1905" s="569"/>
      <c r="AJ1905" s="569"/>
      <c r="AK1905" s="569"/>
      <c r="AL1905" s="569"/>
      <c r="AM1905" s="569"/>
      <c r="AN1905" s="569"/>
      <c r="AQ1905" s="525"/>
      <c r="AR1905" s="525"/>
      <c r="AS1905" s="525"/>
      <c r="AT1905" s="525"/>
      <c r="AU1905" s="525"/>
      <c r="AV1905" s="525"/>
      <c r="AW1905" s="525"/>
      <c r="AX1905" s="525"/>
      <c r="AY1905" s="525"/>
      <c r="AZ1905" s="525"/>
      <c r="BA1905" s="525"/>
    </row>
    <row r="1906" spans="28:53" s="94" customFormat="1">
      <c r="AB1906" s="575"/>
      <c r="AC1906" s="569"/>
      <c r="AD1906" s="569"/>
      <c r="AE1906" s="569"/>
      <c r="AF1906" s="569"/>
      <c r="AG1906" s="569"/>
      <c r="AH1906" s="569"/>
      <c r="AI1906" s="569"/>
      <c r="AJ1906" s="569"/>
      <c r="AK1906" s="569"/>
      <c r="AL1906" s="569"/>
      <c r="AM1906" s="569"/>
      <c r="AN1906" s="569"/>
      <c r="AQ1906" s="525"/>
      <c r="AR1906" s="525"/>
      <c r="AS1906" s="525"/>
      <c r="AT1906" s="525"/>
      <c r="AU1906" s="525"/>
      <c r="AV1906" s="525"/>
      <c r="AW1906" s="525"/>
      <c r="AX1906" s="525"/>
      <c r="AY1906" s="525"/>
      <c r="AZ1906" s="525"/>
      <c r="BA1906" s="525"/>
    </row>
    <row r="1907" spans="28:53" s="94" customFormat="1">
      <c r="AB1907" s="575"/>
      <c r="AC1907" s="569"/>
      <c r="AD1907" s="569"/>
      <c r="AE1907" s="569"/>
      <c r="AF1907" s="569"/>
      <c r="AG1907" s="569"/>
      <c r="AH1907" s="569"/>
      <c r="AI1907" s="569"/>
      <c r="AJ1907" s="569"/>
      <c r="AK1907" s="569"/>
      <c r="AL1907" s="569"/>
      <c r="AM1907" s="569"/>
      <c r="AN1907" s="569"/>
      <c r="AQ1907" s="525"/>
      <c r="AR1907" s="525"/>
      <c r="AS1907" s="525"/>
      <c r="AT1907" s="525"/>
      <c r="AU1907" s="525"/>
      <c r="AV1907" s="525"/>
      <c r="AW1907" s="525"/>
      <c r="AX1907" s="525"/>
      <c r="AY1907" s="525"/>
      <c r="AZ1907" s="525"/>
      <c r="BA1907" s="525"/>
    </row>
    <row r="1908" spans="28:53" s="94" customFormat="1">
      <c r="AB1908" s="575"/>
      <c r="AC1908" s="569"/>
      <c r="AD1908" s="569"/>
      <c r="AE1908" s="569"/>
      <c r="AF1908" s="569"/>
      <c r="AG1908" s="569"/>
      <c r="AH1908" s="569"/>
      <c r="AI1908" s="569"/>
      <c r="AJ1908" s="569"/>
      <c r="AK1908" s="569"/>
      <c r="AL1908" s="569"/>
      <c r="AM1908" s="569"/>
      <c r="AN1908" s="569"/>
      <c r="AQ1908" s="525"/>
      <c r="AR1908" s="525"/>
      <c r="AS1908" s="525"/>
      <c r="AT1908" s="525"/>
      <c r="AU1908" s="525"/>
      <c r="AV1908" s="525"/>
      <c r="AW1908" s="525"/>
      <c r="AX1908" s="525"/>
      <c r="AY1908" s="525"/>
      <c r="AZ1908" s="525"/>
      <c r="BA1908" s="525"/>
    </row>
    <row r="1909" spans="28:53" s="94" customFormat="1">
      <c r="AB1909" s="575"/>
      <c r="AC1909" s="569"/>
      <c r="AD1909" s="569"/>
      <c r="AE1909" s="569"/>
      <c r="AF1909" s="569"/>
      <c r="AG1909" s="569"/>
      <c r="AH1909" s="569"/>
      <c r="AI1909" s="569"/>
      <c r="AJ1909" s="569"/>
      <c r="AK1909" s="569"/>
      <c r="AL1909" s="569"/>
      <c r="AM1909" s="569"/>
      <c r="AN1909" s="569"/>
      <c r="AQ1909" s="525"/>
      <c r="AR1909" s="525"/>
      <c r="AS1909" s="525"/>
      <c r="AT1909" s="525"/>
      <c r="AU1909" s="525"/>
      <c r="AV1909" s="525"/>
      <c r="AW1909" s="525"/>
      <c r="AX1909" s="525"/>
      <c r="AY1909" s="525"/>
      <c r="AZ1909" s="525"/>
      <c r="BA1909" s="525"/>
    </row>
    <row r="1910" spans="28:53" s="94" customFormat="1">
      <c r="AB1910" s="575"/>
      <c r="AC1910" s="569"/>
      <c r="AD1910" s="569"/>
      <c r="AE1910" s="569"/>
      <c r="AF1910" s="569"/>
      <c r="AG1910" s="569"/>
      <c r="AH1910" s="569"/>
      <c r="AI1910" s="569"/>
      <c r="AJ1910" s="569"/>
      <c r="AK1910" s="569"/>
      <c r="AL1910" s="569"/>
      <c r="AM1910" s="569"/>
      <c r="AN1910" s="569"/>
      <c r="AQ1910" s="525"/>
      <c r="AR1910" s="525"/>
      <c r="AS1910" s="525"/>
      <c r="AT1910" s="525"/>
      <c r="AU1910" s="525"/>
      <c r="AV1910" s="525"/>
      <c r="AW1910" s="525"/>
      <c r="AX1910" s="525"/>
      <c r="AY1910" s="525"/>
      <c r="AZ1910" s="525"/>
      <c r="BA1910" s="525"/>
    </row>
    <row r="1911" spans="28:53" s="94" customFormat="1">
      <c r="AB1911" s="575"/>
      <c r="AC1911" s="569"/>
      <c r="AD1911" s="569"/>
      <c r="AE1911" s="569"/>
      <c r="AF1911" s="569"/>
      <c r="AG1911" s="569"/>
      <c r="AH1911" s="569"/>
      <c r="AI1911" s="569"/>
      <c r="AJ1911" s="569"/>
      <c r="AK1911" s="569"/>
      <c r="AL1911" s="569"/>
      <c r="AM1911" s="569"/>
      <c r="AN1911" s="569"/>
      <c r="AQ1911" s="525"/>
      <c r="AR1911" s="525"/>
      <c r="AS1911" s="525"/>
      <c r="AT1911" s="525"/>
      <c r="AU1911" s="525"/>
      <c r="AV1911" s="525"/>
      <c r="AW1911" s="525"/>
      <c r="AX1911" s="525"/>
      <c r="AY1911" s="525"/>
      <c r="AZ1911" s="525"/>
      <c r="BA1911" s="525"/>
    </row>
    <row r="1912" spans="28:53" s="94" customFormat="1">
      <c r="AB1912" s="575"/>
      <c r="AC1912" s="569"/>
      <c r="AD1912" s="569"/>
      <c r="AE1912" s="569"/>
      <c r="AF1912" s="569"/>
      <c r="AG1912" s="569"/>
      <c r="AH1912" s="569"/>
      <c r="AI1912" s="569"/>
      <c r="AJ1912" s="569"/>
      <c r="AK1912" s="569"/>
      <c r="AL1912" s="569"/>
      <c r="AM1912" s="569"/>
      <c r="AN1912" s="569"/>
      <c r="AQ1912" s="525"/>
      <c r="AR1912" s="525"/>
      <c r="AS1912" s="525"/>
      <c r="AT1912" s="525"/>
      <c r="AU1912" s="525"/>
      <c r="AV1912" s="525"/>
      <c r="AW1912" s="525"/>
      <c r="AX1912" s="525"/>
      <c r="AY1912" s="525"/>
      <c r="AZ1912" s="525"/>
      <c r="BA1912" s="525"/>
    </row>
    <row r="1913" spans="28:53" s="94" customFormat="1">
      <c r="AB1913" s="575"/>
      <c r="AC1913" s="569"/>
      <c r="AD1913" s="569"/>
      <c r="AE1913" s="569"/>
      <c r="AF1913" s="569"/>
      <c r="AG1913" s="569"/>
      <c r="AH1913" s="569"/>
      <c r="AI1913" s="569"/>
      <c r="AJ1913" s="569"/>
      <c r="AK1913" s="569"/>
      <c r="AL1913" s="569"/>
      <c r="AM1913" s="569"/>
      <c r="AN1913" s="569"/>
      <c r="AQ1913" s="525"/>
      <c r="AR1913" s="525"/>
      <c r="AS1913" s="525"/>
      <c r="AT1913" s="525"/>
      <c r="AU1913" s="525"/>
      <c r="AV1913" s="525"/>
      <c r="AW1913" s="525"/>
      <c r="AX1913" s="525"/>
      <c r="AY1913" s="525"/>
      <c r="AZ1913" s="525"/>
      <c r="BA1913" s="525"/>
    </row>
    <row r="1914" spans="28:53" s="94" customFormat="1">
      <c r="AB1914" s="575"/>
      <c r="AC1914" s="569"/>
      <c r="AD1914" s="569"/>
      <c r="AE1914" s="569"/>
      <c r="AF1914" s="569"/>
      <c r="AG1914" s="569"/>
      <c r="AH1914" s="569"/>
      <c r="AI1914" s="569"/>
      <c r="AJ1914" s="569"/>
      <c r="AK1914" s="569"/>
      <c r="AL1914" s="569"/>
      <c r="AM1914" s="569"/>
      <c r="AN1914" s="569"/>
      <c r="AQ1914" s="525"/>
      <c r="AR1914" s="525"/>
      <c r="AS1914" s="525"/>
      <c r="AT1914" s="525"/>
      <c r="AU1914" s="525"/>
      <c r="AV1914" s="525"/>
      <c r="AW1914" s="525"/>
      <c r="AX1914" s="525"/>
      <c r="AY1914" s="525"/>
      <c r="AZ1914" s="525"/>
      <c r="BA1914" s="525"/>
    </row>
    <row r="1915" spans="28:53" s="94" customFormat="1">
      <c r="AB1915" s="575"/>
      <c r="AC1915" s="569"/>
      <c r="AD1915" s="569"/>
      <c r="AE1915" s="569"/>
      <c r="AF1915" s="569"/>
      <c r="AG1915" s="569"/>
      <c r="AH1915" s="569"/>
      <c r="AI1915" s="569"/>
      <c r="AJ1915" s="569"/>
      <c r="AK1915" s="569"/>
      <c r="AL1915" s="569"/>
      <c r="AM1915" s="569"/>
      <c r="AN1915" s="569"/>
      <c r="AQ1915" s="525"/>
      <c r="AR1915" s="525"/>
      <c r="AS1915" s="525"/>
      <c r="AT1915" s="525"/>
      <c r="AU1915" s="525"/>
      <c r="AV1915" s="525"/>
      <c r="AW1915" s="525"/>
      <c r="AX1915" s="525"/>
      <c r="AY1915" s="525"/>
      <c r="AZ1915" s="525"/>
      <c r="BA1915" s="525"/>
    </row>
    <row r="1916" spans="28:53" s="94" customFormat="1">
      <c r="AB1916" s="575"/>
      <c r="AC1916" s="569"/>
      <c r="AD1916" s="569"/>
      <c r="AE1916" s="569"/>
      <c r="AF1916" s="569"/>
      <c r="AG1916" s="569"/>
      <c r="AH1916" s="569"/>
      <c r="AI1916" s="569"/>
      <c r="AJ1916" s="569"/>
      <c r="AK1916" s="569"/>
      <c r="AL1916" s="569"/>
      <c r="AM1916" s="569"/>
      <c r="AN1916" s="569"/>
      <c r="AQ1916" s="525"/>
      <c r="AR1916" s="525"/>
      <c r="AS1916" s="525"/>
      <c r="AT1916" s="525"/>
      <c r="AU1916" s="525"/>
      <c r="AV1916" s="525"/>
      <c r="AW1916" s="525"/>
      <c r="AX1916" s="525"/>
      <c r="AY1916" s="525"/>
      <c r="AZ1916" s="525"/>
      <c r="BA1916" s="525"/>
    </row>
    <row r="1917" spans="28:53" s="94" customFormat="1">
      <c r="AB1917" s="575"/>
      <c r="AC1917" s="569"/>
      <c r="AD1917" s="569"/>
      <c r="AE1917" s="569"/>
      <c r="AF1917" s="569"/>
      <c r="AG1917" s="569"/>
      <c r="AH1917" s="569"/>
      <c r="AI1917" s="569"/>
      <c r="AJ1917" s="569"/>
      <c r="AK1917" s="569"/>
      <c r="AL1917" s="569"/>
      <c r="AM1917" s="569"/>
      <c r="AN1917" s="569"/>
      <c r="AQ1917" s="525"/>
      <c r="AR1917" s="525"/>
      <c r="AS1917" s="525"/>
      <c r="AT1917" s="525"/>
      <c r="AU1917" s="525"/>
      <c r="AV1917" s="525"/>
      <c r="AW1917" s="525"/>
      <c r="AX1917" s="525"/>
      <c r="AY1917" s="525"/>
      <c r="AZ1917" s="525"/>
      <c r="BA1917" s="525"/>
    </row>
    <row r="1918" spans="28:53" s="94" customFormat="1">
      <c r="AB1918" s="575"/>
      <c r="AC1918" s="569"/>
      <c r="AD1918" s="569"/>
      <c r="AE1918" s="569"/>
      <c r="AF1918" s="569"/>
      <c r="AG1918" s="569"/>
      <c r="AH1918" s="569"/>
      <c r="AI1918" s="569"/>
      <c r="AJ1918" s="569"/>
      <c r="AK1918" s="569"/>
      <c r="AL1918" s="569"/>
      <c r="AM1918" s="569"/>
      <c r="AN1918" s="569"/>
      <c r="AQ1918" s="525"/>
      <c r="AR1918" s="525"/>
      <c r="AS1918" s="525"/>
      <c r="AT1918" s="525"/>
      <c r="AU1918" s="525"/>
      <c r="AV1918" s="525"/>
      <c r="AW1918" s="525"/>
      <c r="AX1918" s="525"/>
      <c r="AY1918" s="525"/>
      <c r="AZ1918" s="525"/>
      <c r="BA1918" s="525"/>
    </row>
    <row r="1919" spans="28:53" s="94" customFormat="1">
      <c r="AB1919" s="575"/>
      <c r="AC1919" s="569"/>
      <c r="AD1919" s="569"/>
      <c r="AE1919" s="569"/>
      <c r="AF1919" s="569"/>
      <c r="AG1919" s="569"/>
      <c r="AH1919" s="569"/>
      <c r="AI1919" s="569"/>
      <c r="AJ1919" s="569"/>
      <c r="AK1919" s="569"/>
      <c r="AL1919" s="569"/>
      <c r="AM1919" s="569"/>
      <c r="AN1919" s="569"/>
      <c r="AQ1919" s="525"/>
      <c r="AR1919" s="525"/>
      <c r="AS1919" s="525"/>
      <c r="AT1919" s="525"/>
      <c r="AU1919" s="525"/>
      <c r="AV1919" s="525"/>
      <c r="AW1919" s="525"/>
      <c r="AX1919" s="525"/>
      <c r="AY1919" s="525"/>
      <c r="AZ1919" s="525"/>
      <c r="BA1919" s="525"/>
    </row>
    <row r="1920" spans="28:53" s="94" customFormat="1">
      <c r="AB1920" s="575"/>
      <c r="AC1920" s="569"/>
      <c r="AD1920" s="569"/>
      <c r="AE1920" s="569"/>
      <c r="AF1920" s="569"/>
      <c r="AG1920" s="569"/>
      <c r="AH1920" s="569"/>
      <c r="AI1920" s="569"/>
      <c r="AJ1920" s="569"/>
      <c r="AK1920" s="569"/>
      <c r="AL1920" s="569"/>
      <c r="AM1920" s="569"/>
      <c r="AN1920" s="569"/>
      <c r="AQ1920" s="525"/>
      <c r="AR1920" s="525"/>
      <c r="AS1920" s="525"/>
      <c r="AT1920" s="525"/>
      <c r="AU1920" s="525"/>
      <c r="AV1920" s="525"/>
      <c r="AW1920" s="525"/>
      <c r="AX1920" s="525"/>
      <c r="AY1920" s="525"/>
      <c r="AZ1920" s="525"/>
      <c r="BA1920" s="525"/>
    </row>
    <row r="1921" spans="28:53" s="94" customFormat="1">
      <c r="AB1921" s="575"/>
      <c r="AC1921" s="569"/>
      <c r="AD1921" s="569"/>
      <c r="AE1921" s="569"/>
      <c r="AF1921" s="569"/>
      <c r="AG1921" s="569"/>
      <c r="AH1921" s="569"/>
      <c r="AI1921" s="569"/>
      <c r="AJ1921" s="569"/>
      <c r="AK1921" s="569"/>
      <c r="AL1921" s="569"/>
      <c r="AM1921" s="569"/>
      <c r="AN1921" s="569"/>
      <c r="AQ1921" s="525"/>
      <c r="AR1921" s="525"/>
      <c r="AS1921" s="525"/>
      <c r="AT1921" s="525"/>
      <c r="AU1921" s="525"/>
      <c r="AV1921" s="525"/>
      <c r="AW1921" s="525"/>
      <c r="AX1921" s="525"/>
      <c r="AY1921" s="525"/>
      <c r="AZ1921" s="525"/>
      <c r="BA1921" s="525"/>
    </row>
    <row r="1922" spans="28:53" s="94" customFormat="1">
      <c r="AB1922" s="575"/>
      <c r="AC1922" s="569"/>
      <c r="AD1922" s="569"/>
      <c r="AE1922" s="569"/>
      <c r="AF1922" s="569"/>
      <c r="AG1922" s="569"/>
      <c r="AH1922" s="569"/>
      <c r="AI1922" s="569"/>
      <c r="AJ1922" s="569"/>
      <c r="AK1922" s="569"/>
      <c r="AL1922" s="569"/>
      <c r="AM1922" s="569"/>
      <c r="AN1922" s="569"/>
      <c r="AQ1922" s="525"/>
      <c r="AR1922" s="525"/>
      <c r="AS1922" s="525"/>
      <c r="AT1922" s="525"/>
      <c r="AU1922" s="525"/>
      <c r="AV1922" s="525"/>
      <c r="AW1922" s="525"/>
      <c r="AX1922" s="525"/>
      <c r="AY1922" s="525"/>
      <c r="AZ1922" s="525"/>
      <c r="BA1922" s="525"/>
    </row>
    <row r="1923" spans="28:53" s="94" customFormat="1">
      <c r="AB1923" s="575"/>
      <c r="AC1923" s="569"/>
      <c r="AD1923" s="569"/>
      <c r="AE1923" s="569"/>
      <c r="AF1923" s="569"/>
      <c r="AG1923" s="569"/>
      <c r="AH1923" s="569"/>
      <c r="AI1923" s="569"/>
      <c r="AJ1923" s="569"/>
      <c r="AK1923" s="569"/>
      <c r="AL1923" s="569"/>
      <c r="AM1923" s="569"/>
      <c r="AN1923" s="569"/>
      <c r="AQ1923" s="525"/>
      <c r="AR1923" s="525"/>
      <c r="AS1923" s="525"/>
      <c r="AT1923" s="525"/>
      <c r="AU1923" s="525"/>
      <c r="AV1923" s="525"/>
      <c r="AW1923" s="525"/>
      <c r="AX1923" s="525"/>
      <c r="AY1923" s="525"/>
      <c r="AZ1923" s="525"/>
      <c r="BA1923" s="525"/>
    </row>
    <row r="1924" spans="28:53" s="94" customFormat="1">
      <c r="AB1924" s="575"/>
      <c r="AC1924" s="569"/>
      <c r="AD1924" s="569"/>
      <c r="AE1924" s="569"/>
      <c r="AF1924" s="569"/>
      <c r="AG1924" s="569"/>
      <c r="AH1924" s="569"/>
      <c r="AI1924" s="569"/>
      <c r="AJ1924" s="569"/>
      <c r="AK1924" s="569"/>
      <c r="AL1924" s="569"/>
      <c r="AM1924" s="569"/>
      <c r="AN1924" s="569"/>
      <c r="AQ1924" s="525"/>
      <c r="AR1924" s="525"/>
      <c r="AS1924" s="525"/>
      <c r="AT1924" s="525"/>
      <c r="AU1924" s="525"/>
      <c r="AV1924" s="525"/>
      <c r="AW1924" s="525"/>
      <c r="AX1924" s="525"/>
      <c r="AY1924" s="525"/>
      <c r="AZ1924" s="525"/>
      <c r="BA1924" s="525"/>
    </row>
    <row r="1925" spans="28:53" s="94" customFormat="1">
      <c r="AB1925" s="575"/>
      <c r="AC1925" s="569"/>
      <c r="AD1925" s="569"/>
      <c r="AE1925" s="569"/>
      <c r="AF1925" s="569"/>
      <c r="AG1925" s="569"/>
      <c r="AH1925" s="569"/>
      <c r="AI1925" s="569"/>
      <c r="AJ1925" s="569"/>
      <c r="AK1925" s="569"/>
      <c r="AL1925" s="569"/>
      <c r="AM1925" s="569"/>
      <c r="AN1925" s="569"/>
      <c r="AQ1925" s="525"/>
      <c r="AR1925" s="525"/>
      <c r="AS1925" s="525"/>
      <c r="AT1925" s="525"/>
      <c r="AU1925" s="525"/>
      <c r="AV1925" s="525"/>
      <c r="AW1925" s="525"/>
      <c r="AX1925" s="525"/>
      <c r="AY1925" s="525"/>
      <c r="AZ1925" s="525"/>
      <c r="BA1925" s="525"/>
    </row>
    <row r="1926" spans="28:53" s="94" customFormat="1">
      <c r="AB1926" s="575"/>
      <c r="AC1926" s="569"/>
      <c r="AD1926" s="569"/>
      <c r="AE1926" s="569"/>
      <c r="AF1926" s="569"/>
      <c r="AG1926" s="569"/>
      <c r="AH1926" s="569"/>
      <c r="AI1926" s="569"/>
      <c r="AJ1926" s="569"/>
      <c r="AK1926" s="569"/>
      <c r="AL1926" s="569"/>
      <c r="AM1926" s="569"/>
      <c r="AN1926" s="569"/>
      <c r="AQ1926" s="525"/>
      <c r="AR1926" s="525"/>
      <c r="AS1926" s="525"/>
      <c r="AT1926" s="525"/>
      <c r="AU1926" s="525"/>
      <c r="AV1926" s="525"/>
      <c r="AW1926" s="525"/>
      <c r="AX1926" s="525"/>
      <c r="AY1926" s="525"/>
      <c r="AZ1926" s="525"/>
      <c r="BA1926" s="525"/>
    </row>
    <row r="1927" spans="28:53" s="94" customFormat="1">
      <c r="AB1927" s="575"/>
      <c r="AC1927" s="569"/>
      <c r="AD1927" s="569"/>
      <c r="AE1927" s="569"/>
      <c r="AF1927" s="569"/>
      <c r="AG1927" s="569"/>
      <c r="AH1927" s="569"/>
      <c r="AI1927" s="569"/>
      <c r="AJ1927" s="569"/>
      <c r="AK1927" s="569"/>
      <c r="AL1927" s="569"/>
      <c r="AM1927" s="569"/>
      <c r="AN1927" s="569"/>
      <c r="AQ1927" s="525"/>
      <c r="AR1927" s="525"/>
      <c r="AS1927" s="525"/>
      <c r="AT1927" s="525"/>
      <c r="AU1927" s="525"/>
      <c r="AV1927" s="525"/>
      <c r="AW1927" s="525"/>
      <c r="AX1927" s="525"/>
      <c r="AY1927" s="525"/>
      <c r="AZ1927" s="525"/>
      <c r="BA1927" s="525"/>
    </row>
    <row r="1928" spans="28:53" s="94" customFormat="1">
      <c r="AB1928" s="575"/>
      <c r="AC1928" s="569"/>
      <c r="AD1928" s="569"/>
      <c r="AE1928" s="569"/>
      <c r="AF1928" s="569"/>
      <c r="AG1928" s="569"/>
      <c r="AH1928" s="569"/>
      <c r="AI1928" s="569"/>
      <c r="AJ1928" s="569"/>
      <c r="AK1928" s="569"/>
      <c r="AL1928" s="569"/>
      <c r="AM1928" s="569"/>
      <c r="AN1928" s="569"/>
      <c r="AQ1928" s="525"/>
      <c r="AR1928" s="525"/>
      <c r="AS1928" s="525"/>
      <c r="AT1928" s="525"/>
      <c r="AU1928" s="525"/>
      <c r="AV1928" s="525"/>
      <c r="AW1928" s="525"/>
      <c r="AX1928" s="525"/>
      <c r="AY1928" s="525"/>
      <c r="AZ1928" s="525"/>
      <c r="BA1928" s="525"/>
    </row>
    <row r="1929" spans="28:53" s="94" customFormat="1">
      <c r="AB1929" s="575"/>
      <c r="AC1929" s="569"/>
      <c r="AD1929" s="569"/>
      <c r="AE1929" s="569"/>
      <c r="AF1929" s="569"/>
      <c r="AG1929" s="569"/>
      <c r="AH1929" s="569"/>
      <c r="AI1929" s="569"/>
      <c r="AJ1929" s="569"/>
      <c r="AK1929" s="569"/>
      <c r="AL1929" s="569"/>
      <c r="AM1929" s="569"/>
      <c r="AN1929" s="569"/>
      <c r="AQ1929" s="525"/>
      <c r="AR1929" s="525"/>
      <c r="AS1929" s="525"/>
      <c r="AT1929" s="525"/>
      <c r="AU1929" s="525"/>
      <c r="AV1929" s="525"/>
      <c r="AW1929" s="525"/>
      <c r="AX1929" s="525"/>
      <c r="AY1929" s="525"/>
      <c r="AZ1929" s="525"/>
      <c r="BA1929" s="525"/>
    </row>
    <row r="1930" spans="28:53" s="94" customFormat="1">
      <c r="AB1930" s="575"/>
      <c r="AC1930" s="569"/>
      <c r="AD1930" s="569"/>
      <c r="AE1930" s="569"/>
      <c r="AF1930" s="569"/>
      <c r="AG1930" s="569"/>
      <c r="AH1930" s="569"/>
      <c r="AI1930" s="569"/>
      <c r="AJ1930" s="569"/>
      <c r="AK1930" s="569"/>
      <c r="AL1930" s="569"/>
      <c r="AM1930" s="569"/>
      <c r="AN1930" s="569"/>
      <c r="AQ1930" s="525"/>
      <c r="AR1930" s="525"/>
      <c r="AS1930" s="525"/>
      <c r="AT1930" s="525"/>
      <c r="AU1930" s="525"/>
      <c r="AV1930" s="525"/>
      <c r="AW1930" s="525"/>
      <c r="AX1930" s="525"/>
      <c r="AY1930" s="525"/>
      <c r="AZ1930" s="525"/>
      <c r="BA1930" s="525"/>
    </row>
    <row r="1931" spans="28:53" s="94" customFormat="1">
      <c r="AB1931" s="575"/>
      <c r="AC1931" s="569"/>
      <c r="AD1931" s="569"/>
      <c r="AE1931" s="569"/>
      <c r="AF1931" s="569"/>
      <c r="AG1931" s="569"/>
      <c r="AH1931" s="569"/>
      <c r="AI1931" s="569"/>
      <c r="AJ1931" s="569"/>
      <c r="AK1931" s="569"/>
      <c r="AL1931" s="569"/>
      <c r="AM1931" s="569"/>
      <c r="AN1931" s="569"/>
      <c r="AQ1931" s="525"/>
      <c r="AR1931" s="525"/>
      <c r="AS1931" s="525"/>
      <c r="AT1931" s="525"/>
      <c r="AU1931" s="525"/>
      <c r="AV1931" s="525"/>
      <c r="AW1931" s="525"/>
      <c r="AX1931" s="525"/>
      <c r="AY1931" s="525"/>
      <c r="AZ1931" s="525"/>
      <c r="BA1931" s="525"/>
    </row>
    <row r="1932" spans="28:53" s="94" customFormat="1">
      <c r="AB1932" s="575"/>
      <c r="AC1932" s="569"/>
      <c r="AD1932" s="569"/>
      <c r="AE1932" s="569"/>
      <c r="AF1932" s="569"/>
      <c r="AG1932" s="569"/>
      <c r="AH1932" s="569"/>
      <c r="AI1932" s="569"/>
      <c r="AJ1932" s="569"/>
      <c r="AK1932" s="569"/>
      <c r="AL1932" s="569"/>
      <c r="AM1932" s="569"/>
      <c r="AN1932" s="569"/>
      <c r="AQ1932" s="525"/>
      <c r="AR1932" s="525"/>
      <c r="AS1932" s="525"/>
      <c r="AT1932" s="525"/>
      <c r="AU1932" s="525"/>
      <c r="AV1932" s="525"/>
      <c r="AW1932" s="525"/>
      <c r="AX1932" s="525"/>
      <c r="AY1932" s="525"/>
      <c r="AZ1932" s="525"/>
      <c r="BA1932" s="525"/>
    </row>
    <row r="1933" spans="28:53" s="94" customFormat="1">
      <c r="AB1933" s="575"/>
      <c r="AC1933" s="569"/>
      <c r="AD1933" s="569"/>
      <c r="AE1933" s="569"/>
      <c r="AF1933" s="569"/>
      <c r="AG1933" s="569"/>
      <c r="AH1933" s="569"/>
      <c r="AI1933" s="569"/>
      <c r="AJ1933" s="569"/>
      <c r="AK1933" s="569"/>
      <c r="AL1933" s="569"/>
      <c r="AM1933" s="569"/>
      <c r="AN1933" s="569"/>
      <c r="AQ1933" s="525"/>
      <c r="AR1933" s="525"/>
      <c r="AS1933" s="525"/>
      <c r="AT1933" s="525"/>
      <c r="AU1933" s="525"/>
      <c r="AV1933" s="525"/>
      <c r="AW1933" s="525"/>
      <c r="AX1933" s="525"/>
      <c r="AY1933" s="525"/>
      <c r="AZ1933" s="525"/>
      <c r="BA1933" s="525"/>
    </row>
    <row r="1934" spans="28:53" s="94" customFormat="1">
      <c r="AB1934" s="575"/>
      <c r="AC1934" s="569"/>
      <c r="AD1934" s="569"/>
      <c r="AE1934" s="569"/>
      <c r="AF1934" s="569"/>
      <c r="AG1934" s="569"/>
      <c r="AH1934" s="569"/>
      <c r="AI1934" s="569"/>
      <c r="AJ1934" s="569"/>
      <c r="AK1934" s="569"/>
      <c r="AL1934" s="569"/>
      <c r="AM1934" s="569"/>
      <c r="AN1934" s="569"/>
      <c r="AQ1934" s="525"/>
      <c r="AR1934" s="525"/>
      <c r="AS1934" s="525"/>
      <c r="AT1934" s="525"/>
      <c r="AU1934" s="525"/>
      <c r="AV1934" s="525"/>
      <c r="AW1934" s="525"/>
      <c r="AX1934" s="525"/>
      <c r="AY1934" s="525"/>
      <c r="AZ1934" s="525"/>
      <c r="BA1934" s="525"/>
    </row>
    <row r="1935" spans="28:53" s="94" customFormat="1">
      <c r="AB1935" s="575"/>
      <c r="AC1935" s="569"/>
      <c r="AD1935" s="569"/>
      <c r="AE1935" s="569"/>
      <c r="AF1935" s="569"/>
      <c r="AG1935" s="569"/>
      <c r="AH1935" s="569"/>
      <c r="AI1935" s="569"/>
      <c r="AJ1935" s="569"/>
      <c r="AK1935" s="569"/>
      <c r="AL1935" s="569"/>
      <c r="AM1935" s="569"/>
      <c r="AN1935" s="569"/>
      <c r="AQ1935" s="525"/>
      <c r="AR1935" s="525"/>
      <c r="AS1935" s="525"/>
      <c r="AT1935" s="525"/>
      <c r="AU1935" s="525"/>
      <c r="AV1935" s="525"/>
      <c r="AW1935" s="525"/>
      <c r="AX1935" s="525"/>
      <c r="AY1935" s="525"/>
      <c r="AZ1935" s="525"/>
      <c r="BA1935" s="525"/>
    </row>
    <row r="1936" spans="28:53" s="94" customFormat="1">
      <c r="AB1936" s="575"/>
      <c r="AC1936" s="569"/>
      <c r="AD1936" s="569"/>
      <c r="AE1936" s="569"/>
      <c r="AF1936" s="569"/>
      <c r="AG1936" s="569"/>
      <c r="AH1936" s="569"/>
      <c r="AI1936" s="569"/>
      <c r="AJ1936" s="569"/>
      <c r="AK1936" s="569"/>
      <c r="AL1936" s="569"/>
      <c r="AM1936" s="569"/>
      <c r="AN1936" s="569"/>
      <c r="AQ1936" s="525"/>
      <c r="AR1936" s="525"/>
      <c r="AS1936" s="525"/>
      <c r="AT1936" s="525"/>
      <c r="AU1936" s="525"/>
      <c r="AV1936" s="525"/>
      <c r="AW1936" s="525"/>
      <c r="AX1936" s="525"/>
      <c r="AY1936" s="525"/>
      <c r="AZ1936" s="525"/>
      <c r="BA1936" s="525"/>
    </row>
    <row r="1937" spans="28:53" s="94" customFormat="1">
      <c r="AB1937" s="575"/>
      <c r="AC1937" s="569"/>
      <c r="AD1937" s="569"/>
      <c r="AE1937" s="569"/>
      <c r="AF1937" s="569"/>
      <c r="AG1937" s="569"/>
      <c r="AH1937" s="569"/>
      <c r="AI1937" s="569"/>
      <c r="AJ1937" s="569"/>
      <c r="AK1937" s="569"/>
      <c r="AL1937" s="569"/>
      <c r="AM1937" s="569"/>
      <c r="AN1937" s="569"/>
      <c r="AQ1937" s="525"/>
      <c r="AR1937" s="525"/>
      <c r="AS1937" s="525"/>
      <c r="AT1937" s="525"/>
      <c r="AU1937" s="525"/>
      <c r="AV1937" s="525"/>
      <c r="AW1937" s="525"/>
      <c r="AX1937" s="525"/>
      <c r="AY1937" s="525"/>
      <c r="AZ1937" s="525"/>
      <c r="BA1937" s="525"/>
    </row>
    <row r="1938" spans="28:53" s="94" customFormat="1">
      <c r="AB1938" s="575"/>
      <c r="AC1938" s="569"/>
      <c r="AD1938" s="569"/>
      <c r="AE1938" s="569"/>
      <c r="AF1938" s="569"/>
      <c r="AG1938" s="569"/>
      <c r="AH1938" s="569"/>
      <c r="AI1938" s="569"/>
      <c r="AJ1938" s="569"/>
      <c r="AK1938" s="569"/>
      <c r="AL1938" s="569"/>
      <c r="AM1938" s="569"/>
      <c r="AN1938" s="569"/>
      <c r="AQ1938" s="525"/>
      <c r="AR1938" s="525"/>
      <c r="AS1938" s="525"/>
      <c r="AT1938" s="525"/>
      <c r="AU1938" s="525"/>
      <c r="AV1938" s="525"/>
      <c r="AW1938" s="525"/>
      <c r="AX1938" s="525"/>
      <c r="AY1938" s="525"/>
      <c r="AZ1938" s="525"/>
      <c r="BA1938" s="525"/>
    </row>
    <row r="1939" spans="28:53" s="94" customFormat="1">
      <c r="AB1939" s="575"/>
      <c r="AC1939" s="569"/>
      <c r="AD1939" s="569"/>
      <c r="AE1939" s="569"/>
      <c r="AF1939" s="569"/>
      <c r="AG1939" s="569"/>
      <c r="AH1939" s="569"/>
      <c r="AI1939" s="569"/>
      <c r="AJ1939" s="569"/>
      <c r="AK1939" s="569"/>
      <c r="AL1939" s="569"/>
      <c r="AM1939" s="569"/>
      <c r="AN1939" s="569"/>
      <c r="AQ1939" s="525"/>
      <c r="AR1939" s="525"/>
      <c r="AS1939" s="525"/>
      <c r="AT1939" s="525"/>
      <c r="AU1939" s="525"/>
      <c r="AV1939" s="525"/>
      <c r="AW1939" s="525"/>
      <c r="AX1939" s="525"/>
      <c r="AY1939" s="525"/>
      <c r="AZ1939" s="525"/>
      <c r="BA1939" s="525"/>
    </row>
    <row r="1940" spans="28:53" s="94" customFormat="1">
      <c r="AB1940" s="575"/>
      <c r="AC1940" s="569"/>
      <c r="AD1940" s="569"/>
      <c r="AE1940" s="569"/>
      <c r="AF1940" s="569"/>
      <c r="AG1940" s="569"/>
      <c r="AH1940" s="569"/>
      <c r="AI1940" s="569"/>
      <c r="AJ1940" s="569"/>
      <c r="AK1940" s="569"/>
      <c r="AL1940" s="569"/>
      <c r="AM1940" s="569"/>
      <c r="AN1940" s="569"/>
      <c r="AQ1940" s="525"/>
      <c r="AR1940" s="525"/>
      <c r="AS1940" s="525"/>
      <c r="AT1940" s="525"/>
      <c r="AU1940" s="525"/>
      <c r="AV1940" s="525"/>
      <c r="AW1940" s="525"/>
      <c r="AX1940" s="525"/>
      <c r="AY1940" s="525"/>
      <c r="AZ1940" s="525"/>
      <c r="BA1940" s="525"/>
    </row>
    <row r="1941" spans="28:53" s="94" customFormat="1">
      <c r="AB1941" s="575"/>
      <c r="AC1941" s="569"/>
      <c r="AD1941" s="569"/>
      <c r="AE1941" s="569"/>
      <c r="AF1941" s="569"/>
      <c r="AG1941" s="569"/>
      <c r="AH1941" s="569"/>
      <c r="AI1941" s="569"/>
      <c r="AJ1941" s="569"/>
      <c r="AK1941" s="569"/>
      <c r="AL1941" s="569"/>
      <c r="AM1941" s="569"/>
      <c r="AN1941" s="569"/>
      <c r="AQ1941" s="525"/>
      <c r="AR1941" s="525"/>
      <c r="AS1941" s="525"/>
      <c r="AT1941" s="525"/>
      <c r="AU1941" s="525"/>
      <c r="AV1941" s="525"/>
      <c r="AW1941" s="525"/>
      <c r="AX1941" s="525"/>
      <c r="AY1941" s="525"/>
      <c r="AZ1941" s="525"/>
      <c r="BA1941" s="525"/>
    </row>
    <row r="1942" spans="28:53" s="94" customFormat="1">
      <c r="AB1942" s="575"/>
      <c r="AC1942" s="569"/>
      <c r="AD1942" s="569"/>
      <c r="AE1942" s="569"/>
      <c r="AF1942" s="569"/>
      <c r="AG1942" s="569"/>
      <c r="AH1942" s="569"/>
      <c r="AI1942" s="569"/>
      <c r="AJ1942" s="569"/>
      <c r="AK1942" s="569"/>
      <c r="AL1942" s="569"/>
      <c r="AM1942" s="569"/>
      <c r="AN1942" s="569"/>
      <c r="AQ1942" s="525"/>
      <c r="AR1942" s="525"/>
      <c r="AS1942" s="525"/>
      <c r="AT1942" s="525"/>
      <c r="AU1942" s="525"/>
      <c r="AV1942" s="525"/>
      <c r="AW1942" s="525"/>
      <c r="AX1942" s="525"/>
      <c r="AY1942" s="525"/>
      <c r="AZ1942" s="525"/>
      <c r="BA1942" s="525"/>
    </row>
    <row r="1943" spans="28:53" s="94" customFormat="1">
      <c r="AB1943" s="575"/>
      <c r="AC1943" s="569"/>
      <c r="AD1943" s="569"/>
      <c r="AE1943" s="569"/>
      <c r="AF1943" s="569"/>
      <c r="AG1943" s="569"/>
      <c r="AH1943" s="569"/>
      <c r="AI1943" s="569"/>
      <c r="AJ1943" s="569"/>
      <c r="AK1943" s="569"/>
      <c r="AL1943" s="569"/>
      <c r="AM1943" s="569"/>
      <c r="AN1943" s="569"/>
      <c r="AQ1943" s="525"/>
      <c r="AR1943" s="525"/>
      <c r="AS1943" s="525"/>
      <c r="AT1943" s="525"/>
      <c r="AU1943" s="525"/>
      <c r="AV1943" s="525"/>
      <c r="AW1943" s="525"/>
      <c r="AX1943" s="525"/>
      <c r="AY1943" s="525"/>
      <c r="AZ1943" s="525"/>
      <c r="BA1943" s="525"/>
    </row>
    <row r="1944" spans="28:53" s="94" customFormat="1">
      <c r="AB1944" s="575"/>
      <c r="AC1944" s="569"/>
      <c r="AD1944" s="569"/>
      <c r="AE1944" s="569"/>
      <c r="AF1944" s="569"/>
      <c r="AG1944" s="569"/>
      <c r="AH1944" s="569"/>
      <c r="AI1944" s="569"/>
      <c r="AJ1944" s="569"/>
      <c r="AK1944" s="569"/>
      <c r="AL1944" s="569"/>
      <c r="AM1944" s="569"/>
      <c r="AN1944" s="569"/>
      <c r="AQ1944" s="525"/>
      <c r="AR1944" s="525"/>
      <c r="AS1944" s="525"/>
      <c r="AT1944" s="525"/>
      <c r="AU1944" s="525"/>
      <c r="AV1944" s="525"/>
      <c r="AW1944" s="525"/>
      <c r="AX1944" s="525"/>
      <c r="AY1944" s="525"/>
      <c r="AZ1944" s="525"/>
      <c r="BA1944" s="525"/>
    </row>
    <row r="1945" spans="28:53" s="94" customFormat="1">
      <c r="AB1945" s="575"/>
      <c r="AC1945" s="569"/>
      <c r="AD1945" s="569"/>
      <c r="AE1945" s="569"/>
      <c r="AF1945" s="569"/>
      <c r="AG1945" s="569"/>
      <c r="AH1945" s="569"/>
      <c r="AI1945" s="569"/>
      <c r="AJ1945" s="569"/>
      <c r="AK1945" s="569"/>
      <c r="AL1945" s="569"/>
      <c r="AM1945" s="569"/>
      <c r="AN1945" s="569"/>
      <c r="AQ1945" s="525"/>
      <c r="AR1945" s="525"/>
      <c r="AS1945" s="525"/>
      <c r="AT1945" s="525"/>
      <c r="AU1945" s="525"/>
      <c r="AV1945" s="525"/>
      <c r="AW1945" s="525"/>
      <c r="AX1945" s="525"/>
      <c r="AY1945" s="525"/>
      <c r="AZ1945" s="525"/>
      <c r="BA1945" s="525"/>
    </row>
    <row r="1946" spans="28:53" s="94" customFormat="1">
      <c r="AB1946" s="575"/>
      <c r="AC1946" s="569"/>
      <c r="AD1946" s="569"/>
      <c r="AE1946" s="569"/>
      <c r="AF1946" s="569"/>
      <c r="AG1946" s="569"/>
      <c r="AH1946" s="569"/>
      <c r="AI1946" s="569"/>
      <c r="AJ1946" s="569"/>
      <c r="AK1946" s="569"/>
      <c r="AL1946" s="569"/>
      <c r="AM1946" s="569"/>
      <c r="AN1946" s="569"/>
      <c r="AQ1946" s="525"/>
      <c r="AR1946" s="525"/>
      <c r="AS1946" s="525"/>
      <c r="AT1946" s="525"/>
      <c r="AU1946" s="525"/>
      <c r="AV1946" s="525"/>
      <c r="AW1946" s="525"/>
      <c r="AX1946" s="525"/>
      <c r="AY1946" s="525"/>
      <c r="AZ1946" s="525"/>
      <c r="BA1946" s="525"/>
    </row>
    <row r="1947" spans="28:53" s="94" customFormat="1">
      <c r="AB1947" s="575"/>
      <c r="AC1947" s="569"/>
      <c r="AD1947" s="569"/>
      <c r="AE1947" s="569"/>
      <c r="AF1947" s="569"/>
      <c r="AG1947" s="569"/>
      <c r="AH1947" s="569"/>
      <c r="AI1947" s="569"/>
      <c r="AJ1947" s="569"/>
      <c r="AK1947" s="569"/>
      <c r="AL1947" s="569"/>
      <c r="AM1947" s="569"/>
      <c r="AN1947" s="569"/>
      <c r="AQ1947" s="525"/>
      <c r="AR1947" s="525"/>
      <c r="AS1947" s="525"/>
      <c r="AT1947" s="525"/>
      <c r="AU1947" s="525"/>
      <c r="AV1947" s="525"/>
      <c r="AW1947" s="525"/>
      <c r="AX1947" s="525"/>
      <c r="AY1947" s="525"/>
      <c r="AZ1947" s="525"/>
      <c r="BA1947" s="525"/>
    </row>
    <row r="1948" spans="28:53" s="94" customFormat="1">
      <c r="AB1948" s="575"/>
      <c r="AC1948" s="569"/>
      <c r="AD1948" s="569"/>
      <c r="AE1948" s="569"/>
      <c r="AF1948" s="569"/>
      <c r="AG1948" s="569"/>
      <c r="AH1948" s="569"/>
      <c r="AI1948" s="569"/>
      <c r="AJ1948" s="569"/>
      <c r="AK1948" s="569"/>
      <c r="AL1948" s="569"/>
      <c r="AM1948" s="569"/>
      <c r="AN1948" s="569"/>
      <c r="AQ1948" s="525"/>
      <c r="AR1948" s="525"/>
      <c r="AS1948" s="525"/>
      <c r="AT1948" s="525"/>
      <c r="AU1948" s="525"/>
      <c r="AV1948" s="525"/>
      <c r="AW1948" s="525"/>
      <c r="AX1948" s="525"/>
      <c r="AY1948" s="525"/>
      <c r="AZ1948" s="525"/>
      <c r="BA1948" s="525"/>
    </row>
    <row r="1949" spans="28:53" s="94" customFormat="1">
      <c r="AB1949" s="575"/>
      <c r="AC1949" s="569"/>
      <c r="AD1949" s="569"/>
      <c r="AE1949" s="569"/>
      <c r="AF1949" s="569"/>
      <c r="AG1949" s="569"/>
      <c r="AH1949" s="569"/>
      <c r="AI1949" s="569"/>
      <c r="AJ1949" s="569"/>
      <c r="AK1949" s="569"/>
      <c r="AL1949" s="569"/>
      <c r="AM1949" s="569"/>
      <c r="AN1949" s="569"/>
      <c r="AQ1949" s="525"/>
      <c r="AR1949" s="525"/>
      <c r="AS1949" s="525"/>
      <c r="AT1949" s="525"/>
      <c r="AU1949" s="525"/>
      <c r="AV1949" s="525"/>
      <c r="AW1949" s="525"/>
      <c r="AX1949" s="525"/>
      <c r="AY1949" s="525"/>
      <c r="AZ1949" s="525"/>
      <c r="BA1949" s="525"/>
    </row>
    <row r="1950" spans="28:53" s="94" customFormat="1">
      <c r="AB1950" s="575"/>
      <c r="AC1950" s="569"/>
      <c r="AD1950" s="569"/>
      <c r="AE1950" s="569"/>
      <c r="AF1950" s="569"/>
      <c r="AG1950" s="569"/>
      <c r="AH1950" s="569"/>
      <c r="AI1950" s="569"/>
      <c r="AJ1950" s="569"/>
      <c r="AK1950" s="569"/>
      <c r="AL1950" s="569"/>
      <c r="AM1950" s="569"/>
      <c r="AN1950" s="569"/>
      <c r="AQ1950" s="525"/>
      <c r="AR1950" s="525"/>
      <c r="AS1950" s="525"/>
      <c r="AT1950" s="525"/>
      <c r="AU1950" s="525"/>
      <c r="AV1950" s="525"/>
      <c r="AW1950" s="525"/>
      <c r="AX1950" s="525"/>
      <c r="AY1950" s="525"/>
      <c r="AZ1950" s="525"/>
      <c r="BA1950" s="525"/>
    </row>
    <row r="1951" spans="28:53" s="94" customFormat="1">
      <c r="AB1951" s="575"/>
      <c r="AC1951" s="569"/>
      <c r="AD1951" s="569"/>
      <c r="AE1951" s="569"/>
      <c r="AF1951" s="569"/>
      <c r="AG1951" s="569"/>
      <c r="AH1951" s="569"/>
      <c r="AI1951" s="569"/>
      <c r="AJ1951" s="569"/>
      <c r="AK1951" s="569"/>
      <c r="AL1951" s="569"/>
      <c r="AM1951" s="569"/>
      <c r="AN1951" s="569"/>
      <c r="AQ1951" s="525"/>
      <c r="AR1951" s="525"/>
      <c r="AS1951" s="525"/>
      <c r="AT1951" s="525"/>
      <c r="AU1951" s="525"/>
      <c r="AV1951" s="525"/>
      <c r="AW1951" s="525"/>
      <c r="AX1951" s="525"/>
      <c r="AY1951" s="525"/>
      <c r="AZ1951" s="525"/>
      <c r="BA1951" s="525"/>
    </row>
    <row r="1952" spans="28:53" s="94" customFormat="1">
      <c r="AB1952" s="575"/>
      <c r="AC1952" s="569"/>
      <c r="AD1952" s="569"/>
      <c r="AE1952" s="569"/>
      <c r="AF1952" s="569"/>
      <c r="AG1952" s="569"/>
      <c r="AH1952" s="569"/>
      <c r="AI1952" s="569"/>
      <c r="AJ1952" s="569"/>
      <c r="AK1952" s="569"/>
      <c r="AL1952" s="569"/>
      <c r="AM1952" s="569"/>
      <c r="AN1952" s="569"/>
      <c r="AQ1952" s="525"/>
      <c r="AR1952" s="525"/>
      <c r="AS1952" s="525"/>
      <c r="AT1952" s="525"/>
      <c r="AU1952" s="525"/>
      <c r="AV1952" s="525"/>
      <c r="AW1952" s="525"/>
      <c r="AX1952" s="525"/>
      <c r="AY1952" s="525"/>
      <c r="AZ1952" s="525"/>
      <c r="BA1952" s="525"/>
    </row>
    <row r="1953" spans="28:53" s="94" customFormat="1">
      <c r="AB1953" s="575"/>
      <c r="AC1953" s="569"/>
      <c r="AD1953" s="569"/>
      <c r="AE1953" s="569"/>
      <c r="AF1953" s="569"/>
      <c r="AG1953" s="569"/>
      <c r="AH1953" s="569"/>
      <c r="AI1953" s="569"/>
      <c r="AJ1953" s="569"/>
      <c r="AK1953" s="569"/>
      <c r="AL1953" s="569"/>
      <c r="AM1953" s="569"/>
      <c r="AN1953" s="569"/>
      <c r="AQ1953" s="525"/>
      <c r="AR1953" s="525"/>
      <c r="AS1953" s="525"/>
      <c r="AT1953" s="525"/>
      <c r="AU1953" s="525"/>
      <c r="AV1953" s="525"/>
      <c r="AW1953" s="525"/>
      <c r="AX1953" s="525"/>
      <c r="AY1953" s="525"/>
      <c r="AZ1953" s="525"/>
      <c r="BA1953" s="525"/>
    </row>
    <row r="1954" spans="28:53" s="94" customFormat="1">
      <c r="AB1954" s="575"/>
      <c r="AC1954" s="569"/>
      <c r="AD1954" s="569"/>
      <c r="AE1954" s="569"/>
      <c r="AF1954" s="569"/>
      <c r="AG1954" s="569"/>
      <c r="AH1954" s="569"/>
      <c r="AI1954" s="569"/>
      <c r="AJ1954" s="569"/>
      <c r="AK1954" s="569"/>
      <c r="AL1954" s="569"/>
      <c r="AM1954" s="569"/>
      <c r="AN1954" s="569"/>
      <c r="AQ1954" s="525"/>
      <c r="AR1954" s="525"/>
      <c r="AS1954" s="525"/>
      <c r="AT1954" s="525"/>
      <c r="AU1954" s="525"/>
      <c r="AV1954" s="525"/>
      <c r="AW1954" s="525"/>
      <c r="AX1954" s="525"/>
      <c r="AY1954" s="525"/>
      <c r="AZ1954" s="525"/>
      <c r="BA1954" s="525"/>
    </row>
    <row r="1955" spans="28:53" s="94" customFormat="1">
      <c r="AB1955" s="575"/>
      <c r="AC1955" s="569"/>
      <c r="AD1955" s="569"/>
      <c r="AE1955" s="569"/>
      <c r="AF1955" s="569"/>
      <c r="AG1955" s="569"/>
      <c r="AH1955" s="569"/>
      <c r="AI1955" s="569"/>
      <c r="AJ1955" s="569"/>
      <c r="AK1955" s="569"/>
      <c r="AL1955" s="569"/>
      <c r="AM1955" s="569"/>
      <c r="AN1955" s="569"/>
      <c r="AQ1955" s="525"/>
      <c r="AR1955" s="525"/>
      <c r="AS1955" s="525"/>
      <c r="AT1955" s="525"/>
      <c r="AU1955" s="525"/>
      <c r="AV1955" s="525"/>
      <c r="AW1955" s="525"/>
      <c r="AX1955" s="525"/>
      <c r="AY1955" s="525"/>
      <c r="AZ1955" s="525"/>
      <c r="BA1955" s="525"/>
    </row>
    <row r="1956" spans="28:53" s="94" customFormat="1">
      <c r="AB1956" s="575"/>
      <c r="AC1956" s="569"/>
      <c r="AD1956" s="569"/>
      <c r="AE1956" s="569"/>
      <c r="AF1956" s="569"/>
      <c r="AG1956" s="569"/>
      <c r="AH1956" s="569"/>
      <c r="AI1956" s="569"/>
      <c r="AJ1956" s="569"/>
      <c r="AK1956" s="569"/>
      <c r="AL1956" s="569"/>
      <c r="AM1956" s="569"/>
      <c r="AN1956" s="569"/>
      <c r="AQ1956" s="525"/>
      <c r="AR1956" s="525"/>
      <c r="AS1956" s="525"/>
      <c r="AT1956" s="525"/>
      <c r="AU1956" s="525"/>
      <c r="AV1956" s="525"/>
      <c r="AW1956" s="525"/>
      <c r="AX1956" s="525"/>
      <c r="AY1956" s="525"/>
      <c r="AZ1956" s="525"/>
      <c r="BA1956" s="525"/>
    </row>
    <row r="1957" spans="28:53" s="94" customFormat="1">
      <c r="AB1957" s="575"/>
      <c r="AC1957" s="569"/>
      <c r="AD1957" s="569"/>
      <c r="AE1957" s="569"/>
      <c r="AF1957" s="569"/>
      <c r="AG1957" s="569"/>
      <c r="AH1957" s="569"/>
      <c r="AI1957" s="569"/>
      <c r="AJ1957" s="569"/>
      <c r="AK1957" s="569"/>
      <c r="AL1957" s="569"/>
      <c r="AM1957" s="569"/>
      <c r="AN1957" s="569"/>
      <c r="AQ1957" s="525"/>
      <c r="AR1957" s="525"/>
      <c r="AS1957" s="525"/>
      <c r="AT1957" s="525"/>
      <c r="AU1957" s="525"/>
      <c r="AV1957" s="525"/>
      <c r="AW1957" s="525"/>
      <c r="AX1957" s="525"/>
      <c r="AY1957" s="525"/>
      <c r="AZ1957" s="525"/>
      <c r="BA1957" s="525"/>
    </row>
    <row r="1958" spans="28:53" s="94" customFormat="1">
      <c r="AB1958" s="575"/>
      <c r="AC1958" s="569"/>
      <c r="AD1958" s="569"/>
      <c r="AE1958" s="569"/>
      <c r="AF1958" s="569"/>
      <c r="AG1958" s="569"/>
      <c r="AH1958" s="569"/>
      <c r="AI1958" s="569"/>
      <c r="AJ1958" s="569"/>
      <c r="AK1958" s="569"/>
      <c r="AL1958" s="569"/>
      <c r="AM1958" s="569"/>
      <c r="AN1958" s="569"/>
      <c r="AQ1958" s="525"/>
      <c r="AR1958" s="525"/>
      <c r="AS1958" s="525"/>
      <c r="AT1958" s="525"/>
      <c r="AU1958" s="525"/>
      <c r="AV1958" s="525"/>
      <c r="AW1958" s="525"/>
      <c r="AX1958" s="525"/>
      <c r="AY1958" s="525"/>
      <c r="AZ1958" s="525"/>
      <c r="BA1958" s="525"/>
    </row>
    <row r="1959" spans="28:53" s="94" customFormat="1">
      <c r="AB1959" s="575"/>
      <c r="AC1959" s="569"/>
      <c r="AD1959" s="569"/>
      <c r="AE1959" s="569"/>
      <c r="AF1959" s="569"/>
      <c r="AG1959" s="569"/>
      <c r="AH1959" s="569"/>
      <c r="AI1959" s="569"/>
      <c r="AJ1959" s="569"/>
      <c r="AK1959" s="569"/>
      <c r="AL1959" s="569"/>
      <c r="AM1959" s="569"/>
      <c r="AN1959" s="569"/>
      <c r="AQ1959" s="525"/>
      <c r="AR1959" s="525"/>
      <c r="AS1959" s="525"/>
      <c r="AT1959" s="525"/>
      <c r="AU1959" s="525"/>
      <c r="AV1959" s="525"/>
      <c r="AW1959" s="525"/>
      <c r="AX1959" s="525"/>
      <c r="AY1959" s="525"/>
      <c r="AZ1959" s="525"/>
      <c r="BA1959" s="525"/>
    </row>
    <row r="1960" spans="28:53" s="94" customFormat="1">
      <c r="AB1960" s="575"/>
      <c r="AC1960" s="569"/>
      <c r="AD1960" s="569"/>
      <c r="AE1960" s="569"/>
      <c r="AF1960" s="569"/>
      <c r="AG1960" s="569"/>
      <c r="AH1960" s="569"/>
      <c r="AI1960" s="569"/>
      <c r="AJ1960" s="569"/>
      <c r="AK1960" s="569"/>
      <c r="AL1960" s="569"/>
      <c r="AM1960" s="569"/>
      <c r="AN1960" s="569"/>
      <c r="AQ1960" s="525"/>
      <c r="AR1960" s="525"/>
      <c r="AS1960" s="525"/>
      <c r="AT1960" s="525"/>
      <c r="AU1960" s="525"/>
      <c r="AV1960" s="525"/>
      <c r="AW1960" s="525"/>
      <c r="AX1960" s="525"/>
      <c r="AY1960" s="525"/>
      <c r="AZ1960" s="525"/>
      <c r="BA1960" s="525"/>
    </row>
    <row r="1961" spans="28:53" s="94" customFormat="1">
      <c r="AB1961" s="575"/>
      <c r="AC1961" s="569"/>
      <c r="AD1961" s="569"/>
      <c r="AE1961" s="569"/>
      <c r="AF1961" s="569"/>
      <c r="AG1961" s="569"/>
      <c r="AH1961" s="569"/>
      <c r="AI1961" s="569"/>
      <c r="AJ1961" s="569"/>
      <c r="AK1961" s="569"/>
      <c r="AL1961" s="569"/>
      <c r="AM1961" s="569"/>
      <c r="AN1961" s="569"/>
      <c r="AQ1961" s="525"/>
      <c r="AR1961" s="525"/>
      <c r="AS1961" s="525"/>
      <c r="AT1961" s="525"/>
      <c r="AU1961" s="525"/>
      <c r="AV1961" s="525"/>
      <c r="AW1961" s="525"/>
      <c r="AX1961" s="525"/>
      <c r="AY1961" s="525"/>
      <c r="AZ1961" s="525"/>
      <c r="BA1961" s="525"/>
    </row>
    <row r="1962" spans="28:53" s="94" customFormat="1">
      <c r="AB1962" s="575"/>
      <c r="AC1962" s="569"/>
      <c r="AD1962" s="569"/>
      <c r="AE1962" s="569"/>
      <c r="AF1962" s="569"/>
      <c r="AG1962" s="569"/>
      <c r="AH1962" s="569"/>
      <c r="AI1962" s="569"/>
      <c r="AJ1962" s="569"/>
      <c r="AK1962" s="569"/>
      <c r="AL1962" s="569"/>
      <c r="AM1962" s="569"/>
      <c r="AN1962" s="569"/>
      <c r="AQ1962" s="525"/>
      <c r="AR1962" s="525"/>
      <c r="AS1962" s="525"/>
      <c r="AT1962" s="525"/>
      <c r="AU1962" s="525"/>
      <c r="AV1962" s="525"/>
      <c r="AW1962" s="525"/>
      <c r="AX1962" s="525"/>
      <c r="AY1962" s="525"/>
      <c r="AZ1962" s="525"/>
      <c r="BA1962" s="525"/>
    </row>
    <row r="1963" spans="28:53" s="94" customFormat="1">
      <c r="AB1963" s="575"/>
      <c r="AC1963" s="569"/>
      <c r="AD1963" s="569"/>
      <c r="AE1963" s="569"/>
      <c r="AF1963" s="569"/>
      <c r="AG1963" s="569"/>
      <c r="AH1963" s="569"/>
      <c r="AI1963" s="569"/>
      <c r="AJ1963" s="569"/>
      <c r="AK1963" s="569"/>
      <c r="AL1963" s="569"/>
      <c r="AM1963" s="569"/>
      <c r="AN1963" s="569"/>
      <c r="AQ1963" s="525"/>
      <c r="AR1963" s="525"/>
      <c r="AS1963" s="525"/>
      <c r="AT1963" s="525"/>
      <c r="AU1963" s="525"/>
      <c r="AV1963" s="525"/>
      <c r="AW1963" s="525"/>
      <c r="AX1963" s="525"/>
      <c r="AY1963" s="525"/>
      <c r="AZ1963" s="525"/>
      <c r="BA1963" s="525"/>
    </row>
    <row r="1964" spans="28:53" s="94" customFormat="1">
      <c r="AB1964" s="575"/>
      <c r="AC1964" s="569"/>
      <c r="AD1964" s="569"/>
      <c r="AE1964" s="569"/>
      <c r="AF1964" s="569"/>
      <c r="AG1964" s="569"/>
      <c r="AH1964" s="569"/>
      <c r="AI1964" s="569"/>
      <c r="AJ1964" s="569"/>
      <c r="AK1964" s="569"/>
      <c r="AL1964" s="569"/>
      <c r="AM1964" s="569"/>
      <c r="AN1964" s="569"/>
      <c r="AQ1964" s="525"/>
      <c r="AR1964" s="525"/>
      <c r="AS1964" s="525"/>
      <c r="AT1964" s="525"/>
      <c r="AU1964" s="525"/>
      <c r="AV1964" s="525"/>
      <c r="AW1964" s="525"/>
      <c r="AX1964" s="525"/>
      <c r="AY1964" s="525"/>
      <c r="AZ1964" s="525"/>
      <c r="BA1964" s="525"/>
    </row>
    <row r="1965" spans="28:53" s="94" customFormat="1">
      <c r="AB1965" s="575"/>
      <c r="AC1965" s="569"/>
      <c r="AD1965" s="569"/>
      <c r="AE1965" s="569"/>
      <c r="AF1965" s="569"/>
      <c r="AG1965" s="569"/>
      <c r="AH1965" s="569"/>
      <c r="AI1965" s="569"/>
      <c r="AJ1965" s="569"/>
      <c r="AK1965" s="569"/>
      <c r="AL1965" s="569"/>
      <c r="AM1965" s="569"/>
      <c r="AN1965" s="569"/>
      <c r="AQ1965" s="525"/>
      <c r="AR1965" s="525"/>
      <c r="AS1965" s="525"/>
      <c r="AT1965" s="525"/>
      <c r="AU1965" s="525"/>
      <c r="AV1965" s="525"/>
      <c r="AW1965" s="525"/>
      <c r="AX1965" s="525"/>
      <c r="AY1965" s="525"/>
      <c r="AZ1965" s="525"/>
      <c r="BA1965" s="525"/>
    </row>
    <row r="1966" spans="28:53" s="94" customFormat="1">
      <c r="AB1966" s="575"/>
      <c r="AC1966" s="569"/>
      <c r="AD1966" s="569"/>
      <c r="AE1966" s="569"/>
      <c r="AF1966" s="569"/>
      <c r="AG1966" s="569"/>
      <c r="AH1966" s="569"/>
      <c r="AI1966" s="569"/>
      <c r="AJ1966" s="569"/>
      <c r="AK1966" s="569"/>
      <c r="AL1966" s="569"/>
      <c r="AM1966" s="569"/>
      <c r="AN1966" s="569"/>
      <c r="AQ1966" s="525"/>
      <c r="AR1966" s="525"/>
      <c r="AS1966" s="525"/>
      <c r="AT1966" s="525"/>
      <c r="AU1966" s="525"/>
      <c r="AV1966" s="525"/>
      <c r="AW1966" s="525"/>
      <c r="AX1966" s="525"/>
      <c r="AY1966" s="525"/>
      <c r="AZ1966" s="525"/>
      <c r="BA1966" s="525"/>
    </row>
    <row r="1967" spans="28:53" s="94" customFormat="1">
      <c r="AB1967" s="575"/>
      <c r="AC1967" s="569"/>
      <c r="AD1967" s="569"/>
      <c r="AE1967" s="569"/>
      <c r="AF1967" s="569"/>
      <c r="AG1967" s="569"/>
      <c r="AH1967" s="569"/>
      <c r="AI1967" s="569"/>
      <c r="AJ1967" s="569"/>
      <c r="AK1967" s="569"/>
      <c r="AL1967" s="569"/>
      <c r="AM1967" s="569"/>
      <c r="AN1967" s="569"/>
      <c r="AQ1967" s="525"/>
      <c r="AR1967" s="525"/>
      <c r="AS1967" s="525"/>
      <c r="AT1967" s="525"/>
      <c r="AU1967" s="525"/>
      <c r="AV1967" s="525"/>
      <c r="AW1967" s="525"/>
      <c r="AX1967" s="525"/>
      <c r="AY1967" s="525"/>
      <c r="AZ1967" s="525"/>
      <c r="BA1967" s="525"/>
    </row>
    <row r="1968" spans="28:53" s="94" customFormat="1">
      <c r="AB1968" s="575"/>
      <c r="AC1968" s="569"/>
      <c r="AD1968" s="569"/>
      <c r="AE1968" s="569"/>
      <c r="AF1968" s="569"/>
      <c r="AG1968" s="569"/>
      <c r="AH1968" s="569"/>
      <c r="AI1968" s="569"/>
      <c r="AJ1968" s="569"/>
      <c r="AK1968" s="569"/>
      <c r="AL1968" s="569"/>
      <c r="AM1968" s="569"/>
      <c r="AN1968" s="569"/>
      <c r="AQ1968" s="525"/>
      <c r="AR1968" s="525"/>
      <c r="AS1968" s="525"/>
      <c r="AT1968" s="525"/>
      <c r="AU1968" s="525"/>
      <c r="AV1968" s="525"/>
      <c r="AW1968" s="525"/>
      <c r="AX1968" s="525"/>
      <c r="AY1968" s="525"/>
      <c r="AZ1968" s="525"/>
      <c r="BA1968" s="525"/>
    </row>
    <row r="1969" spans="28:53" s="94" customFormat="1">
      <c r="AB1969" s="575"/>
      <c r="AC1969" s="569"/>
      <c r="AD1969" s="569"/>
      <c r="AE1969" s="569"/>
      <c r="AF1969" s="569"/>
      <c r="AG1969" s="569"/>
      <c r="AH1969" s="569"/>
      <c r="AI1969" s="569"/>
      <c r="AJ1969" s="569"/>
      <c r="AK1969" s="569"/>
      <c r="AL1969" s="569"/>
      <c r="AM1969" s="569"/>
      <c r="AN1969" s="569"/>
      <c r="AQ1969" s="525"/>
      <c r="AR1969" s="525"/>
      <c r="AS1969" s="525"/>
      <c r="AT1969" s="525"/>
      <c r="AU1969" s="525"/>
      <c r="AV1969" s="525"/>
      <c r="AW1969" s="525"/>
      <c r="AX1969" s="525"/>
      <c r="AY1969" s="525"/>
      <c r="AZ1969" s="525"/>
      <c r="BA1969" s="525"/>
    </row>
    <row r="1970" spans="28:53" s="94" customFormat="1">
      <c r="AB1970" s="575"/>
      <c r="AC1970" s="569"/>
      <c r="AD1970" s="569"/>
      <c r="AE1970" s="569"/>
      <c r="AF1970" s="569"/>
      <c r="AG1970" s="569"/>
      <c r="AH1970" s="569"/>
      <c r="AI1970" s="569"/>
      <c r="AJ1970" s="569"/>
      <c r="AK1970" s="569"/>
      <c r="AL1970" s="569"/>
      <c r="AM1970" s="569"/>
      <c r="AN1970" s="569"/>
      <c r="AQ1970" s="525"/>
      <c r="AR1970" s="525"/>
      <c r="AS1970" s="525"/>
      <c r="AT1970" s="525"/>
      <c r="AU1970" s="525"/>
      <c r="AV1970" s="525"/>
      <c r="AW1970" s="525"/>
      <c r="AX1970" s="525"/>
      <c r="AY1970" s="525"/>
      <c r="AZ1970" s="525"/>
      <c r="BA1970" s="525"/>
    </row>
    <row r="1971" spans="28:53" s="94" customFormat="1">
      <c r="AB1971" s="575"/>
      <c r="AC1971" s="569"/>
      <c r="AD1971" s="569"/>
      <c r="AE1971" s="569"/>
      <c r="AF1971" s="569"/>
      <c r="AG1971" s="569"/>
      <c r="AH1971" s="569"/>
      <c r="AI1971" s="569"/>
      <c r="AJ1971" s="569"/>
      <c r="AK1971" s="569"/>
      <c r="AL1971" s="569"/>
      <c r="AM1971" s="569"/>
      <c r="AN1971" s="569"/>
      <c r="AQ1971" s="525"/>
      <c r="AR1971" s="525"/>
      <c r="AS1971" s="525"/>
      <c r="AT1971" s="525"/>
      <c r="AU1971" s="525"/>
      <c r="AV1971" s="525"/>
      <c r="AW1971" s="525"/>
      <c r="AX1971" s="525"/>
      <c r="AY1971" s="525"/>
      <c r="AZ1971" s="525"/>
      <c r="BA1971" s="525"/>
    </row>
    <row r="1972" spans="28:53" s="94" customFormat="1">
      <c r="AB1972" s="575"/>
      <c r="AC1972" s="569"/>
      <c r="AD1972" s="569"/>
      <c r="AE1972" s="569"/>
      <c r="AF1972" s="569"/>
      <c r="AG1972" s="569"/>
      <c r="AH1972" s="569"/>
      <c r="AI1972" s="569"/>
      <c r="AJ1972" s="569"/>
      <c r="AK1972" s="569"/>
      <c r="AL1972" s="569"/>
      <c r="AM1972" s="569"/>
      <c r="AN1972" s="569"/>
      <c r="AQ1972" s="525"/>
      <c r="AR1972" s="525"/>
      <c r="AS1972" s="525"/>
      <c r="AT1972" s="525"/>
      <c r="AU1972" s="525"/>
      <c r="AV1972" s="525"/>
      <c r="AW1972" s="525"/>
      <c r="AX1972" s="525"/>
      <c r="AY1972" s="525"/>
      <c r="AZ1972" s="525"/>
      <c r="BA1972" s="525"/>
    </row>
    <row r="1973" spans="28:53" s="94" customFormat="1">
      <c r="AB1973" s="575"/>
      <c r="AC1973" s="569"/>
      <c r="AD1973" s="569"/>
      <c r="AE1973" s="569"/>
      <c r="AF1973" s="569"/>
      <c r="AG1973" s="569"/>
      <c r="AH1973" s="569"/>
      <c r="AI1973" s="569"/>
      <c r="AJ1973" s="569"/>
      <c r="AK1973" s="569"/>
      <c r="AL1973" s="569"/>
      <c r="AM1973" s="569"/>
      <c r="AN1973" s="569"/>
      <c r="AQ1973" s="525"/>
      <c r="AR1973" s="525"/>
      <c r="AS1973" s="525"/>
      <c r="AT1973" s="525"/>
      <c r="AU1973" s="525"/>
      <c r="AV1973" s="525"/>
      <c r="AW1973" s="525"/>
      <c r="AX1973" s="525"/>
      <c r="AY1973" s="525"/>
      <c r="AZ1973" s="525"/>
      <c r="BA1973" s="525"/>
    </row>
    <row r="1974" spans="28:53" s="94" customFormat="1">
      <c r="AB1974" s="575"/>
      <c r="AC1974" s="569"/>
      <c r="AD1974" s="569"/>
      <c r="AE1974" s="569"/>
      <c r="AF1974" s="569"/>
      <c r="AG1974" s="569"/>
      <c r="AH1974" s="569"/>
      <c r="AI1974" s="569"/>
      <c r="AJ1974" s="569"/>
      <c r="AK1974" s="569"/>
      <c r="AL1974" s="569"/>
      <c r="AM1974" s="569"/>
      <c r="AN1974" s="569"/>
      <c r="AQ1974" s="525"/>
      <c r="AR1974" s="525"/>
      <c r="AS1974" s="525"/>
      <c r="AT1974" s="525"/>
      <c r="AU1974" s="525"/>
      <c r="AV1974" s="525"/>
      <c r="AW1974" s="525"/>
      <c r="AX1974" s="525"/>
      <c r="AY1974" s="525"/>
      <c r="AZ1974" s="525"/>
      <c r="BA1974" s="525"/>
    </row>
    <row r="1975" spans="28:53" s="94" customFormat="1">
      <c r="AB1975" s="575"/>
      <c r="AC1975" s="569"/>
      <c r="AD1975" s="569"/>
      <c r="AE1975" s="569"/>
      <c r="AF1975" s="569"/>
      <c r="AG1975" s="569"/>
      <c r="AH1975" s="569"/>
      <c r="AI1975" s="569"/>
      <c r="AJ1975" s="569"/>
      <c r="AK1975" s="569"/>
      <c r="AL1975" s="569"/>
      <c r="AM1975" s="569"/>
      <c r="AN1975" s="569"/>
      <c r="AQ1975" s="525"/>
      <c r="AR1975" s="525"/>
      <c r="AS1975" s="525"/>
      <c r="AT1975" s="525"/>
      <c r="AU1975" s="525"/>
      <c r="AV1975" s="525"/>
      <c r="AW1975" s="525"/>
      <c r="AX1975" s="525"/>
      <c r="AY1975" s="525"/>
      <c r="AZ1975" s="525"/>
      <c r="BA1975" s="525"/>
    </row>
    <row r="1976" spans="28:53" s="94" customFormat="1">
      <c r="AB1976" s="575"/>
      <c r="AC1976" s="569"/>
      <c r="AD1976" s="569"/>
      <c r="AE1976" s="569"/>
      <c r="AF1976" s="569"/>
      <c r="AG1976" s="569"/>
      <c r="AH1976" s="569"/>
      <c r="AI1976" s="569"/>
      <c r="AJ1976" s="569"/>
      <c r="AK1976" s="569"/>
      <c r="AL1976" s="569"/>
      <c r="AM1976" s="569"/>
      <c r="AN1976" s="569"/>
      <c r="AQ1976" s="525"/>
      <c r="AR1976" s="525"/>
      <c r="AS1976" s="525"/>
      <c r="AT1976" s="525"/>
      <c r="AU1976" s="525"/>
      <c r="AV1976" s="525"/>
      <c r="AW1976" s="525"/>
      <c r="AX1976" s="525"/>
      <c r="AY1976" s="525"/>
      <c r="AZ1976" s="525"/>
      <c r="BA1976" s="525"/>
    </row>
    <row r="1977" spans="28:53" s="94" customFormat="1">
      <c r="AB1977" s="575"/>
      <c r="AC1977" s="569"/>
      <c r="AD1977" s="569"/>
      <c r="AE1977" s="569"/>
      <c r="AF1977" s="569"/>
      <c r="AG1977" s="569"/>
      <c r="AH1977" s="569"/>
      <c r="AI1977" s="569"/>
      <c r="AJ1977" s="569"/>
      <c r="AK1977" s="569"/>
      <c r="AL1977" s="569"/>
      <c r="AM1977" s="569"/>
      <c r="AN1977" s="569"/>
      <c r="AQ1977" s="525"/>
      <c r="AR1977" s="525"/>
      <c r="AS1977" s="525"/>
      <c r="AT1977" s="525"/>
      <c r="AU1977" s="525"/>
      <c r="AV1977" s="525"/>
      <c r="AW1977" s="525"/>
      <c r="AX1977" s="525"/>
      <c r="AY1977" s="525"/>
      <c r="AZ1977" s="525"/>
      <c r="BA1977" s="525"/>
    </row>
    <row r="1978" spans="28:53" s="94" customFormat="1">
      <c r="AB1978" s="575"/>
      <c r="AC1978" s="569"/>
      <c r="AD1978" s="569"/>
      <c r="AE1978" s="569"/>
      <c r="AF1978" s="569"/>
      <c r="AG1978" s="569"/>
      <c r="AH1978" s="569"/>
      <c r="AI1978" s="569"/>
      <c r="AJ1978" s="569"/>
      <c r="AK1978" s="569"/>
      <c r="AL1978" s="569"/>
      <c r="AM1978" s="569"/>
      <c r="AN1978" s="569"/>
      <c r="AQ1978" s="525"/>
      <c r="AR1978" s="525"/>
      <c r="AS1978" s="525"/>
      <c r="AT1978" s="525"/>
      <c r="AU1978" s="525"/>
      <c r="AV1978" s="525"/>
      <c r="AW1978" s="525"/>
      <c r="AX1978" s="525"/>
      <c r="AY1978" s="525"/>
      <c r="AZ1978" s="525"/>
      <c r="BA1978" s="525"/>
    </row>
    <row r="1979" spans="28:53" s="94" customFormat="1">
      <c r="AB1979" s="575"/>
      <c r="AC1979" s="569"/>
      <c r="AD1979" s="569"/>
      <c r="AE1979" s="569"/>
      <c r="AF1979" s="569"/>
      <c r="AG1979" s="569"/>
      <c r="AH1979" s="569"/>
      <c r="AI1979" s="569"/>
      <c r="AJ1979" s="569"/>
      <c r="AK1979" s="569"/>
      <c r="AL1979" s="569"/>
      <c r="AM1979" s="569"/>
      <c r="AN1979" s="569"/>
      <c r="AQ1979" s="525"/>
      <c r="AR1979" s="525"/>
      <c r="AS1979" s="525"/>
      <c r="AT1979" s="525"/>
      <c r="AU1979" s="525"/>
      <c r="AV1979" s="525"/>
      <c r="AW1979" s="525"/>
      <c r="AX1979" s="525"/>
      <c r="AY1979" s="525"/>
      <c r="AZ1979" s="525"/>
      <c r="BA1979" s="525"/>
    </row>
    <row r="1980" spans="28:53" s="94" customFormat="1">
      <c r="AB1980" s="575"/>
      <c r="AC1980" s="569"/>
      <c r="AD1980" s="569"/>
      <c r="AE1980" s="569"/>
      <c r="AF1980" s="569"/>
      <c r="AG1980" s="569"/>
      <c r="AH1980" s="569"/>
      <c r="AI1980" s="569"/>
      <c r="AJ1980" s="569"/>
      <c r="AK1980" s="569"/>
      <c r="AL1980" s="569"/>
      <c r="AM1980" s="569"/>
      <c r="AN1980" s="569"/>
      <c r="AQ1980" s="525"/>
      <c r="AR1980" s="525"/>
      <c r="AS1980" s="525"/>
      <c r="AT1980" s="525"/>
      <c r="AU1980" s="525"/>
      <c r="AV1980" s="525"/>
      <c r="AW1980" s="525"/>
      <c r="AX1980" s="525"/>
      <c r="AY1980" s="525"/>
      <c r="AZ1980" s="525"/>
      <c r="BA1980" s="525"/>
    </row>
    <row r="1981" spans="28:53" s="94" customFormat="1">
      <c r="AB1981" s="575"/>
      <c r="AC1981" s="569"/>
      <c r="AD1981" s="569"/>
      <c r="AE1981" s="569"/>
      <c r="AF1981" s="569"/>
      <c r="AG1981" s="569"/>
      <c r="AH1981" s="569"/>
      <c r="AI1981" s="569"/>
      <c r="AJ1981" s="569"/>
      <c r="AK1981" s="569"/>
      <c r="AL1981" s="569"/>
      <c r="AM1981" s="569"/>
      <c r="AN1981" s="569"/>
      <c r="AQ1981" s="525"/>
      <c r="AR1981" s="525"/>
      <c r="AS1981" s="525"/>
      <c r="AT1981" s="525"/>
      <c r="AU1981" s="525"/>
      <c r="AV1981" s="525"/>
      <c r="AW1981" s="525"/>
      <c r="AX1981" s="525"/>
      <c r="AY1981" s="525"/>
      <c r="AZ1981" s="525"/>
      <c r="BA1981" s="525"/>
    </row>
    <row r="1982" spans="28:53" s="94" customFormat="1">
      <c r="AB1982" s="575"/>
      <c r="AC1982" s="569"/>
      <c r="AD1982" s="569"/>
      <c r="AE1982" s="569"/>
      <c r="AF1982" s="569"/>
      <c r="AG1982" s="569"/>
      <c r="AH1982" s="569"/>
      <c r="AI1982" s="569"/>
      <c r="AJ1982" s="569"/>
      <c r="AK1982" s="569"/>
      <c r="AL1982" s="569"/>
      <c r="AM1982" s="569"/>
      <c r="AN1982" s="569"/>
      <c r="AQ1982" s="525"/>
      <c r="AR1982" s="525"/>
      <c r="AS1982" s="525"/>
      <c r="AT1982" s="525"/>
      <c r="AU1982" s="525"/>
      <c r="AV1982" s="525"/>
      <c r="AW1982" s="525"/>
      <c r="AX1982" s="525"/>
      <c r="AY1982" s="525"/>
      <c r="AZ1982" s="525"/>
      <c r="BA1982" s="525"/>
    </row>
    <row r="1983" spans="28:53" s="94" customFormat="1">
      <c r="AB1983" s="575"/>
      <c r="AC1983" s="569"/>
      <c r="AD1983" s="569"/>
      <c r="AE1983" s="569"/>
      <c r="AF1983" s="569"/>
      <c r="AG1983" s="569"/>
      <c r="AH1983" s="569"/>
      <c r="AI1983" s="569"/>
      <c r="AJ1983" s="569"/>
      <c r="AK1983" s="569"/>
      <c r="AL1983" s="569"/>
      <c r="AM1983" s="569"/>
      <c r="AN1983" s="569"/>
      <c r="AQ1983" s="525"/>
      <c r="AR1983" s="525"/>
      <c r="AS1983" s="525"/>
      <c r="AT1983" s="525"/>
      <c r="AU1983" s="525"/>
      <c r="AV1983" s="525"/>
      <c r="AW1983" s="525"/>
      <c r="AX1983" s="525"/>
      <c r="AY1983" s="525"/>
      <c r="AZ1983" s="525"/>
      <c r="BA1983" s="525"/>
    </row>
    <row r="1984" spans="28:53" s="94" customFormat="1">
      <c r="AB1984" s="575"/>
      <c r="AC1984" s="569"/>
      <c r="AD1984" s="569"/>
      <c r="AE1984" s="569"/>
      <c r="AF1984" s="569"/>
      <c r="AG1984" s="569"/>
      <c r="AH1984" s="569"/>
      <c r="AI1984" s="569"/>
      <c r="AJ1984" s="569"/>
      <c r="AK1984" s="569"/>
      <c r="AL1984" s="569"/>
      <c r="AM1984" s="569"/>
      <c r="AN1984" s="569"/>
      <c r="AQ1984" s="525"/>
      <c r="AR1984" s="525"/>
      <c r="AS1984" s="525"/>
      <c r="AT1984" s="525"/>
      <c r="AU1984" s="525"/>
      <c r="AV1984" s="525"/>
      <c r="AW1984" s="525"/>
      <c r="AX1984" s="525"/>
      <c r="AY1984" s="525"/>
      <c r="AZ1984" s="525"/>
      <c r="BA1984" s="525"/>
    </row>
    <row r="1985" spans="28:53" s="94" customFormat="1">
      <c r="AB1985" s="575"/>
      <c r="AC1985" s="569"/>
      <c r="AD1985" s="569"/>
      <c r="AE1985" s="569"/>
      <c r="AF1985" s="569"/>
      <c r="AG1985" s="569"/>
      <c r="AH1985" s="569"/>
      <c r="AI1985" s="569"/>
      <c r="AJ1985" s="569"/>
      <c r="AK1985" s="569"/>
      <c r="AL1985" s="569"/>
      <c r="AM1985" s="569"/>
      <c r="AN1985" s="569"/>
      <c r="AQ1985" s="525"/>
      <c r="AR1985" s="525"/>
      <c r="AS1985" s="525"/>
      <c r="AT1985" s="525"/>
      <c r="AU1985" s="525"/>
      <c r="AV1985" s="525"/>
      <c r="AW1985" s="525"/>
      <c r="AX1985" s="525"/>
      <c r="AY1985" s="525"/>
      <c r="AZ1985" s="525"/>
      <c r="BA1985" s="525"/>
    </row>
    <row r="1986" spans="28:53" s="94" customFormat="1">
      <c r="AB1986" s="575"/>
      <c r="AC1986" s="569"/>
      <c r="AD1986" s="569"/>
      <c r="AE1986" s="569"/>
      <c r="AF1986" s="569"/>
      <c r="AG1986" s="569"/>
      <c r="AH1986" s="569"/>
      <c r="AI1986" s="569"/>
      <c r="AJ1986" s="569"/>
      <c r="AK1986" s="569"/>
      <c r="AL1986" s="569"/>
      <c r="AM1986" s="569"/>
      <c r="AN1986" s="569"/>
      <c r="AQ1986" s="525"/>
      <c r="AR1986" s="525"/>
      <c r="AS1986" s="525"/>
      <c r="AT1986" s="525"/>
      <c r="AU1986" s="525"/>
      <c r="AV1986" s="525"/>
      <c r="AW1986" s="525"/>
      <c r="AX1986" s="525"/>
      <c r="AY1986" s="525"/>
      <c r="AZ1986" s="525"/>
      <c r="BA1986" s="525"/>
    </row>
    <row r="1987" spans="28:53" s="94" customFormat="1">
      <c r="AB1987" s="575"/>
      <c r="AC1987" s="569"/>
      <c r="AD1987" s="569"/>
      <c r="AE1987" s="569"/>
      <c r="AF1987" s="569"/>
      <c r="AG1987" s="569"/>
      <c r="AH1987" s="569"/>
      <c r="AI1987" s="569"/>
      <c r="AJ1987" s="569"/>
      <c r="AK1987" s="569"/>
      <c r="AL1987" s="569"/>
      <c r="AM1987" s="569"/>
      <c r="AN1987" s="569"/>
      <c r="AQ1987" s="525"/>
      <c r="AR1987" s="525"/>
      <c r="AS1987" s="525"/>
      <c r="AT1987" s="525"/>
      <c r="AU1987" s="525"/>
      <c r="AV1987" s="525"/>
      <c r="AW1987" s="525"/>
      <c r="AX1987" s="525"/>
      <c r="AY1987" s="525"/>
      <c r="AZ1987" s="525"/>
      <c r="BA1987" s="525"/>
    </row>
    <row r="1988" spans="28:53" s="94" customFormat="1">
      <c r="AB1988" s="575"/>
      <c r="AC1988" s="569"/>
      <c r="AD1988" s="569"/>
      <c r="AE1988" s="569"/>
      <c r="AF1988" s="569"/>
      <c r="AG1988" s="569"/>
      <c r="AH1988" s="569"/>
      <c r="AI1988" s="569"/>
      <c r="AJ1988" s="569"/>
      <c r="AK1988" s="569"/>
      <c r="AL1988" s="569"/>
      <c r="AM1988" s="569"/>
      <c r="AN1988" s="569"/>
      <c r="AQ1988" s="525"/>
      <c r="AR1988" s="525"/>
      <c r="AS1988" s="525"/>
      <c r="AT1988" s="525"/>
      <c r="AU1988" s="525"/>
      <c r="AV1988" s="525"/>
      <c r="AW1988" s="525"/>
      <c r="AX1988" s="525"/>
      <c r="AY1988" s="525"/>
      <c r="AZ1988" s="525"/>
      <c r="BA1988" s="525"/>
    </row>
    <row r="1989" spans="28:53" s="94" customFormat="1">
      <c r="AB1989" s="575"/>
      <c r="AC1989" s="569"/>
      <c r="AD1989" s="569"/>
      <c r="AE1989" s="569"/>
      <c r="AF1989" s="569"/>
      <c r="AG1989" s="569"/>
      <c r="AH1989" s="569"/>
      <c r="AI1989" s="569"/>
      <c r="AJ1989" s="569"/>
      <c r="AK1989" s="569"/>
      <c r="AL1989" s="569"/>
      <c r="AM1989" s="569"/>
      <c r="AN1989" s="569"/>
      <c r="AQ1989" s="525"/>
      <c r="AR1989" s="525"/>
      <c r="AS1989" s="525"/>
      <c r="AT1989" s="525"/>
      <c r="AU1989" s="525"/>
      <c r="AV1989" s="525"/>
      <c r="AW1989" s="525"/>
      <c r="AX1989" s="525"/>
      <c r="AY1989" s="525"/>
      <c r="AZ1989" s="525"/>
      <c r="BA1989" s="525"/>
    </row>
    <row r="1990" spans="28:53" s="94" customFormat="1">
      <c r="AB1990" s="575"/>
      <c r="AC1990" s="569"/>
      <c r="AD1990" s="569"/>
      <c r="AE1990" s="569"/>
      <c r="AF1990" s="569"/>
      <c r="AG1990" s="569"/>
      <c r="AH1990" s="569"/>
      <c r="AI1990" s="569"/>
      <c r="AJ1990" s="569"/>
      <c r="AK1990" s="569"/>
      <c r="AL1990" s="569"/>
      <c r="AM1990" s="569"/>
      <c r="AN1990" s="569"/>
      <c r="AQ1990" s="525"/>
      <c r="AR1990" s="525"/>
      <c r="AS1990" s="525"/>
      <c r="AT1990" s="525"/>
      <c r="AU1990" s="525"/>
      <c r="AV1990" s="525"/>
      <c r="AW1990" s="525"/>
      <c r="AX1990" s="525"/>
      <c r="AY1990" s="525"/>
      <c r="AZ1990" s="525"/>
      <c r="BA1990" s="525"/>
    </row>
    <row r="1991" spans="28:53" s="94" customFormat="1">
      <c r="AB1991" s="575"/>
      <c r="AC1991" s="569"/>
      <c r="AD1991" s="569"/>
      <c r="AE1991" s="569"/>
      <c r="AF1991" s="569"/>
      <c r="AG1991" s="569"/>
      <c r="AH1991" s="569"/>
      <c r="AI1991" s="569"/>
      <c r="AJ1991" s="569"/>
      <c r="AK1991" s="569"/>
      <c r="AL1991" s="569"/>
      <c r="AM1991" s="569"/>
      <c r="AN1991" s="569"/>
      <c r="AQ1991" s="525"/>
      <c r="AR1991" s="525"/>
      <c r="AS1991" s="525"/>
      <c r="AT1991" s="525"/>
      <c r="AU1991" s="525"/>
      <c r="AV1991" s="525"/>
      <c r="AW1991" s="525"/>
      <c r="AX1991" s="525"/>
      <c r="AY1991" s="525"/>
      <c r="AZ1991" s="525"/>
      <c r="BA1991" s="525"/>
    </row>
    <row r="1992" spans="28:53" s="94" customFormat="1">
      <c r="AB1992" s="575"/>
      <c r="AC1992" s="569"/>
      <c r="AD1992" s="569"/>
      <c r="AE1992" s="569"/>
      <c r="AF1992" s="569"/>
      <c r="AG1992" s="569"/>
      <c r="AH1992" s="569"/>
      <c r="AI1992" s="569"/>
      <c r="AJ1992" s="569"/>
      <c r="AK1992" s="569"/>
      <c r="AL1992" s="569"/>
      <c r="AM1992" s="569"/>
      <c r="AN1992" s="569"/>
      <c r="AQ1992" s="525"/>
      <c r="AR1992" s="525"/>
      <c r="AS1992" s="525"/>
      <c r="AT1992" s="525"/>
      <c r="AU1992" s="525"/>
      <c r="AV1992" s="525"/>
      <c r="AW1992" s="525"/>
      <c r="AX1992" s="525"/>
      <c r="AY1992" s="525"/>
      <c r="AZ1992" s="525"/>
      <c r="BA1992" s="525"/>
    </row>
    <row r="1993" spans="28:53" s="94" customFormat="1">
      <c r="AB1993" s="575"/>
      <c r="AC1993" s="569"/>
      <c r="AD1993" s="569"/>
      <c r="AE1993" s="569"/>
      <c r="AF1993" s="569"/>
      <c r="AG1993" s="569"/>
      <c r="AH1993" s="569"/>
      <c r="AI1993" s="569"/>
      <c r="AJ1993" s="569"/>
      <c r="AK1993" s="569"/>
      <c r="AL1993" s="569"/>
      <c r="AM1993" s="569"/>
      <c r="AN1993" s="569"/>
      <c r="AQ1993" s="525"/>
      <c r="AR1993" s="525"/>
      <c r="AS1993" s="525"/>
      <c r="AT1993" s="525"/>
      <c r="AU1993" s="525"/>
      <c r="AV1993" s="525"/>
      <c r="AW1993" s="525"/>
      <c r="AX1993" s="525"/>
      <c r="AY1993" s="525"/>
      <c r="AZ1993" s="525"/>
      <c r="BA1993" s="525"/>
    </row>
    <row r="1994" spans="28:53" s="94" customFormat="1">
      <c r="AB1994" s="575"/>
      <c r="AC1994" s="569"/>
      <c r="AD1994" s="569"/>
      <c r="AE1994" s="569"/>
      <c r="AF1994" s="569"/>
      <c r="AG1994" s="569"/>
      <c r="AH1994" s="569"/>
      <c r="AI1994" s="569"/>
      <c r="AJ1994" s="569"/>
      <c r="AK1994" s="569"/>
      <c r="AL1994" s="569"/>
      <c r="AM1994" s="569"/>
      <c r="AN1994" s="569"/>
      <c r="AQ1994" s="525"/>
      <c r="AR1994" s="525"/>
      <c r="AS1994" s="525"/>
      <c r="AT1994" s="525"/>
      <c r="AU1994" s="525"/>
      <c r="AV1994" s="525"/>
      <c r="AW1994" s="525"/>
      <c r="AX1994" s="525"/>
      <c r="AY1994" s="525"/>
      <c r="AZ1994" s="525"/>
      <c r="BA1994" s="525"/>
    </row>
    <row r="1995" spans="28:53" s="94" customFormat="1">
      <c r="AB1995" s="575"/>
      <c r="AC1995" s="569"/>
      <c r="AD1995" s="569"/>
      <c r="AE1995" s="569"/>
      <c r="AF1995" s="569"/>
      <c r="AG1995" s="569"/>
      <c r="AH1995" s="569"/>
      <c r="AI1995" s="569"/>
      <c r="AJ1995" s="569"/>
      <c r="AK1995" s="569"/>
      <c r="AL1995" s="569"/>
      <c r="AM1995" s="569"/>
      <c r="AN1995" s="569"/>
      <c r="AQ1995" s="525"/>
      <c r="AR1995" s="525"/>
      <c r="AS1995" s="525"/>
      <c r="AT1995" s="525"/>
      <c r="AU1995" s="525"/>
      <c r="AV1995" s="525"/>
      <c r="AW1995" s="525"/>
      <c r="AX1995" s="525"/>
      <c r="AY1995" s="525"/>
      <c r="AZ1995" s="525"/>
      <c r="BA1995" s="525"/>
    </row>
    <row r="1996" spans="28:53" s="94" customFormat="1">
      <c r="AB1996" s="575"/>
      <c r="AC1996" s="569"/>
      <c r="AD1996" s="569"/>
      <c r="AE1996" s="569"/>
      <c r="AF1996" s="569"/>
      <c r="AG1996" s="569"/>
      <c r="AH1996" s="569"/>
      <c r="AI1996" s="569"/>
      <c r="AJ1996" s="569"/>
      <c r="AK1996" s="569"/>
      <c r="AL1996" s="569"/>
      <c r="AM1996" s="569"/>
      <c r="AN1996" s="569"/>
      <c r="AQ1996" s="525"/>
      <c r="AR1996" s="525"/>
      <c r="AS1996" s="525"/>
      <c r="AT1996" s="525"/>
      <c r="AU1996" s="525"/>
      <c r="AV1996" s="525"/>
      <c r="AW1996" s="525"/>
      <c r="AX1996" s="525"/>
      <c r="AY1996" s="525"/>
      <c r="AZ1996" s="525"/>
      <c r="BA1996" s="525"/>
    </row>
    <row r="1997" spans="28:53" s="94" customFormat="1">
      <c r="AB1997" s="575"/>
      <c r="AC1997" s="569"/>
      <c r="AD1997" s="569"/>
      <c r="AE1997" s="569"/>
      <c r="AF1997" s="569"/>
      <c r="AG1997" s="569"/>
      <c r="AH1997" s="569"/>
      <c r="AI1997" s="569"/>
      <c r="AJ1997" s="569"/>
      <c r="AK1997" s="569"/>
      <c r="AL1997" s="569"/>
      <c r="AM1997" s="569"/>
      <c r="AN1997" s="569"/>
      <c r="AQ1997" s="525"/>
      <c r="AR1997" s="525"/>
      <c r="AS1997" s="525"/>
      <c r="AT1997" s="525"/>
      <c r="AU1997" s="525"/>
      <c r="AV1997" s="525"/>
      <c r="AW1997" s="525"/>
      <c r="AX1997" s="525"/>
      <c r="AY1997" s="525"/>
      <c r="AZ1997" s="525"/>
      <c r="BA1997" s="525"/>
    </row>
    <row r="1998" spans="28:53" s="94" customFormat="1">
      <c r="AB1998" s="575"/>
      <c r="AC1998" s="569"/>
      <c r="AD1998" s="569"/>
      <c r="AE1998" s="569"/>
      <c r="AF1998" s="569"/>
      <c r="AG1998" s="569"/>
      <c r="AH1998" s="569"/>
      <c r="AI1998" s="569"/>
      <c r="AJ1998" s="569"/>
      <c r="AK1998" s="569"/>
      <c r="AL1998" s="569"/>
      <c r="AM1998" s="569"/>
      <c r="AN1998" s="569"/>
      <c r="AQ1998" s="525"/>
      <c r="AR1998" s="525"/>
      <c r="AS1998" s="525"/>
      <c r="AT1998" s="525"/>
      <c r="AU1998" s="525"/>
      <c r="AV1998" s="525"/>
      <c r="AW1998" s="525"/>
      <c r="AX1998" s="525"/>
      <c r="AY1998" s="525"/>
      <c r="AZ1998" s="525"/>
      <c r="BA1998" s="525"/>
    </row>
    <row r="1999" spans="28:53" s="94" customFormat="1">
      <c r="AB1999" s="575"/>
      <c r="AC1999" s="569"/>
      <c r="AD1999" s="569"/>
      <c r="AE1999" s="569"/>
      <c r="AF1999" s="569"/>
      <c r="AG1999" s="569"/>
      <c r="AH1999" s="569"/>
      <c r="AI1999" s="569"/>
      <c r="AJ1999" s="569"/>
      <c r="AK1999" s="569"/>
      <c r="AL1999" s="569"/>
      <c r="AM1999" s="569"/>
      <c r="AN1999" s="569"/>
      <c r="AQ1999" s="525"/>
      <c r="AR1999" s="525"/>
      <c r="AS1999" s="525"/>
      <c r="AT1999" s="525"/>
      <c r="AU1999" s="525"/>
      <c r="AV1999" s="525"/>
      <c r="AW1999" s="525"/>
      <c r="AX1999" s="525"/>
      <c r="AY1999" s="525"/>
      <c r="AZ1999" s="525"/>
      <c r="BA1999" s="525"/>
    </row>
    <row r="2000" spans="28:53" s="94" customFormat="1">
      <c r="AB2000" s="575"/>
      <c r="AC2000" s="569"/>
      <c r="AD2000" s="569"/>
      <c r="AE2000" s="569"/>
      <c r="AF2000" s="569"/>
      <c r="AG2000" s="569"/>
      <c r="AH2000" s="569"/>
      <c r="AI2000" s="569"/>
      <c r="AJ2000" s="569"/>
      <c r="AK2000" s="569"/>
      <c r="AL2000" s="569"/>
      <c r="AM2000" s="569"/>
      <c r="AN2000" s="569"/>
      <c r="AQ2000" s="525"/>
      <c r="AR2000" s="525"/>
      <c r="AS2000" s="525"/>
      <c r="AT2000" s="525"/>
      <c r="AU2000" s="525"/>
      <c r="AV2000" s="525"/>
      <c r="AW2000" s="525"/>
      <c r="AX2000" s="525"/>
      <c r="AY2000" s="525"/>
      <c r="AZ2000" s="525"/>
      <c r="BA2000" s="525"/>
    </row>
    <row r="2001" spans="28:53" s="94" customFormat="1">
      <c r="AB2001" s="575"/>
      <c r="AC2001" s="569"/>
      <c r="AD2001" s="569"/>
      <c r="AE2001" s="569"/>
      <c r="AF2001" s="569"/>
      <c r="AG2001" s="569"/>
      <c r="AH2001" s="569"/>
      <c r="AI2001" s="569"/>
      <c r="AJ2001" s="569"/>
      <c r="AK2001" s="569"/>
      <c r="AL2001" s="569"/>
      <c r="AM2001" s="569"/>
      <c r="AN2001" s="569"/>
      <c r="AQ2001" s="525"/>
      <c r="AR2001" s="525"/>
      <c r="AS2001" s="525"/>
      <c r="AT2001" s="525"/>
      <c r="AU2001" s="525"/>
      <c r="AV2001" s="525"/>
      <c r="AW2001" s="525"/>
      <c r="AX2001" s="525"/>
      <c r="AY2001" s="525"/>
      <c r="AZ2001" s="525"/>
      <c r="BA2001" s="525"/>
    </row>
    <row r="2002" spans="28:53" s="94" customFormat="1">
      <c r="AB2002" s="575"/>
      <c r="AC2002" s="569"/>
      <c r="AD2002" s="569"/>
      <c r="AE2002" s="569"/>
      <c r="AF2002" s="569"/>
      <c r="AG2002" s="569"/>
      <c r="AH2002" s="569"/>
      <c r="AI2002" s="569"/>
      <c r="AJ2002" s="569"/>
      <c r="AK2002" s="569"/>
      <c r="AL2002" s="569"/>
      <c r="AM2002" s="569"/>
      <c r="AN2002" s="569"/>
      <c r="AQ2002" s="525"/>
      <c r="AR2002" s="525"/>
      <c r="AS2002" s="525"/>
      <c r="AT2002" s="525"/>
      <c r="AU2002" s="525"/>
      <c r="AV2002" s="525"/>
      <c r="AW2002" s="525"/>
      <c r="AX2002" s="525"/>
      <c r="AY2002" s="525"/>
      <c r="AZ2002" s="525"/>
      <c r="BA2002" s="525"/>
    </row>
    <row r="2003" spans="28:53" s="94" customFormat="1">
      <c r="AB2003" s="575"/>
      <c r="AC2003" s="569"/>
      <c r="AD2003" s="569"/>
      <c r="AE2003" s="569"/>
      <c r="AF2003" s="569"/>
      <c r="AG2003" s="569"/>
      <c r="AH2003" s="569"/>
      <c r="AI2003" s="569"/>
      <c r="AJ2003" s="569"/>
      <c r="AK2003" s="569"/>
      <c r="AL2003" s="569"/>
      <c r="AM2003" s="569"/>
      <c r="AN2003" s="569"/>
      <c r="AQ2003" s="525"/>
      <c r="AR2003" s="525"/>
      <c r="AS2003" s="525"/>
      <c r="AT2003" s="525"/>
      <c r="AU2003" s="525"/>
      <c r="AV2003" s="525"/>
      <c r="AW2003" s="525"/>
      <c r="AX2003" s="525"/>
      <c r="AY2003" s="525"/>
      <c r="AZ2003" s="525"/>
      <c r="BA2003" s="525"/>
    </row>
    <row r="2004" spans="28:53" s="94" customFormat="1">
      <c r="AB2004" s="575"/>
      <c r="AC2004" s="569"/>
      <c r="AD2004" s="569"/>
      <c r="AE2004" s="569"/>
      <c r="AF2004" s="569"/>
      <c r="AG2004" s="569"/>
      <c r="AH2004" s="569"/>
      <c r="AI2004" s="569"/>
      <c r="AJ2004" s="569"/>
      <c r="AK2004" s="569"/>
      <c r="AL2004" s="569"/>
      <c r="AM2004" s="569"/>
      <c r="AN2004" s="569"/>
      <c r="AQ2004" s="525"/>
      <c r="AR2004" s="525"/>
      <c r="AS2004" s="525"/>
      <c r="AT2004" s="525"/>
      <c r="AU2004" s="525"/>
      <c r="AV2004" s="525"/>
      <c r="AW2004" s="525"/>
      <c r="AX2004" s="525"/>
      <c r="AY2004" s="525"/>
      <c r="AZ2004" s="525"/>
      <c r="BA2004" s="525"/>
    </row>
    <row r="2005" spans="28:53" s="94" customFormat="1">
      <c r="AB2005" s="575"/>
      <c r="AC2005" s="569"/>
      <c r="AD2005" s="569"/>
      <c r="AE2005" s="569"/>
      <c r="AF2005" s="569"/>
      <c r="AG2005" s="569"/>
      <c r="AH2005" s="569"/>
      <c r="AI2005" s="569"/>
      <c r="AJ2005" s="569"/>
      <c r="AK2005" s="569"/>
      <c r="AL2005" s="569"/>
      <c r="AM2005" s="569"/>
      <c r="AN2005" s="569"/>
      <c r="AQ2005" s="525"/>
      <c r="AR2005" s="525"/>
      <c r="AS2005" s="525"/>
      <c r="AT2005" s="525"/>
      <c r="AU2005" s="525"/>
      <c r="AV2005" s="525"/>
      <c r="AW2005" s="525"/>
      <c r="AX2005" s="525"/>
      <c r="AY2005" s="525"/>
      <c r="AZ2005" s="525"/>
      <c r="BA2005" s="525"/>
    </row>
    <row r="2006" spans="28:53" s="94" customFormat="1">
      <c r="AB2006" s="575"/>
      <c r="AC2006" s="569"/>
      <c r="AD2006" s="569"/>
      <c r="AE2006" s="569"/>
      <c r="AF2006" s="569"/>
      <c r="AG2006" s="569"/>
      <c r="AH2006" s="569"/>
      <c r="AI2006" s="569"/>
      <c r="AJ2006" s="569"/>
      <c r="AK2006" s="569"/>
      <c r="AL2006" s="569"/>
      <c r="AM2006" s="569"/>
      <c r="AN2006" s="569"/>
      <c r="AQ2006" s="525"/>
      <c r="AR2006" s="525"/>
      <c r="AS2006" s="525"/>
      <c r="AT2006" s="525"/>
      <c r="AU2006" s="525"/>
      <c r="AV2006" s="525"/>
      <c r="AW2006" s="525"/>
      <c r="AX2006" s="525"/>
      <c r="AY2006" s="525"/>
      <c r="AZ2006" s="525"/>
      <c r="BA2006" s="525"/>
    </row>
    <row r="2007" spans="28:53" s="94" customFormat="1">
      <c r="AB2007" s="575"/>
      <c r="AC2007" s="569"/>
      <c r="AD2007" s="569"/>
      <c r="AE2007" s="569"/>
      <c r="AF2007" s="569"/>
      <c r="AG2007" s="569"/>
      <c r="AH2007" s="569"/>
      <c r="AI2007" s="569"/>
      <c r="AJ2007" s="569"/>
      <c r="AK2007" s="569"/>
      <c r="AL2007" s="569"/>
      <c r="AM2007" s="569"/>
      <c r="AN2007" s="569"/>
      <c r="AQ2007" s="525"/>
      <c r="AR2007" s="525"/>
      <c r="AS2007" s="525"/>
      <c r="AT2007" s="525"/>
      <c r="AU2007" s="525"/>
      <c r="AV2007" s="525"/>
      <c r="AW2007" s="525"/>
      <c r="AX2007" s="525"/>
      <c r="AY2007" s="525"/>
      <c r="AZ2007" s="525"/>
      <c r="BA2007" s="525"/>
    </row>
    <row r="2008" spans="28:53" s="94" customFormat="1">
      <c r="AB2008" s="575"/>
      <c r="AC2008" s="569"/>
      <c r="AD2008" s="569"/>
      <c r="AE2008" s="569"/>
      <c r="AF2008" s="569"/>
      <c r="AG2008" s="569"/>
      <c r="AH2008" s="569"/>
      <c r="AI2008" s="569"/>
      <c r="AJ2008" s="569"/>
      <c r="AK2008" s="569"/>
      <c r="AL2008" s="569"/>
      <c r="AM2008" s="569"/>
      <c r="AN2008" s="569"/>
      <c r="AQ2008" s="525"/>
      <c r="AR2008" s="525"/>
      <c r="AS2008" s="525"/>
      <c r="AT2008" s="525"/>
      <c r="AU2008" s="525"/>
      <c r="AV2008" s="525"/>
      <c r="AW2008" s="525"/>
      <c r="AX2008" s="525"/>
      <c r="AY2008" s="525"/>
      <c r="AZ2008" s="525"/>
      <c r="BA2008" s="525"/>
    </row>
    <row r="2009" spans="28:53" s="94" customFormat="1">
      <c r="AB2009" s="575"/>
      <c r="AC2009" s="569"/>
      <c r="AD2009" s="569"/>
      <c r="AE2009" s="569"/>
      <c r="AF2009" s="569"/>
      <c r="AG2009" s="569"/>
      <c r="AH2009" s="569"/>
      <c r="AI2009" s="569"/>
      <c r="AJ2009" s="569"/>
      <c r="AK2009" s="569"/>
      <c r="AL2009" s="569"/>
      <c r="AM2009" s="569"/>
      <c r="AN2009" s="569"/>
      <c r="AQ2009" s="525"/>
      <c r="AR2009" s="525"/>
      <c r="AS2009" s="525"/>
      <c r="AT2009" s="525"/>
      <c r="AU2009" s="525"/>
      <c r="AV2009" s="525"/>
      <c r="AW2009" s="525"/>
      <c r="AX2009" s="525"/>
      <c r="AY2009" s="525"/>
      <c r="AZ2009" s="525"/>
      <c r="BA2009" s="525"/>
    </row>
    <row r="2010" spans="28:53" s="94" customFormat="1">
      <c r="AB2010" s="575"/>
      <c r="AC2010" s="569"/>
      <c r="AD2010" s="569"/>
      <c r="AE2010" s="569"/>
      <c r="AF2010" s="569"/>
      <c r="AG2010" s="569"/>
      <c r="AH2010" s="569"/>
      <c r="AI2010" s="569"/>
      <c r="AJ2010" s="569"/>
      <c r="AK2010" s="569"/>
      <c r="AL2010" s="569"/>
      <c r="AM2010" s="569"/>
      <c r="AN2010" s="569"/>
      <c r="AQ2010" s="525"/>
      <c r="AR2010" s="525"/>
      <c r="AS2010" s="525"/>
      <c r="AT2010" s="525"/>
      <c r="AU2010" s="525"/>
      <c r="AV2010" s="525"/>
      <c r="AW2010" s="525"/>
      <c r="AX2010" s="525"/>
      <c r="AY2010" s="525"/>
      <c r="AZ2010" s="525"/>
      <c r="BA2010" s="525"/>
    </row>
    <row r="2011" spans="28:53" s="94" customFormat="1">
      <c r="AB2011" s="575"/>
      <c r="AC2011" s="569"/>
      <c r="AD2011" s="569"/>
      <c r="AE2011" s="569"/>
      <c r="AF2011" s="569"/>
      <c r="AG2011" s="569"/>
      <c r="AH2011" s="569"/>
      <c r="AI2011" s="569"/>
      <c r="AJ2011" s="569"/>
      <c r="AK2011" s="569"/>
      <c r="AL2011" s="569"/>
      <c r="AM2011" s="569"/>
      <c r="AN2011" s="569"/>
      <c r="AQ2011" s="525"/>
      <c r="AR2011" s="525"/>
      <c r="AS2011" s="525"/>
      <c r="AT2011" s="525"/>
      <c r="AU2011" s="525"/>
      <c r="AV2011" s="525"/>
      <c r="AW2011" s="525"/>
      <c r="AX2011" s="525"/>
      <c r="AY2011" s="525"/>
      <c r="AZ2011" s="525"/>
      <c r="BA2011" s="525"/>
    </row>
    <row r="2012" spans="28:53" s="94" customFormat="1">
      <c r="AB2012" s="575"/>
      <c r="AC2012" s="569"/>
      <c r="AD2012" s="569"/>
      <c r="AE2012" s="569"/>
      <c r="AF2012" s="569"/>
      <c r="AG2012" s="569"/>
      <c r="AH2012" s="569"/>
      <c r="AI2012" s="569"/>
      <c r="AJ2012" s="569"/>
      <c r="AK2012" s="569"/>
      <c r="AL2012" s="569"/>
      <c r="AM2012" s="569"/>
      <c r="AN2012" s="569"/>
      <c r="AQ2012" s="525"/>
      <c r="AR2012" s="525"/>
      <c r="AS2012" s="525"/>
      <c r="AT2012" s="525"/>
      <c r="AU2012" s="525"/>
      <c r="AV2012" s="525"/>
      <c r="AW2012" s="525"/>
      <c r="AX2012" s="525"/>
      <c r="AY2012" s="525"/>
      <c r="AZ2012" s="525"/>
      <c r="BA2012" s="525"/>
    </row>
    <row r="2013" spans="28:53" s="94" customFormat="1">
      <c r="AB2013" s="575"/>
      <c r="AC2013" s="569"/>
      <c r="AD2013" s="569"/>
      <c r="AE2013" s="569"/>
      <c r="AF2013" s="569"/>
      <c r="AG2013" s="569"/>
      <c r="AH2013" s="569"/>
      <c r="AI2013" s="569"/>
      <c r="AJ2013" s="569"/>
      <c r="AK2013" s="569"/>
      <c r="AL2013" s="569"/>
      <c r="AM2013" s="569"/>
      <c r="AN2013" s="569"/>
      <c r="AQ2013" s="525"/>
      <c r="AR2013" s="525"/>
      <c r="AS2013" s="525"/>
      <c r="AT2013" s="525"/>
      <c r="AU2013" s="525"/>
      <c r="AV2013" s="525"/>
      <c r="AW2013" s="525"/>
      <c r="AX2013" s="525"/>
      <c r="AY2013" s="525"/>
      <c r="AZ2013" s="525"/>
      <c r="BA2013" s="525"/>
    </row>
    <row r="2014" spans="28:53" s="94" customFormat="1">
      <c r="AB2014" s="575"/>
      <c r="AC2014" s="569"/>
      <c r="AD2014" s="569"/>
      <c r="AE2014" s="569"/>
      <c r="AF2014" s="569"/>
      <c r="AG2014" s="569"/>
      <c r="AH2014" s="569"/>
      <c r="AI2014" s="569"/>
      <c r="AJ2014" s="569"/>
      <c r="AK2014" s="569"/>
      <c r="AL2014" s="569"/>
      <c r="AM2014" s="569"/>
      <c r="AN2014" s="569"/>
      <c r="AQ2014" s="525"/>
      <c r="AR2014" s="525"/>
      <c r="AS2014" s="525"/>
      <c r="AT2014" s="525"/>
      <c r="AU2014" s="525"/>
      <c r="AV2014" s="525"/>
      <c r="AW2014" s="525"/>
      <c r="AX2014" s="525"/>
      <c r="AY2014" s="525"/>
      <c r="AZ2014" s="525"/>
      <c r="BA2014" s="525"/>
    </row>
    <row r="2015" spans="28:53" s="94" customFormat="1">
      <c r="AB2015" s="575"/>
      <c r="AC2015" s="569"/>
      <c r="AD2015" s="569"/>
      <c r="AE2015" s="569"/>
      <c r="AF2015" s="569"/>
      <c r="AG2015" s="569"/>
      <c r="AH2015" s="569"/>
      <c r="AI2015" s="569"/>
      <c r="AJ2015" s="569"/>
      <c r="AK2015" s="569"/>
      <c r="AL2015" s="569"/>
      <c r="AM2015" s="569"/>
      <c r="AN2015" s="569"/>
      <c r="AQ2015" s="525"/>
      <c r="AR2015" s="525"/>
      <c r="AS2015" s="525"/>
      <c r="AT2015" s="525"/>
      <c r="AU2015" s="525"/>
      <c r="AV2015" s="525"/>
      <c r="AW2015" s="525"/>
      <c r="AX2015" s="525"/>
      <c r="AY2015" s="525"/>
      <c r="AZ2015" s="525"/>
      <c r="BA2015" s="525"/>
    </row>
    <row r="2016" spans="28:53" s="94" customFormat="1">
      <c r="AB2016" s="575"/>
      <c r="AC2016" s="569"/>
      <c r="AD2016" s="569"/>
      <c r="AE2016" s="569"/>
      <c r="AF2016" s="569"/>
      <c r="AG2016" s="569"/>
      <c r="AH2016" s="569"/>
      <c r="AI2016" s="569"/>
      <c r="AJ2016" s="569"/>
      <c r="AK2016" s="569"/>
      <c r="AL2016" s="569"/>
      <c r="AM2016" s="569"/>
      <c r="AN2016" s="569"/>
      <c r="AQ2016" s="525"/>
      <c r="AR2016" s="525"/>
      <c r="AS2016" s="525"/>
      <c r="AT2016" s="525"/>
      <c r="AU2016" s="525"/>
      <c r="AV2016" s="525"/>
      <c r="AW2016" s="525"/>
      <c r="AX2016" s="525"/>
      <c r="AY2016" s="525"/>
      <c r="AZ2016" s="525"/>
      <c r="BA2016" s="525"/>
    </row>
    <row r="2017" spans="28:53" s="94" customFormat="1">
      <c r="AB2017" s="575"/>
      <c r="AC2017" s="569"/>
      <c r="AD2017" s="569"/>
      <c r="AE2017" s="569"/>
      <c r="AF2017" s="569"/>
      <c r="AG2017" s="569"/>
      <c r="AH2017" s="569"/>
      <c r="AI2017" s="569"/>
      <c r="AJ2017" s="569"/>
      <c r="AK2017" s="569"/>
      <c r="AL2017" s="569"/>
      <c r="AM2017" s="569"/>
      <c r="AN2017" s="569"/>
      <c r="AQ2017" s="525"/>
      <c r="AR2017" s="525"/>
      <c r="AS2017" s="525"/>
      <c r="AT2017" s="525"/>
      <c r="AU2017" s="525"/>
      <c r="AV2017" s="525"/>
      <c r="AW2017" s="525"/>
      <c r="AX2017" s="525"/>
      <c r="AY2017" s="525"/>
      <c r="AZ2017" s="525"/>
      <c r="BA2017" s="525"/>
    </row>
    <row r="2018" spans="28:53" s="94" customFormat="1">
      <c r="AB2018" s="575"/>
      <c r="AC2018" s="569"/>
      <c r="AD2018" s="569"/>
      <c r="AE2018" s="569"/>
      <c r="AF2018" s="569"/>
      <c r="AG2018" s="569"/>
      <c r="AH2018" s="569"/>
      <c r="AI2018" s="569"/>
      <c r="AJ2018" s="569"/>
      <c r="AK2018" s="569"/>
      <c r="AL2018" s="569"/>
      <c r="AM2018" s="569"/>
      <c r="AN2018" s="569"/>
      <c r="AQ2018" s="525"/>
      <c r="AR2018" s="525"/>
      <c r="AS2018" s="525"/>
      <c r="AT2018" s="525"/>
      <c r="AU2018" s="525"/>
      <c r="AV2018" s="525"/>
      <c r="AW2018" s="525"/>
      <c r="AX2018" s="525"/>
      <c r="AY2018" s="525"/>
      <c r="AZ2018" s="525"/>
      <c r="BA2018" s="525"/>
    </row>
    <row r="2019" spans="28:53" s="94" customFormat="1">
      <c r="AB2019" s="575"/>
      <c r="AC2019" s="569"/>
      <c r="AD2019" s="569"/>
      <c r="AE2019" s="569"/>
      <c r="AF2019" s="569"/>
      <c r="AG2019" s="569"/>
      <c r="AH2019" s="569"/>
      <c r="AI2019" s="569"/>
      <c r="AJ2019" s="569"/>
      <c r="AK2019" s="569"/>
      <c r="AL2019" s="569"/>
      <c r="AM2019" s="569"/>
      <c r="AN2019" s="569"/>
      <c r="AQ2019" s="525"/>
      <c r="AR2019" s="525"/>
      <c r="AS2019" s="525"/>
      <c r="AT2019" s="525"/>
      <c r="AU2019" s="525"/>
      <c r="AV2019" s="525"/>
      <c r="AW2019" s="525"/>
      <c r="AX2019" s="525"/>
      <c r="AY2019" s="525"/>
      <c r="AZ2019" s="525"/>
      <c r="BA2019" s="525"/>
    </row>
    <row r="2020" spans="28:53" s="94" customFormat="1">
      <c r="AB2020" s="575"/>
      <c r="AC2020" s="569"/>
      <c r="AD2020" s="569"/>
      <c r="AE2020" s="569"/>
      <c r="AF2020" s="569"/>
      <c r="AG2020" s="569"/>
      <c r="AH2020" s="569"/>
      <c r="AI2020" s="569"/>
      <c r="AJ2020" s="569"/>
      <c r="AK2020" s="569"/>
      <c r="AL2020" s="569"/>
      <c r="AM2020" s="569"/>
      <c r="AN2020" s="569"/>
      <c r="AQ2020" s="525"/>
      <c r="AR2020" s="525"/>
      <c r="AS2020" s="525"/>
      <c r="AT2020" s="525"/>
      <c r="AU2020" s="525"/>
      <c r="AV2020" s="525"/>
      <c r="AW2020" s="525"/>
      <c r="AX2020" s="525"/>
      <c r="AY2020" s="525"/>
      <c r="AZ2020" s="525"/>
      <c r="BA2020" s="525"/>
    </row>
    <row r="2021" spans="28:53" s="94" customFormat="1">
      <c r="AB2021" s="575"/>
      <c r="AC2021" s="569"/>
      <c r="AD2021" s="569"/>
      <c r="AE2021" s="569"/>
      <c r="AF2021" s="569"/>
      <c r="AG2021" s="569"/>
      <c r="AH2021" s="569"/>
      <c r="AI2021" s="569"/>
      <c r="AJ2021" s="569"/>
      <c r="AK2021" s="569"/>
      <c r="AL2021" s="569"/>
      <c r="AM2021" s="569"/>
      <c r="AN2021" s="569"/>
      <c r="AQ2021" s="525"/>
      <c r="AR2021" s="525"/>
      <c r="AS2021" s="525"/>
      <c r="AT2021" s="525"/>
      <c r="AU2021" s="525"/>
      <c r="AV2021" s="525"/>
      <c r="AW2021" s="525"/>
      <c r="AX2021" s="525"/>
      <c r="AY2021" s="525"/>
      <c r="AZ2021" s="525"/>
      <c r="BA2021" s="525"/>
    </row>
    <row r="2022" spans="28:53" s="94" customFormat="1">
      <c r="AB2022" s="575"/>
      <c r="AC2022" s="569"/>
      <c r="AD2022" s="569"/>
      <c r="AE2022" s="569"/>
      <c r="AF2022" s="569"/>
      <c r="AG2022" s="569"/>
      <c r="AH2022" s="569"/>
      <c r="AI2022" s="569"/>
      <c r="AJ2022" s="569"/>
      <c r="AK2022" s="569"/>
      <c r="AL2022" s="569"/>
      <c r="AM2022" s="569"/>
      <c r="AN2022" s="569"/>
      <c r="AQ2022" s="525"/>
      <c r="AR2022" s="525"/>
      <c r="AS2022" s="525"/>
      <c r="AT2022" s="525"/>
      <c r="AU2022" s="525"/>
      <c r="AV2022" s="525"/>
      <c r="AW2022" s="525"/>
      <c r="AX2022" s="525"/>
      <c r="AY2022" s="525"/>
      <c r="AZ2022" s="525"/>
      <c r="BA2022" s="525"/>
    </row>
    <row r="2023" spans="28:53" s="94" customFormat="1">
      <c r="AB2023" s="575"/>
      <c r="AC2023" s="569"/>
      <c r="AD2023" s="569"/>
      <c r="AE2023" s="569"/>
      <c r="AF2023" s="569"/>
      <c r="AG2023" s="569"/>
      <c r="AH2023" s="569"/>
      <c r="AI2023" s="569"/>
      <c r="AJ2023" s="569"/>
      <c r="AK2023" s="569"/>
      <c r="AL2023" s="569"/>
      <c r="AM2023" s="569"/>
      <c r="AN2023" s="569"/>
      <c r="AQ2023" s="525"/>
      <c r="AR2023" s="525"/>
      <c r="AS2023" s="525"/>
      <c r="AT2023" s="525"/>
      <c r="AU2023" s="525"/>
      <c r="AV2023" s="525"/>
      <c r="AW2023" s="525"/>
      <c r="AX2023" s="525"/>
      <c r="AY2023" s="525"/>
      <c r="AZ2023" s="525"/>
      <c r="BA2023" s="525"/>
    </row>
    <row r="2024" spans="28:53" s="94" customFormat="1">
      <c r="AB2024" s="575"/>
      <c r="AC2024" s="569"/>
      <c r="AD2024" s="569"/>
      <c r="AE2024" s="569"/>
      <c r="AF2024" s="569"/>
      <c r="AG2024" s="569"/>
      <c r="AH2024" s="569"/>
      <c r="AI2024" s="569"/>
      <c r="AJ2024" s="569"/>
      <c r="AK2024" s="569"/>
      <c r="AL2024" s="569"/>
      <c r="AM2024" s="569"/>
      <c r="AN2024" s="569"/>
      <c r="AQ2024" s="525"/>
      <c r="AR2024" s="525"/>
      <c r="AS2024" s="525"/>
      <c r="AT2024" s="525"/>
      <c r="AU2024" s="525"/>
      <c r="AV2024" s="525"/>
      <c r="AW2024" s="525"/>
      <c r="AX2024" s="525"/>
      <c r="AY2024" s="525"/>
      <c r="AZ2024" s="525"/>
      <c r="BA2024" s="525"/>
    </row>
    <row r="2025" spans="28:53" s="94" customFormat="1">
      <c r="AB2025" s="575"/>
      <c r="AC2025" s="569"/>
      <c r="AD2025" s="569"/>
      <c r="AE2025" s="569"/>
      <c r="AF2025" s="569"/>
      <c r="AG2025" s="569"/>
      <c r="AH2025" s="569"/>
      <c r="AI2025" s="569"/>
      <c r="AJ2025" s="569"/>
      <c r="AK2025" s="569"/>
      <c r="AL2025" s="569"/>
      <c r="AM2025" s="569"/>
      <c r="AN2025" s="569"/>
      <c r="AQ2025" s="525"/>
      <c r="AR2025" s="525"/>
      <c r="AS2025" s="525"/>
      <c r="AT2025" s="525"/>
      <c r="AU2025" s="525"/>
      <c r="AV2025" s="525"/>
      <c r="AW2025" s="525"/>
      <c r="AX2025" s="525"/>
      <c r="AY2025" s="525"/>
      <c r="AZ2025" s="525"/>
      <c r="BA2025" s="525"/>
    </row>
    <row r="2026" spans="28:53" s="94" customFormat="1">
      <c r="AB2026" s="575"/>
      <c r="AC2026" s="569"/>
      <c r="AD2026" s="569"/>
      <c r="AE2026" s="569"/>
      <c r="AF2026" s="569"/>
      <c r="AG2026" s="569"/>
      <c r="AH2026" s="569"/>
      <c r="AI2026" s="569"/>
      <c r="AJ2026" s="569"/>
      <c r="AK2026" s="569"/>
      <c r="AL2026" s="569"/>
      <c r="AM2026" s="569"/>
      <c r="AN2026" s="569"/>
      <c r="AQ2026" s="525"/>
      <c r="AR2026" s="525"/>
      <c r="AS2026" s="525"/>
      <c r="AT2026" s="525"/>
      <c r="AU2026" s="525"/>
      <c r="AV2026" s="525"/>
      <c r="AW2026" s="525"/>
      <c r="AX2026" s="525"/>
      <c r="AY2026" s="525"/>
      <c r="AZ2026" s="525"/>
      <c r="BA2026" s="525"/>
    </row>
    <row r="2027" spans="28:53" s="94" customFormat="1">
      <c r="AB2027" s="575"/>
      <c r="AC2027" s="569"/>
      <c r="AD2027" s="569"/>
      <c r="AE2027" s="569"/>
      <c r="AF2027" s="569"/>
      <c r="AG2027" s="569"/>
      <c r="AH2027" s="569"/>
      <c r="AI2027" s="569"/>
      <c r="AJ2027" s="569"/>
      <c r="AK2027" s="569"/>
      <c r="AL2027" s="569"/>
      <c r="AM2027" s="569"/>
      <c r="AN2027" s="569"/>
      <c r="AQ2027" s="525"/>
      <c r="AR2027" s="525"/>
      <c r="AS2027" s="525"/>
      <c r="AT2027" s="525"/>
      <c r="AU2027" s="525"/>
      <c r="AV2027" s="525"/>
      <c r="AW2027" s="525"/>
      <c r="AX2027" s="525"/>
      <c r="AY2027" s="525"/>
      <c r="AZ2027" s="525"/>
      <c r="BA2027" s="525"/>
    </row>
    <row r="2028" spans="28:53" s="94" customFormat="1">
      <c r="AB2028" s="575"/>
      <c r="AC2028" s="569"/>
      <c r="AD2028" s="569"/>
      <c r="AE2028" s="569"/>
      <c r="AF2028" s="569"/>
      <c r="AG2028" s="569"/>
      <c r="AH2028" s="569"/>
      <c r="AI2028" s="569"/>
      <c r="AJ2028" s="569"/>
      <c r="AK2028" s="569"/>
      <c r="AL2028" s="569"/>
      <c r="AM2028" s="569"/>
      <c r="AN2028" s="569"/>
      <c r="AQ2028" s="525"/>
      <c r="AR2028" s="525"/>
      <c r="AS2028" s="525"/>
      <c r="AT2028" s="525"/>
      <c r="AU2028" s="525"/>
      <c r="AV2028" s="525"/>
      <c r="AW2028" s="525"/>
      <c r="AX2028" s="525"/>
      <c r="AY2028" s="525"/>
      <c r="AZ2028" s="525"/>
      <c r="BA2028" s="525"/>
    </row>
    <row r="2029" spans="28:53" s="94" customFormat="1">
      <c r="AB2029" s="575"/>
      <c r="AC2029" s="569"/>
      <c r="AD2029" s="569"/>
      <c r="AE2029" s="569"/>
      <c r="AF2029" s="569"/>
      <c r="AG2029" s="569"/>
      <c r="AH2029" s="569"/>
      <c r="AI2029" s="569"/>
      <c r="AJ2029" s="569"/>
      <c r="AK2029" s="569"/>
      <c r="AL2029" s="569"/>
      <c r="AM2029" s="569"/>
      <c r="AN2029" s="569"/>
      <c r="AQ2029" s="525"/>
      <c r="AR2029" s="525"/>
      <c r="AS2029" s="525"/>
      <c r="AT2029" s="525"/>
      <c r="AU2029" s="525"/>
      <c r="AV2029" s="525"/>
      <c r="AW2029" s="525"/>
      <c r="AX2029" s="525"/>
      <c r="AY2029" s="525"/>
      <c r="AZ2029" s="525"/>
      <c r="BA2029" s="525"/>
    </row>
    <row r="2030" spans="28:53" s="94" customFormat="1">
      <c r="AB2030" s="575"/>
      <c r="AC2030" s="569"/>
      <c r="AD2030" s="569"/>
      <c r="AE2030" s="569"/>
      <c r="AF2030" s="569"/>
      <c r="AG2030" s="569"/>
      <c r="AH2030" s="569"/>
      <c r="AI2030" s="569"/>
      <c r="AJ2030" s="569"/>
      <c r="AK2030" s="569"/>
      <c r="AL2030" s="569"/>
      <c r="AM2030" s="569"/>
      <c r="AN2030" s="569"/>
      <c r="AQ2030" s="525"/>
      <c r="AR2030" s="525"/>
      <c r="AS2030" s="525"/>
      <c r="AT2030" s="525"/>
      <c r="AU2030" s="525"/>
      <c r="AV2030" s="525"/>
      <c r="AW2030" s="525"/>
      <c r="AX2030" s="525"/>
      <c r="AY2030" s="525"/>
      <c r="AZ2030" s="525"/>
      <c r="BA2030" s="525"/>
    </row>
    <row r="2031" spans="28:53" s="94" customFormat="1">
      <c r="AB2031" s="575"/>
      <c r="AC2031" s="569"/>
      <c r="AD2031" s="569"/>
      <c r="AE2031" s="569"/>
      <c r="AF2031" s="569"/>
      <c r="AG2031" s="569"/>
      <c r="AH2031" s="569"/>
      <c r="AI2031" s="569"/>
      <c r="AJ2031" s="569"/>
      <c r="AK2031" s="569"/>
      <c r="AL2031" s="569"/>
      <c r="AM2031" s="569"/>
      <c r="AN2031" s="569"/>
      <c r="AQ2031" s="525"/>
      <c r="AR2031" s="525"/>
      <c r="AS2031" s="525"/>
      <c r="AT2031" s="525"/>
      <c r="AU2031" s="525"/>
      <c r="AV2031" s="525"/>
      <c r="AW2031" s="525"/>
      <c r="AX2031" s="525"/>
      <c r="AY2031" s="525"/>
      <c r="AZ2031" s="525"/>
      <c r="BA2031" s="525"/>
    </row>
    <row r="2032" spans="28:53" s="94" customFormat="1">
      <c r="AB2032" s="575"/>
      <c r="AC2032" s="569"/>
      <c r="AD2032" s="569"/>
      <c r="AE2032" s="569"/>
      <c r="AF2032" s="569"/>
      <c r="AG2032" s="569"/>
      <c r="AH2032" s="569"/>
      <c r="AI2032" s="569"/>
      <c r="AJ2032" s="569"/>
      <c r="AK2032" s="569"/>
      <c r="AL2032" s="569"/>
      <c r="AM2032" s="569"/>
      <c r="AN2032" s="569"/>
      <c r="AQ2032" s="525"/>
      <c r="AR2032" s="525"/>
      <c r="AS2032" s="525"/>
      <c r="AT2032" s="525"/>
      <c r="AU2032" s="525"/>
      <c r="AV2032" s="525"/>
      <c r="AW2032" s="525"/>
      <c r="AX2032" s="525"/>
      <c r="AY2032" s="525"/>
      <c r="AZ2032" s="525"/>
      <c r="BA2032" s="525"/>
    </row>
    <row r="2033" spans="28:53" s="94" customFormat="1">
      <c r="AB2033" s="575"/>
      <c r="AC2033" s="569"/>
      <c r="AD2033" s="569"/>
      <c r="AE2033" s="569"/>
      <c r="AF2033" s="569"/>
      <c r="AG2033" s="569"/>
      <c r="AH2033" s="569"/>
      <c r="AI2033" s="569"/>
      <c r="AJ2033" s="569"/>
      <c r="AK2033" s="569"/>
      <c r="AL2033" s="569"/>
      <c r="AM2033" s="569"/>
      <c r="AN2033" s="569"/>
      <c r="AQ2033" s="525"/>
      <c r="AR2033" s="525"/>
      <c r="AS2033" s="525"/>
      <c r="AT2033" s="525"/>
      <c r="AU2033" s="525"/>
      <c r="AV2033" s="525"/>
      <c r="AW2033" s="525"/>
      <c r="AX2033" s="525"/>
      <c r="AY2033" s="525"/>
      <c r="AZ2033" s="525"/>
      <c r="BA2033" s="525"/>
    </row>
    <row r="2034" spans="28:53" s="94" customFormat="1">
      <c r="AB2034" s="575"/>
      <c r="AC2034" s="569"/>
      <c r="AD2034" s="569"/>
      <c r="AE2034" s="569"/>
      <c r="AF2034" s="569"/>
      <c r="AG2034" s="569"/>
      <c r="AH2034" s="569"/>
      <c r="AI2034" s="569"/>
      <c r="AJ2034" s="569"/>
      <c r="AK2034" s="569"/>
      <c r="AL2034" s="569"/>
      <c r="AM2034" s="569"/>
      <c r="AN2034" s="569"/>
      <c r="AQ2034" s="525"/>
      <c r="AR2034" s="525"/>
      <c r="AS2034" s="525"/>
      <c r="AT2034" s="525"/>
      <c r="AU2034" s="525"/>
      <c r="AV2034" s="525"/>
      <c r="AW2034" s="525"/>
      <c r="AX2034" s="525"/>
      <c r="AY2034" s="525"/>
      <c r="AZ2034" s="525"/>
      <c r="BA2034" s="525"/>
    </row>
    <row r="2035" spans="28:53" s="94" customFormat="1">
      <c r="AB2035" s="575"/>
      <c r="AC2035" s="569"/>
      <c r="AD2035" s="569"/>
      <c r="AE2035" s="569"/>
      <c r="AF2035" s="569"/>
      <c r="AG2035" s="569"/>
      <c r="AH2035" s="569"/>
      <c r="AI2035" s="569"/>
      <c r="AJ2035" s="569"/>
      <c r="AK2035" s="569"/>
      <c r="AL2035" s="569"/>
      <c r="AM2035" s="569"/>
      <c r="AN2035" s="569"/>
      <c r="AQ2035" s="525"/>
      <c r="AR2035" s="525"/>
      <c r="AS2035" s="525"/>
      <c r="AT2035" s="525"/>
      <c r="AU2035" s="525"/>
      <c r="AV2035" s="525"/>
      <c r="AW2035" s="525"/>
      <c r="AX2035" s="525"/>
      <c r="AY2035" s="525"/>
      <c r="AZ2035" s="525"/>
      <c r="BA2035" s="525"/>
    </row>
    <row r="2036" spans="28:53" s="94" customFormat="1">
      <c r="AB2036" s="575"/>
      <c r="AC2036" s="569"/>
      <c r="AD2036" s="569"/>
      <c r="AE2036" s="569"/>
      <c r="AF2036" s="569"/>
      <c r="AG2036" s="569"/>
      <c r="AH2036" s="569"/>
      <c r="AI2036" s="569"/>
      <c r="AJ2036" s="569"/>
      <c r="AK2036" s="569"/>
      <c r="AL2036" s="569"/>
      <c r="AM2036" s="569"/>
      <c r="AN2036" s="569"/>
      <c r="AQ2036" s="525"/>
      <c r="AR2036" s="525"/>
      <c r="AS2036" s="525"/>
      <c r="AT2036" s="525"/>
      <c r="AU2036" s="525"/>
      <c r="AV2036" s="525"/>
      <c r="AW2036" s="525"/>
      <c r="AX2036" s="525"/>
      <c r="AY2036" s="525"/>
      <c r="AZ2036" s="525"/>
      <c r="BA2036" s="525"/>
    </row>
    <row r="2037" spans="28:53" s="94" customFormat="1">
      <c r="AB2037" s="575"/>
      <c r="AC2037" s="569"/>
      <c r="AD2037" s="569"/>
      <c r="AE2037" s="569"/>
      <c r="AF2037" s="569"/>
      <c r="AG2037" s="569"/>
      <c r="AH2037" s="569"/>
      <c r="AI2037" s="569"/>
      <c r="AJ2037" s="569"/>
      <c r="AK2037" s="569"/>
      <c r="AL2037" s="569"/>
      <c r="AM2037" s="569"/>
      <c r="AN2037" s="569"/>
      <c r="AQ2037" s="525"/>
      <c r="AR2037" s="525"/>
      <c r="AS2037" s="525"/>
      <c r="AT2037" s="525"/>
      <c r="AU2037" s="525"/>
      <c r="AV2037" s="525"/>
      <c r="AW2037" s="525"/>
      <c r="AX2037" s="525"/>
      <c r="AY2037" s="525"/>
      <c r="AZ2037" s="525"/>
      <c r="BA2037" s="525"/>
    </row>
    <row r="2038" spans="28:53" s="94" customFormat="1">
      <c r="AB2038" s="575"/>
      <c r="AC2038" s="569"/>
      <c r="AD2038" s="569"/>
      <c r="AE2038" s="569"/>
      <c r="AF2038" s="569"/>
      <c r="AG2038" s="569"/>
      <c r="AH2038" s="569"/>
      <c r="AI2038" s="569"/>
      <c r="AJ2038" s="569"/>
      <c r="AK2038" s="569"/>
      <c r="AL2038" s="569"/>
      <c r="AM2038" s="569"/>
      <c r="AN2038" s="569"/>
      <c r="AQ2038" s="525"/>
      <c r="AR2038" s="525"/>
      <c r="AS2038" s="525"/>
      <c r="AT2038" s="525"/>
      <c r="AU2038" s="525"/>
      <c r="AV2038" s="525"/>
      <c r="AW2038" s="525"/>
      <c r="AX2038" s="525"/>
      <c r="AY2038" s="525"/>
      <c r="AZ2038" s="525"/>
      <c r="BA2038" s="525"/>
    </row>
    <row r="2039" spans="28:53" s="94" customFormat="1">
      <c r="AB2039" s="575"/>
      <c r="AC2039" s="569"/>
      <c r="AD2039" s="569"/>
      <c r="AE2039" s="569"/>
      <c r="AF2039" s="569"/>
      <c r="AG2039" s="569"/>
      <c r="AH2039" s="569"/>
      <c r="AI2039" s="569"/>
      <c r="AJ2039" s="569"/>
      <c r="AK2039" s="569"/>
      <c r="AL2039" s="569"/>
      <c r="AM2039" s="569"/>
      <c r="AN2039" s="569"/>
      <c r="AQ2039" s="525"/>
      <c r="AR2039" s="525"/>
      <c r="AS2039" s="525"/>
      <c r="AT2039" s="525"/>
      <c r="AU2039" s="525"/>
      <c r="AV2039" s="525"/>
      <c r="AW2039" s="525"/>
      <c r="AX2039" s="525"/>
      <c r="AY2039" s="525"/>
      <c r="AZ2039" s="525"/>
      <c r="BA2039" s="525"/>
    </row>
    <row r="2040" spans="28:53" s="94" customFormat="1">
      <c r="AB2040" s="575"/>
      <c r="AC2040" s="569"/>
      <c r="AD2040" s="569"/>
      <c r="AE2040" s="569"/>
      <c r="AF2040" s="569"/>
      <c r="AG2040" s="569"/>
      <c r="AH2040" s="569"/>
      <c r="AI2040" s="569"/>
      <c r="AJ2040" s="569"/>
      <c r="AK2040" s="569"/>
      <c r="AL2040" s="569"/>
      <c r="AM2040" s="569"/>
      <c r="AN2040" s="569"/>
      <c r="AQ2040" s="525"/>
      <c r="AR2040" s="525"/>
      <c r="AS2040" s="525"/>
      <c r="AT2040" s="525"/>
      <c r="AU2040" s="525"/>
      <c r="AV2040" s="525"/>
      <c r="AW2040" s="525"/>
      <c r="AX2040" s="525"/>
      <c r="AY2040" s="525"/>
      <c r="AZ2040" s="525"/>
      <c r="BA2040" s="525"/>
    </row>
    <row r="2041" spans="28:53" s="94" customFormat="1">
      <c r="AB2041" s="575"/>
      <c r="AC2041" s="569"/>
      <c r="AD2041" s="569"/>
      <c r="AE2041" s="569"/>
      <c r="AF2041" s="569"/>
      <c r="AG2041" s="569"/>
      <c r="AH2041" s="569"/>
      <c r="AI2041" s="569"/>
      <c r="AJ2041" s="569"/>
      <c r="AK2041" s="569"/>
      <c r="AL2041" s="569"/>
      <c r="AM2041" s="569"/>
      <c r="AN2041" s="569"/>
      <c r="AQ2041" s="525"/>
      <c r="AR2041" s="525"/>
      <c r="AS2041" s="525"/>
      <c r="AT2041" s="525"/>
      <c r="AU2041" s="525"/>
      <c r="AV2041" s="525"/>
      <c r="AW2041" s="525"/>
      <c r="AX2041" s="525"/>
      <c r="AY2041" s="525"/>
      <c r="AZ2041" s="525"/>
      <c r="BA2041" s="525"/>
    </row>
    <row r="2042" spans="28:53" s="94" customFormat="1">
      <c r="AB2042" s="575"/>
      <c r="AC2042" s="569"/>
      <c r="AD2042" s="569"/>
      <c r="AE2042" s="569"/>
      <c r="AF2042" s="569"/>
      <c r="AG2042" s="569"/>
      <c r="AH2042" s="569"/>
      <c r="AI2042" s="569"/>
      <c r="AJ2042" s="569"/>
      <c r="AK2042" s="569"/>
      <c r="AL2042" s="569"/>
      <c r="AM2042" s="569"/>
      <c r="AN2042" s="569"/>
      <c r="AQ2042" s="525"/>
      <c r="AR2042" s="525"/>
      <c r="AS2042" s="525"/>
      <c r="AT2042" s="525"/>
      <c r="AU2042" s="525"/>
      <c r="AV2042" s="525"/>
      <c r="AW2042" s="525"/>
      <c r="AX2042" s="525"/>
      <c r="AY2042" s="525"/>
      <c r="AZ2042" s="525"/>
      <c r="BA2042" s="525"/>
    </row>
    <row r="2043" spans="28:53" s="94" customFormat="1">
      <c r="AB2043" s="575"/>
      <c r="AC2043" s="569"/>
      <c r="AD2043" s="569"/>
      <c r="AE2043" s="569"/>
      <c r="AF2043" s="569"/>
      <c r="AG2043" s="569"/>
      <c r="AH2043" s="569"/>
      <c r="AI2043" s="569"/>
      <c r="AJ2043" s="569"/>
      <c r="AK2043" s="569"/>
      <c r="AL2043" s="569"/>
      <c r="AM2043" s="569"/>
      <c r="AN2043" s="569"/>
      <c r="AQ2043" s="525"/>
      <c r="AR2043" s="525"/>
      <c r="AS2043" s="525"/>
      <c r="AT2043" s="525"/>
      <c r="AU2043" s="525"/>
      <c r="AV2043" s="525"/>
      <c r="AW2043" s="525"/>
      <c r="AX2043" s="525"/>
      <c r="AY2043" s="525"/>
      <c r="AZ2043" s="525"/>
      <c r="BA2043" s="525"/>
    </row>
    <row r="2044" spans="28:53" s="94" customFormat="1">
      <c r="AB2044" s="575"/>
      <c r="AC2044" s="569"/>
      <c r="AD2044" s="569"/>
      <c r="AE2044" s="569"/>
      <c r="AF2044" s="569"/>
      <c r="AG2044" s="569"/>
      <c r="AH2044" s="569"/>
      <c r="AI2044" s="569"/>
      <c r="AJ2044" s="569"/>
      <c r="AK2044" s="569"/>
      <c r="AL2044" s="569"/>
      <c r="AM2044" s="569"/>
      <c r="AN2044" s="569"/>
      <c r="AQ2044" s="525"/>
      <c r="AR2044" s="525"/>
      <c r="AS2044" s="525"/>
      <c r="AT2044" s="525"/>
      <c r="AU2044" s="525"/>
      <c r="AV2044" s="525"/>
      <c r="AW2044" s="525"/>
      <c r="AX2044" s="525"/>
      <c r="AY2044" s="525"/>
      <c r="AZ2044" s="525"/>
      <c r="BA2044" s="525"/>
    </row>
    <row r="2045" spans="28:53" s="94" customFormat="1">
      <c r="AB2045" s="575"/>
      <c r="AC2045" s="569"/>
      <c r="AD2045" s="569"/>
      <c r="AE2045" s="569"/>
      <c r="AF2045" s="569"/>
      <c r="AG2045" s="569"/>
      <c r="AH2045" s="569"/>
      <c r="AI2045" s="569"/>
      <c r="AJ2045" s="569"/>
      <c r="AK2045" s="569"/>
      <c r="AL2045" s="569"/>
      <c r="AM2045" s="569"/>
      <c r="AN2045" s="569"/>
      <c r="AQ2045" s="525"/>
      <c r="AR2045" s="525"/>
      <c r="AS2045" s="525"/>
      <c r="AT2045" s="525"/>
      <c r="AU2045" s="525"/>
      <c r="AV2045" s="525"/>
      <c r="AW2045" s="525"/>
      <c r="AX2045" s="525"/>
      <c r="AY2045" s="525"/>
      <c r="AZ2045" s="525"/>
      <c r="BA2045" s="525"/>
    </row>
    <row r="2046" spans="28:53" s="94" customFormat="1">
      <c r="AB2046" s="575"/>
      <c r="AC2046" s="569"/>
      <c r="AD2046" s="569"/>
      <c r="AE2046" s="569"/>
      <c r="AF2046" s="569"/>
      <c r="AG2046" s="569"/>
      <c r="AH2046" s="569"/>
      <c r="AI2046" s="569"/>
      <c r="AJ2046" s="569"/>
      <c r="AK2046" s="569"/>
      <c r="AL2046" s="569"/>
      <c r="AM2046" s="569"/>
      <c r="AN2046" s="569"/>
      <c r="AQ2046" s="525"/>
      <c r="AR2046" s="525"/>
      <c r="AS2046" s="525"/>
      <c r="AT2046" s="525"/>
      <c r="AU2046" s="525"/>
      <c r="AV2046" s="525"/>
      <c r="AW2046" s="525"/>
      <c r="AX2046" s="525"/>
      <c r="AY2046" s="525"/>
      <c r="AZ2046" s="525"/>
      <c r="BA2046" s="525"/>
    </row>
    <row r="2047" spans="28:53" s="94" customFormat="1">
      <c r="AB2047" s="575"/>
      <c r="AC2047" s="569"/>
      <c r="AD2047" s="569"/>
      <c r="AE2047" s="569"/>
      <c r="AF2047" s="569"/>
      <c r="AG2047" s="569"/>
      <c r="AH2047" s="569"/>
      <c r="AI2047" s="569"/>
      <c r="AJ2047" s="569"/>
      <c r="AK2047" s="569"/>
      <c r="AL2047" s="569"/>
      <c r="AM2047" s="569"/>
      <c r="AN2047" s="569"/>
      <c r="AQ2047" s="525"/>
      <c r="AR2047" s="525"/>
      <c r="AS2047" s="525"/>
      <c r="AT2047" s="525"/>
      <c r="AU2047" s="525"/>
      <c r="AV2047" s="525"/>
      <c r="AW2047" s="525"/>
      <c r="AX2047" s="525"/>
      <c r="AY2047" s="525"/>
      <c r="AZ2047" s="525"/>
      <c r="BA2047" s="525"/>
    </row>
    <row r="2048" spans="28:53" s="94" customFormat="1">
      <c r="AB2048" s="575"/>
      <c r="AC2048" s="569"/>
      <c r="AD2048" s="569"/>
      <c r="AE2048" s="569"/>
      <c r="AF2048" s="569"/>
      <c r="AG2048" s="569"/>
      <c r="AH2048" s="569"/>
      <c r="AI2048" s="569"/>
      <c r="AJ2048" s="569"/>
      <c r="AK2048" s="569"/>
      <c r="AL2048" s="569"/>
      <c r="AM2048" s="569"/>
      <c r="AN2048" s="569"/>
      <c r="AQ2048" s="525"/>
      <c r="AR2048" s="525"/>
      <c r="AS2048" s="525"/>
      <c r="AT2048" s="525"/>
      <c r="AU2048" s="525"/>
      <c r="AV2048" s="525"/>
      <c r="AW2048" s="525"/>
      <c r="AX2048" s="525"/>
      <c r="AY2048" s="525"/>
      <c r="AZ2048" s="525"/>
      <c r="BA2048" s="525"/>
    </row>
    <row r="2049" spans="28:53" s="94" customFormat="1">
      <c r="AB2049" s="575"/>
      <c r="AC2049" s="569"/>
      <c r="AD2049" s="569"/>
      <c r="AE2049" s="569"/>
      <c r="AF2049" s="569"/>
      <c r="AG2049" s="569"/>
      <c r="AH2049" s="569"/>
      <c r="AI2049" s="569"/>
      <c r="AJ2049" s="569"/>
      <c r="AK2049" s="569"/>
      <c r="AL2049" s="569"/>
      <c r="AM2049" s="569"/>
      <c r="AN2049" s="569"/>
      <c r="AQ2049" s="525"/>
      <c r="AR2049" s="525"/>
      <c r="AS2049" s="525"/>
      <c r="AT2049" s="525"/>
      <c r="AU2049" s="525"/>
      <c r="AV2049" s="525"/>
      <c r="AW2049" s="525"/>
      <c r="AX2049" s="525"/>
      <c r="AY2049" s="525"/>
      <c r="AZ2049" s="525"/>
      <c r="BA2049" s="525"/>
    </row>
    <row r="2050" spans="28:53" s="94" customFormat="1">
      <c r="AB2050" s="575"/>
      <c r="AC2050" s="569"/>
      <c r="AD2050" s="569"/>
      <c r="AE2050" s="569"/>
      <c r="AF2050" s="569"/>
      <c r="AG2050" s="569"/>
      <c r="AH2050" s="569"/>
      <c r="AI2050" s="569"/>
      <c r="AJ2050" s="569"/>
      <c r="AK2050" s="569"/>
      <c r="AL2050" s="569"/>
      <c r="AM2050" s="569"/>
      <c r="AN2050" s="569"/>
      <c r="AQ2050" s="525"/>
      <c r="AR2050" s="525"/>
      <c r="AS2050" s="525"/>
      <c r="AT2050" s="525"/>
      <c r="AU2050" s="525"/>
      <c r="AV2050" s="525"/>
      <c r="AW2050" s="525"/>
      <c r="AX2050" s="525"/>
      <c r="AY2050" s="525"/>
      <c r="AZ2050" s="525"/>
      <c r="BA2050" s="525"/>
    </row>
    <row r="2051" spans="28:53" s="94" customFormat="1">
      <c r="AB2051" s="575"/>
      <c r="AC2051" s="569"/>
      <c r="AD2051" s="569"/>
      <c r="AE2051" s="569"/>
      <c r="AF2051" s="569"/>
      <c r="AG2051" s="569"/>
      <c r="AH2051" s="569"/>
      <c r="AI2051" s="569"/>
      <c r="AJ2051" s="569"/>
      <c r="AK2051" s="569"/>
      <c r="AL2051" s="569"/>
      <c r="AM2051" s="569"/>
      <c r="AN2051" s="569"/>
      <c r="AQ2051" s="525"/>
      <c r="AR2051" s="525"/>
      <c r="AS2051" s="525"/>
      <c r="AT2051" s="525"/>
      <c r="AU2051" s="525"/>
      <c r="AV2051" s="525"/>
      <c r="AW2051" s="525"/>
      <c r="AX2051" s="525"/>
      <c r="AY2051" s="525"/>
      <c r="AZ2051" s="525"/>
      <c r="BA2051" s="525"/>
    </row>
    <row r="2052" spans="28:53" s="94" customFormat="1">
      <c r="AB2052" s="575"/>
      <c r="AC2052" s="569"/>
      <c r="AD2052" s="569"/>
      <c r="AE2052" s="569"/>
      <c r="AF2052" s="569"/>
      <c r="AG2052" s="569"/>
      <c r="AH2052" s="569"/>
      <c r="AI2052" s="569"/>
      <c r="AJ2052" s="569"/>
      <c r="AK2052" s="569"/>
      <c r="AL2052" s="569"/>
      <c r="AM2052" s="569"/>
      <c r="AN2052" s="569"/>
      <c r="AQ2052" s="525"/>
      <c r="AR2052" s="525"/>
      <c r="AS2052" s="525"/>
      <c r="AT2052" s="525"/>
      <c r="AU2052" s="525"/>
      <c r="AV2052" s="525"/>
      <c r="AW2052" s="525"/>
      <c r="AX2052" s="525"/>
      <c r="AY2052" s="525"/>
      <c r="AZ2052" s="525"/>
      <c r="BA2052" s="525"/>
    </row>
    <row r="2053" spans="28:53" s="94" customFormat="1">
      <c r="AB2053" s="575"/>
      <c r="AC2053" s="569"/>
      <c r="AD2053" s="569"/>
      <c r="AE2053" s="569"/>
      <c r="AF2053" s="569"/>
      <c r="AG2053" s="569"/>
      <c r="AH2053" s="569"/>
      <c r="AI2053" s="569"/>
      <c r="AJ2053" s="569"/>
      <c r="AK2053" s="569"/>
      <c r="AL2053" s="569"/>
      <c r="AM2053" s="569"/>
      <c r="AN2053" s="569"/>
      <c r="AQ2053" s="525"/>
      <c r="AR2053" s="525"/>
      <c r="AS2053" s="525"/>
      <c r="AT2053" s="525"/>
      <c r="AU2053" s="525"/>
      <c r="AV2053" s="525"/>
      <c r="AW2053" s="525"/>
      <c r="AX2053" s="525"/>
      <c r="AY2053" s="525"/>
      <c r="AZ2053" s="525"/>
      <c r="BA2053" s="525"/>
    </row>
    <row r="2054" spans="28:53" s="94" customFormat="1">
      <c r="AB2054" s="575"/>
      <c r="AC2054" s="569"/>
      <c r="AD2054" s="569"/>
      <c r="AE2054" s="569"/>
      <c r="AF2054" s="569"/>
      <c r="AG2054" s="569"/>
      <c r="AH2054" s="569"/>
      <c r="AI2054" s="569"/>
      <c r="AJ2054" s="569"/>
      <c r="AK2054" s="569"/>
      <c r="AL2054" s="569"/>
      <c r="AM2054" s="569"/>
      <c r="AN2054" s="569"/>
      <c r="AQ2054" s="525"/>
      <c r="AR2054" s="525"/>
      <c r="AS2054" s="525"/>
      <c r="AT2054" s="525"/>
      <c r="AU2054" s="525"/>
      <c r="AV2054" s="525"/>
      <c r="AW2054" s="525"/>
      <c r="AX2054" s="525"/>
      <c r="AY2054" s="525"/>
      <c r="AZ2054" s="525"/>
      <c r="BA2054" s="525"/>
    </row>
    <row r="2055" spans="28:53" s="94" customFormat="1">
      <c r="AB2055" s="575"/>
      <c r="AC2055" s="569"/>
      <c r="AD2055" s="569"/>
      <c r="AE2055" s="569"/>
      <c r="AF2055" s="569"/>
      <c r="AG2055" s="569"/>
      <c r="AH2055" s="569"/>
      <c r="AI2055" s="569"/>
      <c r="AJ2055" s="569"/>
      <c r="AK2055" s="569"/>
      <c r="AL2055" s="569"/>
      <c r="AM2055" s="569"/>
      <c r="AN2055" s="569"/>
      <c r="AQ2055" s="525"/>
      <c r="AR2055" s="525"/>
      <c r="AS2055" s="525"/>
      <c r="AT2055" s="525"/>
      <c r="AU2055" s="525"/>
      <c r="AV2055" s="525"/>
      <c r="AW2055" s="525"/>
      <c r="AX2055" s="525"/>
      <c r="AY2055" s="525"/>
      <c r="AZ2055" s="525"/>
      <c r="BA2055" s="525"/>
    </row>
    <row r="2056" spans="28:53" s="94" customFormat="1">
      <c r="AB2056" s="575"/>
      <c r="AC2056" s="569"/>
      <c r="AD2056" s="569"/>
      <c r="AE2056" s="569"/>
      <c r="AF2056" s="569"/>
      <c r="AG2056" s="569"/>
      <c r="AH2056" s="569"/>
      <c r="AI2056" s="569"/>
      <c r="AJ2056" s="569"/>
      <c r="AK2056" s="569"/>
      <c r="AL2056" s="569"/>
      <c r="AM2056" s="569"/>
      <c r="AN2056" s="569"/>
      <c r="AQ2056" s="525"/>
      <c r="AR2056" s="525"/>
      <c r="AS2056" s="525"/>
      <c r="AT2056" s="525"/>
      <c r="AU2056" s="525"/>
      <c r="AV2056" s="525"/>
      <c r="AW2056" s="525"/>
      <c r="AX2056" s="525"/>
      <c r="AY2056" s="525"/>
      <c r="AZ2056" s="525"/>
      <c r="BA2056" s="525"/>
    </row>
    <row r="2057" spans="28:53" s="94" customFormat="1">
      <c r="AB2057" s="575"/>
      <c r="AC2057" s="569"/>
      <c r="AD2057" s="569"/>
      <c r="AE2057" s="569"/>
      <c r="AF2057" s="569"/>
      <c r="AG2057" s="569"/>
      <c r="AH2057" s="569"/>
      <c r="AI2057" s="569"/>
      <c r="AJ2057" s="569"/>
      <c r="AK2057" s="569"/>
      <c r="AL2057" s="569"/>
      <c r="AM2057" s="569"/>
      <c r="AN2057" s="569"/>
      <c r="AQ2057" s="525"/>
      <c r="AR2057" s="525"/>
      <c r="AS2057" s="525"/>
      <c r="AT2057" s="525"/>
      <c r="AU2057" s="525"/>
      <c r="AV2057" s="525"/>
      <c r="AW2057" s="525"/>
      <c r="AX2057" s="525"/>
      <c r="AY2057" s="525"/>
      <c r="AZ2057" s="525"/>
      <c r="BA2057" s="525"/>
    </row>
    <row r="2058" spans="28:53" s="94" customFormat="1">
      <c r="AB2058" s="575"/>
      <c r="AC2058" s="569"/>
      <c r="AD2058" s="569"/>
      <c r="AE2058" s="569"/>
      <c r="AF2058" s="569"/>
      <c r="AG2058" s="569"/>
      <c r="AH2058" s="569"/>
      <c r="AI2058" s="569"/>
      <c r="AJ2058" s="569"/>
      <c r="AK2058" s="569"/>
      <c r="AL2058" s="569"/>
      <c r="AM2058" s="569"/>
      <c r="AN2058" s="569"/>
      <c r="AQ2058" s="525"/>
      <c r="AR2058" s="525"/>
      <c r="AS2058" s="525"/>
      <c r="AT2058" s="525"/>
      <c r="AU2058" s="525"/>
      <c r="AV2058" s="525"/>
      <c r="AW2058" s="525"/>
      <c r="AX2058" s="525"/>
      <c r="AY2058" s="525"/>
      <c r="AZ2058" s="525"/>
      <c r="BA2058" s="525"/>
    </row>
    <row r="2059" spans="28:53" s="94" customFormat="1">
      <c r="AB2059" s="575"/>
      <c r="AC2059" s="569"/>
      <c r="AD2059" s="569"/>
      <c r="AE2059" s="569"/>
      <c r="AF2059" s="569"/>
      <c r="AG2059" s="569"/>
      <c r="AH2059" s="569"/>
      <c r="AI2059" s="569"/>
      <c r="AJ2059" s="569"/>
      <c r="AK2059" s="569"/>
      <c r="AL2059" s="569"/>
      <c r="AM2059" s="569"/>
      <c r="AN2059" s="569"/>
      <c r="AQ2059" s="525"/>
      <c r="AR2059" s="525"/>
      <c r="AS2059" s="525"/>
      <c r="AT2059" s="525"/>
      <c r="AU2059" s="525"/>
      <c r="AV2059" s="525"/>
      <c r="AW2059" s="525"/>
      <c r="AX2059" s="525"/>
      <c r="AY2059" s="525"/>
      <c r="AZ2059" s="525"/>
      <c r="BA2059" s="525"/>
    </row>
    <row r="2060" spans="28:53" s="94" customFormat="1">
      <c r="AB2060" s="575"/>
      <c r="AC2060" s="569"/>
      <c r="AD2060" s="569"/>
      <c r="AE2060" s="569"/>
      <c r="AF2060" s="569"/>
      <c r="AG2060" s="569"/>
      <c r="AH2060" s="569"/>
      <c r="AI2060" s="569"/>
      <c r="AJ2060" s="569"/>
      <c r="AK2060" s="569"/>
      <c r="AL2060" s="569"/>
      <c r="AM2060" s="569"/>
      <c r="AN2060" s="569"/>
      <c r="AQ2060" s="525"/>
      <c r="AR2060" s="525"/>
      <c r="AS2060" s="525"/>
      <c r="AT2060" s="525"/>
      <c r="AU2060" s="525"/>
      <c r="AV2060" s="525"/>
      <c r="AW2060" s="525"/>
      <c r="AX2060" s="525"/>
      <c r="AY2060" s="525"/>
      <c r="AZ2060" s="525"/>
      <c r="BA2060" s="525"/>
    </row>
    <row r="2061" spans="28:53" s="94" customFormat="1">
      <c r="AB2061" s="575"/>
      <c r="AC2061" s="569"/>
      <c r="AD2061" s="569"/>
      <c r="AE2061" s="569"/>
      <c r="AF2061" s="569"/>
      <c r="AG2061" s="569"/>
      <c r="AH2061" s="569"/>
      <c r="AI2061" s="569"/>
      <c r="AJ2061" s="569"/>
      <c r="AK2061" s="569"/>
      <c r="AL2061" s="569"/>
      <c r="AM2061" s="569"/>
      <c r="AN2061" s="569"/>
      <c r="AQ2061" s="525"/>
      <c r="AR2061" s="525"/>
      <c r="AS2061" s="525"/>
      <c r="AT2061" s="525"/>
      <c r="AU2061" s="525"/>
      <c r="AV2061" s="525"/>
      <c r="AW2061" s="525"/>
      <c r="AX2061" s="525"/>
      <c r="AY2061" s="525"/>
      <c r="AZ2061" s="525"/>
      <c r="BA2061" s="525"/>
    </row>
    <row r="2062" spans="28:53" s="94" customFormat="1">
      <c r="AB2062" s="575"/>
      <c r="AC2062" s="569"/>
      <c r="AD2062" s="569"/>
      <c r="AE2062" s="569"/>
      <c r="AF2062" s="569"/>
      <c r="AG2062" s="569"/>
      <c r="AH2062" s="569"/>
      <c r="AI2062" s="569"/>
      <c r="AJ2062" s="569"/>
      <c r="AK2062" s="569"/>
      <c r="AL2062" s="569"/>
      <c r="AM2062" s="569"/>
      <c r="AN2062" s="569"/>
      <c r="AQ2062" s="525"/>
      <c r="AR2062" s="525"/>
      <c r="AS2062" s="525"/>
      <c r="AT2062" s="525"/>
      <c r="AU2062" s="525"/>
      <c r="AV2062" s="525"/>
      <c r="AW2062" s="525"/>
      <c r="AX2062" s="525"/>
      <c r="AY2062" s="525"/>
      <c r="AZ2062" s="525"/>
      <c r="BA2062" s="525"/>
    </row>
    <row r="2063" spans="28:53" s="94" customFormat="1">
      <c r="AB2063" s="575"/>
      <c r="AC2063" s="569"/>
      <c r="AD2063" s="569"/>
      <c r="AE2063" s="569"/>
      <c r="AF2063" s="569"/>
      <c r="AG2063" s="569"/>
      <c r="AH2063" s="569"/>
      <c r="AI2063" s="569"/>
      <c r="AJ2063" s="569"/>
      <c r="AK2063" s="569"/>
      <c r="AL2063" s="569"/>
      <c r="AM2063" s="569"/>
      <c r="AN2063" s="569"/>
      <c r="AQ2063" s="525"/>
      <c r="AR2063" s="525"/>
      <c r="AS2063" s="525"/>
      <c r="AT2063" s="525"/>
      <c r="AU2063" s="525"/>
      <c r="AV2063" s="525"/>
      <c r="AW2063" s="525"/>
      <c r="AX2063" s="525"/>
      <c r="AY2063" s="525"/>
      <c r="AZ2063" s="525"/>
      <c r="BA2063" s="525"/>
    </row>
    <row r="2064" spans="28:53" s="94" customFormat="1">
      <c r="AB2064" s="575"/>
      <c r="AC2064" s="569"/>
      <c r="AD2064" s="569"/>
      <c r="AE2064" s="569"/>
      <c r="AF2064" s="569"/>
      <c r="AG2064" s="569"/>
      <c r="AH2064" s="569"/>
      <c r="AI2064" s="569"/>
      <c r="AJ2064" s="569"/>
      <c r="AK2064" s="569"/>
      <c r="AL2064" s="569"/>
      <c r="AM2064" s="569"/>
      <c r="AN2064" s="569"/>
      <c r="AQ2064" s="525"/>
      <c r="AR2064" s="525"/>
      <c r="AS2064" s="525"/>
      <c r="AT2064" s="525"/>
      <c r="AU2064" s="525"/>
      <c r="AV2064" s="525"/>
      <c r="AW2064" s="525"/>
      <c r="AX2064" s="525"/>
      <c r="AY2064" s="525"/>
      <c r="AZ2064" s="525"/>
      <c r="BA2064" s="525"/>
    </row>
    <row r="2065" spans="28:53" s="94" customFormat="1">
      <c r="AB2065" s="575"/>
      <c r="AC2065" s="569"/>
      <c r="AD2065" s="569"/>
      <c r="AE2065" s="569"/>
      <c r="AF2065" s="569"/>
      <c r="AG2065" s="569"/>
      <c r="AH2065" s="569"/>
      <c r="AI2065" s="569"/>
      <c r="AJ2065" s="569"/>
      <c r="AK2065" s="569"/>
      <c r="AL2065" s="569"/>
      <c r="AM2065" s="569"/>
      <c r="AN2065" s="569"/>
      <c r="AQ2065" s="525"/>
      <c r="AR2065" s="525"/>
      <c r="AS2065" s="525"/>
      <c r="AT2065" s="525"/>
      <c r="AU2065" s="525"/>
      <c r="AV2065" s="525"/>
      <c r="AW2065" s="525"/>
      <c r="AX2065" s="525"/>
      <c r="AY2065" s="525"/>
      <c r="AZ2065" s="525"/>
      <c r="BA2065" s="525"/>
    </row>
    <row r="2066" spans="28:53" s="94" customFormat="1">
      <c r="AB2066" s="575"/>
      <c r="AC2066" s="569"/>
      <c r="AD2066" s="569"/>
      <c r="AE2066" s="569"/>
      <c r="AF2066" s="569"/>
      <c r="AG2066" s="569"/>
      <c r="AH2066" s="569"/>
      <c r="AI2066" s="569"/>
      <c r="AJ2066" s="569"/>
      <c r="AK2066" s="569"/>
      <c r="AL2066" s="569"/>
      <c r="AM2066" s="569"/>
      <c r="AN2066" s="569"/>
      <c r="AQ2066" s="525"/>
      <c r="AR2066" s="525"/>
      <c r="AS2066" s="525"/>
      <c r="AT2066" s="525"/>
      <c r="AU2066" s="525"/>
      <c r="AV2066" s="525"/>
      <c r="AW2066" s="525"/>
      <c r="AX2066" s="525"/>
      <c r="AY2066" s="525"/>
      <c r="AZ2066" s="525"/>
      <c r="BA2066" s="525"/>
    </row>
    <row r="2067" spans="28:53" s="94" customFormat="1">
      <c r="AB2067" s="575"/>
      <c r="AC2067" s="569"/>
      <c r="AD2067" s="569"/>
      <c r="AE2067" s="569"/>
      <c r="AF2067" s="569"/>
      <c r="AG2067" s="569"/>
      <c r="AH2067" s="569"/>
      <c r="AI2067" s="569"/>
      <c r="AJ2067" s="569"/>
      <c r="AK2067" s="569"/>
      <c r="AL2067" s="569"/>
      <c r="AM2067" s="569"/>
      <c r="AN2067" s="569"/>
      <c r="AQ2067" s="525"/>
      <c r="AR2067" s="525"/>
      <c r="AS2067" s="525"/>
      <c r="AT2067" s="525"/>
      <c r="AU2067" s="525"/>
      <c r="AV2067" s="525"/>
      <c r="AW2067" s="525"/>
      <c r="AX2067" s="525"/>
      <c r="AY2067" s="525"/>
      <c r="AZ2067" s="525"/>
      <c r="BA2067" s="525"/>
    </row>
    <row r="2068" spans="28:53" s="94" customFormat="1">
      <c r="AB2068" s="575"/>
      <c r="AC2068" s="569"/>
      <c r="AD2068" s="569"/>
      <c r="AE2068" s="569"/>
      <c r="AF2068" s="569"/>
      <c r="AG2068" s="569"/>
      <c r="AH2068" s="569"/>
      <c r="AI2068" s="569"/>
      <c r="AJ2068" s="569"/>
      <c r="AK2068" s="569"/>
      <c r="AL2068" s="569"/>
      <c r="AM2068" s="569"/>
      <c r="AN2068" s="569"/>
      <c r="AQ2068" s="525"/>
      <c r="AR2068" s="525"/>
      <c r="AS2068" s="525"/>
      <c r="AT2068" s="525"/>
      <c r="AU2068" s="525"/>
      <c r="AV2068" s="525"/>
      <c r="AW2068" s="525"/>
      <c r="AX2068" s="525"/>
      <c r="AY2068" s="525"/>
      <c r="AZ2068" s="525"/>
      <c r="BA2068" s="525"/>
    </row>
    <row r="2069" spans="28:53" s="94" customFormat="1">
      <c r="AB2069" s="575"/>
      <c r="AC2069" s="569"/>
      <c r="AD2069" s="569"/>
      <c r="AE2069" s="569"/>
      <c r="AF2069" s="569"/>
      <c r="AG2069" s="569"/>
      <c r="AH2069" s="569"/>
      <c r="AI2069" s="569"/>
      <c r="AJ2069" s="569"/>
      <c r="AK2069" s="569"/>
      <c r="AL2069" s="569"/>
      <c r="AM2069" s="569"/>
      <c r="AN2069" s="569"/>
      <c r="AQ2069" s="525"/>
      <c r="AR2069" s="525"/>
      <c r="AS2069" s="525"/>
      <c r="AT2069" s="525"/>
      <c r="AU2069" s="525"/>
      <c r="AV2069" s="525"/>
      <c r="AW2069" s="525"/>
      <c r="AX2069" s="525"/>
      <c r="AY2069" s="525"/>
      <c r="AZ2069" s="525"/>
      <c r="BA2069" s="525"/>
    </row>
    <row r="2070" spans="28:53" s="94" customFormat="1">
      <c r="AB2070" s="575"/>
      <c r="AC2070" s="569"/>
      <c r="AD2070" s="569"/>
      <c r="AE2070" s="569"/>
      <c r="AF2070" s="569"/>
      <c r="AG2070" s="569"/>
      <c r="AH2070" s="569"/>
      <c r="AI2070" s="569"/>
      <c r="AJ2070" s="569"/>
      <c r="AK2070" s="569"/>
      <c r="AL2070" s="569"/>
      <c r="AM2070" s="569"/>
      <c r="AN2070" s="569"/>
      <c r="AQ2070" s="525"/>
      <c r="AR2070" s="525"/>
      <c r="AS2070" s="525"/>
      <c r="AT2070" s="525"/>
      <c r="AU2070" s="525"/>
      <c r="AV2070" s="525"/>
      <c r="AW2070" s="525"/>
      <c r="AX2070" s="525"/>
      <c r="AY2070" s="525"/>
      <c r="AZ2070" s="525"/>
      <c r="BA2070" s="525"/>
    </row>
    <row r="2071" spans="28:53" s="94" customFormat="1">
      <c r="AB2071" s="575"/>
      <c r="AC2071" s="569"/>
      <c r="AD2071" s="569"/>
      <c r="AE2071" s="569"/>
      <c r="AF2071" s="569"/>
      <c r="AG2071" s="569"/>
      <c r="AH2071" s="569"/>
      <c r="AI2071" s="569"/>
      <c r="AJ2071" s="569"/>
      <c r="AK2071" s="569"/>
      <c r="AL2071" s="569"/>
      <c r="AM2071" s="569"/>
      <c r="AN2071" s="569"/>
      <c r="AQ2071" s="525"/>
      <c r="AR2071" s="525"/>
      <c r="AS2071" s="525"/>
      <c r="AT2071" s="525"/>
      <c r="AU2071" s="525"/>
      <c r="AV2071" s="525"/>
      <c r="AW2071" s="525"/>
      <c r="AX2071" s="525"/>
      <c r="AY2071" s="525"/>
      <c r="AZ2071" s="525"/>
      <c r="BA2071" s="525"/>
    </row>
    <row r="2072" spans="28:53" s="94" customFormat="1">
      <c r="AB2072" s="575"/>
      <c r="AC2072" s="569"/>
      <c r="AD2072" s="569"/>
      <c r="AE2072" s="569"/>
      <c r="AF2072" s="569"/>
      <c r="AG2072" s="569"/>
      <c r="AH2072" s="569"/>
      <c r="AI2072" s="569"/>
      <c r="AJ2072" s="569"/>
      <c r="AK2072" s="569"/>
      <c r="AL2072" s="569"/>
      <c r="AM2072" s="569"/>
      <c r="AN2072" s="569"/>
      <c r="AQ2072" s="525"/>
      <c r="AR2072" s="525"/>
      <c r="AS2072" s="525"/>
      <c r="AT2072" s="525"/>
      <c r="AU2072" s="525"/>
      <c r="AV2072" s="525"/>
      <c r="AW2072" s="525"/>
      <c r="AX2072" s="525"/>
      <c r="AY2072" s="525"/>
      <c r="AZ2072" s="525"/>
      <c r="BA2072" s="525"/>
    </row>
    <row r="2073" spans="28:53" s="94" customFormat="1">
      <c r="AB2073" s="575"/>
      <c r="AC2073" s="569"/>
      <c r="AD2073" s="569"/>
      <c r="AE2073" s="569"/>
      <c r="AF2073" s="569"/>
      <c r="AG2073" s="569"/>
      <c r="AH2073" s="569"/>
      <c r="AI2073" s="569"/>
      <c r="AJ2073" s="569"/>
      <c r="AK2073" s="569"/>
      <c r="AL2073" s="569"/>
      <c r="AM2073" s="569"/>
      <c r="AN2073" s="569"/>
      <c r="AQ2073" s="525"/>
      <c r="AR2073" s="525"/>
      <c r="AS2073" s="525"/>
      <c r="AT2073" s="525"/>
      <c r="AU2073" s="525"/>
      <c r="AV2073" s="525"/>
      <c r="AW2073" s="525"/>
      <c r="AX2073" s="525"/>
      <c r="AY2073" s="525"/>
      <c r="AZ2073" s="525"/>
      <c r="BA2073" s="525"/>
    </row>
    <row r="2074" spans="28:53" s="94" customFormat="1">
      <c r="AB2074" s="575"/>
      <c r="AC2074" s="569"/>
      <c r="AD2074" s="569"/>
      <c r="AE2074" s="569"/>
      <c r="AF2074" s="569"/>
      <c r="AG2074" s="569"/>
      <c r="AH2074" s="569"/>
      <c r="AI2074" s="569"/>
      <c r="AJ2074" s="569"/>
      <c r="AK2074" s="569"/>
      <c r="AL2074" s="569"/>
      <c r="AM2074" s="569"/>
      <c r="AN2074" s="569"/>
      <c r="AQ2074" s="525"/>
      <c r="AR2074" s="525"/>
      <c r="AS2074" s="525"/>
      <c r="AT2074" s="525"/>
      <c r="AU2074" s="525"/>
      <c r="AV2074" s="525"/>
      <c r="AW2074" s="525"/>
      <c r="AX2074" s="525"/>
      <c r="AY2074" s="525"/>
      <c r="AZ2074" s="525"/>
      <c r="BA2074" s="525"/>
    </row>
    <row r="2075" spans="28:53" s="94" customFormat="1">
      <c r="AB2075" s="575"/>
      <c r="AC2075" s="569"/>
      <c r="AD2075" s="569"/>
      <c r="AE2075" s="569"/>
      <c r="AF2075" s="569"/>
      <c r="AG2075" s="569"/>
      <c r="AH2075" s="569"/>
      <c r="AI2075" s="569"/>
      <c r="AJ2075" s="569"/>
      <c r="AK2075" s="569"/>
      <c r="AL2075" s="569"/>
      <c r="AM2075" s="569"/>
      <c r="AN2075" s="569"/>
      <c r="AQ2075" s="525"/>
      <c r="AR2075" s="525"/>
      <c r="AS2075" s="525"/>
      <c r="AT2075" s="525"/>
      <c r="AU2075" s="525"/>
      <c r="AV2075" s="525"/>
      <c r="AW2075" s="525"/>
      <c r="AX2075" s="525"/>
      <c r="AY2075" s="525"/>
      <c r="AZ2075" s="525"/>
      <c r="BA2075" s="525"/>
    </row>
    <row r="2076" spans="28:53" s="94" customFormat="1">
      <c r="AB2076" s="575"/>
      <c r="AC2076" s="569"/>
      <c r="AD2076" s="569"/>
      <c r="AE2076" s="569"/>
      <c r="AF2076" s="569"/>
      <c r="AG2076" s="569"/>
      <c r="AH2076" s="569"/>
      <c r="AI2076" s="569"/>
      <c r="AJ2076" s="569"/>
      <c r="AK2076" s="569"/>
      <c r="AL2076" s="569"/>
      <c r="AM2076" s="569"/>
      <c r="AN2076" s="569"/>
      <c r="AQ2076" s="525"/>
      <c r="AR2076" s="525"/>
      <c r="AS2076" s="525"/>
      <c r="AT2076" s="525"/>
      <c r="AU2076" s="525"/>
      <c r="AV2076" s="525"/>
      <c r="AW2076" s="525"/>
      <c r="AX2076" s="525"/>
      <c r="AY2076" s="525"/>
      <c r="AZ2076" s="525"/>
      <c r="BA2076" s="525"/>
    </row>
    <row r="2077" spans="28:53" s="94" customFormat="1">
      <c r="AB2077" s="575"/>
      <c r="AC2077" s="569"/>
      <c r="AD2077" s="569"/>
      <c r="AE2077" s="569"/>
      <c r="AF2077" s="569"/>
      <c r="AG2077" s="569"/>
      <c r="AH2077" s="569"/>
      <c r="AI2077" s="569"/>
      <c r="AJ2077" s="569"/>
      <c r="AK2077" s="569"/>
      <c r="AL2077" s="569"/>
      <c r="AM2077" s="569"/>
      <c r="AN2077" s="569"/>
      <c r="AQ2077" s="525"/>
      <c r="AR2077" s="525"/>
      <c r="AS2077" s="525"/>
      <c r="AT2077" s="525"/>
      <c r="AU2077" s="525"/>
      <c r="AV2077" s="525"/>
      <c r="AW2077" s="525"/>
      <c r="AX2077" s="525"/>
      <c r="AY2077" s="525"/>
      <c r="AZ2077" s="525"/>
      <c r="BA2077" s="525"/>
    </row>
    <row r="2078" spans="28:53" s="94" customFormat="1">
      <c r="AB2078" s="575"/>
      <c r="AC2078" s="569"/>
      <c r="AD2078" s="569"/>
      <c r="AE2078" s="569"/>
      <c r="AF2078" s="569"/>
      <c r="AG2078" s="569"/>
      <c r="AH2078" s="569"/>
      <c r="AI2078" s="569"/>
      <c r="AJ2078" s="569"/>
      <c r="AK2078" s="569"/>
      <c r="AL2078" s="569"/>
      <c r="AM2078" s="569"/>
      <c r="AN2078" s="569"/>
      <c r="AQ2078" s="525"/>
      <c r="AR2078" s="525"/>
      <c r="AS2078" s="525"/>
      <c r="AT2078" s="525"/>
      <c r="AU2078" s="525"/>
      <c r="AV2078" s="525"/>
      <c r="AW2078" s="525"/>
      <c r="AX2078" s="525"/>
      <c r="AY2078" s="525"/>
      <c r="AZ2078" s="525"/>
      <c r="BA2078" s="525"/>
    </row>
    <row r="2079" spans="28:53" s="94" customFormat="1">
      <c r="AB2079" s="575"/>
      <c r="AC2079" s="569"/>
      <c r="AD2079" s="569"/>
      <c r="AE2079" s="569"/>
      <c r="AF2079" s="569"/>
      <c r="AG2079" s="569"/>
      <c r="AH2079" s="569"/>
      <c r="AI2079" s="569"/>
      <c r="AJ2079" s="569"/>
      <c r="AK2079" s="569"/>
      <c r="AL2079" s="569"/>
      <c r="AM2079" s="569"/>
      <c r="AN2079" s="569"/>
      <c r="AQ2079" s="525"/>
      <c r="AR2079" s="525"/>
      <c r="AS2079" s="525"/>
      <c r="AT2079" s="525"/>
      <c r="AU2079" s="525"/>
      <c r="AV2079" s="525"/>
      <c r="AW2079" s="525"/>
      <c r="AX2079" s="525"/>
      <c r="AY2079" s="525"/>
      <c r="AZ2079" s="525"/>
      <c r="BA2079" s="525"/>
    </row>
    <row r="2080" spans="28:53" s="94" customFormat="1">
      <c r="AB2080" s="575"/>
      <c r="AC2080" s="569"/>
      <c r="AD2080" s="569"/>
      <c r="AE2080" s="569"/>
      <c r="AF2080" s="569"/>
      <c r="AG2080" s="569"/>
      <c r="AH2080" s="569"/>
      <c r="AI2080" s="569"/>
      <c r="AJ2080" s="569"/>
      <c r="AK2080" s="569"/>
      <c r="AL2080" s="569"/>
      <c r="AM2080" s="569"/>
      <c r="AN2080" s="569"/>
      <c r="AQ2080" s="525"/>
      <c r="AR2080" s="525"/>
      <c r="AS2080" s="525"/>
      <c r="AT2080" s="525"/>
      <c r="AU2080" s="525"/>
      <c r="AV2080" s="525"/>
      <c r="AW2080" s="525"/>
      <c r="AX2080" s="525"/>
      <c r="AY2080" s="525"/>
      <c r="AZ2080" s="525"/>
      <c r="BA2080" s="525"/>
    </row>
    <row r="2081" spans="28:53" s="94" customFormat="1">
      <c r="AB2081" s="575"/>
      <c r="AC2081" s="569"/>
      <c r="AD2081" s="569"/>
      <c r="AE2081" s="569"/>
      <c r="AF2081" s="569"/>
      <c r="AG2081" s="569"/>
      <c r="AH2081" s="569"/>
      <c r="AI2081" s="569"/>
      <c r="AJ2081" s="569"/>
      <c r="AK2081" s="569"/>
      <c r="AL2081" s="569"/>
      <c r="AM2081" s="569"/>
      <c r="AN2081" s="569"/>
      <c r="AQ2081" s="525"/>
      <c r="AR2081" s="525"/>
      <c r="AS2081" s="525"/>
      <c r="AT2081" s="525"/>
      <c r="AU2081" s="525"/>
      <c r="AV2081" s="525"/>
      <c r="AW2081" s="525"/>
      <c r="AX2081" s="525"/>
      <c r="AY2081" s="525"/>
      <c r="AZ2081" s="525"/>
      <c r="BA2081" s="525"/>
    </row>
    <row r="2082" spans="28:53" s="94" customFormat="1">
      <c r="AB2082" s="575"/>
      <c r="AC2082" s="569"/>
      <c r="AD2082" s="569"/>
      <c r="AE2082" s="569"/>
      <c r="AF2082" s="569"/>
      <c r="AG2082" s="569"/>
      <c r="AH2082" s="569"/>
      <c r="AI2082" s="569"/>
      <c r="AJ2082" s="569"/>
      <c r="AK2082" s="569"/>
      <c r="AL2082" s="569"/>
      <c r="AM2082" s="569"/>
      <c r="AN2082" s="569"/>
      <c r="AQ2082" s="525"/>
      <c r="AR2082" s="525"/>
      <c r="AS2082" s="525"/>
      <c r="AT2082" s="525"/>
      <c r="AU2082" s="525"/>
      <c r="AV2082" s="525"/>
      <c r="AW2082" s="525"/>
      <c r="AX2082" s="525"/>
      <c r="AY2082" s="525"/>
      <c r="AZ2082" s="525"/>
      <c r="BA2082" s="525"/>
    </row>
    <row r="2083" spans="28:53" s="94" customFormat="1">
      <c r="AB2083" s="575"/>
      <c r="AC2083" s="569"/>
      <c r="AD2083" s="569"/>
      <c r="AE2083" s="569"/>
      <c r="AF2083" s="569"/>
      <c r="AG2083" s="569"/>
      <c r="AH2083" s="569"/>
      <c r="AI2083" s="569"/>
      <c r="AJ2083" s="569"/>
      <c r="AK2083" s="569"/>
      <c r="AL2083" s="569"/>
      <c r="AM2083" s="569"/>
      <c r="AN2083" s="569"/>
      <c r="AQ2083" s="525"/>
      <c r="AR2083" s="525"/>
      <c r="AS2083" s="525"/>
      <c r="AT2083" s="525"/>
      <c r="AU2083" s="525"/>
      <c r="AV2083" s="525"/>
      <c r="AW2083" s="525"/>
      <c r="AX2083" s="525"/>
      <c r="AY2083" s="525"/>
      <c r="AZ2083" s="525"/>
      <c r="BA2083" s="525"/>
    </row>
    <row r="2084" spans="28:53" s="94" customFormat="1">
      <c r="AB2084" s="575"/>
      <c r="AC2084" s="569"/>
      <c r="AD2084" s="569"/>
      <c r="AE2084" s="569"/>
      <c r="AF2084" s="569"/>
      <c r="AG2084" s="569"/>
      <c r="AH2084" s="569"/>
      <c r="AI2084" s="569"/>
      <c r="AJ2084" s="569"/>
      <c r="AK2084" s="569"/>
      <c r="AL2084" s="569"/>
      <c r="AM2084" s="569"/>
      <c r="AN2084" s="569"/>
      <c r="AQ2084" s="525"/>
      <c r="AR2084" s="525"/>
      <c r="AS2084" s="525"/>
      <c r="AT2084" s="525"/>
      <c r="AU2084" s="525"/>
      <c r="AV2084" s="525"/>
      <c r="AW2084" s="525"/>
      <c r="AX2084" s="525"/>
      <c r="AY2084" s="525"/>
      <c r="AZ2084" s="525"/>
      <c r="BA2084" s="525"/>
    </row>
    <row r="2085" spans="28:53" s="94" customFormat="1">
      <c r="AB2085" s="575"/>
      <c r="AC2085" s="569"/>
      <c r="AD2085" s="569"/>
      <c r="AE2085" s="569"/>
      <c r="AF2085" s="569"/>
      <c r="AG2085" s="569"/>
      <c r="AH2085" s="569"/>
      <c r="AI2085" s="569"/>
      <c r="AJ2085" s="569"/>
      <c r="AK2085" s="569"/>
      <c r="AL2085" s="569"/>
      <c r="AM2085" s="569"/>
      <c r="AN2085" s="569"/>
      <c r="AQ2085" s="525"/>
      <c r="AR2085" s="525"/>
      <c r="AS2085" s="525"/>
      <c r="AT2085" s="525"/>
      <c r="AU2085" s="525"/>
      <c r="AV2085" s="525"/>
      <c r="AW2085" s="525"/>
      <c r="AX2085" s="525"/>
      <c r="AY2085" s="525"/>
      <c r="AZ2085" s="525"/>
      <c r="BA2085" s="525"/>
    </row>
    <row r="2086" spans="28:53" s="94" customFormat="1">
      <c r="AB2086" s="575"/>
      <c r="AC2086" s="569"/>
      <c r="AD2086" s="569"/>
      <c r="AE2086" s="569"/>
      <c r="AF2086" s="569"/>
      <c r="AG2086" s="569"/>
      <c r="AH2086" s="569"/>
      <c r="AI2086" s="569"/>
      <c r="AJ2086" s="569"/>
      <c r="AK2086" s="569"/>
      <c r="AL2086" s="569"/>
      <c r="AM2086" s="569"/>
      <c r="AN2086" s="569"/>
      <c r="AQ2086" s="525"/>
      <c r="AR2086" s="525"/>
      <c r="AS2086" s="525"/>
      <c r="AT2086" s="525"/>
      <c r="AU2086" s="525"/>
      <c r="AV2086" s="525"/>
      <c r="AW2086" s="525"/>
      <c r="AX2086" s="525"/>
      <c r="AY2086" s="525"/>
      <c r="AZ2086" s="525"/>
      <c r="BA2086" s="525"/>
    </row>
    <row r="2087" spans="28:53" s="94" customFormat="1">
      <c r="AB2087" s="575"/>
      <c r="AC2087" s="569"/>
      <c r="AD2087" s="569"/>
      <c r="AE2087" s="569"/>
      <c r="AF2087" s="569"/>
      <c r="AG2087" s="569"/>
      <c r="AH2087" s="569"/>
      <c r="AI2087" s="569"/>
      <c r="AJ2087" s="569"/>
      <c r="AK2087" s="569"/>
      <c r="AL2087" s="569"/>
      <c r="AM2087" s="569"/>
      <c r="AN2087" s="569"/>
      <c r="AQ2087" s="525"/>
      <c r="AR2087" s="525"/>
      <c r="AS2087" s="525"/>
      <c r="AT2087" s="525"/>
      <c r="AU2087" s="525"/>
      <c r="AV2087" s="525"/>
      <c r="AW2087" s="525"/>
      <c r="AX2087" s="525"/>
      <c r="AY2087" s="525"/>
      <c r="AZ2087" s="525"/>
      <c r="BA2087" s="525"/>
    </row>
    <row r="2088" spans="28:53" s="94" customFormat="1">
      <c r="AB2088" s="575"/>
      <c r="AC2088" s="569"/>
      <c r="AD2088" s="569"/>
      <c r="AE2088" s="569"/>
      <c r="AF2088" s="569"/>
      <c r="AG2088" s="569"/>
      <c r="AH2088" s="569"/>
      <c r="AI2088" s="569"/>
      <c r="AJ2088" s="569"/>
      <c r="AK2088" s="569"/>
      <c r="AL2088" s="569"/>
      <c r="AM2088" s="569"/>
      <c r="AN2088" s="569"/>
      <c r="AQ2088" s="525"/>
      <c r="AR2088" s="525"/>
      <c r="AS2088" s="525"/>
      <c r="AT2088" s="525"/>
      <c r="AU2088" s="525"/>
      <c r="AV2088" s="525"/>
      <c r="AW2088" s="525"/>
      <c r="AX2088" s="525"/>
      <c r="AY2088" s="525"/>
      <c r="AZ2088" s="525"/>
      <c r="BA2088" s="525"/>
    </row>
    <row r="2089" spans="28:53" s="94" customFormat="1">
      <c r="AB2089" s="575"/>
      <c r="AC2089" s="569"/>
      <c r="AD2089" s="569"/>
      <c r="AE2089" s="569"/>
      <c r="AF2089" s="569"/>
      <c r="AG2089" s="569"/>
      <c r="AH2089" s="569"/>
      <c r="AI2089" s="569"/>
      <c r="AJ2089" s="569"/>
      <c r="AK2089" s="569"/>
      <c r="AL2089" s="569"/>
      <c r="AM2089" s="569"/>
      <c r="AN2089" s="569"/>
      <c r="AQ2089" s="525"/>
      <c r="AR2089" s="525"/>
      <c r="AS2089" s="525"/>
      <c r="AT2089" s="525"/>
      <c r="AU2089" s="525"/>
      <c r="AV2089" s="525"/>
      <c r="AW2089" s="525"/>
      <c r="AX2089" s="525"/>
      <c r="AY2089" s="525"/>
      <c r="AZ2089" s="525"/>
      <c r="BA2089" s="525"/>
    </row>
    <row r="2090" spans="28:53" s="94" customFormat="1">
      <c r="AB2090" s="575"/>
      <c r="AC2090" s="569"/>
      <c r="AD2090" s="569"/>
      <c r="AE2090" s="569"/>
      <c r="AF2090" s="569"/>
      <c r="AG2090" s="569"/>
      <c r="AH2090" s="569"/>
      <c r="AI2090" s="569"/>
      <c r="AJ2090" s="569"/>
      <c r="AK2090" s="569"/>
      <c r="AL2090" s="569"/>
      <c r="AM2090" s="569"/>
      <c r="AN2090" s="569"/>
      <c r="AQ2090" s="525"/>
      <c r="AR2090" s="525"/>
      <c r="AS2090" s="525"/>
      <c r="AT2090" s="525"/>
      <c r="AU2090" s="525"/>
      <c r="AV2090" s="525"/>
      <c r="AW2090" s="525"/>
      <c r="AX2090" s="525"/>
      <c r="AY2090" s="525"/>
      <c r="AZ2090" s="525"/>
      <c r="BA2090" s="525"/>
    </row>
    <row r="2091" spans="28:53" s="94" customFormat="1">
      <c r="AB2091" s="575"/>
      <c r="AC2091" s="569"/>
      <c r="AD2091" s="569"/>
      <c r="AE2091" s="569"/>
      <c r="AF2091" s="569"/>
      <c r="AG2091" s="569"/>
      <c r="AH2091" s="569"/>
      <c r="AI2091" s="569"/>
      <c r="AJ2091" s="569"/>
      <c r="AK2091" s="569"/>
      <c r="AL2091" s="569"/>
      <c r="AM2091" s="569"/>
      <c r="AN2091" s="569"/>
      <c r="AQ2091" s="525"/>
      <c r="AR2091" s="525"/>
      <c r="AS2091" s="525"/>
      <c r="AT2091" s="525"/>
      <c r="AU2091" s="525"/>
      <c r="AV2091" s="525"/>
      <c r="AW2091" s="525"/>
      <c r="AX2091" s="525"/>
      <c r="AY2091" s="525"/>
      <c r="AZ2091" s="525"/>
      <c r="BA2091" s="525"/>
    </row>
    <row r="2092" spans="28:53" s="94" customFormat="1">
      <c r="AB2092" s="575"/>
      <c r="AC2092" s="569"/>
      <c r="AD2092" s="569"/>
      <c r="AE2092" s="569"/>
      <c r="AF2092" s="569"/>
      <c r="AG2092" s="569"/>
      <c r="AH2092" s="569"/>
      <c r="AI2092" s="569"/>
      <c r="AJ2092" s="569"/>
      <c r="AK2092" s="569"/>
      <c r="AL2092" s="569"/>
      <c r="AM2092" s="569"/>
      <c r="AN2092" s="569"/>
      <c r="AQ2092" s="525"/>
      <c r="AR2092" s="525"/>
      <c r="AS2092" s="525"/>
      <c r="AT2092" s="525"/>
      <c r="AU2092" s="525"/>
      <c r="AV2092" s="525"/>
      <c r="AW2092" s="525"/>
      <c r="AX2092" s="525"/>
      <c r="AY2092" s="525"/>
      <c r="AZ2092" s="525"/>
      <c r="BA2092" s="525"/>
    </row>
    <row r="2093" spans="28:53" s="94" customFormat="1">
      <c r="AB2093" s="575"/>
      <c r="AC2093" s="569"/>
      <c r="AD2093" s="569"/>
      <c r="AE2093" s="569"/>
      <c r="AF2093" s="569"/>
      <c r="AG2093" s="569"/>
      <c r="AH2093" s="569"/>
      <c r="AI2093" s="569"/>
      <c r="AJ2093" s="569"/>
      <c r="AK2093" s="569"/>
      <c r="AL2093" s="569"/>
      <c r="AM2093" s="569"/>
      <c r="AN2093" s="569"/>
      <c r="AQ2093" s="525"/>
      <c r="AR2093" s="525"/>
      <c r="AS2093" s="525"/>
      <c r="AT2093" s="525"/>
      <c r="AU2093" s="525"/>
      <c r="AV2093" s="525"/>
      <c r="AW2093" s="525"/>
      <c r="AX2093" s="525"/>
      <c r="AY2093" s="525"/>
      <c r="AZ2093" s="525"/>
      <c r="BA2093" s="525"/>
    </row>
    <row r="2094" spans="28:53" s="94" customFormat="1">
      <c r="AB2094" s="575"/>
      <c r="AC2094" s="569"/>
      <c r="AD2094" s="569"/>
      <c r="AE2094" s="569"/>
      <c r="AF2094" s="569"/>
      <c r="AG2094" s="569"/>
      <c r="AH2094" s="569"/>
      <c r="AI2094" s="569"/>
      <c r="AJ2094" s="569"/>
      <c r="AK2094" s="569"/>
      <c r="AL2094" s="569"/>
      <c r="AM2094" s="569"/>
      <c r="AN2094" s="569"/>
      <c r="AQ2094" s="525"/>
      <c r="AR2094" s="525"/>
      <c r="AS2094" s="525"/>
      <c r="AT2094" s="525"/>
      <c r="AU2094" s="525"/>
      <c r="AV2094" s="525"/>
      <c r="AW2094" s="525"/>
      <c r="AX2094" s="525"/>
      <c r="AY2094" s="525"/>
      <c r="AZ2094" s="525"/>
      <c r="BA2094" s="525"/>
    </row>
    <row r="2095" spans="28:53" s="94" customFormat="1">
      <c r="AB2095" s="575"/>
      <c r="AC2095" s="569"/>
      <c r="AD2095" s="569"/>
      <c r="AE2095" s="569"/>
      <c r="AF2095" s="569"/>
      <c r="AG2095" s="569"/>
      <c r="AH2095" s="569"/>
      <c r="AI2095" s="569"/>
      <c r="AJ2095" s="569"/>
      <c r="AK2095" s="569"/>
      <c r="AL2095" s="569"/>
      <c r="AM2095" s="569"/>
      <c r="AN2095" s="569"/>
      <c r="AQ2095" s="525"/>
      <c r="AR2095" s="525"/>
      <c r="AS2095" s="525"/>
      <c r="AT2095" s="525"/>
      <c r="AU2095" s="525"/>
      <c r="AV2095" s="525"/>
      <c r="AW2095" s="525"/>
      <c r="AX2095" s="525"/>
      <c r="AY2095" s="525"/>
      <c r="AZ2095" s="525"/>
      <c r="BA2095" s="525"/>
    </row>
    <row r="2096" spans="28:53" s="94" customFormat="1">
      <c r="AB2096" s="575"/>
      <c r="AC2096" s="569"/>
      <c r="AD2096" s="569"/>
      <c r="AE2096" s="569"/>
      <c r="AF2096" s="569"/>
      <c r="AG2096" s="569"/>
      <c r="AH2096" s="569"/>
      <c r="AI2096" s="569"/>
      <c r="AJ2096" s="569"/>
      <c r="AK2096" s="569"/>
      <c r="AL2096" s="569"/>
      <c r="AM2096" s="569"/>
      <c r="AN2096" s="569"/>
      <c r="AQ2096" s="525"/>
      <c r="AR2096" s="525"/>
      <c r="AS2096" s="525"/>
      <c r="AT2096" s="525"/>
      <c r="AU2096" s="525"/>
      <c r="AV2096" s="525"/>
      <c r="AW2096" s="525"/>
      <c r="AX2096" s="525"/>
      <c r="AY2096" s="525"/>
      <c r="AZ2096" s="525"/>
      <c r="BA2096" s="525"/>
    </row>
    <row r="2097" spans="28:53" s="94" customFormat="1">
      <c r="AB2097" s="575"/>
      <c r="AC2097" s="569"/>
      <c r="AD2097" s="569"/>
      <c r="AE2097" s="569"/>
      <c r="AF2097" s="569"/>
      <c r="AG2097" s="569"/>
      <c r="AH2097" s="569"/>
      <c r="AI2097" s="569"/>
      <c r="AJ2097" s="569"/>
      <c r="AK2097" s="569"/>
      <c r="AL2097" s="569"/>
      <c r="AM2097" s="569"/>
      <c r="AN2097" s="569"/>
      <c r="AQ2097" s="525"/>
      <c r="AR2097" s="525"/>
      <c r="AS2097" s="525"/>
      <c r="AT2097" s="525"/>
      <c r="AU2097" s="525"/>
      <c r="AV2097" s="525"/>
      <c r="AW2097" s="525"/>
      <c r="AX2097" s="525"/>
      <c r="AY2097" s="525"/>
      <c r="AZ2097" s="525"/>
      <c r="BA2097" s="525"/>
    </row>
    <row r="2098" spans="28:53" s="94" customFormat="1">
      <c r="AB2098" s="575"/>
      <c r="AC2098" s="569"/>
      <c r="AD2098" s="569"/>
      <c r="AE2098" s="569"/>
      <c r="AF2098" s="569"/>
      <c r="AG2098" s="569"/>
      <c r="AH2098" s="569"/>
      <c r="AI2098" s="569"/>
      <c r="AJ2098" s="569"/>
      <c r="AK2098" s="569"/>
      <c r="AL2098" s="569"/>
      <c r="AM2098" s="569"/>
      <c r="AN2098" s="569"/>
      <c r="AQ2098" s="525"/>
      <c r="AR2098" s="525"/>
      <c r="AS2098" s="525"/>
      <c r="AT2098" s="525"/>
      <c r="AU2098" s="525"/>
      <c r="AV2098" s="525"/>
      <c r="AW2098" s="525"/>
      <c r="AX2098" s="525"/>
      <c r="AY2098" s="525"/>
      <c r="AZ2098" s="525"/>
      <c r="BA2098" s="525"/>
    </row>
    <row r="2099" spans="28:53" s="94" customFormat="1">
      <c r="AB2099" s="575"/>
      <c r="AC2099" s="569"/>
      <c r="AD2099" s="569"/>
      <c r="AE2099" s="569"/>
      <c r="AF2099" s="569"/>
      <c r="AG2099" s="569"/>
      <c r="AH2099" s="569"/>
      <c r="AI2099" s="569"/>
      <c r="AJ2099" s="569"/>
      <c r="AK2099" s="569"/>
      <c r="AL2099" s="569"/>
      <c r="AM2099" s="569"/>
      <c r="AN2099" s="569"/>
      <c r="AQ2099" s="525"/>
      <c r="AR2099" s="525"/>
      <c r="AS2099" s="525"/>
      <c r="AT2099" s="525"/>
      <c r="AU2099" s="525"/>
      <c r="AV2099" s="525"/>
      <c r="AW2099" s="525"/>
      <c r="AX2099" s="525"/>
      <c r="AY2099" s="525"/>
      <c r="AZ2099" s="525"/>
      <c r="BA2099" s="525"/>
    </row>
    <row r="2100" spans="28:53" s="94" customFormat="1">
      <c r="AB2100" s="575"/>
      <c r="AC2100" s="569"/>
      <c r="AD2100" s="569"/>
      <c r="AE2100" s="569"/>
      <c r="AF2100" s="569"/>
      <c r="AG2100" s="569"/>
      <c r="AH2100" s="569"/>
      <c r="AI2100" s="569"/>
      <c r="AJ2100" s="569"/>
      <c r="AK2100" s="569"/>
      <c r="AL2100" s="569"/>
      <c r="AM2100" s="569"/>
      <c r="AN2100" s="569"/>
      <c r="AQ2100" s="525"/>
      <c r="AR2100" s="525"/>
      <c r="AS2100" s="525"/>
      <c r="AT2100" s="525"/>
      <c r="AU2100" s="525"/>
      <c r="AV2100" s="525"/>
      <c r="AW2100" s="525"/>
      <c r="AX2100" s="525"/>
      <c r="AY2100" s="525"/>
      <c r="AZ2100" s="525"/>
      <c r="BA2100" s="525"/>
    </row>
    <row r="2101" spans="28:53" s="94" customFormat="1">
      <c r="AB2101" s="575"/>
      <c r="AC2101" s="569"/>
      <c r="AD2101" s="569"/>
      <c r="AE2101" s="569"/>
      <c r="AF2101" s="569"/>
      <c r="AG2101" s="569"/>
      <c r="AH2101" s="569"/>
      <c r="AI2101" s="569"/>
      <c r="AJ2101" s="569"/>
      <c r="AK2101" s="569"/>
      <c r="AL2101" s="569"/>
      <c r="AM2101" s="569"/>
      <c r="AN2101" s="569"/>
      <c r="AQ2101" s="525"/>
      <c r="AR2101" s="525"/>
      <c r="AS2101" s="525"/>
      <c r="AT2101" s="525"/>
      <c r="AU2101" s="525"/>
      <c r="AV2101" s="525"/>
      <c r="AW2101" s="525"/>
      <c r="AX2101" s="525"/>
      <c r="AY2101" s="525"/>
      <c r="AZ2101" s="525"/>
      <c r="BA2101" s="525"/>
    </row>
    <row r="2102" spans="28:53" s="94" customFormat="1">
      <c r="AB2102" s="575"/>
      <c r="AC2102" s="569"/>
      <c r="AD2102" s="569"/>
      <c r="AE2102" s="569"/>
      <c r="AF2102" s="569"/>
      <c r="AG2102" s="569"/>
      <c r="AH2102" s="569"/>
      <c r="AI2102" s="569"/>
      <c r="AJ2102" s="569"/>
      <c r="AK2102" s="569"/>
      <c r="AL2102" s="569"/>
      <c r="AM2102" s="569"/>
      <c r="AN2102" s="569"/>
      <c r="AQ2102" s="525"/>
      <c r="AR2102" s="525"/>
      <c r="AS2102" s="525"/>
      <c r="AT2102" s="525"/>
      <c r="AU2102" s="525"/>
      <c r="AV2102" s="525"/>
      <c r="AW2102" s="525"/>
      <c r="AX2102" s="525"/>
      <c r="AY2102" s="525"/>
      <c r="AZ2102" s="525"/>
      <c r="BA2102" s="525"/>
    </row>
    <row r="2103" spans="28:53" s="94" customFormat="1">
      <c r="AB2103" s="575"/>
      <c r="AC2103" s="569"/>
      <c r="AD2103" s="569"/>
      <c r="AE2103" s="569"/>
      <c r="AF2103" s="569"/>
      <c r="AG2103" s="569"/>
      <c r="AH2103" s="569"/>
      <c r="AI2103" s="569"/>
      <c r="AJ2103" s="569"/>
      <c r="AK2103" s="569"/>
      <c r="AL2103" s="569"/>
      <c r="AM2103" s="569"/>
      <c r="AN2103" s="569"/>
      <c r="AQ2103" s="525"/>
      <c r="AR2103" s="525"/>
      <c r="AS2103" s="525"/>
      <c r="AT2103" s="525"/>
      <c r="AU2103" s="525"/>
      <c r="AV2103" s="525"/>
      <c r="AW2103" s="525"/>
      <c r="AX2103" s="525"/>
      <c r="AY2103" s="525"/>
      <c r="AZ2103" s="525"/>
      <c r="BA2103" s="525"/>
    </row>
    <row r="2104" spans="28:53" s="94" customFormat="1">
      <c r="AB2104" s="575"/>
      <c r="AC2104" s="569"/>
      <c r="AD2104" s="569"/>
      <c r="AE2104" s="569"/>
      <c r="AF2104" s="569"/>
      <c r="AG2104" s="569"/>
      <c r="AH2104" s="569"/>
      <c r="AI2104" s="569"/>
      <c r="AJ2104" s="569"/>
      <c r="AK2104" s="569"/>
      <c r="AL2104" s="569"/>
      <c r="AM2104" s="569"/>
      <c r="AN2104" s="569"/>
      <c r="AQ2104" s="525"/>
      <c r="AR2104" s="525"/>
      <c r="AS2104" s="525"/>
      <c r="AT2104" s="525"/>
      <c r="AU2104" s="525"/>
      <c r="AV2104" s="525"/>
      <c r="AW2104" s="525"/>
      <c r="AX2104" s="525"/>
      <c r="AY2104" s="525"/>
      <c r="AZ2104" s="525"/>
      <c r="BA2104" s="525"/>
    </row>
    <row r="2105" spans="28:53" s="94" customFormat="1">
      <c r="AB2105" s="575"/>
      <c r="AC2105" s="569"/>
      <c r="AD2105" s="569"/>
      <c r="AE2105" s="569"/>
      <c r="AF2105" s="569"/>
      <c r="AG2105" s="569"/>
      <c r="AH2105" s="569"/>
      <c r="AI2105" s="569"/>
      <c r="AJ2105" s="569"/>
      <c r="AK2105" s="569"/>
      <c r="AL2105" s="569"/>
      <c r="AM2105" s="569"/>
      <c r="AN2105" s="569"/>
      <c r="AQ2105" s="525"/>
      <c r="AR2105" s="525"/>
      <c r="AS2105" s="525"/>
      <c r="AT2105" s="525"/>
      <c r="AU2105" s="525"/>
      <c r="AV2105" s="525"/>
      <c r="AW2105" s="525"/>
      <c r="AX2105" s="525"/>
      <c r="AY2105" s="525"/>
      <c r="AZ2105" s="525"/>
      <c r="BA2105" s="525"/>
    </row>
    <row r="2106" spans="28:53" s="94" customFormat="1">
      <c r="AB2106" s="575"/>
      <c r="AC2106" s="569"/>
      <c r="AD2106" s="569"/>
      <c r="AE2106" s="569"/>
      <c r="AF2106" s="569"/>
      <c r="AG2106" s="569"/>
      <c r="AH2106" s="569"/>
      <c r="AI2106" s="569"/>
      <c r="AJ2106" s="569"/>
      <c r="AK2106" s="569"/>
      <c r="AL2106" s="569"/>
      <c r="AM2106" s="569"/>
      <c r="AN2106" s="569"/>
      <c r="AQ2106" s="525"/>
      <c r="AR2106" s="525"/>
      <c r="AS2106" s="525"/>
      <c r="AT2106" s="525"/>
      <c r="AU2106" s="525"/>
      <c r="AV2106" s="525"/>
      <c r="AW2106" s="525"/>
      <c r="AX2106" s="525"/>
      <c r="AY2106" s="525"/>
      <c r="AZ2106" s="525"/>
      <c r="BA2106" s="525"/>
    </row>
    <row r="2107" spans="28:53" s="94" customFormat="1">
      <c r="AB2107" s="575"/>
      <c r="AC2107" s="569"/>
      <c r="AD2107" s="569"/>
      <c r="AE2107" s="569"/>
      <c r="AF2107" s="569"/>
      <c r="AG2107" s="569"/>
      <c r="AH2107" s="569"/>
      <c r="AI2107" s="569"/>
      <c r="AJ2107" s="569"/>
      <c r="AK2107" s="569"/>
      <c r="AL2107" s="569"/>
      <c r="AM2107" s="569"/>
      <c r="AN2107" s="569"/>
      <c r="AQ2107" s="525"/>
      <c r="AR2107" s="525"/>
      <c r="AS2107" s="525"/>
      <c r="AT2107" s="525"/>
      <c r="AU2107" s="525"/>
      <c r="AV2107" s="525"/>
      <c r="AW2107" s="525"/>
      <c r="AX2107" s="525"/>
      <c r="AY2107" s="525"/>
      <c r="AZ2107" s="525"/>
      <c r="BA2107" s="525"/>
    </row>
    <row r="2108" spans="28:53" s="94" customFormat="1">
      <c r="AB2108" s="575"/>
      <c r="AC2108" s="569"/>
      <c r="AD2108" s="569"/>
      <c r="AE2108" s="569"/>
      <c r="AF2108" s="569"/>
      <c r="AG2108" s="569"/>
      <c r="AH2108" s="569"/>
      <c r="AI2108" s="569"/>
      <c r="AJ2108" s="569"/>
      <c r="AK2108" s="569"/>
      <c r="AL2108" s="569"/>
      <c r="AM2108" s="569"/>
      <c r="AN2108" s="569"/>
      <c r="AQ2108" s="525"/>
      <c r="AR2108" s="525"/>
      <c r="AS2108" s="525"/>
      <c r="AT2108" s="525"/>
      <c r="AU2108" s="525"/>
      <c r="AV2108" s="525"/>
      <c r="AW2108" s="525"/>
      <c r="AX2108" s="525"/>
      <c r="AY2108" s="525"/>
      <c r="AZ2108" s="525"/>
      <c r="BA2108" s="525"/>
    </row>
    <row r="2109" spans="28:53" s="94" customFormat="1">
      <c r="AB2109" s="575"/>
      <c r="AC2109" s="569"/>
      <c r="AD2109" s="569"/>
      <c r="AE2109" s="569"/>
      <c r="AF2109" s="569"/>
      <c r="AG2109" s="569"/>
      <c r="AH2109" s="569"/>
      <c r="AI2109" s="569"/>
      <c r="AJ2109" s="569"/>
      <c r="AK2109" s="569"/>
      <c r="AL2109" s="569"/>
      <c r="AM2109" s="569"/>
      <c r="AN2109" s="569"/>
      <c r="AQ2109" s="525"/>
      <c r="AR2109" s="525"/>
      <c r="AS2109" s="525"/>
      <c r="AT2109" s="525"/>
      <c r="AU2109" s="525"/>
      <c r="AV2109" s="525"/>
      <c r="AW2109" s="525"/>
      <c r="AX2109" s="525"/>
      <c r="AY2109" s="525"/>
      <c r="AZ2109" s="525"/>
      <c r="BA2109" s="525"/>
    </row>
    <row r="2110" spans="28:53" s="94" customFormat="1">
      <c r="AB2110" s="575"/>
      <c r="AC2110" s="569"/>
      <c r="AD2110" s="569"/>
      <c r="AE2110" s="569"/>
      <c r="AF2110" s="569"/>
      <c r="AG2110" s="569"/>
      <c r="AH2110" s="569"/>
      <c r="AI2110" s="569"/>
      <c r="AJ2110" s="569"/>
      <c r="AK2110" s="569"/>
      <c r="AL2110" s="569"/>
      <c r="AM2110" s="569"/>
      <c r="AN2110" s="569"/>
      <c r="AQ2110" s="525"/>
      <c r="AR2110" s="525"/>
      <c r="AS2110" s="525"/>
      <c r="AT2110" s="525"/>
      <c r="AU2110" s="525"/>
      <c r="AV2110" s="525"/>
      <c r="AW2110" s="525"/>
      <c r="AX2110" s="525"/>
      <c r="AY2110" s="525"/>
      <c r="AZ2110" s="525"/>
      <c r="BA2110" s="525"/>
    </row>
    <row r="2111" spans="28:53" s="94" customFormat="1">
      <c r="AB2111" s="575"/>
      <c r="AC2111" s="569"/>
      <c r="AD2111" s="569"/>
      <c r="AE2111" s="569"/>
      <c r="AF2111" s="569"/>
      <c r="AG2111" s="569"/>
      <c r="AH2111" s="569"/>
      <c r="AI2111" s="569"/>
      <c r="AJ2111" s="569"/>
      <c r="AK2111" s="569"/>
      <c r="AL2111" s="569"/>
      <c r="AM2111" s="569"/>
      <c r="AN2111" s="569"/>
      <c r="AQ2111" s="525"/>
      <c r="AR2111" s="525"/>
      <c r="AS2111" s="525"/>
      <c r="AT2111" s="525"/>
      <c r="AU2111" s="525"/>
      <c r="AV2111" s="525"/>
      <c r="AW2111" s="525"/>
      <c r="AX2111" s="525"/>
      <c r="AY2111" s="525"/>
      <c r="AZ2111" s="525"/>
      <c r="BA2111" s="525"/>
    </row>
    <row r="2112" spans="28:53" s="94" customFormat="1">
      <c r="AB2112" s="575"/>
      <c r="AC2112" s="569"/>
      <c r="AD2112" s="569"/>
      <c r="AE2112" s="569"/>
      <c r="AF2112" s="569"/>
      <c r="AG2112" s="569"/>
      <c r="AH2112" s="569"/>
      <c r="AI2112" s="569"/>
      <c r="AJ2112" s="569"/>
      <c r="AK2112" s="569"/>
      <c r="AL2112" s="569"/>
      <c r="AM2112" s="569"/>
      <c r="AN2112" s="569"/>
      <c r="AQ2112" s="525"/>
      <c r="AR2112" s="525"/>
      <c r="AS2112" s="525"/>
      <c r="AT2112" s="525"/>
      <c r="AU2112" s="525"/>
      <c r="AV2112" s="525"/>
      <c r="AW2112" s="525"/>
      <c r="AX2112" s="525"/>
      <c r="AY2112" s="525"/>
      <c r="AZ2112" s="525"/>
      <c r="BA2112" s="525"/>
    </row>
    <row r="2113" spans="28:53" s="94" customFormat="1">
      <c r="AB2113" s="575"/>
      <c r="AC2113" s="569"/>
      <c r="AD2113" s="569"/>
      <c r="AE2113" s="569"/>
      <c r="AF2113" s="569"/>
      <c r="AG2113" s="569"/>
      <c r="AH2113" s="569"/>
      <c r="AI2113" s="569"/>
      <c r="AJ2113" s="569"/>
      <c r="AK2113" s="569"/>
      <c r="AL2113" s="569"/>
      <c r="AM2113" s="569"/>
      <c r="AN2113" s="569"/>
      <c r="AQ2113" s="525"/>
      <c r="AR2113" s="525"/>
      <c r="AS2113" s="525"/>
      <c r="AT2113" s="525"/>
      <c r="AU2113" s="525"/>
      <c r="AV2113" s="525"/>
      <c r="AW2113" s="525"/>
      <c r="AX2113" s="525"/>
      <c r="AY2113" s="525"/>
      <c r="AZ2113" s="525"/>
      <c r="BA2113" s="525"/>
    </row>
    <row r="2114" spans="28:53" s="94" customFormat="1">
      <c r="AB2114" s="575"/>
      <c r="AC2114" s="569"/>
      <c r="AD2114" s="569"/>
      <c r="AE2114" s="569"/>
      <c r="AF2114" s="569"/>
      <c r="AG2114" s="569"/>
      <c r="AH2114" s="569"/>
      <c r="AI2114" s="569"/>
      <c r="AJ2114" s="569"/>
      <c r="AK2114" s="569"/>
      <c r="AL2114" s="569"/>
      <c r="AM2114" s="569"/>
      <c r="AN2114" s="569"/>
      <c r="AQ2114" s="525"/>
      <c r="AR2114" s="525"/>
      <c r="AS2114" s="525"/>
      <c r="AT2114" s="525"/>
      <c r="AU2114" s="525"/>
      <c r="AV2114" s="525"/>
      <c r="AW2114" s="525"/>
      <c r="AX2114" s="525"/>
      <c r="AY2114" s="525"/>
      <c r="AZ2114" s="525"/>
      <c r="BA2114" s="525"/>
    </row>
    <row r="2115" spans="28:53" s="94" customFormat="1">
      <c r="AB2115" s="575"/>
      <c r="AC2115" s="569"/>
      <c r="AD2115" s="569"/>
      <c r="AE2115" s="569"/>
      <c r="AF2115" s="569"/>
      <c r="AG2115" s="569"/>
      <c r="AH2115" s="569"/>
      <c r="AI2115" s="569"/>
      <c r="AJ2115" s="569"/>
      <c r="AK2115" s="569"/>
      <c r="AL2115" s="569"/>
      <c r="AM2115" s="569"/>
      <c r="AN2115" s="569"/>
      <c r="AQ2115" s="525"/>
      <c r="AR2115" s="525"/>
      <c r="AS2115" s="525"/>
      <c r="AT2115" s="525"/>
      <c r="AU2115" s="525"/>
      <c r="AV2115" s="525"/>
      <c r="AW2115" s="525"/>
      <c r="AX2115" s="525"/>
      <c r="AY2115" s="525"/>
      <c r="AZ2115" s="525"/>
      <c r="BA2115" s="525"/>
    </row>
    <row r="2116" spans="28:53" s="94" customFormat="1">
      <c r="AB2116" s="575"/>
      <c r="AC2116" s="569"/>
      <c r="AD2116" s="569"/>
      <c r="AE2116" s="569"/>
      <c r="AF2116" s="569"/>
      <c r="AG2116" s="569"/>
      <c r="AH2116" s="569"/>
      <c r="AI2116" s="569"/>
      <c r="AJ2116" s="569"/>
      <c r="AK2116" s="569"/>
      <c r="AL2116" s="569"/>
      <c r="AM2116" s="569"/>
      <c r="AN2116" s="569"/>
      <c r="AQ2116" s="525"/>
      <c r="AR2116" s="525"/>
      <c r="AS2116" s="525"/>
      <c r="AT2116" s="525"/>
      <c r="AU2116" s="525"/>
      <c r="AV2116" s="525"/>
      <c r="AW2116" s="525"/>
      <c r="AX2116" s="525"/>
      <c r="AY2116" s="525"/>
      <c r="AZ2116" s="525"/>
      <c r="BA2116" s="525"/>
    </row>
    <row r="2117" spans="28:53" s="94" customFormat="1">
      <c r="AB2117" s="575"/>
      <c r="AC2117" s="569"/>
      <c r="AD2117" s="569"/>
      <c r="AE2117" s="569"/>
      <c r="AF2117" s="569"/>
      <c r="AG2117" s="569"/>
      <c r="AH2117" s="569"/>
      <c r="AI2117" s="569"/>
      <c r="AJ2117" s="569"/>
      <c r="AK2117" s="569"/>
      <c r="AL2117" s="569"/>
      <c r="AM2117" s="569"/>
      <c r="AN2117" s="569"/>
      <c r="AQ2117" s="525"/>
      <c r="AR2117" s="525"/>
      <c r="AS2117" s="525"/>
      <c r="AT2117" s="525"/>
      <c r="AU2117" s="525"/>
      <c r="AV2117" s="525"/>
      <c r="AW2117" s="525"/>
      <c r="AX2117" s="525"/>
      <c r="AY2117" s="525"/>
      <c r="AZ2117" s="525"/>
      <c r="BA2117" s="525"/>
    </row>
    <row r="2118" spans="28:53" s="94" customFormat="1">
      <c r="AB2118" s="575"/>
      <c r="AC2118" s="569"/>
      <c r="AD2118" s="569"/>
      <c r="AE2118" s="569"/>
      <c r="AF2118" s="569"/>
      <c r="AG2118" s="569"/>
      <c r="AH2118" s="569"/>
      <c r="AI2118" s="569"/>
      <c r="AJ2118" s="569"/>
      <c r="AK2118" s="569"/>
      <c r="AL2118" s="569"/>
      <c r="AM2118" s="569"/>
      <c r="AN2118" s="569"/>
      <c r="AQ2118" s="525"/>
      <c r="AR2118" s="525"/>
      <c r="AS2118" s="525"/>
      <c r="AT2118" s="525"/>
      <c r="AU2118" s="525"/>
      <c r="AV2118" s="525"/>
      <c r="AW2118" s="525"/>
      <c r="AX2118" s="525"/>
      <c r="AY2118" s="525"/>
      <c r="AZ2118" s="525"/>
      <c r="BA2118" s="525"/>
    </row>
    <row r="2119" spans="28:53" s="94" customFormat="1">
      <c r="AB2119" s="575"/>
      <c r="AC2119" s="569"/>
      <c r="AD2119" s="569"/>
      <c r="AE2119" s="569"/>
      <c r="AF2119" s="569"/>
      <c r="AG2119" s="569"/>
      <c r="AH2119" s="569"/>
      <c r="AI2119" s="569"/>
      <c r="AJ2119" s="569"/>
      <c r="AK2119" s="569"/>
      <c r="AL2119" s="569"/>
      <c r="AM2119" s="569"/>
      <c r="AN2119" s="569"/>
      <c r="AQ2119" s="525"/>
      <c r="AR2119" s="525"/>
      <c r="AS2119" s="525"/>
      <c r="AT2119" s="525"/>
      <c r="AU2119" s="525"/>
      <c r="AV2119" s="525"/>
      <c r="AW2119" s="525"/>
      <c r="AX2119" s="525"/>
      <c r="AY2119" s="525"/>
      <c r="AZ2119" s="525"/>
      <c r="BA2119" s="525"/>
    </row>
    <row r="2120" spans="28:53" s="94" customFormat="1">
      <c r="AB2120" s="575"/>
      <c r="AC2120" s="569"/>
      <c r="AD2120" s="569"/>
      <c r="AE2120" s="569"/>
      <c r="AF2120" s="569"/>
      <c r="AG2120" s="569"/>
      <c r="AH2120" s="569"/>
      <c r="AI2120" s="569"/>
      <c r="AJ2120" s="569"/>
      <c r="AK2120" s="569"/>
      <c r="AL2120" s="569"/>
      <c r="AM2120" s="569"/>
      <c r="AN2120" s="569"/>
      <c r="AQ2120" s="525"/>
      <c r="AR2120" s="525"/>
      <c r="AS2120" s="525"/>
      <c r="AT2120" s="525"/>
      <c r="AU2120" s="525"/>
      <c r="AV2120" s="525"/>
      <c r="AW2120" s="525"/>
      <c r="AX2120" s="525"/>
      <c r="AY2120" s="525"/>
      <c r="AZ2120" s="525"/>
      <c r="BA2120" s="525"/>
    </row>
    <row r="2121" spans="28:53" s="94" customFormat="1">
      <c r="AB2121" s="575"/>
      <c r="AC2121" s="569"/>
      <c r="AD2121" s="569"/>
      <c r="AE2121" s="569"/>
      <c r="AF2121" s="569"/>
      <c r="AG2121" s="569"/>
      <c r="AH2121" s="569"/>
      <c r="AI2121" s="569"/>
      <c r="AJ2121" s="569"/>
      <c r="AK2121" s="569"/>
      <c r="AL2121" s="569"/>
      <c r="AM2121" s="569"/>
      <c r="AN2121" s="569"/>
      <c r="AQ2121" s="525"/>
      <c r="AR2121" s="525"/>
      <c r="AS2121" s="525"/>
      <c r="AT2121" s="525"/>
      <c r="AU2121" s="525"/>
      <c r="AV2121" s="525"/>
      <c r="AW2121" s="525"/>
      <c r="AX2121" s="525"/>
      <c r="AY2121" s="525"/>
      <c r="AZ2121" s="525"/>
      <c r="BA2121" s="525"/>
    </row>
    <row r="2122" spans="28:53" s="94" customFormat="1">
      <c r="AB2122" s="575"/>
      <c r="AC2122" s="569"/>
      <c r="AD2122" s="569"/>
      <c r="AE2122" s="569"/>
      <c r="AF2122" s="569"/>
      <c r="AG2122" s="569"/>
      <c r="AH2122" s="569"/>
      <c r="AI2122" s="569"/>
      <c r="AJ2122" s="569"/>
      <c r="AK2122" s="569"/>
      <c r="AL2122" s="569"/>
      <c r="AM2122" s="569"/>
      <c r="AN2122" s="569"/>
      <c r="AQ2122" s="525"/>
      <c r="AR2122" s="525"/>
      <c r="AS2122" s="525"/>
      <c r="AT2122" s="525"/>
      <c r="AU2122" s="525"/>
      <c r="AV2122" s="525"/>
      <c r="AW2122" s="525"/>
      <c r="AX2122" s="525"/>
      <c r="AY2122" s="525"/>
      <c r="AZ2122" s="525"/>
      <c r="BA2122" s="525"/>
    </row>
    <row r="2123" spans="28:53" s="94" customFormat="1">
      <c r="AB2123" s="575"/>
      <c r="AC2123" s="569"/>
      <c r="AD2123" s="569"/>
      <c r="AE2123" s="569"/>
      <c r="AF2123" s="569"/>
      <c r="AG2123" s="569"/>
      <c r="AH2123" s="569"/>
      <c r="AI2123" s="569"/>
      <c r="AJ2123" s="569"/>
      <c r="AK2123" s="569"/>
      <c r="AL2123" s="569"/>
      <c r="AM2123" s="569"/>
      <c r="AN2123" s="569"/>
      <c r="AQ2123" s="525"/>
      <c r="AR2123" s="525"/>
      <c r="AS2123" s="525"/>
      <c r="AT2123" s="525"/>
      <c r="AU2123" s="525"/>
      <c r="AV2123" s="525"/>
      <c r="AW2123" s="525"/>
      <c r="AX2123" s="525"/>
      <c r="AY2123" s="525"/>
      <c r="AZ2123" s="525"/>
      <c r="BA2123" s="525"/>
    </row>
    <row r="2124" spans="28:53" s="94" customFormat="1">
      <c r="AB2124" s="575"/>
      <c r="AC2124" s="569"/>
      <c r="AD2124" s="569"/>
      <c r="AE2124" s="569"/>
      <c r="AF2124" s="569"/>
      <c r="AG2124" s="569"/>
      <c r="AH2124" s="569"/>
      <c r="AI2124" s="569"/>
      <c r="AJ2124" s="569"/>
      <c r="AK2124" s="569"/>
      <c r="AL2124" s="569"/>
      <c r="AM2124" s="569"/>
      <c r="AN2124" s="569"/>
      <c r="AQ2124" s="525"/>
      <c r="AR2124" s="525"/>
      <c r="AS2124" s="525"/>
      <c r="AT2124" s="525"/>
      <c r="AU2124" s="525"/>
      <c r="AV2124" s="525"/>
      <c r="AW2124" s="525"/>
      <c r="AX2124" s="525"/>
      <c r="AY2124" s="525"/>
      <c r="AZ2124" s="525"/>
      <c r="BA2124" s="525"/>
    </row>
    <row r="2125" spans="28:53" s="94" customFormat="1">
      <c r="AB2125" s="575"/>
      <c r="AC2125" s="569"/>
      <c r="AD2125" s="569"/>
      <c r="AE2125" s="569"/>
      <c r="AF2125" s="569"/>
      <c r="AG2125" s="569"/>
      <c r="AH2125" s="569"/>
      <c r="AI2125" s="569"/>
      <c r="AJ2125" s="569"/>
      <c r="AK2125" s="569"/>
      <c r="AL2125" s="569"/>
      <c r="AM2125" s="569"/>
      <c r="AN2125" s="569"/>
      <c r="AQ2125" s="525"/>
      <c r="AR2125" s="525"/>
      <c r="AS2125" s="525"/>
      <c r="AT2125" s="525"/>
      <c r="AU2125" s="525"/>
      <c r="AV2125" s="525"/>
      <c r="AW2125" s="525"/>
      <c r="AX2125" s="525"/>
      <c r="AY2125" s="525"/>
      <c r="AZ2125" s="525"/>
      <c r="BA2125" s="525"/>
    </row>
    <row r="2126" spans="28:53" s="94" customFormat="1">
      <c r="AB2126" s="575"/>
      <c r="AC2126" s="569"/>
      <c r="AD2126" s="569"/>
      <c r="AE2126" s="569"/>
      <c r="AF2126" s="569"/>
      <c r="AG2126" s="569"/>
      <c r="AH2126" s="569"/>
      <c r="AI2126" s="569"/>
      <c r="AJ2126" s="569"/>
      <c r="AK2126" s="569"/>
      <c r="AL2126" s="569"/>
      <c r="AM2126" s="569"/>
      <c r="AN2126" s="569"/>
      <c r="AQ2126" s="525"/>
      <c r="AR2126" s="525"/>
      <c r="AS2126" s="525"/>
      <c r="AT2126" s="525"/>
      <c r="AU2126" s="525"/>
      <c r="AV2126" s="525"/>
      <c r="AW2126" s="525"/>
      <c r="AX2126" s="525"/>
      <c r="AY2126" s="525"/>
      <c r="AZ2126" s="525"/>
      <c r="BA2126" s="525"/>
    </row>
    <row r="2127" spans="28:53" s="94" customFormat="1">
      <c r="AB2127" s="575"/>
      <c r="AC2127" s="569"/>
      <c r="AD2127" s="569"/>
      <c r="AE2127" s="569"/>
      <c r="AF2127" s="569"/>
      <c r="AG2127" s="569"/>
      <c r="AH2127" s="569"/>
      <c r="AI2127" s="569"/>
      <c r="AJ2127" s="569"/>
      <c r="AK2127" s="569"/>
      <c r="AL2127" s="569"/>
      <c r="AM2127" s="569"/>
      <c r="AN2127" s="569"/>
      <c r="AQ2127" s="525"/>
      <c r="AR2127" s="525"/>
      <c r="AS2127" s="525"/>
      <c r="AT2127" s="525"/>
      <c r="AU2127" s="525"/>
      <c r="AV2127" s="525"/>
      <c r="AW2127" s="525"/>
      <c r="AX2127" s="525"/>
      <c r="AY2127" s="525"/>
      <c r="AZ2127" s="525"/>
      <c r="BA2127" s="525"/>
    </row>
    <row r="2128" spans="28:53" s="94" customFormat="1">
      <c r="AB2128" s="575"/>
      <c r="AC2128" s="569"/>
      <c r="AD2128" s="569"/>
      <c r="AE2128" s="569"/>
      <c r="AF2128" s="569"/>
      <c r="AG2128" s="569"/>
      <c r="AH2128" s="569"/>
      <c r="AI2128" s="569"/>
      <c r="AJ2128" s="569"/>
      <c r="AK2128" s="569"/>
      <c r="AL2128" s="569"/>
      <c r="AM2128" s="569"/>
      <c r="AN2128" s="569"/>
      <c r="AQ2128" s="525"/>
      <c r="AR2128" s="525"/>
      <c r="AS2128" s="525"/>
      <c r="AT2128" s="525"/>
      <c r="AU2128" s="525"/>
      <c r="AV2128" s="525"/>
      <c r="AW2128" s="525"/>
      <c r="AX2128" s="525"/>
      <c r="AY2128" s="525"/>
      <c r="AZ2128" s="525"/>
      <c r="BA2128" s="525"/>
    </row>
    <row r="2129" spans="28:53" s="94" customFormat="1">
      <c r="AB2129" s="575"/>
      <c r="AC2129" s="569"/>
      <c r="AD2129" s="569"/>
      <c r="AE2129" s="569"/>
      <c r="AF2129" s="569"/>
      <c r="AG2129" s="569"/>
      <c r="AH2129" s="569"/>
      <c r="AI2129" s="569"/>
      <c r="AJ2129" s="569"/>
      <c r="AK2129" s="569"/>
      <c r="AL2129" s="569"/>
      <c r="AM2129" s="569"/>
      <c r="AN2129" s="569"/>
      <c r="AQ2129" s="525"/>
      <c r="AR2129" s="525"/>
      <c r="AS2129" s="525"/>
      <c r="AT2129" s="525"/>
      <c r="AU2129" s="525"/>
      <c r="AV2129" s="525"/>
      <c r="AW2129" s="525"/>
      <c r="AX2129" s="525"/>
      <c r="AY2129" s="525"/>
      <c r="AZ2129" s="525"/>
      <c r="BA2129" s="525"/>
    </row>
    <row r="2130" spans="28:53" s="94" customFormat="1">
      <c r="AB2130" s="575"/>
      <c r="AC2130" s="569"/>
      <c r="AD2130" s="569"/>
      <c r="AE2130" s="569"/>
      <c r="AF2130" s="569"/>
      <c r="AG2130" s="569"/>
      <c r="AH2130" s="569"/>
      <c r="AI2130" s="569"/>
      <c r="AJ2130" s="569"/>
      <c r="AK2130" s="569"/>
      <c r="AL2130" s="569"/>
      <c r="AM2130" s="569"/>
      <c r="AN2130" s="569"/>
      <c r="AQ2130" s="525"/>
      <c r="AR2130" s="525"/>
      <c r="AS2130" s="525"/>
      <c r="AT2130" s="525"/>
      <c r="AU2130" s="525"/>
      <c r="AV2130" s="525"/>
      <c r="AW2130" s="525"/>
      <c r="AX2130" s="525"/>
      <c r="AY2130" s="525"/>
      <c r="AZ2130" s="525"/>
      <c r="BA2130" s="525"/>
    </row>
    <row r="2131" spans="28:53" s="94" customFormat="1">
      <c r="AB2131" s="575"/>
      <c r="AC2131" s="569"/>
      <c r="AD2131" s="569"/>
      <c r="AE2131" s="569"/>
      <c r="AF2131" s="569"/>
      <c r="AG2131" s="569"/>
      <c r="AH2131" s="569"/>
      <c r="AI2131" s="569"/>
      <c r="AJ2131" s="569"/>
      <c r="AK2131" s="569"/>
      <c r="AL2131" s="569"/>
      <c r="AM2131" s="569"/>
      <c r="AN2131" s="569"/>
      <c r="AQ2131" s="525"/>
      <c r="AR2131" s="525"/>
      <c r="AS2131" s="525"/>
      <c r="AT2131" s="525"/>
      <c r="AU2131" s="525"/>
      <c r="AV2131" s="525"/>
      <c r="AW2131" s="525"/>
      <c r="AX2131" s="525"/>
      <c r="AY2131" s="525"/>
      <c r="AZ2131" s="525"/>
      <c r="BA2131" s="525"/>
    </row>
    <row r="2132" spans="28:53" s="94" customFormat="1">
      <c r="AB2132" s="575"/>
      <c r="AC2132" s="569"/>
      <c r="AD2132" s="569"/>
      <c r="AE2132" s="569"/>
      <c r="AF2132" s="569"/>
      <c r="AG2132" s="569"/>
      <c r="AH2132" s="569"/>
      <c r="AI2132" s="569"/>
      <c r="AJ2132" s="569"/>
      <c r="AK2132" s="569"/>
      <c r="AL2132" s="569"/>
      <c r="AM2132" s="569"/>
      <c r="AN2132" s="569"/>
      <c r="AQ2132" s="525"/>
      <c r="AR2132" s="525"/>
      <c r="AS2132" s="525"/>
      <c r="AT2132" s="525"/>
      <c r="AU2132" s="525"/>
      <c r="AV2132" s="525"/>
      <c r="AW2132" s="525"/>
      <c r="AX2132" s="525"/>
      <c r="AY2132" s="525"/>
      <c r="AZ2132" s="525"/>
      <c r="BA2132" s="525"/>
    </row>
    <row r="2133" spans="28:53" s="94" customFormat="1">
      <c r="AB2133" s="575"/>
      <c r="AC2133" s="569"/>
      <c r="AD2133" s="569"/>
      <c r="AE2133" s="569"/>
      <c r="AF2133" s="569"/>
      <c r="AG2133" s="569"/>
      <c r="AH2133" s="569"/>
      <c r="AI2133" s="569"/>
      <c r="AJ2133" s="569"/>
      <c r="AK2133" s="569"/>
      <c r="AL2133" s="569"/>
      <c r="AM2133" s="569"/>
      <c r="AN2133" s="569"/>
      <c r="AQ2133" s="525"/>
      <c r="AR2133" s="525"/>
      <c r="AS2133" s="525"/>
      <c r="AT2133" s="525"/>
      <c r="AU2133" s="525"/>
      <c r="AV2133" s="525"/>
      <c r="AW2133" s="525"/>
      <c r="AX2133" s="525"/>
      <c r="AY2133" s="525"/>
      <c r="AZ2133" s="525"/>
      <c r="BA2133" s="525"/>
    </row>
    <row r="2134" spans="28:53" s="94" customFormat="1">
      <c r="AB2134" s="575"/>
      <c r="AC2134" s="569"/>
      <c r="AD2134" s="569"/>
      <c r="AE2134" s="569"/>
      <c r="AF2134" s="569"/>
      <c r="AG2134" s="569"/>
      <c r="AH2134" s="569"/>
      <c r="AI2134" s="569"/>
      <c r="AJ2134" s="569"/>
      <c r="AK2134" s="569"/>
      <c r="AL2134" s="569"/>
      <c r="AM2134" s="569"/>
      <c r="AN2134" s="569"/>
      <c r="AQ2134" s="525"/>
      <c r="AR2134" s="525"/>
      <c r="AS2134" s="525"/>
      <c r="AT2134" s="525"/>
      <c r="AU2134" s="525"/>
      <c r="AV2134" s="525"/>
      <c r="AW2134" s="525"/>
      <c r="AX2134" s="525"/>
      <c r="AY2134" s="525"/>
      <c r="AZ2134" s="525"/>
      <c r="BA2134" s="525"/>
    </row>
    <row r="2135" spans="28:53" s="94" customFormat="1">
      <c r="AB2135" s="575"/>
      <c r="AC2135" s="569"/>
      <c r="AD2135" s="569"/>
      <c r="AE2135" s="569"/>
      <c r="AF2135" s="569"/>
      <c r="AG2135" s="569"/>
      <c r="AH2135" s="569"/>
      <c r="AI2135" s="569"/>
      <c r="AJ2135" s="569"/>
      <c r="AK2135" s="569"/>
      <c r="AL2135" s="569"/>
      <c r="AM2135" s="569"/>
      <c r="AN2135" s="569"/>
      <c r="AQ2135" s="525"/>
      <c r="AR2135" s="525"/>
      <c r="AS2135" s="525"/>
      <c r="AT2135" s="525"/>
      <c r="AU2135" s="525"/>
      <c r="AV2135" s="525"/>
      <c r="AW2135" s="525"/>
      <c r="AX2135" s="525"/>
      <c r="AY2135" s="525"/>
      <c r="AZ2135" s="525"/>
      <c r="BA2135" s="525"/>
    </row>
    <row r="2136" spans="28:53" s="94" customFormat="1">
      <c r="AB2136" s="575"/>
      <c r="AC2136" s="569"/>
      <c r="AD2136" s="569"/>
      <c r="AE2136" s="569"/>
      <c r="AF2136" s="569"/>
      <c r="AG2136" s="569"/>
      <c r="AH2136" s="569"/>
      <c r="AI2136" s="569"/>
      <c r="AJ2136" s="569"/>
      <c r="AK2136" s="569"/>
      <c r="AL2136" s="569"/>
      <c r="AM2136" s="569"/>
      <c r="AN2136" s="569"/>
      <c r="AQ2136" s="525"/>
      <c r="AR2136" s="525"/>
      <c r="AS2136" s="525"/>
      <c r="AT2136" s="525"/>
      <c r="AU2136" s="525"/>
      <c r="AV2136" s="525"/>
      <c r="AW2136" s="525"/>
      <c r="AX2136" s="525"/>
      <c r="AY2136" s="525"/>
      <c r="AZ2136" s="525"/>
      <c r="BA2136" s="525"/>
    </row>
    <row r="2137" spans="28:53" s="94" customFormat="1">
      <c r="AB2137" s="575"/>
      <c r="AC2137" s="569"/>
      <c r="AD2137" s="569"/>
      <c r="AE2137" s="569"/>
      <c r="AF2137" s="569"/>
      <c r="AG2137" s="569"/>
      <c r="AH2137" s="569"/>
      <c r="AI2137" s="569"/>
      <c r="AJ2137" s="569"/>
      <c r="AK2137" s="569"/>
      <c r="AL2137" s="569"/>
      <c r="AM2137" s="569"/>
      <c r="AN2137" s="569"/>
      <c r="AQ2137" s="525"/>
      <c r="AR2137" s="525"/>
      <c r="AS2137" s="525"/>
      <c r="AT2137" s="525"/>
      <c r="AU2137" s="525"/>
      <c r="AV2137" s="525"/>
      <c r="AW2137" s="525"/>
      <c r="AX2137" s="525"/>
      <c r="AY2137" s="525"/>
      <c r="AZ2137" s="525"/>
      <c r="BA2137" s="525"/>
    </row>
    <row r="2138" spans="28:53" s="94" customFormat="1">
      <c r="AB2138" s="575"/>
      <c r="AC2138" s="569"/>
      <c r="AD2138" s="569"/>
      <c r="AE2138" s="569"/>
      <c r="AF2138" s="569"/>
      <c r="AG2138" s="569"/>
      <c r="AH2138" s="569"/>
      <c r="AI2138" s="569"/>
      <c r="AJ2138" s="569"/>
      <c r="AK2138" s="569"/>
      <c r="AL2138" s="569"/>
      <c r="AM2138" s="569"/>
      <c r="AN2138" s="569"/>
      <c r="AQ2138" s="525"/>
      <c r="AR2138" s="525"/>
      <c r="AS2138" s="525"/>
      <c r="AT2138" s="525"/>
      <c r="AU2138" s="525"/>
      <c r="AV2138" s="525"/>
      <c r="AW2138" s="525"/>
      <c r="AX2138" s="525"/>
      <c r="AY2138" s="525"/>
      <c r="AZ2138" s="525"/>
      <c r="BA2138" s="525"/>
    </row>
    <row r="2139" spans="28:53" s="94" customFormat="1">
      <c r="AB2139" s="575"/>
      <c r="AC2139" s="569"/>
      <c r="AD2139" s="569"/>
      <c r="AE2139" s="569"/>
      <c r="AF2139" s="569"/>
      <c r="AG2139" s="569"/>
      <c r="AH2139" s="569"/>
      <c r="AI2139" s="569"/>
      <c r="AJ2139" s="569"/>
      <c r="AK2139" s="569"/>
      <c r="AL2139" s="569"/>
      <c r="AM2139" s="569"/>
      <c r="AN2139" s="569"/>
      <c r="AQ2139" s="525"/>
      <c r="AR2139" s="525"/>
      <c r="AS2139" s="525"/>
      <c r="AT2139" s="525"/>
      <c r="AU2139" s="525"/>
      <c r="AV2139" s="525"/>
      <c r="AW2139" s="525"/>
      <c r="AX2139" s="525"/>
      <c r="AY2139" s="525"/>
      <c r="AZ2139" s="525"/>
      <c r="BA2139" s="525"/>
    </row>
    <row r="2140" spans="28:53" s="94" customFormat="1">
      <c r="AB2140" s="575"/>
      <c r="AC2140" s="569"/>
      <c r="AD2140" s="569"/>
      <c r="AE2140" s="569"/>
      <c r="AF2140" s="569"/>
      <c r="AG2140" s="569"/>
      <c r="AH2140" s="569"/>
      <c r="AI2140" s="569"/>
      <c r="AJ2140" s="569"/>
      <c r="AK2140" s="569"/>
      <c r="AL2140" s="569"/>
      <c r="AM2140" s="569"/>
      <c r="AN2140" s="569"/>
      <c r="AQ2140" s="525"/>
      <c r="AR2140" s="525"/>
      <c r="AS2140" s="525"/>
      <c r="AT2140" s="525"/>
      <c r="AU2140" s="525"/>
      <c r="AV2140" s="525"/>
      <c r="AW2140" s="525"/>
      <c r="AX2140" s="525"/>
      <c r="AY2140" s="525"/>
      <c r="AZ2140" s="525"/>
      <c r="BA2140" s="525"/>
    </row>
    <row r="2141" spans="28:53" s="94" customFormat="1">
      <c r="AB2141" s="575"/>
      <c r="AC2141" s="569"/>
      <c r="AD2141" s="569"/>
      <c r="AE2141" s="569"/>
      <c r="AF2141" s="569"/>
      <c r="AG2141" s="569"/>
      <c r="AH2141" s="569"/>
      <c r="AI2141" s="569"/>
      <c r="AJ2141" s="569"/>
      <c r="AK2141" s="569"/>
      <c r="AL2141" s="569"/>
      <c r="AM2141" s="569"/>
      <c r="AN2141" s="569"/>
      <c r="AQ2141" s="525"/>
      <c r="AR2141" s="525"/>
      <c r="AS2141" s="525"/>
      <c r="AT2141" s="525"/>
      <c r="AU2141" s="525"/>
      <c r="AV2141" s="525"/>
      <c r="AW2141" s="525"/>
      <c r="AX2141" s="525"/>
      <c r="AY2141" s="525"/>
      <c r="AZ2141" s="525"/>
      <c r="BA2141" s="525"/>
    </row>
    <row r="2142" spans="28:53" s="94" customFormat="1">
      <c r="AB2142" s="575"/>
      <c r="AC2142" s="569"/>
      <c r="AD2142" s="569"/>
      <c r="AE2142" s="569"/>
      <c r="AF2142" s="569"/>
      <c r="AG2142" s="569"/>
      <c r="AH2142" s="569"/>
      <c r="AI2142" s="569"/>
      <c r="AJ2142" s="569"/>
      <c r="AK2142" s="569"/>
      <c r="AL2142" s="569"/>
      <c r="AM2142" s="569"/>
      <c r="AN2142" s="569"/>
      <c r="AQ2142" s="525"/>
      <c r="AR2142" s="525"/>
      <c r="AS2142" s="525"/>
      <c r="AT2142" s="525"/>
      <c r="AU2142" s="525"/>
      <c r="AV2142" s="525"/>
      <c r="AW2142" s="525"/>
      <c r="AX2142" s="525"/>
      <c r="AY2142" s="525"/>
      <c r="AZ2142" s="525"/>
      <c r="BA2142" s="525"/>
    </row>
    <row r="2143" spans="28:53" s="94" customFormat="1">
      <c r="AB2143" s="575"/>
      <c r="AC2143" s="569"/>
      <c r="AD2143" s="569"/>
      <c r="AE2143" s="569"/>
      <c r="AF2143" s="569"/>
      <c r="AG2143" s="569"/>
      <c r="AH2143" s="569"/>
      <c r="AI2143" s="569"/>
      <c r="AJ2143" s="569"/>
      <c r="AK2143" s="569"/>
      <c r="AL2143" s="569"/>
      <c r="AM2143" s="569"/>
      <c r="AN2143" s="569"/>
      <c r="AQ2143" s="525"/>
      <c r="AR2143" s="525"/>
      <c r="AS2143" s="525"/>
      <c r="AT2143" s="525"/>
      <c r="AU2143" s="525"/>
      <c r="AV2143" s="525"/>
      <c r="AW2143" s="525"/>
      <c r="AX2143" s="525"/>
      <c r="AY2143" s="525"/>
      <c r="AZ2143" s="525"/>
      <c r="BA2143" s="525"/>
    </row>
    <row r="2144" spans="28:53" s="94" customFormat="1">
      <c r="AB2144" s="575"/>
      <c r="AC2144" s="569"/>
      <c r="AD2144" s="569"/>
      <c r="AE2144" s="569"/>
      <c r="AF2144" s="569"/>
      <c r="AG2144" s="569"/>
      <c r="AH2144" s="569"/>
      <c r="AI2144" s="569"/>
      <c r="AJ2144" s="569"/>
      <c r="AK2144" s="569"/>
      <c r="AL2144" s="569"/>
      <c r="AM2144" s="569"/>
      <c r="AN2144" s="569"/>
      <c r="AQ2144" s="525"/>
      <c r="AR2144" s="525"/>
      <c r="AS2144" s="525"/>
      <c r="AT2144" s="525"/>
      <c r="AU2144" s="525"/>
      <c r="AV2144" s="525"/>
      <c r="AW2144" s="525"/>
      <c r="AX2144" s="525"/>
      <c r="AY2144" s="525"/>
      <c r="AZ2144" s="525"/>
      <c r="BA2144" s="525"/>
    </row>
    <row r="2145" spans="28:53" s="94" customFormat="1">
      <c r="AB2145" s="575"/>
      <c r="AC2145" s="569"/>
      <c r="AD2145" s="569"/>
      <c r="AE2145" s="569"/>
      <c r="AF2145" s="569"/>
      <c r="AG2145" s="569"/>
      <c r="AH2145" s="569"/>
      <c r="AI2145" s="569"/>
      <c r="AJ2145" s="569"/>
      <c r="AK2145" s="569"/>
      <c r="AL2145" s="569"/>
      <c r="AM2145" s="569"/>
      <c r="AN2145" s="569"/>
      <c r="AQ2145" s="525"/>
      <c r="AR2145" s="525"/>
      <c r="AS2145" s="525"/>
      <c r="AT2145" s="525"/>
      <c r="AU2145" s="525"/>
      <c r="AV2145" s="525"/>
      <c r="AW2145" s="525"/>
      <c r="AX2145" s="525"/>
      <c r="AY2145" s="525"/>
      <c r="AZ2145" s="525"/>
      <c r="BA2145" s="525"/>
    </row>
    <row r="2146" spans="28:53" s="94" customFormat="1">
      <c r="AB2146" s="575"/>
      <c r="AC2146" s="569"/>
      <c r="AD2146" s="569"/>
      <c r="AE2146" s="569"/>
      <c r="AF2146" s="569"/>
      <c r="AG2146" s="569"/>
      <c r="AH2146" s="569"/>
      <c r="AI2146" s="569"/>
      <c r="AJ2146" s="569"/>
      <c r="AK2146" s="569"/>
      <c r="AL2146" s="569"/>
      <c r="AM2146" s="569"/>
      <c r="AN2146" s="569"/>
      <c r="AQ2146" s="525"/>
      <c r="AR2146" s="525"/>
      <c r="AS2146" s="525"/>
      <c r="AT2146" s="525"/>
      <c r="AU2146" s="525"/>
      <c r="AV2146" s="525"/>
      <c r="AW2146" s="525"/>
      <c r="AX2146" s="525"/>
      <c r="AY2146" s="525"/>
      <c r="AZ2146" s="525"/>
      <c r="BA2146" s="525"/>
    </row>
    <row r="2147" spans="28:53" s="94" customFormat="1">
      <c r="AB2147" s="575"/>
      <c r="AC2147" s="569"/>
      <c r="AD2147" s="569"/>
      <c r="AE2147" s="569"/>
      <c r="AF2147" s="569"/>
      <c r="AG2147" s="569"/>
      <c r="AH2147" s="569"/>
      <c r="AI2147" s="569"/>
      <c r="AJ2147" s="569"/>
      <c r="AK2147" s="569"/>
      <c r="AL2147" s="569"/>
      <c r="AM2147" s="569"/>
      <c r="AN2147" s="569"/>
      <c r="AQ2147" s="525"/>
      <c r="AR2147" s="525"/>
      <c r="AS2147" s="525"/>
      <c r="AT2147" s="525"/>
      <c r="AU2147" s="525"/>
      <c r="AV2147" s="525"/>
      <c r="AW2147" s="525"/>
      <c r="AX2147" s="525"/>
      <c r="AY2147" s="525"/>
      <c r="AZ2147" s="525"/>
      <c r="BA2147" s="525"/>
    </row>
    <row r="2148" spans="28:53" s="94" customFormat="1">
      <c r="AB2148" s="575"/>
      <c r="AC2148" s="569"/>
      <c r="AD2148" s="569"/>
      <c r="AE2148" s="569"/>
      <c r="AF2148" s="569"/>
      <c r="AG2148" s="569"/>
      <c r="AH2148" s="569"/>
      <c r="AI2148" s="569"/>
      <c r="AJ2148" s="569"/>
      <c r="AK2148" s="569"/>
      <c r="AL2148" s="569"/>
      <c r="AM2148" s="569"/>
      <c r="AN2148" s="569"/>
      <c r="AQ2148" s="525"/>
      <c r="AR2148" s="525"/>
      <c r="AS2148" s="525"/>
      <c r="AT2148" s="525"/>
      <c r="AU2148" s="525"/>
      <c r="AV2148" s="525"/>
      <c r="AW2148" s="525"/>
      <c r="AX2148" s="525"/>
      <c r="AY2148" s="525"/>
      <c r="AZ2148" s="525"/>
      <c r="BA2148" s="525"/>
    </row>
    <row r="2149" spans="28:53" s="94" customFormat="1">
      <c r="AB2149" s="575"/>
      <c r="AC2149" s="569"/>
      <c r="AD2149" s="569"/>
      <c r="AE2149" s="569"/>
      <c r="AF2149" s="569"/>
      <c r="AG2149" s="569"/>
      <c r="AH2149" s="569"/>
      <c r="AI2149" s="569"/>
      <c r="AJ2149" s="569"/>
      <c r="AK2149" s="569"/>
      <c r="AL2149" s="569"/>
      <c r="AM2149" s="569"/>
      <c r="AN2149" s="569"/>
      <c r="AQ2149" s="525"/>
      <c r="AR2149" s="525"/>
      <c r="AS2149" s="525"/>
      <c r="AT2149" s="525"/>
      <c r="AU2149" s="525"/>
      <c r="AV2149" s="525"/>
      <c r="AW2149" s="525"/>
      <c r="AX2149" s="525"/>
      <c r="AY2149" s="525"/>
      <c r="AZ2149" s="525"/>
      <c r="BA2149" s="525"/>
    </row>
    <row r="2150" spans="28:53" s="94" customFormat="1">
      <c r="AB2150" s="575"/>
      <c r="AC2150" s="569"/>
      <c r="AD2150" s="569"/>
      <c r="AE2150" s="569"/>
      <c r="AF2150" s="569"/>
      <c r="AG2150" s="569"/>
      <c r="AH2150" s="569"/>
      <c r="AI2150" s="569"/>
      <c r="AJ2150" s="569"/>
      <c r="AK2150" s="569"/>
      <c r="AL2150" s="569"/>
      <c r="AM2150" s="569"/>
      <c r="AN2150" s="569"/>
      <c r="AQ2150" s="525"/>
      <c r="AR2150" s="525"/>
      <c r="AS2150" s="525"/>
      <c r="AT2150" s="525"/>
      <c r="AU2150" s="525"/>
      <c r="AV2150" s="525"/>
      <c r="AW2150" s="525"/>
      <c r="AX2150" s="525"/>
      <c r="AY2150" s="525"/>
      <c r="AZ2150" s="525"/>
      <c r="BA2150" s="525"/>
    </row>
    <row r="2151" spans="28:53" s="94" customFormat="1">
      <c r="AB2151" s="575"/>
      <c r="AC2151" s="569"/>
      <c r="AD2151" s="569"/>
      <c r="AE2151" s="569"/>
      <c r="AF2151" s="569"/>
      <c r="AG2151" s="569"/>
      <c r="AH2151" s="569"/>
      <c r="AI2151" s="569"/>
      <c r="AJ2151" s="569"/>
      <c r="AK2151" s="569"/>
      <c r="AL2151" s="569"/>
      <c r="AM2151" s="569"/>
      <c r="AN2151" s="569"/>
      <c r="AQ2151" s="525"/>
      <c r="AR2151" s="525"/>
      <c r="AS2151" s="525"/>
      <c r="AT2151" s="525"/>
      <c r="AU2151" s="525"/>
      <c r="AV2151" s="525"/>
      <c r="AW2151" s="525"/>
      <c r="AX2151" s="525"/>
      <c r="AY2151" s="525"/>
      <c r="AZ2151" s="525"/>
      <c r="BA2151" s="525"/>
    </row>
    <row r="2152" spans="28:53" s="94" customFormat="1">
      <c r="AB2152" s="575"/>
      <c r="AC2152" s="569"/>
      <c r="AD2152" s="569"/>
      <c r="AE2152" s="569"/>
      <c r="AF2152" s="569"/>
      <c r="AG2152" s="569"/>
      <c r="AH2152" s="569"/>
      <c r="AI2152" s="569"/>
      <c r="AJ2152" s="569"/>
      <c r="AK2152" s="569"/>
      <c r="AL2152" s="569"/>
      <c r="AM2152" s="569"/>
      <c r="AN2152" s="569"/>
      <c r="AQ2152" s="525"/>
      <c r="AR2152" s="525"/>
      <c r="AS2152" s="525"/>
      <c r="AT2152" s="525"/>
      <c r="AU2152" s="525"/>
      <c r="AV2152" s="525"/>
      <c r="AW2152" s="525"/>
      <c r="AX2152" s="525"/>
      <c r="AY2152" s="525"/>
      <c r="AZ2152" s="525"/>
      <c r="BA2152" s="525"/>
    </row>
    <row r="2153" spans="28:53" s="94" customFormat="1">
      <c r="AB2153" s="575"/>
      <c r="AC2153" s="569"/>
      <c r="AD2153" s="569"/>
      <c r="AE2153" s="569"/>
      <c r="AF2153" s="569"/>
      <c r="AG2153" s="569"/>
      <c r="AH2153" s="569"/>
      <c r="AI2153" s="569"/>
      <c r="AJ2153" s="569"/>
      <c r="AK2153" s="569"/>
      <c r="AL2153" s="569"/>
      <c r="AM2153" s="569"/>
      <c r="AN2153" s="569"/>
      <c r="AQ2153" s="525"/>
      <c r="AR2153" s="525"/>
      <c r="AS2153" s="525"/>
      <c r="AT2153" s="525"/>
      <c r="AU2153" s="525"/>
      <c r="AV2153" s="525"/>
      <c r="AW2153" s="525"/>
      <c r="AX2153" s="525"/>
      <c r="AY2153" s="525"/>
      <c r="AZ2153" s="525"/>
      <c r="BA2153" s="525"/>
    </row>
    <row r="2154" spans="28:53" s="94" customFormat="1">
      <c r="AB2154" s="575"/>
      <c r="AC2154" s="569"/>
      <c r="AD2154" s="569"/>
      <c r="AE2154" s="569"/>
      <c r="AF2154" s="569"/>
      <c r="AG2154" s="569"/>
      <c r="AH2154" s="569"/>
      <c r="AI2154" s="569"/>
      <c r="AJ2154" s="569"/>
      <c r="AK2154" s="569"/>
      <c r="AL2154" s="569"/>
      <c r="AM2154" s="569"/>
      <c r="AN2154" s="569"/>
      <c r="AQ2154" s="525"/>
      <c r="AR2154" s="525"/>
      <c r="AS2154" s="525"/>
      <c r="AT2154" s="525"/>
      <c r="AU2154" s="525"/>
      <c r="AV2154" s="525"/>
      <c r="AW2154" s="525"/>
      <c r="AX2154" s="525"/>
      <c r="AY2154" s="525"/>
      <c r="AZ2154" s="525"/>
      <c r="BA2154" s="525"/>
    </row>
    <row r="2155" spans="28:53" s="94" customFormat="1">
      <c r="AB2155" s="575"/>
      <c r="AC2155" s="569"/>
      <c r="AD2155" s="569"/>
      <c r="AE2155" s="569"/>
      <c r="AF2155" s="569"/>
      <c r="AG2155" s="569"/>
      <c r="AH2155" s="569"/>
      <c r="AI2155" s="569"/>
      <c r="AJ2155" s="569"/>
      <c r="AK2155" s="569"/>
      <c r="AL2155" s="569"/>
      <c r="AM2155" s="569"/>
      <c r="AN2155" s="569"/>
      <c r="AQ2155" s="525"/>
      <c r="AR2155" s="525"/>
      <c r="AS2155" s="525"/>
      <c r="AT2155" s="525"/>
      <c r="AU2155" s="525"/>
      <c r="AV2155" s="525"/>
      <c r="AW2155" s="525"/>
      <c r="AX2155" s="525"/>
      <c r="AY2155" s="525"/>
      <c r="AZ2155" s="525"/>
      <c r="BA2155" s="525"/>
    </row>
    <row r="2156" spans="28:53" s="94" customFormat="1">
      <c r="AB2156" s="575"/>
      <c r="AC2156" s="569"/>
      <c r="AD2156" s="569"/>
      <c r="AE2156" s="569"/>
      <c r="AF2156" s="569"/>
      <c r="AG2156" s="569"/>
      <c r="AH2156" s="569"/>
      <c r="AI2156" s="569"/>
      <c r="AJ2156" s="569"/>
      <c r="AK2156" s="569"/>
      <c r="AL2156" s="569"/>
      <c r="AM2156" s="569"/>
      <c r="AN2156" s="569"/>
      <c r="AQ2156" s="525"/>
      <c r="AR2156" s="525"/>
      <c r="AS2156" s="525"/>
      <c r="AT2156" s="525"/>
      <c r="AU2156" s="525"/>
      <c r="AV2156" s="525"/>
      <c r="AW2156" s="525"/>
      <c r="AX2156" s="525"/>
      <c r="AY2156" s="525"/>
      <c r="AZ2156" s="525"/>
      <c r="BA2156" s="525"/>
    </row>
    <row r="2157" spans="28:53" s="94" customFormat="1">
      <c r="AB2157" s="575"/>
      <c r="AC2157" s="569"/>
      <c r="AD2157" s="569"/>
      <c r="AE2157" s="569"/>
      <c r="AF2157" s="569"/>
      <c r="AG2157" s="569"/>
      <c r="AH2157" s="569"/>
      <c r="AI2157" s="569"/>
      <c r="AJ2157" s="569"/>
      <c r="AK2157" s="569"/>
      <c r="AL2157" s="569"/>
      <c r="AM2157" s="569"/>
      <c r="AN2157" s="569"/>
      <c r="AQ2157" s="525"/>
      <c r="AR2157" s="525"/>
      <c r="AS2157" s="525"/>
      <c r="AT2157" s="525"/>
      <c r="AU2157" s="525"/>
      <c r="AV2157" s="525"/>
      <c r="AW2157" s="525"/>
      <c r="AX2157" s="525"/>
      <c r="AY2157" s="525"/>
      <c r="AZ2157" s="525"/>
      <c r="BA2157" s="525"/>
    </row>
    <row r="2158" spans="28:53" s="94" customFormat="1">
      <c r="AB2158" s="575"/>
      <c r="AC2158" s="569"/>
      <c r="AD2158" s="569"/>
      <c r="AE2158" s="569"/>
      <c r="AF2158" s="569"/>
      <c r="AG2158" s="569"/>
      <c r="AH2158" s="569"/>
      <c r="AI2158" s="569"/>
      <c r="AJ2158" s="569"/>
      <c r="AK2158" s="569"/>
      <c r="AL2158" s="569"/>
      <c r="AM2158" s="569"/>
      <c r="AN2158" s="569"/>
      <c r="AQ2158" s="525"/>
      <c r="AR2158" s="525"/>
      <c r="AS2158" s="525"/>
      <c r="AT2158" s="525"/>
      <c r="AU2158" s="525"/>
      <c r="AV2158" s="525"/>
      <c r="AW2158" s="525"/>
      <c r="AX2158" s="525"/>
      <c r="AY2158" s="525"/>
      <c r="AZ2158" s="525"/>
      <c r="BA2158" s="525"/>
    </row>
    <row r="2159" spans="28:53" s="94" customFormat="1">
      <c r="AB2159" s="575"/>
      <c r="AC2159" s="569"/>
      <c r="AD2159" s="569"/>
      <c r="AE2159" s="569"/>
      <c r="AF2159" s="569"/>
      <c r="AG2159" s="569"/>
      <c r="AH2159" s="569"/>
      <c r="AI2159" s="569"/>
      <c r="AJ2159" s="569"/>
      <c r="AK2159" s="569"/>
      <c r="AL2159" s="569"/>
      <c r="AM2159" s="569"/>
      <c r="AN2159" s="569"/>
      <c r="AQ2159" s="525"/>
      <c r="AR2159" s="525"/>
      <c r="AS2159" s="525"/>
      <c r="AT2159" s="525"/>
      <c r="AU2159" s="525"/>
      <c r="AV2159" s="525"/>
      <c r="AW2159" s="525"/>
      <c r="AX2159" s="525"/>
      <c r="AY2159" s="525"/>
      <c r="AZ2159" s="525"/>
      <c r="BA2159" s="525"/>
    </row>
    <row r="2160" spans="28:53" s="94" customFormat="1">
      <c r="AB2160" s="575"/>
      <c r="AC2160" s="569"/>
      <c r="AD2160" s="569"/>
      <c r="AE2160" s="569"/>
      <c r="AF2160" s="569"/>
      <c r="AG2160" s="569"/>
      <c r="AH2160" s="569"/>
      <c r="AI2160" s="569"/>
      <c r="AJ2160" s="569"/>
      <c r="AK2160" s="569"/>
      <c r="AL2160" s="569"/>
      <c r="AM2160" s="569"/>
      <c r="AN2160" s="569"/>
      <c r="AQ2160" s="525"/>
      <c r="AR2160" s="525"/>
      <c r="AS2160" s="525"/>
      <c r="AT2160" s="525"/>
      <c r="AU2160" s="525"/>
      <c r="AV2160" s="525"/>
      <c r="AW2160" s="525"/>
      <c r="AX2160" s="525"/>
      <c r="AY2160" s="525"/>
      <c r="AZ2160" s="525"/>
      <c r="BA2160" s="525"/>
    </row>
    <row r="2161" spans="28:53" s="94" customFormat="1">
      <c r="AB2161" s="575"/>
      <c r="AC2161" s="569"/>
      <c r="AD2161" s="569"/>
      <c r="AE2161" s="569"/>
      <c r="AF2161" s="569"/>
      <c r="AG2161" s="569"/>
      <c r="AH2161" s="569"/>
      <c r="AI2161" s="569"/>
      <c r="AJ2161" s="569"/>
      <c r="AK2161" s="569"/>
      <c r="AL2161" s="569"/>
      <c r="AM2161" s="569"/>
      <c r="AN2161" s="569"/>
      <c r="AQ2161" s="525"/>
      <c r="AR2161" s="525"/>
      <c r="AS2161" s="525"/>
      <c r="AT2161" s="525"/>
      <c r="AU2161" s="525"/>
      <c r="AV2161" s="525"/>
      <c r="AW2161" s="525"/>
      <c r="AX2161" s="525"/>
      <c r="AY2161" s="525"/>
      <c r="AZ2161" s="525"/>
      <c r="BA2161" s="525"/>
    </row>
    <row r="2162" spans="28:53" s="94" customFormat="1">
      <c r="AB2162" s="575"/>
      <c r="AC2162" s="569"/>
      <c r="AD2162" s="569"/>
      <c r="AE2162" s="569"/>
      <c r="AF2162" s="569"/>
      <c r="AG2162" s="569"/>
      <c r="AH2162" s="569"/>
      <c r="AI2162" s="569"/>
      <c r="AJ2162" s="569"/>
      <c r="AK2162" s="569"/>
      <c r="AL2162" s="569"/>
      <c r="AM2162" s="569"/>
      <c r="AN2162" s="569"/>
      <c r="AQ2162" s="525"/>
      <c r="AR2162" s="525"/>
      <c r="AS2162" s="525"/>
      <c r="AT2162" s="525"/>
      <c r="AU2162" s="525"/>
      <c r="AV2162" s="525"/>
      <c r="AW2162" s="525"/>
      <c r="AX2162" s="525"/>
      <c r="AY2162" s="525"/>
      <c r="AZ2162" s="525"/>
      <c r="BA2162" s="525"/>
    </row>
    <row r="2163" spans="28:53" s="94" customFormat="1">
      <c r="AB2163" s="575"/>
      <c r="AC2163" s="569"/>
      <c r="AD2163" s="569"/>
      <c r="AE2163" s="569"/>
      <c r="AF2163" s="569"/>
      <c r="AG2163" s="569"/>
      <c r="AH2163" s="569"/>
      <c r="AI2163" s="569"/>
      <c r="AJ2163" s="569"/>
      <c r="AK2163" s="569"/>
      <c r="AL2163" s="569"/>
      <c r="AM2163" s="569"/>
      <c r="AN2163" s="569"/>
      <c r="AQ2163" s="525"/>
      <c r="AR2163" s="525"/>
      <c r="AS2163" s="525"/>
      <c r="AT2163" s="525"/>
      <c r="AU2163" s="525"/>
      <c r="AV2163" s="525"/>
      <c r="AW2163" s="525"/>
      <c r="AX2163" s="525"/>
      <c r="AY2163" s="525"/>
      <c r="AZ2163" s="525"/>
      <c r="BA2163" s="525"/>
    </row>
    <row r="2164" spans="28:53" s="94" customFormat="1">
      <c r="AB2164" s="575"/>
      <c r="AC2164" s="569"/>
      <c r="AD2164" s="569"/>
      <c r="AE2164" s="569"/>
      <c r="AF2164" s="569"/>
      <c r="AG2164" s="569"/>
      <c r="AH2164" s="569"/>
      <c r="AI2164" s="569"/>
      <c r="AJ2164" s="569"/>
      <c r="AK2164" s="569"/>
      <c r="AL2164" s="569"/>
      <c r="AM2164" s="569"/>
      <c r="AN2164" s="569"/>
      <c r="AQ2164" s="525"/>
      <c r="AR2164" s="525"/>
      <c r="AS2164" s="525"/>
      <c r="AT2164" s="525"/>
      <c r="AU2164" s="525"/>
      <c r="AV2164" s="525"/>
      <c r="AW2164" s="525"/>
      <c r="AX2164" s="525"/>
      <c r="AY2164" s="525"/>
      <c r="AZ2164" s="525"/>
      <c r="BA2164" s="525"/>
    </row>
    <row r="2165" spans="28:53" s="94" customFormat="1">
      <c r="AB2165" s="575"/>
      <c r="AC2165" s="569"/>
      <c r="AD2165" s="569"/>
      <c r="AE2165" s="569"/>
      <c r="AF2165" s="569"/>
      <c r="AG2165" s="569"/>
      <c r="AH2165" s="569"/>
      <c r="AI2165" s="569"/>
      <c r="AJ2165" s="569"/>
      <c r="AK2165" s="569"/>
      <c r="AL2165" s="569"/>
      <c r="AM2165" s="569"/>
      <c r="AN2165" s="569"/>
      <c r="AQ2165" s="525"/>
      <c r="AR2165" s="525"/>
      <c r="AS2165" s="525"/>
      <c r="AT2165" s="525"/>
      <c r="AU2165" s="525"/>
      <c r="AV2165" s="525"/>
      <c r="AW2165" s="525"/>
      <c r="AX2165" s="525"/>
      <c r="AY2165" s="525"/>
      <c r="AZ2165" s="525"/>
      <c r="BA2165" s="525"/>
    </row>
    <row r="2166" spans="28:53" s="94" customFormat="1">
      <c r="AB2166" s="575"/>
      <c r="AC2166" s="569"/>
      <c r="AD2166" s="569"/>
      <c r="AE2166" s="569"/>
      <c r="AF2166" s="569"/>
      <c r="AG2166" s="569"/>
      <c r="AH2166" s="569"/>
      <c r="AI2166" s="569"/>
      <c r="AJ2166" s="569"/>
      <c r="AK2166" s="569"/>
      <c r="AL2166" s="569"/>
      <c r="AM2166" s="569"/>
      <c r="AN2166" s="569"/>
      <c r="AQ2166" s="525"/>
      <c r="AR2166" s="525"/>
      <c r="AS2166" s="525"/>
      <c r="AT2166" s="525"/>
      <c r="AU2166" s="525"/>
      <c r="AV2166" s="525"/>
      <c r="AW2166" s="525"/>
      <c r="AX2166" s="525"/>
      <c r="AY2166" s="525"/>
      <c r="AZ2166" s="525"/>
      <c r="BA2166" s="525"/>
    </row>
    <row r="2167" spans="28:53" s="94" customFormat="1">
      <c r="AB2167" s="575"/>
      <c r="AC2167" s="569"/>
      <c r="AD2167" s="569"/>
      <c r="AE2167" s="569"/>
      <c r="AF2167" s="569"/>
      <c r="AG2167" s="569"/>
      <c r="AH2167" s="569"/>
      <c r="AI2167" s="569"/>
      <c r="AJ2167" s="569"/>
      <c r="AK2167" s="569"/>
      <c r="AL2167" s="569"/>
      <c r="AM2167" s="569"/>
      <c r="AN2167" s="569"/>
      <c r="AQ2167" s="525"/>
      <c r="AR2167" s="525"/>
      <c r="AS2167" s="525"/>
      <c r="AT2167" s="525"/>
      <c r="AU2167" s="525"/>
      <c r="AV2167" s="525"/>
      <c r="AW2167" s="525"/>
      <c r="AX2167" s="525"/>
      <c r="AY2167" s="525"/>
      <c r="AZ2167" s="525"/>
      <c r="BA2167" s="525"/>
    </row>
    <row r="2168" spans="28:53" s="94" customFormat="1">
      <c r="AB2168" s="575"/>
      <c r="AC2168" s="569"/>
      <c r="AD2168" s="569"/>
      <c r="AE2168" s="569"/>
      <c r="AF2168" s="569"/>
      <c r="AG2168" s="569"/>
      <c r="AH2168" s="569"/>
      <c r="AI2168" s="569"/>
      <c r="AJ2168" s="569"/>
      <c r="AK2168" s="569"/>
      <c r="AL2168" s="569"/>
      <c r="AM2168" s="569"/>
      <c r="AN2168" s="569"/>
      <c r="AQ2168" s="525"/>
      <c r="AR2168" s="525"/>
      <c r="AS2168" s="525"/>
      <c r="AT2168" s="525"/>
      <c r="AU2168" s="525"/>
      <c r="AV2168" s="525"/>
      <c r="AW2168" s="525"/>
      <c r="AX2168" s="525"/>
      <c r="AY2168" s="525"/>
      <c r="AZ2168" s="525"/>
      <c r="BA2168" s="525"/>
    </row>
    <row r="2169" spans="28:53" s="94" customFormat="1">
      <c r="AB2169" s="575"/>
      <c r="AC2169" s="569"/>
      <c r="AD2169" s="569"/>
      <c r="AE2169" s="569"/>
      <c r="AF2169" s="569"/>
      <c r="AG2169" s="569"/>
      <c r="AH2169" s="569"/>
      <c r="AI2169" s="569"/>
      <c r="AJ2169" s="569"/>
      <c r="AK2169" s="569"/>
      <c r="AL2169" s="569"/>
      <c r="AM2169" s="569"/>
      <c r="AN2169" s="569"/>
      <c r="AQ2169" s="525"/>
      <c r="AR2169" s="525"/>
      <c r="AS2169" s="525"/>
      <c r="AT2169" s="525"/>
      <c r="AU2169" s="525"/>
      <c r="AV2169" s="525"/>
      <c r="AW2169" s="525"/>
      <c r="AX2169" s="525"/>
      <c r="AY2169" s="525"/>
      <c r="AZ2169" s="525"/>
      <c r="BA2169" s="525"/>
    </row>
    <row r="2170" spans="28:53" s="94" customFormat="1">
      <c r="AB2170" s="575"/>
      <c r="AC2170" s="569"/>
      <c r="AD2170" s="569"/>
      <c r="AE2170" s="569"/>
      <c r="AF2170" s="569"/>
      <c r="AG2170" s="569"/>
      <c r="AH2170" s="569"/>
      <c r="AI2170" s="569"/>
      <c r="AJ2170" s="569"/>
      <c r="AK2170" s="569"/>
      <c r="AL2170" s="569"/>
      <c r="AM2170" s="569"/>
      <c r="AN2170" s="569"/>
      <c r="AQ2170" s="525"/>
      <c r="AR2170" s="525"/>
      <c r="AS2170" s="525"/>
      <c r="AT2170" s="525"/>
      <c r="AU2170" s="525"/>
      <c r="AV2170" s="525"/>
      <c r="AW2170" s="525"/>
      <c r="AX2170" s="525"/>
      <c r="AY2170" s="525"/>
      <c r="AZ2170" s="525"/>
      <c r="BA2170" s="525"/>
    </row>
    <row r="2171" spans="28:53" s="94" customFormat="1">
      <c r="AB2171" s="575"/>
      <c r="AC2171" s="569"/>
      <c r="AD2171" s="569"/>
      <c r="AE2171" s="569"/>
      <c r="AF2171" s="569"/>
      <c r="AG2171" s="569"/>
      <c r="AH2171" s="569"/>
      <c r="AI2171" s="569"/>
      <c r="AJ2171" s="569"/>
      <c r="AK2171" s="569"/>
      <c r="AL2171" s="569"/>
      <c r="AM2171" s="569"/>
      <c r="AN2171" s="569"/>
      <c r="AQ2171" s="525"/>
      <c r="AR2171" s="525"/>
      <c r="AS2171" s="525"/>
      <c r="AT2171" s="525"/>
      <c r="AU2171" s="525"/>
      <c r="AV2171" s="525"/>
      <c r="AW2171" s="525"/>
      <c r="AX2171" s="525"/>
      <c r="AY2171" s="525"/>
      <c r="AZ2171" s="525"/>
      <c r="BA2171" s="525"/>
    </row>
    <row r="2172" spans="28:53" s="94" customFormat="1">
      <c r="AB2172" s="575"/>
      <c r="AC2172" s="569"/>
      <c r="AD2172" s="569"/>
      <c r="AE2172" s="569"/>
      <c r="AF2172" s="569"/>
      <c r="AG2172" s="569"/>
      <c r="AH2172" s="569"/>
      <c r="AI2172" s="569"/>
      <c r="AJ2172" s="569"/>
      <c r="AK2172" s="569"/>
      <c r="AL2172" s="569"/>
      <c r="AM2172" s="569"/>
      <c r="AN2172" s="569"/>
      <c r="AQ2172" s="525"/>
      <c r="AR2172" s="525"/>
      <c r="AS2172" s="525"/>
      <c r="AT2172" s="525"/>
      <c r="AU2172" s="525"/>
      <c r="AV2172" s="525"/>
      <c r="AW2172" s="525"/>
      <c r="AX2172" s="525"/>
      <c r="AY2172" s="525"/>
      <c r="AZ2172" s="525"/>
      <c r="BA2172" s="525"/>
    </row>
    <row r="2173" spans="28:53" s="94" customFormat="1">
      <c r="AB2173" s="575"/>
      <c r="AC2173" s="569"/>
      <c r="AD2173" s="569"/>
      <c r="AE2173" s="569"/>
      <c r="AF2173" s="569"/>
      <c r="AG2173" s="569"/>
      <c r="AH2173" s="569"/>
      <c r="AI2173" s="569"/>
      <c r="AJ2173" s="569"/>
      <c r="AK2173" s="569"/>
      <c r="AL2173" s="569"/>
      <c r="AM2173" s="569"/>
      <c r="AN2173" s="569"/>
      <c r="AQ2173" s="525"/>
      <c r="AR2173" s="525"/>
      <c r="AS2173" s="525"/>
      <c r="AT2173" s="525"/>
      <c r="AU2173" s="525"/>
      <c r="AV2173" s="525"/>
      <c r="AW2173" s="525"/>
      <c r="AX2173" s="525"/>
      <c r="AY2173" s="525"/>
      <c r="AZ2173" s="525"/>
      <c r="BA2173" s="525"/>
    </row>
    <row r="2174" spans="28:53" s="94" customFormat="1">
      <c r="AB2174" s="575"/>
      <c r="AC2174" s="569"/>
      <c r="AD2174" s="569"/>
      <c r="AE2174" s="569"/>
      <c r="AF2174" s="569"/>
      <c r="AG2174" s="569"/>
      <c r="AH2174" s="569"/>
      <c r="AI2174" s="569"/>
      <c r="AJ2174" s="569"/>
      <c r="AK2174" s="569"/>
      <c r="AL2174" s="569"/>
      <c r="AM2174" s="569"/>
      <c r="AN2174" s="569"/>
      <c r="AQ2174" s="525"/>
      <c r="AR2174" s="525"/>
      <c r="AS2174" s="525"/>
      <c r="AT2174" s="525"/>
      <c r="AU2174" s="525"/>
      <c r="AV2174" s="525"/>
      <c r="AW2174" s="525"/>
      <c r="AX2174" s="525"/>
      <c r="AY2174" s="525"/>
      <c r="AZ2174" s="525"/>
      <c r="BA2174" s="525"/>
    </row>
    <row r="2175" spans="28:53" s="94" customFormat="1">
      <c r="AB2175" s="575"/>
      <c r="AC2175" s="569"/>
      <c r="AD2175" s="569"/>
      <c r="AE2175" s="569"/>
      <c r="AF2175" s="569"/>
      <c r="AG2175" s="569"/>
      <c r="AH2175" s="569"/>
      <c r="AI2175" s="569"/>
      <c r="AJ2175" s="569"/>
      <c r="AK2175" s="569"/>
      <c r="AL2175" s="569"/>
      <c r="AM2175" s="569"/>
      <c r="AN2175" s="569"/>
      <c r="AQ2175" s="525"/>
      <c r="AR2175" s="525"/>
      <c r="AS2175" s="525"/>
      <c r="AT2175" s="525"/>
      <c r="AU2175" s="525"/>
      <c r="AV2175" s="525"/>
      <c r="AW2175" s="525"/>
      <c r="AX2175" s="525"/>
      <c r="AY2175" s="525"/>
      <c r="AZ2175" s="525"/>
      <c r="BA2175" s="525"/>
    </row>
    <row r="2176" spans="28:53" s="94" customFormat="1">
      <c r="AB2176" s="575"/>
      <c r="AC2176" s="569"/>
      <c r="AD2176" s="569"/>
      <c r="AE2176" s="569"/>
      <c r="AF2176" s="569"/>
      <c r="AG2176" s="569"/>
      <c r="AH2176" s="569"/>
      <c r="AI2176" s="569"/>
      <c r="AJ2176" s="569"/>
      <c r="AK2176" s="569"/>
      <c r="AL2176" s="569"/>
      <c r="AM2176" s="569"/>
      <c r="AN2176" s="569"/>
      <c r="AQ2176" s="525"/>
      <c r="AR2176" s="525"/>
      <c r="AS2176" s="525"/>
      <c r="AT2176" s="525"/>
      <c r="AU2176" s="525"/>
      <c r="AV2176" s="525"/>
      <c r="AW2176" s="525"/>
      <c r="AX2176" s="525"/>
      <c r="AY2176" s="525"/>
      <c r="AZ2176" s="525"/>
      <c r="BA2176" s="525"/>
    </row>
    <row r="2177" spans="28:53" s="94" customFormat="1">
      <c r="AB2177" s="575"/>
      <c r="AC2177" s="569"/>
      <c r="AD2177" s="569"/>
      <c r="AE2177" s="569"/>
      <c r="AF2177" s="569"/>
      <c r="AG2177" s="569"/>
      <c r="AH2177" s="569"/>
      <c r="AI2177" s="569"/>
      <c r="AJ2177" s="569"/>
      <c r="AK2177" s="569"/>
      <c r="AL2177" s="569"/>
      <c r="AM2177" s="569"/>
      <c r="AN2177" s="569"/>
      <c r="AQ2177" s="525"/>
      <c r="AR2177" s="525"/>
      <c r="AS2177" s="525"/>
      <c r="AT2177" s="525"/>
      <c r="AU2177" s="525"/>
      <c r="AV2177" s="525"/>
      <c r="AW2177" s="525"/>
      <c r="AX2177" s="525"/>
      <c r="AY2177" s="525"/>
      <c r="AZ2177" s="525"/>
      <c r="BA2177" s="525"/>
    </row>
    <row r="2178" spans="28:53" s="94" customFormat="1">
      <c r="AB2178" s="575"/>
      <c r="AC2178" s="569"/>
      <c r="AD2178" s="569"/>
      <c r="AE2178" s="569"/>
      <c r="AF2178" s="569"/>
      <c r="AG2178" s="569"/>
      <c r="AH2178" s="569"/>
      <c r="AI2178" s="569"/>
      <c r="AJ2178" s="569"/>
      <c r="AK2178" s="569"/>
      <c r="AL2178" s="569"/>
      <c r="AM2178" s="569"/>
      <c r="AN2178" s="569"/>
      <c r="AQ2178" s="525"/>
      <c r="AR2178" s="525"/>
      <c r="AS2178" s="525"/>
      <c r="AT2178" s="525"/>
      <c r="AU2178" s="525"/>
      <c r="AV2178" s="525"/>
      <c r="AW2178" s="525"/>
      <c r="AX2178" s="525"/>
      <c r="AY2178" s="525"/>
      <c r="AZ2178" s="525"/>
      <c r="BA2178" s="525"/>
    </row>
    <row r="2179" spans="28:53" s="94" customFormat="1">
      <c r="AB2179" s="575"/>
      <c r="AC2179" s="569"/>
      <c r="AD2179" s="569"/>
      <c r="AE2179" s="569"/>
      <c r="AF2179" s="569"/>
      <c r="AG2179" s="569"/>
      <c r="AH2179" s="569"/>
      <c r="AI2179" s="569"/>
      <c r="AJ2179" s="569"/>
      <c r="AK2179" s="569"/>
      <c r="AL2179" s="569"/>
      <c r="AM2179" s="569"/>
      <c r="AN2179" s="569"/>
      <c r="AQ2179" s="525"/>
      <c r="AR2179" s="525"/>
      <c r="AS2179" s="525"/>
      <c r="AT2179" s="525"/>
      <c r="AU2179" s="525"/>
      <c r="AV2179" s="525"/>
      <c r="AW2179" s="525"/>
      <c r="AX2179" s="525"/>
      <c r="AY2179" s="525"/>
      <c r="AZ2179" s="525"/>
      <c r="BA2179" s="525"/>
    </row>
    <row r="2180" spans="28:53" s="94" customFormat="1">
      <c r="AB2180" s="575"/>
      <c r="AC2180" s="569"/>
      <c r="AD2180" s="569"/>
      <c r="AE2180" s="569"/>
      <c r="AF2180" s="569"/>
      <c r="AG2180" s="569"/>
      <c r="AH2180" s="569"/>
      <c r="AI2180" s="569"/>
      <c r="AJ2180" s="569"/>
      <c r="AK2180" s="569"/>
      <c r="AL2180" s="569"/>
      <c r="AM2180" s="569"/>
      <c r="AN2180" s="569"/>
      <c r="AQ2180" s="525"/>
      <c r="AR2180" s="525"/>
      <c r="AS2180" s="525"/>
      <c r="AT2180" s="525"/>
      <c r="AU2180" s="525"/>
      <c r="AV2180" s="525"/>
      <c r="AW2180" s="525"/>
      <c r="AX2180" s="525"/>
      <c r="AY2180" s="525"/>
      <c r="AZ2180" s="525"/>
      <c r="BA2180" s="525"/>
    </row>
    <row r="2181" spans="28:53" s="94" customFormat="1">
      <c r="AB2181" s="575"/>
      <c r="AC2181" s="569"/>
      <c r="AD2181" s="569"/>
      <c r="AE2181" s="569"/>
      <c r="AF2181" s="569"/>
      <c r="AG2181" s="569"/>
      <c r="AH2181" s="569"/>
      <c r="AI2181" s="569"/>
      <c r="AJ2181" s="569"/>
      <c r="AK2181" s="569"/>
      <c r="AL2181" s="569"/>
      <c r="AM2181" s="569"/>
      <c r="AN2181" s="569"/>
      <c r="AQ2181" s="525"/>
      <c r="AR2181" s="525"/>
      <c r="AS2181" s="525"/>
      <c r="AT2181" s="525"/>
      <c r="AU2181" s="525"/>
      <c r="AV2181" s="525"/>
      <c r="AW2181" s="525"/>
      <c r="AX2181" s="525"/>
      <c r="AY2181" s="525"/>
      <c r="AZ2181" s="525"/>
      <c r="BA2181" s="525"/>
    </row>
    <row r="2182" spans="28:53" s="94" customFormat="1">
      <c r="AB2182" s="575"/>
      <c r="AC2182" s="569"/>
      <c r="AD2182" s="569"/>
      <c r="AE2182" s="569"/>
      <c r="AF2182" s="569"/>
      <c r="AG2182" s="569"/>
      <c r="AH2182" s="569"/>
      <c r="AI2182" s="569"/>
      <c r="AJ2182" s="569"/>
      <c r="AK2182" s="569"/>
      <c r="AL2182" s="569"/>
      <c r="AM2182" s="569"/>
      <c r="AN2182" s="569"/>
      <c r="AQ2182" s="525"/>
      <c r="AR2182" s="525"/>
      <c r="AS2182" s="525"/>
      <c r="AT2182" s="525"/>
      <c r="AU2182" s="525"/>
      <c r="AV2182" s="525"/>
      <c r="AW2182" s="525"/>
      <c r="AX2182" s="525"/>
      <c r="AY2182" s="525"/>
      <c r="AZ2182" s="525"/>
      <c r="BA2182" s="525"/>
    </row>
    <row r="2183" spans="28:53" s="94" customFormat="1">
      <c r="AB2183" s="575"/>
      <c r="AC2183" s="569"/>
      <c r="AD2183" s="569"/>
      <c r="AE2183" s="569"/>
      <c r="AF2183" s="569"/>
      <c r="AG2183" s="569"/>
      <c r="AH2183" s="569"/>
      <c r="AI2183" s="569"/>
      <c r="AJ2183" s="569"/>
      <c r="AK2183" s="569"/>
      <c r="AL2183" s="569"/>
      <c r="AM2183" s="569"/>
      <c r="AN2183" s="569"/>
      <c r="AQ2183" s="525"/>
      <c r="AR2183" s="525"/>
      <c r="AS2183" s="525"/>
      <c r="AT2183" s="525"/>
      <c r="AU2183" s="525"/>
      <c r="AV2183" s="525"/>
      <c r="AW2183" s="525"/>
      <c r="AX2183" s="525"/>
      <c r="AY2183" s="525"/>
      <c r="AZ2183" s="525"/>
      <c r="BA2183" s="525"/>
    </row>
    <row r="2184" spans="28:53" s="94" customFormat="1">
      <c r="AB2184" s="575"/>
      <c r="AC2184" s="569"/>
      <c r="AD2184" s="569"/>
      <c r="AE2184" s="569"/>
      <c r="AF2184" s="569"/>
      <c r="AG2184" s="569"/>
      <c r="AH2184" s="569"/>
      <c r="AI2184" s="569"/>
      <c r="AJ2184" s="569"/>
      <c r="AK2184" s="569"/>
      <c r="AL2184" s="569"/>
      <c r="AM2184" s="569"/>
      <c r="AN2184" s="569"/>
      <c r="AQ2184" s="525"/>
      <c r="AR2184" s="525"/>
      <c r="AS2184" s="525"/>
      <c r="AT2184" s="525"/>
      <c r="AU2184" s="525"/>
      <c r="AV2184" s="525"/>
      <c r="AW2184" s="525"/>
      <c r="AX2184" s="525"/>
      <c r="AY2184" s="525"/>
      <c r="AZ2184" s="525"/>
      <c r="BA2184" s="525"/>
    </row>
    <row r="2185" spans="28:53" s="94" customFormat="1">
      <c r="AB2185" s="575"/>
      <c r="AC2185" s="569"/>
      <c r="AD2185" s="569"/>
      <c r="AE2185" s="569"/>
      <c r="AF2185" s="569"/>
      <c r="AG2185" s="569"/>
      <c r="AH2185" s="569"/>
      <c r="AI2185" s="569"/>
      <c r="AJ2185" s="569"/>
      <c r="AK2185" s="569"/>
      <c r="AL2185" s="569"/>
      <c r="AM2185" s="569"/>
      <c r="AN2185" s="569"/>
      <c r="AQ2185" s="525"/>
      <c r="AR2185" s="525"/>
      <c r="AS2185" s="525"/>
      <c r="AT2185" s="525"/>
      <c r="AU2185" s="525"/>
      <c r="AV2185" s="525"/>
      <c r="AW2185" s="525"/>
      <c r="AX2185" s="525"/>
      <c r="AY2185" s="525"/>
      <c r="AZ2185" s="525"/>
      <c r="BA2185" s="525"/>
    </row>
    <row r="2186" spans="28:53" s="94" customFormat="1">
      <c r="AB2186" s="575"/>
      <c r="AC2186" s="569"/>
      <c r="AD2186" s="569"/>
      <c r="AE2186" s="569"/>
      <c r="AF2186" s="569"/>
      <c r="AG2186" s="569"/>
      <c r="AH2186" s="569"/>
      <c r="AI2186" s="569"/>
      <c r="AJ2186" s="569"/>
      <c r="AK2186" s="569"/>
      <c r="AL2186" s="569"/>
      <c r="AM2186" s="569"/>
      <c r="AN2186" s="569"/>
      <c r="AQ2186" s="525"/>
      <c r="AR2186" s="525"/>
      <c r="AS2186" s="525"/>
      <c r="AT2186" s="525"/>
      <c r="AU2186" s="525"/>
      <c r="AV2186" s="525"/>
      <c r="AW2186" s="525"/>
      <c r="AX2186" s="525"/>
      <c r="AY2186" s="525"/>
      <c r="AZ2186" s="525"/>
      <c r="BA2186" s="525"/>
    </row>
    <row r="2187" spans="28:53" s="94" customFormat="1">
      <c r="AB2187" s="575"/>
      <c r="AC2187" s="569"/>
      <c r="AD2187" s="569"/>
      <c r="AE2187" s="569"/>
      <c r="AF2187" s="569"/>
      <c r="AG2187" s="569"/>
      <c r="AH2187" s="569"/>
      <c r="AI2187" s="569"/>
      <c r="AJ2187" s="569"/>
      <c r="AK2187" s="569"/>
      <c r="AL2187" s="569"/>
      <c r="AM2187" s="569"/>
      <c r="AN2187" s="569"/>
      <c r="AQ2187" s="525"/>
      <c r="AR2187" s="525"/>
      <c r="AS2187" s="525"/>
      <c r="AT2187" s="525"/>
      <c r="AU2187" s="525"/>
      <c r="AV2187" s="525"/>
      <c r="AW2187" s="525"/>
      <c r="AX2187" s="525"/>
      <c r="AY2187" s="525"/>
      <c r="AZ2187" s="525"/>
      <c r="BA2187" s="525"/>
    </row>
    <row r="2188" spans="28:53" s="94" customFormat="1">
      <c r="AB2188" s="575"/>
      <c r="AC2188" s="569"/>
      <c r="AD2188" s="569"/>
      <c r="AE2188" s="569"/>
      <c r="AF2188" s="569"/>
      <c r="AG2188" s="569"/>
      <c r="AH2188" s="569"/>
      <c r="AI2188" s="569"/>
      <c r="AJ2188" s="569"/>
      <c r="AK2188" s="569"/>
      <c r="AL2188" s="569"/>
      <c r="AM2188" s="569"/>
      <c r="AN2188" s="569"/>
      <c r="AQ2188" s="525"/>
      <c r="AR2188" s="525"/>
      <c r="AS2188" s="525"/>
      <c r="AT2188" s="525"/>
      <c r="AU2188" s="525"/>
      <c r="AV2188" s="525"/>
      <c r="AW2188" s="525"/>
      <c r="AX2188" s="525"/>
      <c r="AY2188" s="525"/>
      <c r="AZ2188" s="525"/>
      <c r="BA2188" s="525"/>
    </row>
    <row r="2189" spans="28:53" s="94" customFormat="1">
      <c r="AB2189" s="575"/>
      <c r="AC2189" s="569"/>
      <c r="AD2189" s="569"/>
      <c r="AE2189" s="569"/>
      <c r="AF2189" s="569"/>
      <c r="AG2189" s="569"/>
      <c r="AH2189" s="569"/>
      <c r="AI2189" s="569"/>
      <c r="AJ2189" s="569"/>
      <c r="AK2189" s="569"/>
      <c r="AL2189" s="569"/>
      <c r="AM2189" s="569"/>
      <c r="AN2189" s="569"/>
      <c r="AQ2189" s="525"/>
      <c r="AR2189" s="525"/>
      <c r="AS2189" s="525"/>
      <c r="AT2189" s="525"/>
      <c r="AU2189" s="525"/>
      <c r="AV2189" s="525"/>
      <c r="AW2189" s="525"/>
      <c r="AX2189" s="525"/>
      <c r="AY2189" s="525"/>
      <c r="AZ2189" s="525"/>
      <c r="BA2189" s="525"/>
    </row>
    <row r="2190" spans="28:53" s="94" customFormat="1">
      <c r="AB2190" s="575"/>
      <c r="AC2190" s="569"/>
      <c r="AD2190" s="569"/>
      <c r="AE2190" s="569"/>
      <c r="AF2190" s="569"/>
      <c r="AG2190" s="569"/>
      <c r="AH2190" s="569"/>
      <c r="AI2190" s="569"/>
      <c r="AJ2190" s="569"/>
      <c r="AK2190" s="569"/>
      <c r="AL2190" s="569"/>
      <c r="AM2190" s="569"/>
      <c r="AN2190" s="569"/>
      <c r="AQ2190" s="525"/>
      <c r="AR2190" s="525"/>
      <c r="AS2190" s="525"/>
      <c r="AT2190" s="525"/>
      <c r="AU2190" s="525"/>
      <c r="AV2190" s="525"/>
      <c r="AW2190" s="525"/>
      <c r="AX2190" s="525"/>
      <c r="AY2190" s="525"/>
      <c r="AZ2190" s="525"/>
      <c r="BA2190" s="525"/>
    </row>
    <row r="2191" spans="28:53" s="94" customFormat="1">
      <c r="AB2191" s="575"/>
      <c r="AC2191" s="569"/>
      <c r="AD2191" s="569"/>
      <c r="AE2191" s="569"/>
      <c r="AF2191" s="569"/>
      <c r="AG2191" s="569"/>
      <c r="AH2191" s="569"/>
      <c r="AI2191" s="569"/>
      <c r="AJ2191" s="569"/>
      <c r="AK2191" s="569"/>
      <c r="AL2191" s="569"/>
      <c r="AM2191" s="569"/>
      <c r="AN2191" s="569"/>
      <c r="AQ2191" s="525"/>
      <c r="AR2191" s="525"/>
      <c r="AS2191" s="525"/>
      <c r="AT2191" s="525"/>
      <c r="AU2191" s="525"/>
      <c r="AV2191" s="525"/>
      <c r="AW2191" s="525"/>
      <c r="AX2191" s="525"/>
      <c r="AY2191" s="525"/>
      <c r="AZ2191" s="525"/>
      <c r="BA2191" s="525"/>
    </row>
    <row r="2192" spans="28:53" s="94" customFormat="1">
      <c r="AB2192" s="575"/>
      <c r="AC2192" s="569"/>
      <c r="AD2192" s="569"/>
      <c r="AE2192" s="569"/>
      <c r="AF2192" s="569"/>
      <c r="AG2192" s="569"/>
      <c r="AH2192" s="569"/>
      <c r="AI2192" s="569"/>
      <c r="AJ2192" s="569"/>
      <c r="AK2192" s="569"/>
      <c r="AL2192" s="569"/>
      <c r="AM2192" s="569"/>
      <c r="AN2192" s="569"/>
      <c r="AQ2192" s="525"/>
      <c r="AR2192" s="525"/>
      <c r="AS2192" s="525"/>
      <c r="AT2192" s="525"/>
      <c r="AU2192" s="525"/>
      <c r="AV2192" s="525"/>
      <c r="AW2192" s="525"/>
      <c r="AX2192" s="525"/>
      <c r="AY2192" s="525"/>
      <c r="AZ2192" s="525"/>
      <c r="BA2192" s="525"/>
    </row>
    <row r="2193" spans="28:53" s="94" customFormat="1">
      <c r="AB2193" s="575"/>
      <c r="AC2193" s="569"/>
      <c r="AD2193" s="569"/>
      <c r="AE2193" s="569"/>
      <c r="AF2193" s="569"/>
      <c r="AG2193" s="569"/>
      <c r="AH2193" s="569"/>
      <c r="AI2193" s="569"/>
      <c r="AJ2193" s="569"/>
      <c r="AK2193" s="569"/>
      <c r="AL2193" s="569"/>
      <c r="AM2193" s="569"/>
      <c r="AN2193" s="569"/>
      <c r="AQ2193" s="525"/>
      <c r="AR2193" s="525"/>
      <c r="AS2193" s="525"/>
      <c r="AT2193" s="525"/>
      <c r="AU2193" s="525"/>
      <c r="AV2193" s="525"/>
      <c r="AW2193" s="525"/>
      <c r="AX2193" s="525"/>
      <c r="AY2193" s="525"/>
      <c r="AZ2193" s="525"/>
      <c r="BA2193" s="525"/>
    </row>
    <row r="2194" spans="28:53" s="94" customFormat="1">
      <c r="AB2194" s="575"/>
      <c r="AC2194" s="569"/>
      <c r="AD2194" s="569"/>
      <c r="AE2194" s="569"/>
      <c r="AF2194" s="569"/>
      <c r="AG2194" s="569"/>
      <c r="AH2194" s="569"/>
      <c r="AI2194" s="569"/>
      <c r="AJ2194" s="569"/>
      <c r="AK2194" s="569"/>
      <c r="AL2194" s="569"/>
      <c r="AM2194" s="569"/>
      <c r="AN2194" s="569"/>
      <c r="AQ2194" s="525"/>
      <c r="AR2194" s="525"/>
      <c r="AS2194" s="525"/>
      <c r="AT2194" s="525"/>
      <c r="AU2194" s="525"/>
      <c r="AV2194" s="525"/>
      <c r="AW2194" s="525"/>
      <c r="AX2194" s="525"/>
      <c r="AY2194" s="525"/>
      <c r="AZ2194" s="525"/>
      <c r="BA2194" s="525"/>
    </row>
    <row r="2195" spans="28:53" s="94" customFormat="1">
      <c r="AB2195" s="575"/>
      <c r="AC2195" s="569"/>
      <c r="AD2195" s="569"/>
      <c r="AE2195" s="569"/>
      <c r="AF2195" s="569"/>
      <c r="AG2195" s="569"/>
      <c r="AH2195" s="569"/>
      <c r="AI2195" s="569"/>
      <c r="AJ2195" s="569"/>
      <c r="AK2195" s="569"/>
      <c r="AL2195" s="569"/>
      <c r="AM2195" s="569"/>
      <c r="AN2195" s="569"/>
      <c r="AQ2195" s="525"/>
      <c r="AR2195" s="525"/>
      <c r="AS2195" s="525"/>
      <c r="AT2195" s="525"/>
      <c r="AU2195" s="525"/>
      <c r="AV2195" s="525"/>
      <c r="AW2195" s="525"/>
      <c r="AX2195" s="525"/>
      <c r="AY2195" s="525"/>
      <c r="AZ2195" s="525"/>
      <c r="BA2195" s="525"/>
    </row>
    <row r="2196" spans="28:53" s="94" customFormat="1">
      <c r="AB2196" s="575"/>
      <c r="AC2196" s="569"/>
      <c r="AD2196" s="569"/>
      <c r="AE2196" s="569"/>
      <c r="AF2196" s="569"/>
      <c r="AG2196" s="569"/>
      <c r="AH2196" s="569"/>
      <c r="AI2196" s="569"/>
      <c r="AJ2196" s="569"/>
      <c r="AK2196" s="569"/>
      <c r="AL2196" s="569"/>
      <c r="AM2196" s="569"/>
      <c r="AN2196" s="569"/>
      <c r="AQ2196" s="525"/>
      <c r="AR2196" s="525"/>
      <c r="AS2196" s="525"/>
      <c r="AT2196" s="525"/>
      <c r="AU2196" s="525"/>
      <c r="AV2196" s="525"/>
      <c r="AW2196" s="525"/>
      <c r="AX2196" s="525"/>
      <c r="AY2196" s="525"/>
      <c r="AZ2196" s="525"/>
      <c r="BA2196" s="525"/>
    </row>
    <row r="2197" spans="28:53" s="94" customFormat="1">
      <c r="AB2197" s="575"/>
      <c r="AC2197" s="569"/>
      <c r="AD2197" s="569"/>
      <c r="AE2197" s="569"/>
      <c r="AF2197" s="569"/>
      <c r="AG2197" s="569"/>
      <c r="AH2197" s="569"/>
      <c r="AI2197" s="569"/>
      <c r="AJ2197" s="569"/>
      <c r="AK2197" s="569"/>
      <c r="AL2197" s="569"/>
      <c r="AM2197" s="569"/>
      <c r="AN2197" s="569"/>
      <c r="AQ2197" s="525"/>
      <c r="AR2197" s="525"/>
      <c r="AS2197" s="525"/>
      <c r="AT2197" s="525"/>
      <c r="AU2197" s="525"/>
      <c r="AV2197" s="525"/>
      <c r="AW2197" s="525"/>
      <c r="AX2197" s="525"/>
      <c r="AY2197" s="525"/>
      <c r="AZ2197" s="525"/>
      <c r="BA2197" s="525"/>
    </row>
    <row r="2198" spans="28:53" s="94" customFormat="1">
      <c r="AB2198" s="575"/>
      <c r="AC2198" s="569"/>
      <c r="AD2198" s="569"/>
      <c r="AE2198" s="569"/>
      <c r="AF2198" s="569"/>
      <c r="AG2198" s="569"/>
      <c r="AH2198" s="569"/>
      <c r="AI2198" s="569"/>
      <c r="AJ2198" s="569"/>
      <c r="AK2198" s="569"/>
      <c r="AL2198" s="569"/>
      <c r="AM2198" s="569"/>
      <c r="AN2198" s="569"/>
      <c r="AQ2198" s="525"/>
      <c r="AR2198" s="525"/>
      <c r="AS2198" s="525"/>
      <c r="AT2198" s="525"/>
      <c r="AU2198" s="525"/>
      <c r="AV2198" s="525"/>
      <c r="AW2198" s="525"/>
      <c r="AX2198" s="525"/>
      <c r="AY2198" s="525"/>
      <c r="AZ2198" s="525"/>
      <c r="BA2198" s="525"/>
    </row>
    <row r="2199" spans="28:53" s="94" customFormat="1">
      <c r="AB2199" s="575"/>
      <c r="AC2199" s="569"/>
      <c r="AD2199" s="569"/>
      <c r="AE2199" s="569"/>
      <c r="AF2199" s="569"/>
      <c r="AG2199" s="569"/>
      <c r="AH2199" s="569"/>
      <c r="AI2199" s="569"/>
      <c r="AJ2199" s="569"/>
      <c r="AK2199" s="569"/>
      <c r="AL2199" s="569"/>
      <c r="AM2199" s="569"/>
      <c r="AN2199" s="569"/>
      <c r="AQ2199" s="525"/>
      <c r="AR2199" s="525"/>
      <c r="AS2199" s="525"/>
      <c r="AT2199" s="525"/>
      <c r="AU2199" s="525"/>
      <c r="AV2199" s="525"/>
      <c r="AW2199" s="525"/>
      <c r="AX2199" s="525"/>
      <c r="AY2199" s="525"/>
      <c r="AZ2199" s="525"/>
      <c r="BA2199" s="525"/>
    </row>
    <row r="2200" spans="28:53" s="94" customFormat="1">
      <c r="AB2200" s="575"/>
      <c r="AC2200" s="569"/>
      <c r="AD2200" s="569"/>
      <c r="AE2200" s="569"/>
      <c r="AF2200" s="569"/>
      <c r="AG2200" s="569"/>
      <c r="AH2200" s="569"/>
      <c r="AI2200" s="569"/>
      <c r="AJ2200" s="569"/>
      <c r="AK2200" s="569"/>
      <c r="AL2200" s="569"/>
      <c r="AM2200" s="569"/>
      <c r="AN2200" s="569"/>
      <c r="AQ2200" s="525"/>
      <c r="AR2200" s="525"/>
      <c r="AS2200" s="525"/>
      <c r="AT2200" s="525"/>
      <c r="AU2200" s="525"/>
      <c r="AV2200" s="525"/>
      <c r="AW2200" s="525"/>
      <c r="AX2200" s="525"/>
      <c r="AY2200" s="525"/>
      <c r="AZ2200" s="525"/>
      <c r="BA2200" s="525"/>
    </row>
    <row r="2201" spans="28:53" s="94" customFormat="1">
      <c r="AB2201" s="575"/>
      <c r="AC2201" s="569"/>
      <c r="AD2201" s="569"/>
      <c r="AE2201" s="569"/>
      <c r="AF2201" s="569"/>
      <c r="AG2201" s="569"/>
      <c r="AH2201" s="569"/>
      <c r="AI2201" s="569"/>
      <c r="AJ2201" s="569"/>
      <c r="AK2201" s="569"/>
      <c r="AL2201" s="569"/>
      <c r="AM2201" s="569"/>
      <c r="AN2201" s="569"/>
      <c r="AQ2201" s="525"/>
      <c r="AR2201" s="525"/>
      <c r="AS2201" s="525"/>
      <c r="AT2201" s="525"/>
      <c r="AU2201" s="525"/>
      <c r="AV2201" s="525"/>
      <c r="AW2201" s="525"/>
      <c r="AX2201" s="525"/>
      <c r="AY2201" s="525"/>
      <c r="AZ2201" s="525"/>
      <c r="BA2201" s="525"/>
    </row>
    <row r="2202" spans="28:53" s="94" customFormat="1">
      <c r="AB2202" s="575"/>
      <c r="AC2202" s="569"/>
      <c r="AD2202" s="569"/>
      <c r="AE2202" s="569"/>
      <c r="AF2202" s="569"/>
      <c r="AG2202" s="569"/>
      <c r="AH2202" s="569"/>
      <c r="AI2202" s="569"/>
      <c r="AJ2202" s="569"/>
      <c r="AK2202" s="569"/>
      <c r="AL2202" s="569"/>
      <c r="AM2202" s="569"/>
      <c r="AN2202" s="569"/>
      <c r="AQ2202" s="525"/>
      <c r="AR2202" s="525"/>
      <c r="AS2202" s="525"/>
      <c r="AT2202" s="525"/>
      <c r="AU2202" s="525"/>
      <c r="AV2202" s="525"/>
      <c r="AW2202" s="525"/>
      <c r="AX2202" s="525"/>
      <c r="AY2202" s="525"/>
      <c r="AZ2202" s="525"/>
      <c r="BA2202" s="525"/>
    </row>
    <row r="2203" spans="28:53" s="94" customFormat="1">
      <c r="AB2203" s="575"/>
      <c r="AC2203" s="569"/>
      <c r="AD2203" s="569"/>
      <c r="AE2203" s="569"/>
      <c r="AF2203" s="569"/>
      <c r="AG2203" s="569"/>
      <c r="AH2203" s="569"/>
      <c r="AI2203" s="569"/>
      <c r="AJ2203" s="569"/>
      <c r="AK2203" s="569"/>
      <c r="AL2203" s="569"/>
      <c r="AM2203" s="569"/>
      <c r="AN2203" s="569"/>
      <c r="AQ2203" s="525"/>
      <c r="AR2203" s="525"/>
      <c r="AS2203" s="525"/>
      <c r="AT2203" s="525"/>
      <c r="AU2203" s="525"/>
      <c r="AV2203" s="525"/>
      <c r="AW2203" s="525"/>
      <c r="AX2203" s="525"/>
      <c r="AY2203" s="525"/>
      <c r="AZ2203" s="525"/>
      <c r="BA2203" s="525"/>
    </row>
    <row r="2204" spans="28:53" s="94" customFormat="1">
      <c r="AB2204" s="575"/>
      <c r="AC2204" s="569"/>
      <c r="AD2204" s="569"/>
      <c r="AE2204" s="569"/>
      <c r="AF2204" s="569"/>
      <c r="AG2204" s="569"/>
      <c r="AH2204" s="569"/>
      <c r="AI2204" s="569"/>
      <c r="AJ2204" s="569"/>
      <c r="AK2204" s="569"/>
      <c r="AL2204" s="569"/>
      <c r="AM2204" s="569"/>
      <c r="AN2204" s="569"/>
      <c r="AQ2204" s="525"/>
      <c r="AR2204" s="525"/>
      <c r="AS2204" s="525"/>
      <c r="AT2204" s="525"/>
      <c r="AU2204" s="525"/>
      <c r="AV2204" s="525"/>
      <c r="AW2204" s="525"/>
      <c r="AX2204" s="525"/>
      <c r="AY2204" s="525"/>
      <c r="AZ2204" s="525"/>
      <c r="BA2204" s="525"/>
    </row>
    <row r="2205" spans="28:53" s="94" customFormat="1">
      <c r="AB2205" s="575"/>
      <c r="AC2205" s="569"/>
      <c r="AD2205" s="569"/>
      <c r="AE2205" s="569"/>
      <c r="AF2205" s="569"/>
      <c r="AG2205" s="569"/>
      <c r="AH2205" s="569"/>
      <c r="AI2205" s="569"/>
      <c r="AJ2205" s="569"/>
      <c r="AK2205" s="569"/>
      <c r="AL2205" s="569"/>
      <c r="AM2205" s="569"/>
      <c r="AN2205" s="569"/>
      <c r="AQ2205" s="525"/>
      <c r="AR2205" s="525"/>
      <c r="AS2205" s="525"/>
      <c r="AT2205" s="525"/>
      <c r="AU2205" s="525"/>
      <c r="AV2205" s="525"/>
      <c r="AW2205" s="525"/>
      <c r="AX2205" s="525"/>
      <c r="AY2205" s="525"/>
      <c r="AZ2205" s="525"/>
      <c r="BA2205" s="525"/>
    </row>
    <row r="2206" spans="28:53" s="94" customFormat="1">
      <c r="AB2206" s="575"/>
      <c r="AC2206" s="569"/>
      <c r="AD2206" s="569"/>
      <c r="AE2206" s="569"/>
      <c r="AF2206" s="569"/>
      <c r="AG2206" s="569"/>
      <c r="AH2206" s="569"/>
      <c r="AI2206" s="569"/>
      <c r="AJ2206" s="569"/>
      <c r="AK2206" s="569"/>
      <c r="AL2206" s="569"/>
      <c r="AM2206" s="569"/>
      <c r="AN2206" s="569"/>
      <c r="AQ2206" s="525"/>
      <c r="AR2206" s="525"/>
      <c r="AS2206" s="525"/>
      <c r="AT2206" s="525"/>
      <c r="AU2206" s="525"/>
      <c r="AV2206" s="525"/>
      <c r="AW2206" s="525"/>
      <c r="AX2206" s="525"/>
      <c r="AY2206" s="525"/>
      <c r="AZ2206" s="525"/>
      <c r="BA2206" s="525"/>
    </row>
    <row r="2207" spans="28:53" s="94" customFormat="1">
      <c r="AB2207" s="575"/>
      <c r="AC2207" s="569"/>
      <c r="AD2207" s="569"/>
      <c r="AE2207" s="569"/>
      <c r="AF2207" s="569"/>
      <c r="AG2207" s="569"/>
      <c r="AH2207" s="569"/>
      <c r="AI2207" s="569"/>
      <c r="AJ2207" s="569"/>
      <c r="AK2207" s="569"/>
      <c r="AL2207" s="569"/>
      <c r="AM2207" s="569"/>
      <c r="AN2207" s="569"/>
      <c r="AQ2207" s="525"/>
      <c r="AR2207" s="525"/>
      <c r="AS2207" s="525"/>
      <c r="AT2207" s="525"/>
      <c r="AU2207" s="525"/>
      <c r="AV2207" s="525"/>
      <c r="AW2207" s="525"/>
      <c r="AX2207" s="525"/>
      <c r="AY2207" s="525"/>
      <c r="AZ2207" s="525"/>
      <c r="BA2207" s="525"/>
    </row>
    <row r="2208" spans="28:53" s="94" customFormat="1">
      <c r="AB2208" s="575"/>
      <c r="AC2208" s="569"/>
      <c r="AD2208" s="569"/>
      <c r="AE2208" s="569"/>
      <c r="AF2208" s="569"/>
      <c r="AG2208" s="569"/>
      <c r="AH2208" s="569"/>
      <c r="AI2208" s="569"/>
      <c r="AJ2208" s="569"/>
      <c r="AK2208" s="569"/>
      <c r="AL2208" s="569"/>
      <c r="AM2208" s="569"/>
      <c r="AN2208" s="569"/>
      <c r="AQ2208" s="525"/>
      <c r="AR2208" s="525"/>
      <c r="AS2208" s="525"/>
      <c r="AT2208" s="525"/>
      <c r="AU2208" s="525"/>
      <c r="AV2208" s="525"/>
      <c r="AW2208" s="525"/>
      <c r="AX2208" s="525"/>
      <c r="AY2208" s="525"/>
      <c r="AZ2208" s="525"/>
      <c r="BA2208" s="525"/>
    </row>
    <row r="2209" spans="28:53" s="94" customFormat="1">
      <c r="AB2209" s="575"/>
      <c r="AC2209" s="569"/>
      <c r="AD2209" s="569"/>
      <c r="AE2209" s="569"/>
      <c r="AF2209" s="569"/>
      <c r="AG2209" s="569"/>
      <c r="AH2209" s="569"/>
      <c r="AI2209" s="569"/>
      <c r="AJ2209" s="569"/>
      <c r="AK2209" s="569"/>
      <c r="AL2209" s="569"/>
      <c r="AM2209" s="569"/>
      <c r="AN2209" s="569"/>
      <c r="AQ2209" s="525"/>
      <c r="AR2209" s="525"/>
      <c r="AS2209" s="525"/>
      <c r="AT2209" s="525"/>
      <c r="AU2209" s="525"/>
      <c r="AV2209" s="525"/>
      <c r="AW2209" s="525"/>
      <c r="AX2209" s="525"/>
      <c r="AY2209" s="525"/>
      <c r="AZ2209" s="525"/>
      <c r="BA2209" s="525"/>
    </row>
    <row r="2210" spans="28:53" s="94" customFormat="1">
      <c r="AB2210" s="575"/>
      <c r="AC2210" s="569"/>
      <c r="AD2210" s="569"/>
      <c r="AE2210" s="569"/>
      <c r="AF2210" s="569"/>
      <c r="AG2210" s="569"/>
      <c r="AH2210" s="569"/>
      <c r="AI2210" s="569"/>
      <c r="AJ2210" s="569"/>
      <c r="AK2210" s="569"/>
      <c r="AL2210" s="569"/>
      <c r="AM2210" s="569"/>
      <c r="AN2210" s="569"/>
      <c r="AQ2210" s="525"/>
      <c r="AR2210" s="525"/>
      <c r="AS2210" s="525"/>
      <c r="AT2210" s="525"/>
      <c r="AU2210" s="525"/>
      <c r="AV2210" s="525"/>
      <c r="AW2210" s="525"/>
      <c r="AX2210" s="525"/>
      <c r="AY2210" s="525"/>
      <c r="AZ2210" s="525"/>
      <c r="BA2210" s="525"/>
    </row>
    <row r="2211" spans="28:53" s="94" customFormat="1">
      <c r="AB2211" s="575"/>
      <c r="AC2211" s="569"/>
      <c r="AD2211" s="569"/>
      <c r="AE2211" s="569"/>
      <c r="AF2211" s="569"/>
      <c r="AG2211" s="569"/>
      <c r="AH2211" s="569"/>
      <c r="AI2211" s="569"/>
      <c r="AJ2211" s="569"/>
      <c r="AK2211" s="569"/>
      <c r="AL2211" s="569"/>
      <c r="AM2211" s="569"/>
      <c r="AN2211" s="569"/>
      <c r="AQ2211" s="525"/>
      <c r="AR2211" s="525"/>
      <c r="AS2211" s="525"/>
      <c r="AT2211" s="525"/>
      <c r="AU2211" s="525"/>
      <c r="AV2211" s="525"/>
      <c r="AW2211" s="525"/>
      <c r="AX2211" s="525"/>
      <c r="AY2211" s="525"/>
      <c r="AZ2211" s="525"/>
      <c r="BA2211" s="525"/>
    </row>
    <row r="2212" spans="28:53" s="94" customFormat="1">
      <c r="AB2212" s="575"/>
      <c r="AC2212" s="569"/>
      <c r="AD2212" s="569"/>
      <c r="AE2212" s="569"/>
      <c r="AF2212" s="569"/>
      <c r="AG2212" s="569"/>
      <c r="AH2212" s="569"/>
      <c r="AI2212" s="569"/>
      <c r="AJ2212" s="569"/>
      <c r="AK2212" s="569"/>
      <c r="AL2212" s="569"/>
      <c r="AM2212" s="569"/>
      <c r="AN2212" s="569"/>
      <c r="AQ2212" s="525"/>
      <c r="AR2212" s="525"/>
      <c r="AS2212" s="525"/>
      <c r="AT2212" s="525"/>
      <c r="AU2212" s="525"/>
      <c r="AV2212" s="525"/>
      <c r="AW2212" s="525"/>
      <c r="AX2212" s="525"/>
      <c r="AY2212" s="525"/>
      <c r="AZ2212" s="525"/>
      <c r="BA2212" s="525"/>
    </row>
    <row r="2213" spans="28:53" s="94" customFormat="1">
      <c r="AB2213" s="575"/>
      <c r="AC2213" s="569"/>
      <c r="AD2213" s="569"/>
      <c r="AE2213" s="569"/>
      <c r="AF2213" s="569"/>
      <c r="AG2213" s="569"/>
      <c r="AH2213" s="569"/>
      <c r="AI2213" s="569"/>
      <c r="AJ2213" s="569"/>
      <c r="AK2213" s="569"/>
      <c r="AL2213" s="569"/>
      <c r="AM2213" s="569"/>
      <c r="AN2213" s="569"/>
      <c r="AQ2213" s="525"/>
      <c r="AR2213" s="525"/>
      <c r="AS2213" s="525"/>
      <c r="AT2213" s="525"/>
      <c r="AU2213" s="525"/>
      <c r="AV2213" s="525"/>
      <c r="AW2213" s="525"/>
      <c r="AX2213" s="525"/>
      <c r="AY2213" s="525"/>
      <c r="AZ2213" s="525"/>
      <c r="BA2213" s="525"/>
    </row>
    <row r="2214" spans="28:53" s="94" customFormat="1">
      <c r="AB2214" s="575"/>
      <c r="AC2214" s="569"/>
      <c r="AD2214" s="569"/>
      <c r="AE2214" s="569"/>
      <c r="AF2214" s="569"/>
      <c r="AG2214" s="569"/>
      <c r="AH2214" s="569"/>
      <c r="AI2214" s="569"/>
      <c r="AJ2214" s="569"/>
      <c r="AK2214" s="569"/>
      <c r="AL2214" s="569"/>
      <c r="AM2214" s="569"/>
      <c r="AN2214" s="569"/>
      <c r="AQ2214" s="525"/>
      <c r="AR2214" s="525"/>
      <c r="AS2214" s="525"/>
      <c r="AT2214" s="525"/>
      <c r="AU2214" s="525"/>
      <c r="AV2214" s="525"/>
      <c r="AW2214" s="525"/>
      <c r="AX2214" s="525"/>
      <c r="AY2214" s="525"/>
      <c r="AZ2214" s="525"/>
      <c r="BA2214" s="525"/>
    </row>
    <row r="2215" spans="28:53" s="94" customFormat="1">
      <c r="AB2215" s="575"/>
      <c r="AC2215" s="569"/>
      <c r="AD2215" s="569"/>
      <c r="AE2215" s="569"/>
      <c r="AF2215" s="569"/>
      <c r="AG2215" s="569"/>
      <c r="AH2215" s="569"/>
      <c r="AI2215" s="569"/>
      <c r="AJ2215" s="569"/>
      <c r="AK2215" s="569"/>
      <c r="AL2215" s="569"/>
      <c r="AM2215" s="569"/>
      <c r="AN2215" s="569"/>
      <c r="AQ2215" s="525"/>
      <c r="AR2215" s="525"/>
      <c r="AS2215" s="525"/>
      <c r="AT2215" s="525"/>
      <c r="AU2215" s="525"/>
      <c r="AV2215" s="525"/>
      <c r="AW2215" s="525"/>
      <c r="AX2215" s="525"/>
      <c r="AY2215" s="525"/>
      <c r="AZ2215" s="525"/>
      <c r="BA2215" s="525"/>
    </row>
    <row r="2216" spans="28:53" s="94" customFormat="1">
      <c r="AB2216" s="575"/>
      <c r="AC2216" s="569"/>
      <c r="AD2216" s="569"/>
      <c r="AE2216" s="569"/>
      <c r="AF2216" s="569"/>
      <c r="AG2216" s="569"/>
      <c r="AH2216" s="569"/>
      <c r="AI2216" s="569"/>
      <c r="AJ2216" s="569"/>
      <c r="AK2216" s="569"/>
      <c r="AL2216" s="569"/>
      <c r="AM2216" s="569"/>
      <c r="AN2216" s="569"/>
      <c r="AQ2216" s="525"/>
      <c r="AR2216" s="525"/>
      <c r="AS2216" s="525"/>
      <c r="AT2216" s="525"/>
      <c r="AU2216" s="525"/>
      <c r="AV2216" s="525"/>
      <c r="AW2216" s="525"/>
      <c r="AX2216" s="525"/>
      <c r="AY2216" s="525"/>
      <c r="AZ2216" s="525"/>
      <c r="BA2216" s="525"/>
    </row>
    <row r="2217" spans="28:53" s="94" customFormat="1">
      <c r="AB2217" s="575"/>
      <c r="AC2217" s="569"/>
      <c r="AD2217" s="569"/>
      <c r="AE2217" s="569"/>
      <c r="AF2217" s="569"/>
      <c r="AG2217" s="569"/>
      <c r="AH2217" s="569"/>
      <c r="AI2217" s="569"/>
      <c r="AJ2217" s="569"/>
      <c r="AK2217" s="569"/>
      <c r="AL2217" s="569"/>
      <c r="AM2217" s="569"/>
      <c r="AN2217" s="569"/>
      <c r="AQ2217" s="525"/>
      <c r="AR2217" s="525"/>
      <c r="AS2217" s="525"/>
      <c r="AT2217" s="525"/>
      <c r="AU2217" s="525"/>
      <c r="AV2217" s="525"/>
      <c r="AW2217" s="525"/>
      <c r="AX2217" s="525"/>
      <c r="AY2217" s="525"/>
      <c r="AZ2217" s="525"/>
      <c r="BA2217" s="525"/>
    </row>
    <row r="2218" spans="28:53" s="94" customFormat="1">
      <c r="AB2218" s="575"/>
      <c r="AC2218" s="569"/>
      <c r="AD2218" s="569"/>
      <c r="AE2218" s="569"/>
      <c r="AF2218" s="569"/>
      <c r="AG2218" s="569"/>
      <c r="AH2218" s="569"/>
      <c r="AI2218" s="569"/>
      <c r="AJ2218" s="569"/>
      <c r="AK2218" s="569"/>
      <c r="AL2218" s="569"/>
      <c r="AM2218" s="569"/>
      <c r="AN2218" s="569"/>
      <c r="AQ2218" s="525"/>
      <c r="AR2218" s="525"/>
      <c r="AS2218" s="525"/>
      <c r="AT2218" s="525"/>
      <c r="AU2218" s="525"/>
      <c r="AV2218" s="525"/>
      <c r="AW2218" s="525"/>
      <c r="AX2218" s="525"/>
      <c r="AY2218" s="525"/>
      <c r="AZ2218" s="525"/>
      <c r="BA2218" s="525"/>
    </row>
    <row r="2219" spans="28:53" s="94" customFormat="1">
      <c r="AB2219" s="575"/>
      <c r="AC2219" s="569"/>
      <c r="AD2219" s="569"/>
      <c r="AE2219" s="569"/>
      <c r="AF2219" s="569"/>
      <c r="AG2219" s="569"/>
      <c r="AH2219" s="569"/>
      <c r="AI2219" s="569"/>
      <c r="AJ2219" s="569"/>
      <c r="AK2219" s="569"/>
      <c r="AL2219" s="569"/>
      <c r="AM2219" s="569"/>
      <c r="AN2219" s="569"/>
      <c r="AQ2219" s="525"/>
      <c r="AR2219" s="525"/>
      <c r="AS2219" s="525"/>
      <c r="AT2219" s="525"/>
      <c r="AU2219" s="525"/>
      <c r="AV2219" s="525"/>
      <c r="AW2219" s="525"/>
      <c r="AX2219" s="525"/>
      <c r="AY2219" s="525"/>
      <c r="AZ2219" s="525"/>
      <c r="BA2219" s="525"/>
    </row>
    <row r="2220" spans="28:53" s="94" customFormat="1">
      <c r="AB2220" s="575"/>
      <c r="AC2220" s="569"/>
      <c r="AD2220" s="569"/>
      <c r="AE2220" s="569"/>
      <c r="AF2220" s="569"/>
      <c r="AG2220" s="569"/>
      <c r="AH2220" s="569"/>
      <c r="AI2220" s="569"/>
      <c r="AJ2220" s="569"/>
      <c r="AK2220" s="569"/>
      <c r="AL2220" s="569"/>
      <c r="AM2220" s="569"/>
      <c r="AN2220" s="569"/>
      <c r="AQ2220" s="525"/>
      <c r="AR2220" s="525"/>
      <c r="AS2220" s="525"/>
      <c r="AT2220" s="525"/>
      <c r="AU2220" s="525"/>
      <c r="AV2220" s="525"/>
      <c r="AW2220" s="525"/>
      <c r="AX2220" s="525"/>
      <c r="AY2220" s="525"/>
      <c r="AZ2220" s="525"/>
      <c r="BA2220" s="525"/>
    </row>
    <row r="2221" spans="28:53" s="94" customFormat="1">
      <c r="AB2221" s="575"/>
      <c r="AC2221" s="569"/>
      <c r="AD2221" s="569"/>
      <c r="AE2221" s="569"/>
      <c r="AF2221" s="569"/>
      <c r="AG2221" s="569"/>
      <c r="AH2221" s="569"/>
      <c r="AI2221" s="569"/>
      <c r="AJ2221" s="569"/>
      <c r="AK2221" s="569"/>
      <c r="AL2221" s="569"/>
      <c r="AM2221" s="569"/>
      <c r="AN2221" s="569"/>
      <c r="AQ2221" s="525"/>
      <c r="AR2221" s="525"/>
      <c r="AS2221" s="525"/>
      <c r="AT2221" s="525"/>
      <c r="AU2221" s="525"/>
      <c r="AV2221" s="525"/>
      <c r="AW2221" s="525"/>
      <c r="AX2221" s="525"/>
      <c r="AY2221" s="525"/>
      <c r="AZ2221" s="525"/>
      <c r="BA2221" s="525"/>
    </row>
    <row r="2222" spans="28:53" s="94" customFormat="1">
      <c r="AB2222" s="575"/>
      <c r="AC2222" s="569"/>
      <c r="AD2222" s="569"/>
      <c r="AE2222" s="569"/>
      <c r="AF2222" s="569"/>
      <c r="AG2222" s="569"/>
      <c r="AH2222" s="569"/>
      <c r="AI2222" s="569"/>
      <c r="AJ2222" s="569"/>
      <c r="AK2222" s="569"/>
      <c r="AL2222" s="569"/>
      <c r="AM2222" s="569"/>
      <c r="AN2222" s="569"/>
      <c r="AQ2222" s="525"/>
      <c r="AR2222" s="525"/>
      <c r="AS2222" s="525"/>
      <c r="AT2222" s="525"/>
      <c r="AU2222" s="525"/>
      <c r="AV2222" s="525"/>
      <c r="AW2222" s="525"/>
      <c r="AX2222" s="525"/>
      <c r="AY2222" s="525"/>
      <c r="AZ2222" s="525"/>
      <c r="BA2222" s="525"/>
    </row>
    <row r="2223" spans="28:53" s="94" customFormat="1">
      <c r="AB2223" s="575"/>
      <c r="AC2223" s="569"/>
      <c r="AD2223" s="569"/>
      <c r="AE2223" s="569"/>
      <c r="AF2223" s="569"/>
      <c r="AG2223" s="569"/>
      <c r="AH2223" s="569"/>
      <c r="AI2223" s="569"/>
      <c r="AJ2223" s="569"/>
      <c r="AK2223" s="569"/>
      <c r="AL2223" s="569"/>
      <c r="AM2223" s="569"/>
      <c r="AN2223" s="569"/>
      <c r="AQ2223" s="525"/>
      <c r="AR2223" s="525"/>
      <c r="AS2223" s="525"/>
      <c r="AT2223" s="525"/>
      <c r="AU2223" s="525"/>
      <c r="AV2223" s="525"/>
      <c r="AW2223" s="525"/>
      <c r="AX2223" s="525"/>
      <c r="AY2223" s="525"/>
      <c r="AZ2223" s="525"/>
      <c r="BA2223" s="525"/>
    </row>
    <row r="2224" spans="28:53" s="94" customFormat="1">
      <c r="AB2224" s="575"/>
      <c r="AC2224" s="569"/>
      <c r="AD2224" s="569"/>
      <c r="AE2224" s="569"/>
      <c r="AF2224" s="569"/>
      <c r="AG2224" s="569"/>
      <c r="AH2224" s="569"/>
      <c r="AI2224" s="569"/>
      <c r="AJ2224" s="569"/>
      <c r="AK2224" s="569"/>
      <c r="AL2224" s="569"/>
      <c r="AM2224" s="569"/>
      <c r="AN2224" s="569"/>
      <c r="AQ2224" s="525"/>
      <c r="AR2224" s="525"/>
      <c r="AS2224" s="525"/>
      <c r="AT2224" s="525"/>
      <c r="AU2224" s="525"/>
      <c r="AV2224" s="525"/>
      <c r="AW2224" s="525"/>
      <c r="AX2224" s="525"/>
      <c r="AY2224" s="525"/>
      <c r="AZ2224" s="525"/>
      <c r="BA2224" s="525"/>
    </row>
    <row r="2225" spans="28:53" s="94" customFormat="1">
      <c r="AB2225" s="575"/>
      <c r="AC2225" s="569"/>
      <c r="AD2225" s="569"/>
      <c r="AE2225" s="569"/>
      <c r="AF2225" s="569"/>
      <c r="AG2225" s="569"/>
      <c r="AH2225" s="569"/>
      <c r="AI2225" s="569"/>
      <c r="AJ2225" s="569"/>
      <c r="AK2225" s="569"/>
      <c r="AL2225" s="569"/>
      <c r="AM2225" s="569"/>
      <c r="AN2225" s="569"/>
      <c r="AQ2225" s="525"/>
      <c r="AR2225" s="525"/>
      <c r="AS2225" s="525"/>
      <c r="AT2225" s="525"/>
      <c r="AU2225" s="525"/>
      <c r="AV2225" s="525"/>
      <c r="AW2225" s="525"/>
      <c r="AX2225" s="525"/>
      <c r="AY2225" s="525"/>
      <c r="AZ2225" s="525"/>
      <c r="BA2225" s="525"/>
    </row>
    <row r="2226" spans="28:53" s="94" customFormat="1">
      <c r="AB2226" s="575"/>
      <c r="AC2226" s="569"/>
      <c r="AD2226" s="569"/>
      <c r="AE2226" s="569"/>
      <c r="AF2226" s="569"/>
      <c r="AG2226" s="569"/>
      <c r="AH2226" s="569"/>
      <c r="AI2226" s="569"/>
      <c r="AJ2226" s="569"/>
      <c r="AK2226" s="569"/>
      <c r="AL2226" s="569"/>
      <c r="AM2226" s="569"/>
      <c r="AN2226" s="569"/>
      <c r="AQ2226" s="525"/>
      <c r="AR2226" s="525"/>
      <c r="AS2226" s="525"/>
      <c r="AT2226" s="525"/>
      <c r="AU2226" s="525"/>
      <c r="AV2226" s="525"/>
      <c r="AW2226" s="525"/>
      <c r="AX2226" s="525"/>
      <c r="AY2226" s="525"/>
      <c r="AZ2226" s="525"/>
      <c r="BA2226" s="525"/>
    </row>
    <row r="2227" spans="28:53" s="94" customFormat="1">
      <c r="AB2227" s="575"/>
      <c r="AC2227" s="569"/>
      <c r="AD2227" s="569"/>
      <c r="AE2227" s="569"/>
      <c r="AF2227" s="569"/>
      <c r="AG2227" s="569"/>
      <c r="AH2227" s="569"/>
      <c r="AI2227" s="569"/>
      <c r="AJ2227" s="569"/>
      <c r="AK2227" s="569"/>
      <c r="AL2227" s="569"/>
      <c r="AM2227" s="569"/>
      <c r="AN2227" s="569"/>
      <c r="AQ2227" s="525"/>
      <c r="AR2227" s="525"/>
      <c r="AS2227" s="525"/>
      <c r="AT2227" s="525"/>
      <c r="AU2227" s="525"/>
      <c r="AV2227" s="525"/>
      <c r="AW2227" s="525"/>
      <c r="AX2227" s="525"/>
      <c r="AY2227" s="525"/>
      <c r="AZ2227" s="525"/>
      <c r="BA2227" s="525"/>
    </row>
    <row r="2228" spans="28:53" s="94" customFormat="1">
      <c r="AB2228" s="575"/>
      <c r="AC2228" s="569"/>
      <c r="AD2228" s="569"/>
      <c r="AE2228" s="569"/>
      <c r="AF2228" s="569"/>
      <c r="AG2228" s="569"/>
      <c r="AH2228" s="569"/>
      <c r="AI2228" s="569"/>
      <c r="AJ2228" s="569"/>
      <c r="AK2228" s="569"/>
      <c r="AL2228" s="569"/>
      <c r="AM2228" s="569"/>
      <c r="AN2228" s="569"/>
      <c r="AQ2228" s="525"/>
      <c r="AR2228" s="525"/>
      <c r="AS2228" s="525"/>
      <c r="AT2228" s="525"/>
      <c r="AU2228" s="525"/>
      <c r="AV2228" s="525"/>
      <c r="AW2228" s="525"/>
      <c r="AX2228" s="525"/>
      <c r="AY2228" s="525"/>
      <c r="AZ2228" s="525"/>
      <c r="BA2228" s="525"/>
    </row>
    <row r="2229" spans="28:53" s="94" customFormat="1">
      <c r="AB2229" s="575"/>
      <c r="AC2229" s="569"/>
      <c r="AD2229" s="569"/>
      <c r="AE2229" s="569"/>
      <c r="AF2229" s="569"/>
      <c r="AG2229" s="569"/>
      <c r="AH2229" s="569"/>
      <c r="AI2229" s="569"/>
      <c r="AJ2229" s="569"/>
      <c r="AK2229" s="569"/>
      <c r="AL2229" s="569"/>
      <c r="AM2229" s="569"/>
      <c r="AN2229" s="569"/>
      <c r="AQ2229" s="525"/>
      <c r="AR2229" s="525"/>
      <c r="AS2229" s="525"/>
      <c r="AT2229" s="525"/>
      <c r="AU2229" s="525"/>
      <c r="AV2229" s="525"/>
      <c r="AW2229" s="525"/>
      <c r="AX2229" s="525"/>
      <c r="AY2229" s="525"/>
      <c r="AZ2229" s="525"/>
      <c r="BA2229" s="525"/>
    </row>
    <row r="2230" spans="28:53" s="94" customFormat="1">
      <c r="AB2230" s="575"/>
      <c r="AC2230" s="569"/>
      <c r="AD2230" s="569"/>
      <c r="AE2230" s="569"/>
      <c r="AF2230" s="569"/>
      <c r="AG2230" s="569"/>
      <c r="AH2230" s="569"/>
      <c r="AI2230" s="569"/>
      <c r="AJ2230" s="569"/>
      <c r="AK2230" s="569"/>
      <c r="AL2230" s="569"/>
      <c r="AM2230" s="569"/>
      <c r="AN2230" s="569"/>
      <c r="AQ2230" s="525"/>
      <c r="AR2230" s="525"/>
      <c r="AS2230" s="525"/>
      <c r="AT2230" s="525"/>
      <c r="AU2230" s="525"/>
      <c r="AV2230" s="525"/>
      <c r="AW2230" s="525"/>
      <c r="AX2230" s="525"/>
      <c r="AY2230" s="525"/>
      <c r="AZ2230" s="525"/>
      <c r="BA2230" s="525"/>
    </row>
    <row r="2231" spans="28:53" s="94" customFormat="1">
      <c r="AB2231" s="575"/>
      <c r="AC2231" s="569"/>
      <c r="AD2231" s="569"/>
      <c r="AE2231" s="569"/>
      <c r="AF2231" s="569"/>
      <c r="AG2231" s="569"/>
      <c r="AH2231" s="569"/>
      <c r="AI2231" s="569"/>
      <c r="AJ2231" s="569"/>
      <c r="AK2231" s="569"/>
      <c r="AL2231" s="569"/>
      <c r="AM2231" s="569"/>
      <c r="AN2231" s="569"/>
      <c r="AQ2231" s="525"/>
      <c r="AR2231" s="525"/>
      <c r="AS2231" s="525"/>
      <c r="AT2231" s="525"/>
      <c r="AU2231" s="525"/>
      <c r="AV2231" s="525"/>
      <c r="AW2231" s="525"/>
      <c r="AX2231" s="525"/>
      <c r="AY2231" s="525"/>
      <c r="AZ2231" s="525"/>
      <c r="BA2231" s="525"/>
    </row>
    <row r="2232" spans="28:53" s="94" customFormat="1">
      <c r="AB2232" s="575"/>
      <c r="AC2232" s="569"/>
      <c r="AD2232" s="569"/>
      <c r="AE2232" s="569"/>
      <c r="AF2232" s="569"/>
      <c r="AG2232" s="569"/>
      <c r="AH2232" s="569"/>
      <c r="AI2232" s="569"/>
      <c r="AJ2232" s="569"/>
      <c r="AK2232" s="569"/>
      <c r="AL2232" s="569"/>
      <c r="AM2232" s="569"/>
      <c r="AN2232" s="569"/>
      <c r="AQ2232" s="525"/>
      <c r="AR2232" s="525"/>
      <c r="AS2232" s="525"/>
      <c r="AT2232" s="525"/>
      <c r="AU2232" s="525"/>
      <c r="AV2232" s="525"/>
      <c r="AW2232" s="525"/>
      <c r="AX2232" s="525"/>
      <c r="AY2232" s="525"/>
      <c r="AZ2232" s="525"/>
      <c r="BA2232" s="525"/>
    </row>
    <row r="2233" spans="28:53" s="94" customFormat="1">
      <c r="AB2233" s="575"/>
      <c r="AC2233" s="569"/>
      <c r="AD2233" s="569"/>
      <c r="AE2233" s="569"/>
      <c r="AF2233" s="569"/>
      <c r="AG2233" s="569"/>
      <c r="AH2233" s="569"/>
      <c r="AI2233" s="569"/>
      <c r="AJ2233" s="569"/>
      <c r="AK2233" s="569"/>
      <c r="AL2233" s="569"/>
      <c r="AM2233" s="569"/>
      <c r="AN2233" s="569"/>
      <c r="AQ2233" s="525"/>
      <c r="AR2233" s="525"/>
      <c r="AS2233" s="525"/>
      <c r="AT2233" s="525"/>
      <c r="AU2233" s="525"/>
      <c r="AV2233" s="525"/>
      <c r="AW2233" s="525"/>
      <c r="AX2233" s="525"/>
      <c r="AY2233" s="525"/>
      <c r="AZ2233" s="525"/>
      <c r="BA2233" s="525"/>
    </row>
    <row r="2234" spans="28:53" s="94" customFormat="1">
      <c r="AB2234" s="575"/>
      <c r="AC2234" s="569"/>
      <c r="AD2234" s="569"/>
      <c r="AE2234" s="569"/>
      <c r="AF2234" s="569"/>
      <c r="AG2234" s="569"/>
      <c r="AH2234" s="569"/>
      <c r="AI2234" s="569"/>
      <c r="AJ2234" s="569"/>
      <c r="AK2234" s="569"/>
      <c r="AL2234" s="569"/>
      <c r="AM2234" s="569"/>
      <c r="AN2234" s="569"/>
      <c r="AQ2234" s="525"/>
      <c r="AR2234" s="525"/>
      <c r="AS2234" s="525"/>
      <c r="AT2234" s="525"/>
      <c r="AU2234" s="525"/>
      <c r="AV2234" s="525"/>
      <c r="AW2234" s="525"/>
      <c r="AX2234" s="525"/>
      <c r="AY2234" s="525"/>
      <c r="AZ2234" s="525"/>
      <c r="BA2234" s="525"/>
    </row>
    <row r="2235" spans="28:53" s="94" customFormat="1">
      <c r="AB2235" s="575"/>
      <c r="AC2235" s="569"/>
      <c r="AD2235" s="569"/>
      <c r="AE2235" s="569"/>
      <c r="AF2235" s="569"/>
      <c r="AG2235" s="569"/>
      <c r="AH2235" s="569"/>
      <c r="AI2235" s="569"/>
      <c r="AJ2235" s="569"/>
      <c r="AK2235" s="569"/>
      <c r="AL2235" s="569"/>
      <c r="AM2235" s="569"/>
      <c r="AN2235" s="569"/>
      <c r="AQ2235" s="525"/>
      <c r="AR2235" s="525"/>
      <c r="AS2235" s="525"/>
      <c r="AT2235" s="525"/>
      <c r="AU2235" s="525"/>
      <c r="AV2235" s="525"/>
      <c r="AW2235" s="525"/>
      <c r="AX2235" s="525"/>
      <c r="AY2235" s="525"/>
      <c r="AZ2235" s="525"/>
      <c r="BA2235" s="525"/>
    </row>
    <row r="2236" spans="28:53" s="94" customFormat="1">
      <c r="AB2236" s="575"/>
      <c r="AC2236" s="569"/>
      <c r="AD2236" s="569"/>
      <c r="AE2236" s="569"/>
      <c r="AF2236" s="569"/>
      <c r="AG2236" s="569"/>
      <c r="AH2236" s="569"/>
      <c r="AI2236" s="569"/>
      <c r="AJ2236" s="569"/>
      <c r="AK2236" s="569"/>
      <c r="AL2236" s="569"/>
      <c r="AM2236" s="569"/>
      <c r="AN2236" s="569"/>
      <c r="AQ2236" s="525"/>
      <c r="AR2236" s="525"/>
      <c r="AS2236" s="525"/>
      <c r="AT2236" s="525"/>
      <c r="AU2236" s="525"/>
      <c r="AV2236" s="525"/>
      <c r="AW2236" s="525"/>
      <c r="AX2236" s="525"/>
      <c r="AY2236" s="525"/>
      <c r="AZ2236" s="525"/>
      <c r="BA2236" s="525"/>
    </row>
    <row r="2237" spans="28:53" s="94" customFormat="1">
      <c r="AB2237" s="575"/>
      <c r="AC2237" s="569"/>
      <c r="AD2237" s="569"/>
      <c r="AE2237" s="569"/>
      <c r="AF2237" s="569"/>
      <c r="AG2237" s="569"/>
      <c r="AH2237" s="569"/>
      <c r="AI2237" s="569"/>
      <c r="AJ2237" s="569"/>
      <c r="AK2237" s="569"/>
      <c r="AL2237" s="569"/>
      <c r="AM2237" s="569"/>
      <c r="AN2237" s="569"/>
      <c r="AQ2237" s="525"/>
      <c r="AR2237" s="525"/>
      <c r="AS2237" s="525"/>
      <c r="AT2237" s="525"/>
      <c r="AU2237" s="525"/>
      <c r="AV2237" s="525"/>
      <c r="AW2237" s="525"/>
      <c r="AX2237" s="525"/>
      <c r="AY2237" s="525"/>
      <c r="AZ2237" s="525"/>
      <c r="BA2237" s="525"/>
    </row>
    <row r="2238" spans="28:53" s="94" customFormat="1">
      <c r="AB2238" s="575"/>
      <c r="AC2238" s="569"/>
      <c r="AD2238" s="569"/>
      <c r="AE2238" s="569"/>
      <c r="AF2238" s="569"/>
      <c r="AG2238" s="569"/>
      <c r="AH2238" s="569"/>
      <c r="AI2238" s="569"/>
      <c r="AJ2238" s="569"/>
      <c r="AK2238" s="569"/>
      <c r="AL2238" s="569"/>
      <c r="AM2238" s="569"/>
      <c r="AN2238" s="569"/>
      <c r="AQ2238" s="525"/>
      <c r="AR2238" s="525"/>
      <c r="AS2238" s="525"/>
      <c r="AT2238" s="525"/>
      <c r="AU2238" s="525"/>
      <c r="AV2238" s="525"/>
      <c r="AW2238" s="525"/>
      <c r="AX2238" s="525"/>
      <c r="AY2238" s="525"/>
      <c r="AZ2238" s="525"/>
      <c r="BA2238" s="525"/>
    </row>
    <row r="2239" spans="28:53" s="94" customFormat="1">
      <c r="AB2239" s="575"/>
      <c r="AC2239" s="569"/>
      <c r="AD2239" s="569"/>
      <c r="AE2239" s="569"/>
      <c r="AF2239" s="569"/>
      <c r="AG2239" s="569"/>
      <c r="AH2239" s="569"/>
      <c r="AI2239" s="569"/>
      <c r="AJ2239" s="569"/>
      <c r="AK2239" s="569"/>
      <c r="AL2239" s="569"/>
      <c r="AM2239" s="569"/>
      <c r="AN2239" s="569"/>
      <c r="AQ2239" s="525"/>
      <c r="AR2239" s="525"/>
      <c r="AS2239" s="525"/>
      <c r="AT2239" s="525"/>
      <c r="AU2239" s="525"/>
      <c r="AV2239" s="525"/>
      <c r="AW2239" s="525"/>
      <c r="AX2239" s="525"/>
      <c r="AY2239" s="525"/>
      <c r="AZ2239" s="525"/>
      <c r="BA2239" s="525"/>
    </row>
    <row r="2240" spans="28:53" s="94" customFormat="1">
      <c r="AB2240" s="575"/>
      <c r="AC2240" s="569"/>
      <c r="AD2240" s="569"/>
      <c r="AE2240" s="569"/>
      <c r="AF2240" s="569"/>
      <c r="AG2240" s="569"/>
      <c r="AH2240" s="569"/>
      <c r="AI2240" s="569"/>
      <c r="AJ2240" s="569"/>
      <c r="AK2240" s="569"/>
      <c r="AL2240" s="569"/>
      <c r="AM2240" s="569"/>
      <c r="AN2240" s="569"/>
      <c r="AQ2240" s="525"/>
      <c r="AR2240" s="525"/>
      <c r="AS2240" s="525"/>
      <c r="AT2240" s="525"/>
      <c r="AU2240" s="525"/>
      <c r="AV2240" s="525"/>
      <c r="AW2240" s="525"/>
      <c r="AX2240" s="525"/>
      <c r="AY2240" s="525"/>
      <c r="AZ2240" s="525"/>
      <c r="BA2240" s="525"/>
    </row>
    <row r="2241" spans="28:53" s="94" customFormat="1">
      <c r="AB2241" s="575"/>
      <c r="AC2241" s="569"/>
      <c r="AD2241" s="569"/>
      <c r="AE2241" s="569"/>
      <c r="AF2241" s="569"/>
      <c r="AG2241" s="569"/>
      <c r="AH2241" s="569"/>
      <c r="AI2241" s="569"/>
      <c r="AJ2241" s="569"/>
      <c r="AK2241" s="569"/>
      <c r="AL2241" s="569"/>
      <c r="AM2241" s="569"/>
      <c r="AN2241" s="569"/>
      <c r="AQ2241" s="525"/>
      <c r="AR2241" s="525"/>
      <c r="AS2241" s="525"/>
      <c r="AT2241" s="525"/>
      <c r="AU2241" s="525"/>
      <c r="AV2241" s="525"/>
      <c r="AW2241" s="525"/>
      <c r="AX2241" s="525"/>
      <c r="AY2241" s="525"/>
      <c r="AZ2241" s="525"/>
      <c r="BA2241" s="525"/>
    </row>
    <row r="2242" spans="28:53" s="94" customFormat="1">
      <c r="AB2242" s="575"/>
      <c r="AC2242" s="569"/>
      <c r="AD2242" s="569"/>
      <c r="AE2242" s="569"/>
      <c r="AF2242" s="569"/>
      <c r="AG2242" s="569"/>
      <c r="AH2242" s="569"/>
      <c r="AI2242" s="569"/>
      <c r="AJ2242" s="569"/>
      <c r="AK2242" s="569"/>
      <c r="AL2242" s="569"/>
      <c r="AM2242" s="569"/>
      <c r="AN2242" s="569"/>
      <c r="AQ2242" s="525"/>
      <c r="AR2242" s="525"/>
      <c r="AS2242" s="525"/>
      <c r="AT2242" s="525"/>
      <c r="AU2242" s="525"/>
      <c r="AV2242" s="525"/>
      <c r="AW2242" s="525"/>
      <c r="AX2242" s="525"/>
      <c r="AY2242" s="525"/>
      <c r="AZ2242" s="525"/>
      <c r="BA2242" s="525"/>
    </row>
    <row r="2243" spans="28:53" s="94" customFormat="1">
      <c r="AB2243" s="575"/>
      <c r="AC2243" s="569"/>
      <c r="AD2243" s="569"/>
      <c r="AE2243" s="569"/>
      <c r="AF2243" s="569"/>
      <c r="AG2243" s="569"/>
      <c r="AH2243" s="569"/>
      <c r="AI2243" s="569"/>
      <c r="AJ2243" s="569"/>
      <c r="AK2243" s="569"/>
      <c r="AL2243" s="569"/>
      <c r="AM2243" s="569"/>
      <c r="AN2243" s="569"/>
      <c r="AQ2243" s="525"/>
      <c r="AR2243" s="525"/>
      <c r="AS2243" s="525"/>
      <c r="AT2243" s="525"/>
      <c r="AU2243" s="525"/>
      <c r="AV2243" s="525"/>
      <c r="AW2243" s="525"/>
      <c r="AX2243" s="525"/>
      <c r="AY2243" s="525"/>
      <c r="AZ2243" s="525"/>
      <c r="BA2243" s="525"/>
    </row>
    <row r="2244" spans="28:53" s="94" customFormat="1">
      <c r="AB2244" s="575"/>
      <c r="AC2244" s="569"/>
      <c r="AD2244" s="569"/>
      <c r="AE2244" s="569"/>
      <c r="AF2244" s="569"/>
      <c r="AG2244" s="569"/>
      <c r="AH2244" s="569"/>
      <c r="AI2244" s="569"/>
      <c r="AJ2244" s="569"/>
      <c r="AK2244" s="569"/>
      <c r="AL2244" s="569"/>
      <c r="AM2244" s="569"/>
      <c r="AN2244" s="569"/>
      <c r="AQ2244" s="525"/>
      <c r="AR2244" s="525"/>
      <c r="AS2244" s="525"/>
      <c r="AT2244" s="525"/>
      <c r="AU2244" s="525"/>
      <c r="AV2244" s="525"/>
      <c r="AW2244" s="525"/>
      <c r="AX2244" s="525"/>
      <c r="AY2244" s="525"/>
      <c r="AZ2244" s="525"/>
      <c r="BA2244" s="525"/>
    </row>
    <row r="2245" spans="28:53" s="94" customFormat="1">
      <c r="AB2245" s="575"/>
      <c r="AC2245" s="569"/>
      <c r="AD2245" s="569"/>
      <c r="AE2245" s="569"/>
      <c r="AF2245" s="569"/>
      <c r="AG2245" s="569"/>
      <c r="AH2245" s="569"/>
      <c r="AI2245" s="569"/>
      <c r="AJ2245" s="569"/>
      <c r="AK2245" s="569"/>
      <c r="AL2245" s="569"/>
      <c r="AM2245" s="569"/>
      <c r="AN2245" s="569"/>
      <c r="AQ2245" s="525"/>
      <c r="AR2245" s="525"/>
      <c r="AS2245" s="525"/>
      <c r="AT2245" s="525"/>
      <c r="AU2245" s="525"/>
      <c r="AV2245" s="525"/>
      <c r="AW2245" s="525"/>
      <c r="AX2245" s="525"/>
      <c r="AY2245" s="525"/>
      <c r="AZ2245" s="525"/>
      <c r="BA2245" s="525"/>
    </row>
    <row r="2246" spans="28:53" s="94" customFormat="1">
      <c r="AB2246" s="575"/>
      <c r="AC2246" s="569"/>
      <c r="AD2246" s="569"/>
      <c r="AE2246" s="569"/>
      <c r="AF2246" s="569"/>
      <c r="AG2246" s="569"/>
      <c r="AH2246" s="569"/>
      <c r="AI2246" s="569"/>
      <c r="AJ2246" s="569"/>
      <c r="AK2246" s="569"/>
      <c r="AL2246" s="569"/>
      <c r="AM2246" s="569"/>
      <c r="AN2246" s="569"/>
      <c r="AQ2246" s="525"/>
      <c r="AR2246" s="525"/>
      <c r="AS2246" s="525"/>
      <c r="AT2246" s="525"/>
      <c r="AU2246" s="525"/>
      <c r="AV2246" s="525"/>
      <c r="AW2246" s="525"/>
      <c r="AX2246" s="525"/>
      <c r="AY2246" s="525"/>
      <c r="AZ2246" s="525"/>
      <c r="BA2246" s="525"/>
    </row>
    <row r="2247" spans="28:53" s="94" customFormat="1">
      <c r="AB2247" s="575"/>
      <c r="AC2247" s="569"/>
      <c r="AD2247" s="569"/>
      <c r="AE2247" s="569"/>
      <c r="AF2247" s="569"/>
      <c r="AG2247" s="569"/>
      <c r="AH2247" s="569"/>
      <c r="AI2247" s="569"/>
      <c r="AJ2247" s="569"/>
      <c r="AK2247" s="569"/>
      <c r="AL2247" s="569"/>
      <c r="AM2247" s="569"/>
      <c r="AN2247" s="569"/>
      <c r="AQ2247" s="525"/>
      <c r="AR2247" s="525"/>
      <c r="AS2247" s="525"/>
      <c r="AT2247" s="525"/>
      <c r="AU2247" s="525"/>
      <c r="AV2247" s="525"/>
      <c r="AW2247" s="525"/>
      <c r="AX2247" s="525"/>
      <c r="AY2247" s="525"/>
      <c r="AZ2247" s="525"/>
      <c r="BA2247" s="525"/>
    </row>
    <row r="2248" spans="28:53" s="94" customFormat="1">
      <c r="AB2248" s="575"/>
      <c r="AC2248" s="569"/>
      <c r="AD2248" s="569"/>
      <c r="AE2248" s="569"/>
      <c r="AF2248" s="569"/>
      <c r="AG2248" s="569"/>
      <c r="AH2248" s="569"/>
      <c r="AI2248" s="569"/>
      <c r="AJ2248" s="569"/>
      <c r="AK2248" s="569"/>
      <c r="AL2248" s="569"/>
      <c r="AM2248" s="569"/>
      <c r="AN2248" s="569"/>
      <c r="AQ2248" s="525"/>
      <c r="AR2248" s="525"/>
      <c r="AS2248" s="525"/>
      <c r="AT2248" s="525"/>
      <c r="AU2248" s="525"/>
      <c r="AV2248" s="525"/>
      <c r="AW2248" s="525"/>
      <c r="AX2248" s="525"/>
      <c r="AY2248" s="525"/>
      <c r="AZ2248" s="525"/>
      <c r="BA2248" s="525"/>
    </row>
    <row r="2249" spans="28:53" s="94" customFormat="1">
      <c r="AB2249" s="575"/>
      <c r="AC2249" s="569"/>
      <c r="AD2249" s="569"/>
      <c r="AE2249" s="569"/>
      <c r="AF2249" s="569"/>
      <c r="AG2249" s="569"/>
      <c r="AH2249" s="569"/>
      <c r="AI2249" s="569"/>
      <c r="AJ2249" s="569"/>
      <c r="AK2249" s="569"/>
      <c r="AL2249" s="569"/>
      <c r="AM2249" s="569"/>
      <c r="AN2249" s="569"/>
      <c r="AQ2249" s="525"/>
      <c r="AR2249" s="525"/>
      <c r="AS2249" s="525"/>
      <c r="AT2249" s="525"/>
      <c r="AU2249" s="525"/>
      <c r="AV2249" s="525"/>
      <c r="AW2249" s="525"/>
      <c r="AX2249" s="525"/>
      <c r="AY2249" s="525"/>
      <c r="AZ2249" s="525"/>
      <c r="BA2249" s="525"/>
    </row>
    <row r="2250" spans="28:53" s="94" customFormat="1">
      <c r="AB2250" s="575"/>
      <c r="AC2250" s="569"/>
      <c r="AD2250" s="569"/>
      <c r="AE2250" s="569"/>
      <c r="AF2250" s="569"/>
      <c r="AG2250" s="569"/>
      <c r="AH2250" s="569"/>
      <c r="AI2250" s="569"/>
      <c r="AJ2250" s="569"/>
      <c r="AK2250" s="569"/>
      <c r="AL2250" s="569"/>
      <c r="AM2250" s="569"/>
      <c r="AN2250" s="569"/>
      <c r="AQ2250" s="525"/>
      <c r="AR2250" s="525"/>
      <c r="AS2250" s="525"/>
      <c r="AT2250" s="525"/>
      <c r="AU2250" s="525"/>
      <c r="AV2250" s="525"/>
      <c r="AW2250" s="525"/>
      <c r="AX2250" s="525"/>
      <c r="AY2250" s="525"/>
      <c r="AZ2250" s="525"/>
      <c r="BA2250" s="525"/>
    </row>
    <row r="2251" spans="28:53" s="94" customFormat="1">
      <c r="AB2251" s="575"/>
      <c r="AC2251" s="569"/>
      <c r="AD2251" s="569"/>
      <c r="AE2251" s="569"/>
      <c r="AF2251" s="569"/>
      <c r="AG2251" s="569"/>
      <c r="AH2251" s="569"/>
      <c r="AI2251" s="569"/>
      <c r="AJ2251" s="569"/>
      <c r="AK2251" s="569"/>
      <c r="AL2251" s="569"/>
      <c r="AM2251" s="569"/>
      <c r="AN2251" s="569"/>
      <c r="AQ2251" s="525"/>
      <c r="AR2251" s="525"/>
      <c r="AS2251" s="525"/>
      <c r="AT2251" s="525"/>
      <c r="AU2251" s="525"/>
      <c r="AV2251" s="525"/>
      <c r="AW2251" s="525"/>
      <c r="AX2251" s="525"/>
      <c r="AY2251" s="525"/>
      <c r="AZ2251" s="525"/>
      <c r="BA2251" s="525"/>
    </row>
    <row r="2252" spans="28:53" s="94" customFormat="1">
      <c r="AB2252" s="575"/>
      <c r="AC2252" s="569"/>
      <c r="AD2252" s="569"/>
      <c r="AE2252" s="569"/>
      <c r="AF2252" s="569"/>
      <c r="AG2252" s="569"/>
      <c r="AH2252" s="569"/>
      <c r="AI2252" s="569"/>
      <c r="AJ2252" s="569"/>
      <c r="AK2252" s="569"/>
      <c r="AL2252" s="569"/>
      <c r="AM2252" s="569"/>
      <c r="AN2252" s="569"/>
      <c r="AQ2252" s="525"/>
      <c r="AR2252" s="525"/>
      <c r="AS2252" s="525"/>
      <c r="AT2252" s="525"/>
      <c r="AU2252" s="525"/>
      <c r="AV2252" s="525"/>
      <c r="AW2252" s="525"/>
      <c r="AX2252" s="525"/>
      <c r="AY2252" s="525"/>
      <c r="AZ2252" s="525"/>
      <c r="BA2252" s="525"/>
    </row>
    <row r="2253" spans="28:53" s="94" customFormat="1">
      <c r="AB2253" s="575"/>
      <c r="AC2253" s="569"/>
      <c r="AD2253" s="569"/>
      <c r="AE2253" s="569"/>
      <c r="AF2253" s="569"/>
      <c r="AG2253" s="569"/>
      <c r="AH2253" s="569"/>
      <c r="AI2253" s="569"/>
      <c r="AJ2253" s="569"/>
      <c r="AK2253" s="569"/>
      <c r="AL2253" s="569"/>
      <c r="AM2253" s="569"/>
      <c r="AN2253" s="569"/>
      <c r="AQ2253" s="525"/>
      <c r="AR2253" s="525"/>
      <c r="AS2253" s="525"/>
      <c r="AT2253" s="525"/>
      <c r="AU2253" s="525"/>
      <c r="AV2253" s="525"/>
      <c r="AW2253" s="525"/>
      <c r="AX2253" s="525"/>
      <c r="AY2253" s="525"/>
      <c r="AZ2253" s="525"/>
      <c r="BA2253" s="525"/>
    </row>
    <row r="2254" spans="28:53" s="94" customFormat="1">
      <c r="AB2254" s="575"/>
      <c r="AC2254" s="569"/>
      <c r="AD2254" s="569"/>
      <c r="AE2254" s="569"/>
      <c r="AF2254" s="569"/>
      <c r="AG2254" s="569"/>
      <c r="AH2254" s="569"/>
      <c r="AI2254" s="569"/>
      <c r="AJ2254" s="569"/>
      <c r="AK2254" s="569"/>
      <c r="AL2254" s="569"/>
      <c r="AM2254" s="569"/>
      <c r="AN2254" s="569"/>
      <c r="AQ2254" s="525"/>
      <c r="AR2254" s="525"/>
      <c r="AS2254" s="525"/>
      <c r="AT2254" s="525"/>
      <c r="AU2254" s="525"/>
      <c r="AV2254" s="525"/>
      <c r="AW2254" s="525"/>
      <c r="AX2254" s="525"/>
      <c r="AY2254" s="525"/>
      <c r="AZ2254" s="525"/>
      <c r="BA2254" s="525"/>
    </row>
    <row r="2255" spans="28:53" s="94" customFormat="1">
      <c r="AB2255" s="575"/>
      <c r="AC2255" s="569"/>
      <c r="AD2255" s="569"/>
      <c r="AE2255" s="569"/>
      <c r="AF2255" s="569"/>
      <c r="AG2255" s="569"/>
      <c r="AH2255" s="569"/>
      <c r="AI2255" s="569"/>
      <c r="AJ2255" s="569"/>
      <c r="AK2255" s="569"/>
      <c r="AL2255" s="569"/>
      <c r="AM2255" s="569"/>
      <c r="AN2255" s="569"/>
      <c r="AQ2255" s="525"/>
      <c r="AR2255" s="525"/>
      <c r="AS2255" s="525"/>
      <c r="AT2255" s="525"/>
      <c r="AU2255" s="525"/>
      <c r="AV2255" s="525"/>
      <c r="AW2255" s="525"/>
      <c r="AX2255" s="525"/>
      <c r="AY2255" s="525"/>
      <c r="AZ2255" s="525"/>
      <c r="BA2255" s="525"/>
    </row>
    <row r="2256" spans="28:53" s="94" customFormat="1">
      <c r="AB2256" s="575"/>
      <c r="AC2256" s="569"/>
      <c r="AD2256" s="569"/>
      <c r="AE2256" s="569"/>
      <c r="AF2256" s="569"/>
      <c r="AG2256" s="569"/>
      <c r="AH2256" s="569"/>
      <c r="AI2256" s="569"/>
      <c r="AJ2256" s="569"/>
      <c r="AK2256" s="569"/>
      <c r="AL2256" s="569"/>
      <c r="AM2256" s="569"/>
      <c r="AN2256" s="569"/>
      <c r="AQ2256" s="525"/>
      <c r="AR2256" s="525"/>
      <c r="AS2256" s="525"/>
      <c r="AT2256" s="525"/>
      <c r="AU2256" s="525"/>
      <c r="AV2256" s="525"/>
      <c r="AW2256" s="525"/>
      <c r="AX2256" s="525"/>
      <c r="AY2256" s="525"/>
      <c r="AZ2256" s="525"/>
      <c r="BA2256" s="525"/>
    </row>
    <row r="2257" spans="28:53" s="94" customFormat="1">
      <c r="AB2257" s="575"/>
      <c r="AC2257" s="569"/>
      <c r="AD2257" s="569"/>
      <c r="AE2257" s="569"/>
      <c r="AF2257" s="569"/>
      <c r="AG2257" s="569"/>
      <c r="AH2257" s="569"/>
      <c r="AI2257" s="569"/>
      <c r="AJ2257" s="569"/>
      <c r="AK2257" s="569"/>
      <c r="AL2257" s="569"/>
      <c r="AM2257" s="569"/>
      <c r="AN2257" s="569"/>
      <c r="AQ2257" s="525"/>
      <c r="AR2257" s="525"/>
      <c r="AS2257" s="525"/>
      <c r="AT2257" s="525"/>
      <c r="AU2257" s="525"/>
      <c r="AV2257" s="525"/>
      <c r="AW2257" s="525"/>
      <c r="AX2257" s="525"/>
      <c r="AY2257" s="525"/>
      <c r="AZ2257" s="525"/>
      <c r="BA2257" s="525"/>
    </row>
    <row r="2258" spans="28:53" s="94" customFormat="1">
      <c r="AB2258" s="575"/>
      <c r="AC2258" s="569"/>
      <c r="AD2258" s="569"/>
      <c r="AE2258" s="569"/>
      <c r="AF2258" s="569"/>
      <c r="AG2258" s="569"/>
      <c r="AH2258" s="569"/>
      <c r="AI2258" s="569"/>
      <c r="AJ2258" s="569"/>
      <c r="AK2258" s="569"/>
      <c r="AL2258" s="569"/>
      <c r="AM2258" s="569"/>
      <c r="AN2258" s="569"/>
      <c r="AQ2258" s="525"/>
      <c r="AR2258" s="525"/>
      <c r="AS2258" s="525"/>
      <c r="AT2258" s="525"/>
      <c r="AU2258" s="525"/>
      <c r="AV2258" s="525"/>
      <c r="AW2258" s="525"/>
      <c r="AX2258" s="525"/>
      <c r="AY2258" s="525"/>
      <c r="AZ2258" s="525"/>
      <c r="BA2258" s="525"/>
    </row>
    <row r="2259" spans="28:53" s="94" customFormat="1">
      <c r="AB2259" s="575"/>
      <c r="AC2259" s="569"/>
      <c r="AD2259" s="569"/>
      <c r="AE2259" s="569"/>
      <c r="AF2259" s="569"/>
      <c r="AG2259" s="569"/>
      <c r="AH2259" s="569"/>
      <c r="AI2259" s="569"/>
      <c r="AJ2259" s="569"/>
      <c r="AK2259" s="569"/>
      <c r="AL2259" s="569"/>
      <c r="AM2259" s="569"/>
      <c r="AN2259" s="569"/>
      <c r="AQ2259" s="525"/>
      <c r="AR2259" s="525"/>
      <c r="AS2259" s="525"/>
      <c r="AT2259" s="525"/>
      <c r="AU2259" s="525"/>
      <c r="AV2259" s="525"/>
      <c r="AW2259" s="525"/>
      <c r="AX2259" s="525"/>
      <c r="AY2259" s="525"/>
      <c r="AZ2259" s="525"/>
      <c r="BA2259" s="525"/>
    </row>
    <row r="2260" spans="28:53" s="94" customFormat="1">
      <c r="AB2260" s="575"/>
      <c r="AC2260" s="569"/>
      <c r="AD2260" s="569"/>
      <c r="AE2260" s="569"/>
      <c r="AF2260" s="569"/>
      <c r="AG2260" s="569"/>
      <c r="AH2260" s="569"/>
      <c r="AI2260" s="569"/>
      <c r="AJ2260" s="569"/>
      <c r="AK2260" s="569"/>
      <c r="AL2260" s="569"/>
      <c r="AM2260" s="569"/>
      <c r="AN2260" s="569"/>
      <c r="AQ2260" s="525"/>
      <c r="AR2260" s="525"/>
      <c r="AS2260" s="525"/>
      <c r="AT2260" s="525"/>
      <c r="AU2260" s="525"/>
      <c r="AV2260" s="525"/>
      <c r="AW2260" s="525"/>
      <c r="AX2260" s="525"/>
      <c r="AY2260" s="525"/>
      <c r="AZ2260" s="525"/>
      <c r="BA2260" s="525"/>
    </row>
    <row r="2261" spans="28:53" s="94" customFormat="1">
      <c r="AB2261" s="575"/>
      <c r="AC2261" s="569"/>
      <c r="AD2261" s="569"/>
      <c r="AE2261" s="569"/>
      <c r="AF2261" s="569"/>
      <c r="AG2261" s="569"/>
      <c r="AH2261" s="569"/>
      <c r="AI2261" s="569"/>
      <c r="AJ2261" s="569"/>
      <c r="AK2261" s="569"/>
      <c r="AL2261" s="569"/>
      <c r="AM2261" s="569"/>
      <c r="AN2261" s="569"/>
      <c r="AQ2261" s="525"/>
      <c r="AR2261" s="525"/>
      <c r="AS2261" s="525"/>
      <c r="AT2261" s="525"/>
      <c r="AU2261" s="525"/>
      <c r="AV2261" s="525"/>
      <c r="AW2261" s="525"/>
      <c r="AX2261" s="525"/>
      <c r="AY2261" s="525"/>
      <c r="AZ2261" s="525"/>
      <c r="BA2261" s="525"/>
    </row>
    <row r="2262" spans="28:53" s="94" customFormat="1">
      <c r="AB2262" s="575"/>
      <c r="AC2262" s="569"/>
      <c r="AD2262" s="569"/>
      <c r="AE2262" s="569"/>
      <c r="AF2262" s="569"/>
      <c r="AG2262" s="569"/>
      <c r="AH2262" s="569"/>
      <c r="AI2262" s="569"/>
      <c r="AJ2262" s="569"/>
      <c r="AK2262" s="569"/>
      <c r="AL2262" s="569"/>
      <c r="AM2262" s="569"/>
      <c r="AN2262" s="569"/>
      <c r="AQ2262" s="525"/>
      <c r="AR2262" s="525"/>
      <c r="AS2262" s="525"/>
      <c r="AT2262" s="525"/>
      <c r="AU2262" s="525"/>
      <c r="AV2262" s="525"/>
      <c r="AW2262" s="525"/>
      <c r="AX2262" s="525"/>
      <c r="AY2262" s="525"/>
      <c r="AZ2262" s="525"/>
      <c r="BA2262" s="525"/>
    </row>
    <row r="2263" spans="28:53" s="94" customFormat="1">
      <c r="AB2263" s="575"/>
      <c r="AC2263" s="569"/>
      <c r="AD2263" s="569"/>
      <c r="AE2263" s="569"/>
      <c r="AF2263" s="569"/>
      <c r="AG2263" s="569"/>
      <c r="AH2263" s="569"/>
      <c r="AI2263" s="569"/>
      <c r="AJ2263" s="569"/>
      <c r="AK2263" s="569"/>
      <c r="AL2263" s="569"/>
      <c r="AM2263" s="569"/>
      <c r="AN2263" s="569"/>
      <c r="AQ2263" s="525"/>
      <c r="AR2263" s="525"/>
      <c r="AS2263" s="525"/>
      <c r="AT2263" s="525"/>
      <c r="AU2263" s="525"/>
      <c r="AV2263" s="525"/>
      <c r="AW2263" s="525"/>
      <c r="AX2263" s="525"/>
      <c r="AY2263" s="525"/>
      <c r="AZ2263" s="525"/>
      <c r="BA2263" s="525"/>
    </row>
    <row r="2264" spans="28:53" s="94" customFormat="1">
      <c r="AB2264" s="575"/>
      <c r="AC2264" s="569"/>
      <c r="AD2264" s="569"/>
      <c r="AE2264" s="569"/>
      <c r="AF2264" s="569"/>
      <c r="AG2264" s="569"/>
      <c r="AH2264" s="569"/>
      <c r="AI2264" s="569"/>
      <c r="AJ2264" s="569"/>
      <c r="AK2264" s="569"/>
      <c r="AL2264" s="569"/>
      <c r="AM2264" s="569"/>
      <c r="AN2264" s="569"/>
      <c r="AQ2264" s="525"/>
      <c r="AR2264" s="525"/>
      <c r="AS2264" s="525"/>
      <c r="AT2264" s="525"/>
      <c r="AU2264" s="525"/>
      <c r="AV2264" s="525"/>
      <c r="AW2264" s="525"/>
      <c r="AX2264" s="525"/>
      <c r="AY2264" s="525"/>
      <c r="AZ2264" s="525"/>
      <c r="BA2264" s="525"/>
    </row>
    <row r="2265" spans="28:53" s="94" customFormat="1">
      <c r="AB2265" s="575"/>
      <c r="AC2265" s="569"/>
      <c r="AD2265" s="569"/>
      <c r="AE2265" s="569"/>
      <c r="AF2265" s="569"/>
      <c r="AG2265" s="569"/>
      <c r="AH2265" s="569"/>
      <c r="AI2265" s="569"/>
      <c r="AJ2265" s="569"/>
      <c r="AK2265" s="569"/>
      <c r="AL2265" s="569"/>
      <c r="AM2265" s="569"/>
      <c r="AN2265" s="569"/>
      <c r="AQ2265" s="525"/>
      <c r="AR2265" s="525"/>
      <c r="AS2265" s="525"/>
      <c r="AT2265" s="525"/>
      <c r="AU2265" s="525"/>
      <c r="AV2265" s="525"/>
      <c r="AW2265" s="525"/>
      <c r="AX2265" s="525"/>
      <c r="AY2265" s="525"/>
      <c r="AZ2265" s="525"/>
      <c r="BA2265" s="525"/>
    </row>
    <row r="2266" spans="28:53" s="94" customFormat="1">
      <c r="AB2266" s="575"/>
      <c r="AC2266" s="569"/>
      <c r="AD2266" s="569"/>
      <c r="AE2266" s="569"/>
      <c r="AF2266" s="569"/>
      <c r="AG2266" s="569"/>
      <c r="AH2266" s="569"/>
      <c r="AI2266" s="569"/>
      <c r="AJ2266" s="569"/>
      <c r="AK2266" s="569"/>
      <c r="AL2266" s="569"/>
      <c r="AM2266" s="569"/>
      <c r="AN2266" s="569"/>
      <c r="AQ2266" s="525"/>
      <c r="AR2266" s="525"/>
      <c r="AS2266" s="525"/>
      <c r="AT2266" s="525"/>
      <c r="AU2266" s="525"/>
      <c r="AV2266" s="525"/>
      <c r="AW2266" s="525"/>
      <c r="AX2266" s="525"/>
      <c r="AY2266" s="525"/>
      <c r="AZ2266" s="525"/>
      <c r="BA2266" s="525"/>
    </row>
    <row r="2267" spans="28:53" s="94" customFormat="1">
      <c r="AB2267" s="575"/>
      <c r="AC2267" s="569"/>
      <c r="AD2267" s="569"/>
      <c r="AE2267" s="569"/>
      <c r="AF2267" s="569"/>
      <c r="AG2267" s="569"/>
      <c r="AH2267" s="569"/>
      <c r="AI2267" s="569"/>
      <c r="AJ2267" s="569"/>
      <c r="AK2267" s="569"/>
      <c r="AL2267" s="569"/>
      <c r="AM2267" s="569"/>
      <c r="AN2267" s="569"/>
      <c r="AQ2267" s="525"/>
      <c r="AR2267" s="525"/>
      <c r="AS2267" s="525"/>
      <c r="AT2267" s="525"/>
      <c r="AU2267" s="525"/>
      <c r="AV2267" s="525"/>
      <c r="AW2267" s="525"/>
      <c r="AX2267" s="525"/>
      <c r="AY2267" s="525"/>
      <c r="AZ2267" s="525"/>
      <c r="BA2267" s="525"/>
    </row>
    <row r="2268" spans="28:53" s="94" customFormat="1">
      <c r="AB2268" s="575"/>
      <c r="AC2268" s="569"/>
      <c r="AD2268" s="569"/>
      <c r="AE2268" s="569"/>
      <c r="AF2268" s="569"/>
      <c r="AG2268" s="569"/>
      <c r="AH2268" s="569"/>
      <c r="AI2268" s="569"/>
      <c r="AJ2268" s="569"/>
      <c r="AK2268" s="569"/>
      <c r="AL2268" s="569"/>
      <c r="AM2268" s="569"/>
      <c r="AN2268" s="569"/>
      <c r="AQ2268" s="525"/>
      <c r="AR2268" s="525"/>
      <c r="AS2268" s="525"/>
      <c r="AT2268" s="525"/>
      <c r="AU2268" s="525"/>
      <c r="AV2268" s="525"/>
      <c r="AW2268" s="525"/>
      <c r="AX2268" s="525"/>
      <c r="AY2268" s="525"/>
      <c r="AZ2268" s="525"/>
      <c r="BA2268" s="525"/>
    </row>
    <row r="2269" spans="28:53" s="94" customFormat="1">
      <c r="AB2269" s="575"/>
      <c r="AC2269" s="569"/>
      <c r="AD2269" s="569"/>
      <c r="AE2269" s="569"/>
      <c r="AF2269" s="569"/>
      <c r="AG2269" s="569"/>
      <c r="AH2269" s="569"/>
      <c r="AI2269" s="569"/>
      <c r="AJ2269" s="569"/>
      <c r="AK2269" s="569"/>
      <c r="AL2269" s="569"/>
      <c r="AM2269" s="569"/>
      <c r="AN2269" s="569"/>
      <c r="AQ2269" s="525"/>
      <c r="AR2269" s="525"/>
      <c r="AS2269" s="525"/>
      <c r="AT2269" s="525"/>
      <c r="AU2269" s="525"/>
      <c r="AV2269" s="525"/>
      <c r="AW2269" s="525"/>
      <c r="AX2269" s="525"/>
      <c r="AY2269" s="525"/>
      <c r="AZ2269" s="525"/>
      <c r="BA2269" s="525"/>
    </row>
    <row r="2270" spans="28:53" s="94" customFormat="1">
      <c r="AB2270" s="575"/>
      <c r="AC2270" s="569"/>
      <c r="AD2270" s="569"/>
      <c r="AE2270" s="569"/>
      <c r="AF2270" s="569"/>
      <c r="AG2270" s="569"/>
      <c r="AH2270" s="569"/>
      <c r="AI2270" s="569"/>
      <c r="AJ2270" s="569"/>
      <c r="AK2270" s="569"/>
      <c r="AL2270" s="569"/>
      <c r="AM2270" s="569"/>
      <c r="AN2270" s="569"/>
      <c r="AQ2270" s="525"/>
      <c r="AR2270" s="525"/>
      <c r="AS2270" s="525"/>
      <c r="AT2270" s="525"/>
      <c r="AU2270" s="525"/>
      <c r="AV2270" s="525"/>
      <c r="AW2270" s="525"/>
      <c r="AX2270" s="525"/>
      <c r="AY2270" s="525"/>
      <c r="AZ2270" s="525"/>
      <c r="BA2270" s="525"/>
    </row>
    <row r="2271" spans="28:53" s="94" customFormat="1">
      <c r="AB2271" s="575"/>
      <c r="AC2271" s="569"/>
      <c r="AD2271" s="569"/>
      <c r="AE2271" s="569"/>
      <c r="AF2271" s="569"/>
      <c r="AG2271" s="569"/>
      <c r="AH2271" s="569"/>
      <c r="AI2271" s="569"/>
      <c r="AJ2271" s="569"/>
      <c r="AK2271" s="569"/>
      <c r="AL2271" s="569"/>
      <c r="AM2271" s="569"/>
      <c r="AN2271" s="569"/>
      <c r="AQ2271" s="525"/>
      <c r="AR2271" s="525"/>
      <c r="AS2271" s="525"/>
      <c r="AT2271" s="525"/>
      <c r="AU2271" s="525"/>
      <c r="AV2271" s="525"/>
      <c r="AW2271" s="525"/>
      <c r="AX2271" s="525"/>
      <c r="AY2271" s="525"/>
      <c r="AZ2271" s="525"/>
      <c r="BA2271" s="525"/>
    </row>
    <row r="2272" spans="28:53" s="94" customFormat="1">
      <c r="AB2272" s="575"/>
      <c r="AC2272" s="569"/>
      <c r="AD2272" s="569"/>
      <c r="AE2272" s="569"/>
      <c r="AF2272" s="569"/>
      <c r="AG2272" s="569"/>
      <c r="AH2272" s="569"/>
      <c r="AI2272" s="569"/>
      <c r="AJ2272" s="569"/>
      <c r="AK2272" s="569"/>
      <c r="AL2272" s="569"/>
      <c r="AM2272" s="569"/>
      <c r="AN2272" s="569"/>
      <c r="AQ2272" s="525"/>
      <c r="AR2272" s="525"/>
      <c r="AS2272" s="525"/>
      <c r="AT2272" s="525"/>
      <c r="AU2272" s="525"/>
      <c r="AV2272" s="525"/>
      <c r="AW2272" s="525"/>
      <c r="AX2272" s="525"/>
      <c r="AY2272" s="525"/>
      <c r="AZ2272" s="525"/>
      <c r="BA2272" s="525"/>
    </row>
    <row r="2273" spans="28:53" s="94" customFormat="1">
      <c r="AB2273" s="575"/>
      <c r="AC2273" s="569"/>
      <c r="AD2273" s="569"/>
      <c r="AE2273" s="569"/>
      <c r="AF2273" s="569"/>
      <c r="AG2273" s="569"/>
      <c r="AH2273" s="569"/>
      <c r="AI2273" s="569"/>
      <c r="AJ2273" s="569"/>
      <c r="AK2273" s="569"/>
      <c r="AL2273" s="569"/>
      <c r="AM2273" s="569"/>
      <c r="AN2273" s="569"/>
      <c r="AQ2273" s="525"/>
      <c r="AR2273" s="525"/>
      <c r="AS2273" s="525"/>
      <c r="AT2273" s="525"/>
      <c r="AU2273" s="525"/>
      <c r="AV2273" s="525"/>
      <c r="AW2273" s="525"/>
      <c r="AX2273" s="525"/>
      <c r="AY2273" s="525"/>
      <c r="AZ2273" s="525"/>
      <c r="BA2273" s="525"/>
    </row>
    <row r="2274" spans="28:53" s="94" customFormat="1">
      <c r="AB2274" s="575"/>
      <c r="AC2274" s="569"/>
      <c r="AD2274" s="569"/>
      <c r="AE2274" s="569"/>
      <c r="AF2274" s="569"/>
      <c r="AG2274" s="569"/>
      <c r="AH2274" s="569"/>
      <c r="AI2274" s="569"/>
      <c r="AJ2274" s="569"/>
      <c r="AK2274" s="569"/>
      <c r="AL2274" s="569"/>
      <c r="AM2274" s="569"/>
      <c r="AN2274" s="569"/>
      <c r="AQ2274" s="525"/>
      <c r="AR2274" s="525"/>
      <c r="AS2274" s="525"/>
      <c r="AT2274" s="525"/>
      <c r="AU2274" s="525"/>
      <c r="AV2274" s="525"/>
      <c r="AW2274" s="525"/>
      <c r="AX2274" s="525"/>
      <c r="AY2274" s="525"/>
      <c r="AZ2274" s="525"/>
      <c r="BA2274" s="525"/>
    </row>
    <row r="2275" spans="28:53" s="94" customFormat="1">
      <c r="AB2275" s="575"/>
      <c r="AC2275" s="569"/>
      <c r="AD2275" s="569"/>
      <c r="AE2275" s="569"/>
      <c r="AF2275" s="569"/>
      <c r="AG2275" s="569"/>
      <c r="AH2275" s="569"/>
      <c r="AI2275" s="569"/>
      <c r="AJ2275" s="569"/>
      <c r="AK2275" s="569"/>
      <c r="AL2275" s="569"/>
      <c r="AM2275" s="569"/>
      <c r="AN2275" s="569"/>
      <c r="AQ2275" s="525"/>
      <c r="AR2275" s="525"/>
      <c r="AS2275" s="525"/>
      <c r="AT2275" s="525"/>
      <c r="AU2275" s="525"/>
      <c r="AV2275" s="525"/>
      <c r="AW2275" s="525"/>
      <c r="AX2275" s="525"/>
      <c r="AY2275" s="525"/>
      <c r="AZ2275" s="525"/>
      <c r="BA2275" s="525"/>
    </row>
    <row r="2276" spans="28:53" s="94" customFormat="1">
      <c r="AB2276" s="575"/>
      <c r="AC2276" s="569"/>
      <c r="AD2276" s="569"/>
      <c r="AE2276" s="569"/>
      <c r="AF2276" s="569"/>
      <c r="AG2276" s="569"/>
      <c r="AH2276" s="569"/>
      <c r="AI2276" s="569"/>
      <c r="AJ2276" s="569"/>
      <c r="AK2276" s="569"/>
      <c r="AL2276" s="569"/>
      <c r="AM2276" s="569"/>
      <c r="AN2276" s="569"/>
      <c r="AQ2276" s="525"/>
      <c r="AR2276" s="525"/>
      <c r="AS2276" s="525"/>
      <c r="AT2276" s="525"/>
      <c r="AU2276" s="525"/>
      <c r="AV2276" s="525"/>
      <c r="AW2276" s="525"/>
      <c r="AX2276" s="525"/>
      <c r="AY2276" s="525"/>
      <c r="AZ2276" s="525"/>
      <c r="BA2276" s="525"/>
    </row>
    <row r="2277" spans="28:53" s="94" customFormat="1">
      <c r="AB2277" s="575"/>
      <c r="AC2277" s="569"/>
      <c r="AD2277" s="569"/>
      <c r="AE2277" s="569"/>
      <c r="AF2277" s="569"/>
      <c r="AG2277" s="569"/>
      <c r="AH2277" s="569"/>
      <c r="AI2277" s="569"/>
      <c r="AJ2277" s="569"/>
      <c r="AK2277" s="569"/>
      <c r="AL2277" s="569"/>
      <c r="AM2277" s="569"/>
      <c r="AN2277" s="569"/>
      <c r="AQ2277" s="525"/>
      <c r="AR2277" s="525"/>
      <c r="AS2277" s="525"/>
      <c r="AT2277" s="525"/>
      <c r="AU2277" s="525"/>
      <c r="AV2277" s="525"/>
      <c r="AW2277" s="525"/>
      <c r="AX2277" s="525"/>
      <c r="AY2277" s="525"/>
      <c r="AZ2277" s="525"/>
      <c r="BA2277" s="525"/>
    </row>
    <row r="2278" spans="28:53" s="94" customFormat="1">
      <c r="AB2278" s="575"/>
      <c r="AC2278" s="569"/>
      <c r="AD2278" s="569"/>
      <c r="AE2278" s="569"/>
      <c r="AF2278" s="569"/>
      <c r="AG2278" s="569"/>
      <c r="AH2278" s="569"/>
      <c r="AI2278" s="569"/>
      <c r="AJ2278" s="569"/>
      <c r="AK2278" s="569"/>
      <c r="AL2278" s="569"/>
      <c r="AM2278" s="569"/>
      <c r="AN2278" s="569"/>
      <c r="AQ2278" s="525"/>
      <c r="AR2278" s="525"/>
      <c r="AS2278" s="525"/>
      <c r="AT2278" s="525"/>
      <c r="AU2278" s="525"/>
      <c r="AV2278" s="525"/>
      <c r="AW2278" s="525"/>
      <c r="AX2278" s="525"/>
      <c r="AY2278" s="525"/>
      <c r="AZ2278" s="525"/>
      <c r="BA2278" s="525"/>
    </row>
    <row r="2279" spans="28:53" s="94" customFormat="1">
      <c r="AB2279" s="575"/>
      <c r="AC2279" s="569"/>
      <c r="AD2279" s="569"/>
      <c r="AE2279" s="569"/>
      <c r="AF2279" s="569"/>
      <c r="AG2279" s="569"/>
      <c r="AH2279" s="569"/>
      <c r="AI2279" s="569"/>
      <c r="AJ2279" s="569"/>
      <c r="AK2279" s="569"/>
      <c r="AL2279" s="569"/>
      <c r="AM2279" s="569"/>
      <c r="AN2279" s="569"/>
      <c r="AQ2279" s="525"/>
      <c r="AR2279" s="525"/>
      <c r="AS2279" s="525"/>
      <c r="AT2279" s="525"/>
      <c r="AU2279" s="525"/>
      <c r="AV2279" s="525"/>
      <c r="AW2279" s="525"/>
      <c r="AX2279" s="525"/>
      <c r="AY2279" s="525"/>
      <c r="AZ2279" s="525"/>
      <c r="BA2279" s="525"/>
    </row>
    <row r="2280" spans="28:53" s="94" customFormat="1">
      <c r="AB2280" s="575"/>
      <c r="AC2280" s="569"/>
      <c r="AD2280" s="569"/>
      <c r="AE2280" s="569"/>
      <c r="AF2280" s="569"/>
      <c r="AG2280" s="569"/>
      <c r="AH2280" s="569"/>
      <c r="AI2280" s="569"/>
      <c r="AJ2280" s="569"/>
      <c r="AK2280" s="569"/>
      <c r="AL2280" s="569"/>
      <c r="AM2280" s="569"/>
      <c r="AN2280" s="569"/>
      <c r="AQ2280" s="525"/>
      <c r="AR2280" s="525"/>
      <c r="AS2280" s="525"/>
      <c r="AT2280" s="525"/>
      <c r="AU2280" s="525"/>
      <c r="AV2280" s="525"/>
      <c r="AW2280" s="525"/>
      <c r="AX2280" s="525"/>
      <c r="AY2280" s="525"/>
      <c r="AZ2280" s="525"/>
      <c r="BA2280" s="525"/>
    </row>
    <row r="2281" spans="28:53" s="94" customFormat="1">
      <c r="AB2281" s="575"/>
      <c r="AC2281" s="569"/>
      <c r="AD2281" s="569"/>
      <c r="AE2281" s="569"/>
      <c r="AF2281" s="569"/>
      <c r="AG2281" s="569"/>
      <c r="AH2281" s="569"/>
      <c r="AI2281" s="569"/>
      <c r="AJ2281" s="569"/>
      <c r="AK2281" s="569"/>
      <c r="AL2281" s="569"/>
      <c r="AM2281" s="569"/>
      <c r="AN2281" s="569"/>
      <c r="AQ2281" s="525"/>
      <c r="AR2281" s="525"/>
      <c r="AS2281" s="525"/>
      <c r="AT2281" s="525"/>
      <c r="AU2281" s="525"/>
      <c r="AV2281" s="525"/>
      <c r="AW2281" s="525"/>
      <c r="AX2281" s="525"/>
      <c r="AY2281" s="525"/>
      <c r="AZ2281" s="525"/>
      <c r="BA2281" s="525"/>
    </row>
    <row r="2282" spans="28:53" s="94" customFormat="1">
      <c r="AB2282" s="575"/>
      <c r="AC2282" s="569"/>
      <c r="AD2282" s="569"/>
      <c r="AE2282" s="569"/>
      <c r="AF2282" s="569"/>
      <c r="AG2282" s="569"/>
      <c r="AH2282" s="569"/>
      <c r="AI2282" s="569"/>
      <c r="AJ2282" s="569"/>
      <c r="AK2282" s="569"/>
      <c r="AL2282" s="569"/>
      <c r="AM2282" s="569"/>
      <c r="AN2282" s="569"/>
      <c r="AQ2282" s="525"/>
      <c r="AR2282" s="525"/>
      <c r="AS2282" s="525"/>
      <c r="AT2282" s="525"/>
      <c r="AU2282" s="525"/>
      <c r="AV2282" s="525"/>
      <c r="AW2282" s="525"/>
      <c r="AX2282" s="525"/>
      <c r="AY2282" s="525"/>
      <c r="AZ2282" s="525"/>
      <c r="BA2282" s="525"/>
    </row>
    <row r="2283" spans="28:53" s="94" customFormat="1">
      <c r="AB2283" s="575"/>
      <c r="AC2283" s="569"/>
      <c r="AD2283" s="569"/>
      <c r="AE2283" s="569"/>
      <c r="AF2283" s="569"/>
      <c r="AG2283" s="569"/>
      <c r="AH2283" s="569"/>
      <c r="AI2283" s="569"/>
      <c r="AJ2283" s="569"/>
      <c r="AK2283" s="569"/>
      <c r="AL2283" s="569"/>
      <c r="AM2283" s="569"/>
      <c r="AN2283" s="569"/>
      <c r="AQ2283" s="525"/>
      <c r="AR2283" s="525"/>
      <c r="AS2283" s="525"/>
      <c r="AT2283" s="525"/>
      <c r="AU2283" s="525"/>
      <c r="AV2283" s="525"/>
      <c r="AW2283" s="525"/>
      <c r="AX2283" s="525"/>
      <c r="AY2283" s="525"/>
      <c r="AZ2283" s="525"/>
      <c r="BA2283" s="525"/>
    </row>
    <row r="2284" spans="28:53" s="94" customFormat="1">
      <c r="AB2284" s="575"/>
      <c r="AC2284" s="569"/>
      <c r="AD2284" s="569"/>
      <c r="AE2284" s="569"/>
      <c r="AF2284" s="569"/>
      <c r="AG2284" s="569"/>
      <c r="AH2284" s="569"/>
      <c r="AI2284" s="569"/>
      <c r="AJ2284" s="569"/>
      <c r="AK2284" s="569"/>
      <c r="AL2284" s="569"/>
      <c r="AM2284" s="569"/>
      <c r="AN2284" s="569"/>
      <c r="AQ2284" s="525"/>
      <c r="AR2284" s="525"/>
      <c r="AS2284" s="525"/>
      <c r="AT2284" s="525"/>
      <c r="AU2284" s="525"/>
      <c r="AV2284" s="525"/>
      <c r="AW2284" s="525"/>
      <c r="AX2284" s="525"/>
      <c r="AY2284" s="525"/>
      <c r="AZ2284" s="525"/>
      <c r="BA2284" s="525"/>
    </row>
    <row r="2285" spans="28:53" s="94" customFormat="1">
      <c r="AB2285" s="575"/>
      <c r="AC2285" s="569"/>
      <c r="AD2285" s="569"/>
      <c r="AE2285" s="569"/>
      <c r="AF2285" s="569"/>
      <c r="AG2285" s="569"/>
      <c r="AH2285" s="569"/>
      <c r="AI2285" s="569"/>
      <c r="AJ2285" s="569"/>
      <c r="AK2285" s="569"/>
      <c r="AL2285" s="569"/>
      <c r="AM2285" s="569"/>
      <c r="AN2285" s="569"/>
      <c r="AQ2285" s="525"/>
      <c r="AR2285" s="525"/>
      <c r="AS2285" s="525"/>
      <c r="AT2285" s="525"/>
      <c r="AU2285" s="525"/>
      <c r="AV2285" s="525"/>
      <c r="AW2285" s="525"/>
      <c r="AX2285" s="525"/>
      <c r="AY2285" s="525"/>
      <c r="AZ2285" s="525"/>
      <c r="BA2285" s="525"/>
    </row>
    <row r="2286" spans="28:53" s="94" customFormat="1">
      <c r="AB2286" s="575"/>
      <c r="AC2286" s="569"/>
      <c r="AD2286" s="569"/>
      <c r="AE2286" s="569"/>
      <c r="AF2286" s="569"/>
      <c r="AG2286" s="569"/>
      <c r="AH2286" s="569"/>
      <c r="AI2286" s="569"/>
      <c r="AJ2286" s="569"/>
      <c r="AK2286" s="569"/>
      <c r="AL2286" s="569"/>
      <c r="AM2286" s="569"/>
      <c r="AN2286" s="569"/>
      <c r="AQ2286" s="525"/>
      <c r="AR2286" s="525"/>
      <c r="AS2286" s="525"/>
      <c r="AT2286" s="525"/>
      <c r="AU2286" s="525"/>
      <c r="AV2286" s="525"/>
      <c r="AW2286" s="525"/>
      <c r="AX2286" s="525"/>
      <c r="AY2286" s="525"/>
      <c r="AZ2286" s="525"/>
      <c r="BA2286" s="525"/>
    </row>
    <row r="2287" spans="28:53" s="94" customFormat="1">
      <c r="AB2287" s="575"/>
      <c r="AC2287" s="569"/>
      <c r="AD2287" s="569"/>
      <c r="AE2287" s="569"/>
      <c r="AF2287" s="569"/>
      <c r="AG2287" s="569"/>
      <c r="AH2287" s="569"/>
      <c r="AI2287" s="569"/>
      <c r="AJ2287" s="569"/>
      <c r="AK2287" s="569"/>
      <c r="AL2287" s="569"/>
      <c r="AM2287" s="569"/>
      <c r="AN2287" s="569"/>
      <c r="AQ2287" s="525"/>
      <c r="AR2287" s="525"/>
      <c r="AS2287" s="525"/>
      <c r="AT2287" s="525"/>
      <c r="AU2287" s="525"/>
      <c r="AV2287" s="525"/>
      <c r="AW2287" s="525"/>
      <c r="AX2287" s="525"/>
      <c r="AY2287" s="525"/>
      <c r="AZ2287" s="525"/>
      <c r="BA2287" s="525"/>
    </row>
    <row r="2288" spans="28:53" s="94" customFormat="1">
      <c r="AB2288" s="575"/>
      <c r="AC2288" s="569"/>
      <c r="AD2288" s="569"/>
      <c r="AE2288" s="569"/>
      <c r="AF2288" s="569"/>
      <c r="AG2288" s="569"/>
      <c r="AH2288" s="569"/>
      <c r="AI2288" s="569"/>
      <c r="AJ2288" s="569"/>
      <c r="AK2288" s="569"/>
      <c r="AL2288" s="569"/>
      <c r="AM2288" s="569"/>
      <c r="AN2288" s="569"/>
      <c r="AQ2288" s="525"/>
      <c r="AR2288" s="525"/>
      <c r="AS2288" s="525"/>
      <c r="AT2288" s="525"/>
      <c r="AU2288" s="525"/>
      <c r="AV2288" s="525"/>
      <c r="AW2288" s="525"/>
      <c r="AX2288" s="525"/>
      <c r="AY2288" s="525"/>
      <c r="AZ2288" s="525"/>
      <c r="BA2288" s="525"/>
    </row>
    <row r="2289" spans="28:53" s="94" customFormat="1">
      <c r="AB2289" s="575"/>
      <c r="AC2289" s="569"/>
      <c r="AD2289" s="569"/>
      <c r="AE2289" s="569"/>
      <c r="AF2289" s="569"/>
      <c r="AG2289" s="569"/>
      <c r="AH2289" s="569"/>
      <c r="AI2289" s="569"/>
      <c r="AJ2289" s="569"/>
      <c r="AK2289" s="569"/>
      <c r="AL2289" s="569"/>
      <c r="AM2289" s="569"/>
      <c r="AN2289" s="569"/>
      <c r="AQ2289" s="525"/>
      <c r="AR2289" s="525"/>
      <c r="AS2289" s="525"/>
      <c r="AT2289" s="525"/>
      <c r="AU2289" s="525"/>
      <c r="AV2289" s="525"/>
      <c r="AW2289" s="525"/>
      <c r="AX2289" s="525"/>
      <c r="AY2289" s="525"/>
      <c r="AZ2289" s="525"/>
      <c r="BA2289" s="525"/>
    </row>
    <row r="2290" spans="28:53" s="94" customFormat="1">
      <c r="AB2290" s="575"/>
      <c r="AC2290" s="569"/>
      <c r="AD2290" s="569"/>
      <c r="AE2290" s="569"/>
      <c r="AF2290" s="569"/>
      <c r="AG2290" s="569"/>
      <c r="AH2290" s="569"/>
      <c r="AI2290" s="569"/>
      <c r="AJ2290" s="569"/>
      <c r="AK2290" s="569"/>
      <c r="AL2290" s="569"/>
      <c r="AM2290" s="569"/>
      <c r="AN2290" s="569"/>
      <c r="AQ2290" s="525"/>
      <c r="AR2290" s="525"/>
      <c r="AS2290" s="525"/>
      <c r="AT2290" s="525"/>
      <c r="AU2290" s="525"/>
      <c r="AV2290" s="525"/>
      <c r="AW2290" s="525"/>
      <c r="AX2290" s="525"/>
      <c r="AY2290" s="525"/>
      <c r="AZ2290" s="525"/>
      <c r="BA2290" s="525"/>
    </row>
    <row r="2291" spans="28:53" s="94" customFormat="1">
      <c r="AB2291" s="575"/>
      <c r="AC2291" s="569"/>
      <c r="AD2291" s="569"/>
      <c r="AE2291" s="569"/>
      <c r="AF2291" s="569"/>
      <c r="AG2291" s="569"/>
      <c r="AH2291" s="569"/>
      <c r="AI2291" s="569"/>
      <c r="AJ2291" s="569"/>
      <c r="AK2291" s="569"/>
      <c r="AL2291" s="569"/>
      <c r="AM2291" s="569"/>
      <c r="AN2291" s="569"/>
      <c r="AQ2291" s="525"/>
      <c r="AR2291" s="525"/>
      <c r="AS2291" s="525"/>
      <c r="AT2291" s="525"/>
      <c r="AU2291" s="525"/>
      <c r="AV2291" s="525"/>
      <c r="AW2291" s="525"/>
      <c r="AX2291" s="525"/>
      <c r="AY2291" s="525"/>
      <c r="AZ2291" s="525"/>
      <c r="BA2291" s="525"/>
    </row>
    <row r="2292" spans="28:53" s="94" customFormat="1">
      <c r="AB2292" s="575"/>
      <c r="AC2292" s="569"/>
      <c r="AD2292" s="569"/>
      <c r="AE2292" s="569"/>
      <c r="AF2292" s="569"/>
      <c r="AG2292" s="569"/>
      <c r="AH2292" s="569"/>
      <c r="AI2292" s="569"/>
      <c r="AJ2292" s="569"/>
      <c r="AK2292" s="569"/>
      <c r="AL2292" s="569"/>
      <c r="AM2292" s="569"/>
      <c r="AN2292" s="569"/>
      <c r="AQ2292" s="525"/>
      <c r="AR2292" s="525"/>
      <c r="AS2292" s="525"/>
      <c r="AT2292" s="525"/>
      <c r="AU2292" s="525"/>
      <c r="AV2292" s="525"/>
      <c r="AW2292" s="525"/>
      <c r="AX2292" s="525"/>
      <c r="AY2292" s="525"/>
      <c r="AZ2292" s="525"/>
      <c r="BA2292" s="525"/>
    </row>
    <row r="2293" spans="28:53" s="94" customFormat="1">
      <c r="AB2293" s="575"/>
      <c r="AC2293" s="569"/>
      <c r="AD2293" s="569"/>
      <c r="AE2293" s="569"/>
      <c r="AF2293" s="569"/>
      <c r="AG2293" s="569"/>
      <c r="AH2293" s="569"/>
      <c r="AI2293" s="569"/>
      <c r="AJ2293" s="569"/>
      <c r="AK2293" s="569"/>
      <c r="AL2293" s="569"/>
      <c r="AM2293" s="569"/>
      <c r="AN2293" s="569"/>
      <c r="AQ2293" s="525"/>
      <c r="AR2293" s="525"/>
      <c r="AS2293" s="525"/>
      <c r="AT2293" s="525"/>
      <c r="AU2293" s="525"/>
      <c r="AV2293" s="525"/>
      <c r="AW2293" s="525"/>
      <c r="AX2293" s="525"/>
      <c r="AY2293" s="525"/>
      <c r="AZ2293" s="525"/>
      <c r="BA2293" s="525"/>
    </row>
    <row r="2294" spans="28:53" s="94" customFormat="1">
      <c r="AB2294" s="575"/>
      <c r="AC2294" s="569"/>
      <c r="AD2294" s="569"/>
      <c r="AE2294" s="569"/>
      <c r="AF2294" s="569"/>
      <c r="AG2294" s="569"/>
      <c r="AH2294" s="569"/>
      <c r="AI2294" s="569"/>
      <c r="AJ2294" s="569"/>
      <c r="AK2294" s="569"/>
      <c r="AL2294" s="569"/>
      <c r="AM2294" s="569"/>
      <c r="AN2294" s="569"/>
      <c r="AQ2294" s="525"/>
      <c r="AR2294" s="525"/>
      <c r="AS2294" s="525"/>
      <c r="AT2294" s="525"/>
      <c r="AU2294" s="525"/>
      <c r="AV2294" s="525"/>
      <c r="AW2294" s="525"/>
      <c r="AX2294" s="525"/>
      <c r="AY2294" s="525"/>
      <c r="AZ2294" s="525"/>
      <c r="BA2294" s="525"/>
    </row>
    <row r="2295" spans="28:53" s="94" customFormat="1">
      <c r="AB2295" s="575"/>
      <c r="AC2295" s="569"/>
      <c r="AD2295" s="569"/>
      <c r="AE2295" s="569"/>
      <c r="AF2295" s="569"/>
      <c r="AG2295" s="569"/>
      <c r="AH2295" s="569"/>
      <c r="AI2295" s="569"/>
      <c r="AJ2295" s="569"/>
      <c r="AK2295" s="569"/>
      <c r="AL2295" s="569"/>
      <c r="AM2295" s="569"/>
      <c r="AN2295" s="569"/>
      <c r="AQ2295" s="525"/>
      <c r="AR2295" s="525"/>
      <c r="AS2295" s="525"/>
      <c r="AT2295" s="525"/>
      <c r="AU2295" s="525"/>
      <c r="AV2295" s="525"/>
      <c r="AW2295" s="525"/>
      <c r="AX2295" s="525"/>
      <c r="AY2295" s="525"/>
      <c r="AZ2295" s="525"/>
      <c r="BA2295" s="525"/>
    </row>
    <row r="2296" spans="28:53" s="94" customFormat="1">
      <c r="AB2296" s="575"/>
      <c r="AC2296" s="569"/>
      <c r="AD2296" s="569"/>
      <c r="AE2296" s="569"/>
      <c r="AF2296" s="569"/>
      <c r="AG2296" s="569"/>
      <c r="AH2296" s="569"/>
      <c r="AI2296" s="569"/>
      <c r="AJ2296" s="569"/>
      <c r="AK2296" s="569"/>
      <c r="AL2296" s="569"/>
      <c r="AM2296" s="569"/>
      <c r="AN2296" s="569"/>
      <c r="AQ2296" s="525"/>
      <c r="AR2296" s="525"/>
      <c r="AS2296" s="525"/>
      <c r="AT2296" s="525"/>
      <c r="AU2296" s="525"/>
      <c r="AV2296" s="525"/>
      <c r="AW2296" s="525"/>
      <c r="AX2296" s="525"/>
      <c r="AY2296" s="525"/>
      <c r="AZ2296" s="525"/>
      <c r="BA2296" s="525"/>
    </row>
    <row r="2297" spans="28:53" s="94" customFormat="1">
      <c r="AB2297" s="575"/>
      <c r="AC2297" s="569"/>
      <c r="AD2297" s="569"/>
      <c r="AE2297" s="569"/>
      <c r="AF2297" s="569"/>
      <c r="AG2297" s="569"/>
      <c r="AH2297" s="569"/>
      <c r="AI2297" s="569"/>
      <c r="AJ2297" s="569"/>
      <c r="AK2297" s="569"/>
      <c r="AL2297" s="569"/>
      <c r="AM2297" s="569"/>
      <c r="AN2297" s="569"/>
      <c r="AQ2297" s="525"/>
      <c r="AR2297" s="525"/>
      <c r="AS2297" s="525"/>
      <c r="AT2297" s="525"/>
      <c r="AU2297" s="525"/>
      <c r="AV2297" s="525"/>
      <c r="AW2297" s="525"/>
      <c r="AX2297" s="525"/>
      <c r="AY2297" s="525"/>
      <c r="AZ2297" s="525"/>
      <c r="BA2297" s="525"/>
    </row>
    <row r="2298" spans="28:53" s="94" customFormat="1">
      <c r="AB2298" s="575"/>
      <c r="AC2298" s="569"/>
      <c r="AD2298" s="569"/>
      <c r="AE2298" s="569"/>
      <c r="AF2298" s="569"/>
      <c r="AG2298" s="569"/>
      <c r="AH2298" s="569"/>
      <c r="AI2298" s="569"/>
      <c r="AJ2298" s="569"/>
      <c r="AK2298" s="569"/>
      <c r="AL2298" s="569"/>
      <c r="AM2298" s="569"/>
      <c r="AN2298" s="569"/>
      <c r="AQ2298" s="525"/>
      <c r="AR2298" s="525"/>
      <c r="AS2298" s="525"/>
      <c r="AT2298" s="525"/>
      <c r="AU2298" s="525"/>
      <c r="AV2298" s="525"/>
      <c r="AW2298" s="525"/>
      <c r="AX2298" s="525"/>
      <c r="AY2298" s="525"/>
      <c r="AZ2298" s="525"/>
      <c r="BA2298" s="525"/>
    </row>
    <row r="2299" spans="28:53" s="94" customFormat="1">
      <c r="AB2299" s="575"/>
      <c r="AC2299" s="569"/>
      <c r="AD2299" s="569"/>
      <c r="AE2299" s="569"/>
      <c r="AF2299" s="569"/>
      <c r="AG2299" s="569"/>
      <c r="AH2299" s="569"/>
      <c r="AI2299" s="569"/>
      <c r="AJ2299" s="569"/>
      <c r="AK2299" s="569"/>
      <c r="AL2299" s="569"/>
      <c r="AM2299" s="569"/>
      <c r="AN2299" s="569"/>
      <c r="AQ2299" s="525"/>
      <c r="AR2299" s="525"/>
      <c r="AS2299" s="525"/>
      <c r="AT2299" s="525"/>
      <c r="AU2299" s="525"/>
      <c r="AV2299" s="525"/>
      <c r="AW2299" s="525"/>
      <c r="AX2299" s="525"/>
      <c r="AY2299" s="525"/>
      <c r="AZ2299" s="525"/>
      <c r="BA2299" s="525"/>
    </row>
    <row r="2300" spans="28:53" s="94" customFormat="1">
      <c r="AB2300" s="575"/>
      <c r="AC2300" s="569"/>
      <c r="AD2300" s="569"/>
      <c r="AE2300" s="569"/>
      <c r="AF2300" s="569"/>
      <c r="AG2300" s="569"/>
      <c r="AH2300" s="569"/>
      <c r="AI2300" s="569"/>
      <c r="AJ2300" s="569"/>
      <c r="AK2300" s="569"/>
      <c r="AL2300" s="569"/>
      <c r="AM2300" s="569"/>
      <c r="AN2300" s="569"/>
      <c r="AQ2300" s="525"/>
      <c r="AR2300" s="525"/>
      <c r="AS2300" s="525"/>
      <c r="AT2300" s="525"/>
      <c r="AU2300" s="525"/>
      <c r="AV2300" s="525"/>
      <c r="AW2300" s="525"/>
      <c r="AX2300" s="525"/>
      <c r="AY2300" s="525"/>
      <c r="AZ2300" s="525"/>
      <c r="BA2300" s="525"/>
    </row>
    <row r="2301" spans="28:53" s="94" customFormat="1">
      <c r="AB2301" s="575"/>
      <c r="AC2301" s="569"/>
      <c r="AD2301" s="569"/>
      <c r="AE2301" s="569"/>
      <c r="AF2301" s="569"/>
      <c r="AG2301" s="569"/>
      <c r="AH2301" s="569"/>
      <c r="AI2301" s="569"/>
      <c r="AJ2301" s="569"/>
      <c r="AK2301" s="569"/>
      <c r="AL2301" s="569"/>
      <c r="AM2301" s="569"/>
      <c r="AN2301" s="569"/>
      <c r="AQ2301" s="525"/>
      <c r="AR2301" s="525"/>
      <c r="AS2301" s="525"/>
      <c r="AT2301" s="525"/>
      <c r="AU2301" s="525"/>
      <c r="AV2301" s="525"/>
      <c r="AW2301" s="525"/>
      <c r="AX2301" s="525"/>
      <c r="AY2301" s="525"/>
      <c r="AZ2301" s="525"/>
      <c r="BA2301" s="525"/>
    </row>
    <row r="2302" spans="28:53" s="94" customFormat="1">
      <c r="AB2302" s="575"/>
      <c r="AC2302" s="569"/>
      <c r="AD2302" s="569"/>
      <c r="AE2302" s="569"/>
      <c r="AF2302" s="569"/>
      <c r="AG2302" s="569"/>
      <c r="AH2302" s="569"/>
      <c r="AI2302" s="569"/>
      <c r="AJ2302" s="569"/>
      <c r="AK2302" s="569"/>
      <c r="AL2302" s="569"/>
      <c r="AM2302" s="569"/>
      <c r="AN2302" s="569"/>
      <c r="AQ2302" s="525"/>
      <c r="AR2302" s="525"/>
      <c r="AS2302" s="525"/>
      <c r="AT2302" s="525"/>
      <c r="AU2302" s="525"/>
      <c r="AV2302" s="525"/>
      <c r="AW2302" s="525"/>
      <c r="AX2302" s="525"/>
      <c r="AY2302" s="525"/>
      <c r="AZ2302" s="525"/>
      <c r="BA2302" s="525"/>
    </row>
    <row r="2303" spans="28:53" s="94" customFormat="1">
      <c r="AB2303" s="575"/>
      <c r="AC2303" s="569"/>
      <c r="AD2303" s="569"/>
      <c r="AE2303" s="569"/>
      <c r="AF2303" s="569"/>
      <c r="AG2303" s="569"/>
      <c r="AH2303" s="569"/>
      <c r="AI2303" s="569"/>
      <c r="AJ2303" s="569"/>
      <c r="AK2303" s="569"/>
      <c r="AL2303" s="569"/>
      <c r="AM2303" s="569"/>
      <c r="AN2303" s="569"/>
      <c r="AQ2303" s="525"/>
      <c r="AR2303" s="525"/>
      <c r="AS2303" s="525"/>
      <c r="AT2303" s="525"/>
      <c r="AU2303" s="525"/>
      <c r="AV2303" s="525"/>
      <c r="AW2303" s="525"/>
      <c r="AX2303" s="525"/>
      <c r="AY2303" s="525"/>
      <c r="AZ2303" s="525"/>
      <c r="BA2303" s="525"/>
    </row>
    <row r="2304" spans="28:53" s="94" customFormat="1">
      <c r="AB2304" s="575"/>
      <c r="AC2304" s="569"/>
      <c r="AD2304" s="569"/>
      <c r="AE2304" s="569"/>
      <c r="AF2304" s="569"/>
      <c r="AG2304" s="569"/>
      <c r="AH2304" s="569"/>
      <c r="AI2304" s="569"/>
      <c r="AJ2304" s="569"/>
      <c r="AK2304" s="569"/>
      <c r="AL2304" s="569"/>
      <c r="AM2304" s="569"/>
      <c r="AN2304" s="569"/>
      <c r="AQ2304" s="525"/>
      <c r="AR2304" s="525"/>
      <c r="AS2304" s="525"/>
      <c r="AT2304" s="525"/>
      <c r="AU2304" s="525"/>
      <c r="AV2304" s="525"/>
      <c r="AW2304" s="525"/>
      <c r="AX2304" s="525"/>
      <c r="AY2304" s="525"/>
      <c r="AZ2304" s="525"/>
      <c r="BA2304" s="525"/>
    </row>
    <row r="2305" spans="28:53" s="94" customFormat="1">
      <c r="AB2305" s="575"/>
      <c r="AC2305" s="569"/>
      <c r="AD2305" s="569"/>
      <c r="AE2305" s="569"/>
      <c r="AF2305" s="569"/>
      <c r="AG2305" s="569"/>
      <c r="AH2305" s="569"/>
      <c r="AI2305" s="569"/>
      <c r="AJ2305" s="569"/>
      <c r="AK2305" s="569"/>
      <c r="AL2305" s="569"/>
      <c r="AM2305" s="569"/>
      <c r="AN2305" s="569"/>
      <c r="AQ2305" s="525"/>
      <c r="AR2305" s="525"/>
      <c r="AS2305" s="525"/>
      <c r="AT2305" s="525"/>
      <c r="AU2305" s="525"/>
      <c r="AV2305" s="525"/>
      <c r="AW2305" s="525"/>
      <c r="AX2305" s="525"/>
      <c r="AY2305" s="525"/>
      <c r="AZ2305" s="525"/>
      <c r="BA2305" s="525"/>
    </row>
    <row r="2306" spans="28:53" s="94" customFormat="1">
      <c r="AB2306" s="575"/>
      <c r="AC2306" s="569"/>
      <c r="AD2306" s="569"/>
      <c r="AE2306" s="569"/>
      <c r="AF2306" s="569"/>
      <c r="AG2306" s="569"/>
      <c r="AH2306" s="569"/>
      <c r="AI2306" s="569"/>
      <c r="AJ2306" s="569"/>
      <c r="AK2306" s="569"/>
      <c r="AL2306" s="569"/>
      <c r="AM2306" s="569"/>
      <c r="AN2306" s="569"/>
      <c r="AQ2306" s="525"/>
      <c r="AR2306" s="525"/>
      <c r="AS2306" s="525"/>
      <c r="AT2306" s="525"/>
      <c r="AU2306" s="525"/>
      <c r="AV2306" s="525"/>
      <c r="AW2306" s="525"/>
      <c r="AX2306" s="525"/>
      <c r="AY2306" s="525"/>
      <c r="AZ2306" s="525"/>
      <c r="BA2306" s="525"/>
    </row>
    <row r="2307" spans="28:53" s="94" customFormat="1">
      <c r="AB2307" s="575"/>
      <c r="AC2307" s="569"/>
      <c r="AD2307" s="569"/>
      <c r="AE2307" s="569"/>
      <c r="AF2307" s="569"/>
      <c r="AG2307" s="569"/>
      <c r="AH2307" s="569"/>
      <c r="AI2307" s="569"/>
      <c r="AJ2307" s="569"/>
      <c r="AK2307" s="569"/>
      <c r="AL2307" s="569"/>
      <c r="AM2307" s="569"/>
      <c r="AN2307" s="569"/>
      <c r="AQ2307" s="525"/>
      <c r="AR2307" s="525"/>
      <c r="AS2307" s="525"/>
      <c r="AT2307" s="525"/>
      <c r="AU2307" s="525"/>
      <c r="AV2307" s="525"/>
      <c r="AW2307" s="525"/>
      <c r="AX2307" s="525"/>
      <c r="AY2307" s="525"/>
      <c r="AZ2307" s="525"/>
      <c r="BA2307" s="525"/>
    </row>
    <row r="2308" spans="28:53" s="94" customFormat="1">
      <c r="AB2308" s="575"/>
      <c r="AC2308" s="569"/>
      <c r="AD2308" s="569"/>
      <c r="AE2308" s="569"/>
      <c r="AF2308" s="569"/>
      <c r="AG2308" s="569"/>
      <c r="AH2308" s="569"/>
      <c r="AI2308" s="569"/>
      <c r="AJ2308" s="569"/>
      <c r="AK2308" s="569"/>
      <c r="AL2308" s="569"/>
      <c r="AM2308" s="569"/>
      <c r="AN2308" s="569"/>
      <c r="AQ2308" s="525"/>
      <c r="AR2308" s="525"/>
      <c r="AS2308" s="525"/>
      <c r="AT2308" s="525"/>
      <c r="AU2308" s="525"/>
      <c r="AV2308" s="525"/>
      <c r="AW2308" s="525"/>
      <c r="AX2308" s="525"/>
      <c r="AY2308" s="525"/>
      <c r="AZ2308" s="525"/>
      <c r="BA2308" s="525"/>
    </row>
    <row r="2309" spans="28:53" s="94" customFormat="1">
      <c r="AB2309" s="575"/>
      <c r="AC2309" s="569"/>
      <c r="AD2309" s="569"/>
      <c r="AE2309" s="569"/>
      <c r="AF2309" s="569"/>
      <c r="AG2309" s="569"/>
      <c r="AH2309" s="569"/>
      <c r="AI2309" s="569"/>
      <c r="AJ2309" s="569"/>
      <c r="AK2309" s="569"/>
      <c r="AL2309" s="569"/>
      <c r="AM2309" s="569"/>
      <c r="AN2309" s="569"/>
      <c r="AQ2309" s="525"/>
      <c r="AR2309" s="525"/>
      <c r="AS2309" s="525"/>
      <c r="AT2309" s="525"/>
      <c r="AU2309" s="525"/>
      <c r="AV2309" s="525"/>
      <c r="AW2309" s="525"/>
      <c r="AX2309" s="525"/>
      <c r="AY2309" s="525"/>
      <c r="AZ2309" s="525"/>
      <c r="BA2309" s="525"/>
    </row>
    <row r="2310" spans="28:53" s="94" customFormat="1">
      <c r="AB2310" s="575"/>
      <c r="AC2310" s="569"/>
      <c r="AD2310" s="569"/>
      <c r="AE2310" s="569"/>
      <c r="AF2310" s="569"/>
      <c r="AG2310" s="569"/>
      <c r="AH2310" s="569"/>
      <c r="AI2310" s="569"/>
      <c r="AJ2310" s="569"/>
      <c r="AK2310" s="569"/>
      <c r="AL2310" s="569"/>
      <c r="AM2310" s="569"/>
      <c r="AN2310" s="569"/>
      <c r="AQ2310" s="525"/>
      <c r="AR2310" s="525"/>
      <c r="AS2310" s="525"/>
      <c r="AT2310" s="525"/>
      <c r="AU2310" s="525"/>
      <c r="AV2310" s="525"/>
      <c r="AW2310" s="525"/>
      <c r="AX2310" s="525"/>
      <c r="AY2310" s="525"/>
      <c r="AZ2310" s="525"/>
      <c r="BA2310" s="525"/>
    </row>
    <row r="2311" spans="28:53" s="94" customFormat="1">
      <c r="AB2311" s="575"/>
      <c r="AC2311" s="569"/>
      <c r="AD2311" s="569"/>
      <c r="AE2311" s="569"/>
      <c r="AF2311" s="569"/>
      <c r="AG2311" s="569"/>
      <c r="AH2311" s="569"/>
      <c r="AI2311" s="569"/>
      <c r="AJ2311" s="569"/>
      <c r="AK2311" s="569"/>
      <c r="AL2311" s="569"/>
      <c r="AM2311" s="569"/>
      <c r="AN2311" s="569"/>
      <c r="AQ2311" s="525"/>
      <c r="AR2311" s="525"/>
      <c r="AS2311" s="525"/>
      <c r="AT2311" s="525"/>
      <c r="AU2311" s="525"/>
      <c r="AV2311" s="525"/>
      <c r="AW2311" s="525"/>
      <c r="AX2311" s="525"/>
      <c r="AY2311" s="525"/>
      <c r="AZ2311" s="525"/>
      <c r="BA2311" s="525"/>
    </row>
    <row r="2312" spans="28:53" s="94" customFormat="1">
      <c r="AB2312" s="575"/>
      <c r="AC2312" s="569"/>
      <c r="AD2312" s="569"/>
      <c r="AE2312" s="569"/>
      <c r="AF2312" s="569"/>
      <c r="AG2312" s="569"/>
      <c r="AH2312" s="569"/>
      <c r="AI2312" s="569"/>
      <c r="AJ2312" s="569"/>
      <c r="AK2312" s="569"/>
      <c r="AL2312" s="569"/>
      <c r="AM2312" s="569"/>
      <c r="AN2312" s="569"/>
      <c r="AQ2312" s="525"/>
      <c r="AR2312" s="525"/>
      <c r="AS2312" s="525"/>
      <c r="AT2312" s="525"/>
      <c r="AU2312" s="525"/>
      <c r="AV2312" s="525"/>
      <c r="AW2312" s="525"/>
      <c r="AX2312" s="525"/>
      <c r="AY2312" s="525"/>
      <c r="AZ2312" s="525"/>
      <c r="BA2312" s="525"/>
    </row>
    <row r="2313" spans="28:53" s="94" customFormat="1">
      <c r="AB2313" s="575"/>
      <c r="AC2313" s="569"/>
      <c r="AD2313" s="569"/>
      <c r="AE2313" s="569"/>
      <c r="AF2313" s="569"/>
      <c r="AG2313" s="569"/>
      <c r="AH2313" s="569"/>
      <c r="AI2313" s="569"/>
      <c r="AJ2313" s="569"/>
      <c r="AK2313" s="569"/>
      <c r="AL2313" s="569"/>
      <c r="AM2313" s="569"/>
      <c r="AN2313" s="569"/>
      <c r="AQ2313" s="525"/>
      <c r="AR2313" s="525"/>
      <c r="AS2313" s="525"/>
      <c r="AT2313" s="525"/>
      <c r="AU2313" s="525"/>
      <c r="AV2313" s="525"/>
      <c r="AW2313" s="525"/>
      <c r="AX2313" s="525"/>
      <c r="AY2313" s="525"/>
      <c r="AZ2313" s="525"/>
      <c r="BA2313" s="525"/>
    </row>
    <row r="2314" spans="28:53" s="94" customFormat="1">
      <c r="AB2314" s="575"/>
      <c r="AC2314" s="569"/>
      <c r="AD2314" s="569"/>
      <c r="AE2314" s="569"/>
      <c r="AF2314" s="569"/>
      <c r="AG2314" s="569"/>
      <c r="AH2314" s="569"/>
      <c r="AI2314" s="569"/>
      <c r="AJ2314" s="569"/>
      <c r="AK2314" s="569"/>
      <c r="AL2314" s="569"/>
      <c r="AM2314" s="569"/>
      <c r="AN2314" s="569"/>
      <c r="AQ2314" s="525"/>
      <c r="AR2314" s="525"/>
      <c r="AS2314" s="525"/>
      <c r="AT2314" s="525"/>
      <c r="AU2314" s="525"/>
      <c r="AV2314" s="525"/>
      <c r="AW2314" s="525"/>
      <c r="AX2314" s="525"/>
      <c r="AY2314" s="525"/>
      <c r="AZ2314" s="525"/>
      <c r="BA2314" s="525"/>
    </row>
    <row r="2315" spans="28:53" s="94" customFormat="1">
      <c r="AB2315" s="575"/>
      <c r="AC2315" s="569"/>
      <c r="AD2315" s="569"/>
      <c r="AE2315" s="569"/>
      <c r="AF2315" s="569"/>
      <c r="AG2315" s="569"/>
      <c r="AH2315" s="569"/>
      <c r="AI2315" s="569"/>
      <c r="AJ2315" s="569"/>
      <c r="AK2315" s="569"/>
      <c r="AL2315" s="569"/>
      <c r="AM2315" s="569"/>
      <c r="AN2315" s="569"/>
      <c r="AQ2315" s="525"/>
      <c r="AR2315" s="525"/>
      <c r="AS2315" s="525"/>
      <c r="AT2315" s="525"/>
      <c r="AU2315" s="525"/>
      <c r="AV2315" s="525"/>
      <c r="AW2315" s="525"/>
      <c r="AX2315" s="525"/>
      <c r="AY2315" s="525"/>
      <c r="AZ2315" s="525"/>
      <c r="BA2315" s="525"/>
    </row>
    <row r="2316" spans="28:53" s="94" customFormat="1">
      <c r="AB2316" s="575"/>
      <c r="AC2316" s="569"/>
      <c r="AD2316" s="569"/>
      <c r="AE2316" s="569"/>
      <c r="AF2316" s="569"/>
      <c r="AG2316" s="569"/>
      <c r="AH2316" s="569"/>
      <c r="AI2316" s="569"/>
      <c r="AJ2316" s="569"/>
      <c r="AK2316" s="569"/>
      <c r="AL2316" s="569"/>
      <c r="AM2316" s="569"/>
      <c r="AN2316" s="569"/>
      <c r="AQ2316" s="525"/>
      <c r="AR2316" s="525"/>
      <c r="AS2316" s="525"/>
      <c r="AT2316" s="525"/>
      <c r="AU2316" s="525"/>
      <c r="AV2316" s="525"/>
      <c r="AW2316" s="525"/>
      <c r="AX2316" s="525"/>
      <c r="AY2316" s="525"/>
      <c r="AZ2316" s="525"/>
      <c r="BA2316" s="525"/>
    </row>
    <row r="2317" spans="28:53" s="94" customFormat="1">
      <c r="AB2317" s="575"/>
      <c r="AC2317" s="569"/>
      <c r="AD2317" s="569"/>
      <c r="AE2317" s="569"/>
      <c r="AF2317" s="569"/>
      <c r="AG2317" s="569"/>
      <c r="AH2317" s="569"/>
      <c r="AI2317" s="569"/>
      <c r="AJ2317" s="569"/>
      <c r="AK2317" s="569"/>
      <c r="AL2317" s="569"/>
      <c r="AM2317" s="569"/>
      <c r="AN2317" s="569"/>
      <c r="AQ2317" s="525"/>
      <c r="AR2317" s="525"/>
      <c r="AS2317" s="525"/>
      <c r="AT2317" s="525"/>
      <c r="AU2317" s="525"/>
      <c r="AV2317" s="525"/>
      <c r="AW2317" s="525"/>
      <c r="AX2317" s="525"/>
      <c r="AY2317" s="525"/>
      <c r="AZ2317" s="525"/>
      <c r="BA2317" s="525"/>
    </row>
    <row r="2318" spans="28:53" s="94" customFormat="1">
      <c r="AB2318" s="575"/>
      <c r="AC2318" s="569"/>
      <c r="AD2318" s="569"/>
      <c r="AE2318" s="569"/>
      <c r="AF2318" s="569"/>
      <c r="AG2318" s="569"/>
      <c r="AH2318" s="569"/>
      <c r="AI2318" s="569"/>
      <c r="AJ2318" s="569"/>
      <c r="AK2318" s="569"/>
      <c r="AL2318" s="569"/>
      <c r="AM2318" s="569"/>
      <c r="AN2318" s="569"/>
      <c r="AQ2318" s="525"/>
      <c r="AR2318" s="525"/>
      <c r="AS2318" s="525"/>
      <c r="AT2318" s="525"/>
      <c r="AU2318" s="525"/>
      <c r="AV2318" s="525"/>
      <c r="AW2318" s="525"/>
      <c r="AX2318" s="525"/>
      <c r="AY2318" s="525"/>
      <c r="AZ2318" s="525"/>
      <c r="BA2318" s="525"/>
    </row>
    <row r="2319" spans="28:53" s="94" customFormat="1">
      <c r="AB2319" s="575"/>
      <c r="AC2319" s="569"/>
      <c r="AD2319" s="569"/>
      <c r="AE2319" s="569"/>
      <c r="AF2319" s="569"/>
      <c r="AG2319" s="569"/>
      <c r="AH2319" s="569"/>
      <c r="AI2319" s="569"/>
      <c r="AJ2319" s="569"/>
      <c r="AK2319" s="569"/>
      <c r="AL2319" s="569"/>
      <c r="AM2319" s="569"/>
      <c r="AN2319" s="569"/>
      <c r="AQ2319" s="525"/>
      <c r="AR2319" s="525"/>
      <c r="AS2319" s="525"/>
      <c r="AT2319" s="525"/>
      <c r="AU2319" s="525"/>
      <c r="AV2319" s="525"/>
      <c r="AW2319" s="525"/>
      <c r="AX2319" s="525"/>
      <c r="AY2319" s="525"/>
      <c r="AZ2319" s="525"/>
      <c r="BA2319" s="525"/>
    </row>
    <row r="2320" spans="28:53" s="94" customFormat="1">
      <c r="AB2320" s="575"/>
      <c r="AC2320" s="569"/>
      <c r="AD2320" s="569"/>
      <c r="AE2320" s="569"/>
      <c r="AF2320" s="569"/>
      <c r="AG2320" s="569"/>
      <c r="AH2320" s="569"/>
      <c r="AI2320" s="569"/>
      <c r="AJ2320" s="569"/>
      <c r="AK2320" s="569"/>
      <c r="AL2320" s="569"/>
      <c r="AM2320" s="569"/>
      <c r="AN2320" s="569"/>
      <c r="AQ2320" s="525"/>
      <c r="AR2320" s="525"/>
      <c r="AS2320" s="525"/>
      <c r="AT2320" s="525"/>
      <c r="AU2320" s="525"/>
      <c r="AV2320" s="525"/>
      <c r="AW2320" s="525"/>
      <c r="AX2320" s="525"/>
      <c r="AY2320" s="525"/>
      <c r="AZ2320" s="525"/>
      <c r="BA2320" s="525"/>
    </row>
    <row r="2321" spans="28:53" s="94" customFormat="1">
      <c r="AB2321" s="575"/>
      <c r="AC2321" s="569"/>
      <c r="AD2321" s="569"/>
      <c r="AE2321" s="569"/>
      <c r="AF2321" s="569"/>
      <c r="AG2321" s="569"/>
      <c r="AH2321" s="569"/>
      <c r="AI2321" s="569"/>
      <c r="AJ2321" s="569"/>
      <c r="AK2321" s="569"/>
      <c r="AL2321" s="569"/>
      <c r="AM2321" s="569"/>
      <c r="AN2321" s="569"/>
      <c r="AQ2321" s="525"/>
      <c r="AR2321" s="525"/>
      <c r="AS2321" s="525"/>
      <c r="AT2321" s="525"/>
      <c r="AU2321" s="525"/>
      <c r="AV2321" s="525"/>
      <c r="AW2321" s="525"/>
      <c r="AX2321" s="525"/>
      <c r="AY2321" s="525"/>
      <c r="AZ2321" s="525"/>
      <c r="BA2321" s="525"/>
    </row>
    <row r="2322" spans="28:53" s="94" customFormat="1">
      <c r="AB2322" s="575"/>
      <c r="AC2322" s="569"/>
      <c r="AD2322" s="569"/>
      <c r="AE2322" s="569"/>
      <c r="AF2322" s="569"/>
      <c r="AG2322" s="569"/>
      <c r="AH2322" s="569"/>
      <c r="AI2322" s="569"/>
      <c r="AJ2322" s="569"/>
      <c r="AK2322" s="569"/>
      <c r="AL2322" s="569"/>
      <c r="AM2322" s="569"/>
      <c r="AN2322" s="569"/>
      <c r="AQ2322" s="525"/>
      <c r="AR2322" s="525"/>
      <c r="AS2322" s="525"/>
      <c r="AT2322" s="525"/>
      <c r="AU2322" s="525"/>
      <c r="AV2322" s="525"/>
      <c r="AW2322" s="525"/>
      <c r="AX2322" s="525"/>
      <c r="AY2322" s="525"/>
      <c r="AZ2322" s="525"/>
      <c r="BA2322" s="525"/>
    </row>
    <row r="2323" spans="28:53" s="94" customFormat="1">
      <c r="AB2323" s="575"/>
      <c r="AC2323" s="569"/>
      <c r="AD2323" s="569"/>
      <c r="AE2323" s="569"/>
      <c r="AF2323" s="569"/>
      <c r="AG2323" s="569"/>
      <c r="AH2323" s="569"/>
      <c r="AI2323" s="569"/>
      <c r="AJ2323" s="569"/>
      <c r="AK2323" s="569"/>
      <c r="AL2323" s="569"/>
      <c r="AM2323" s="569"/>
      <c r="AN2323" s="569"/>
      <c r="AQ2323" s="525"/>
      <c r="AR2323" s="525"/>
      <c r="AS2323" s="525"/>
      <c r="AT2323" s="525"/>
      <c r="AU2323" s="525"/>
      <c r="AV2323" s="525"/>
      <c r="AW2323" s="525"/>
      <c r="AX2323" s="525"/>
      <c r="AY2323" s="525"/>
      <c r="AZ2323" s="525"/>
      <c r="BA2323" s="525"/>
    </row>
    <row r="2324" spans="28:53" s="94" customFormat="1">
      <c r="AB2324" s="575"/>
      <c r="AC2324" s="569"/>
      <c r="AD2324" s="569"/>
      <c r="AE2324" s="569"/>
      <c r="AF2324" s="569"/>
      <c r="AG2324" s="569"/>
      <c r="AH2324" s="569"/>
      <c r="AI2324" s="569"/>
      <c r="AJ2324" s="569"/>
      <c r="AK2324" s="569"/>
      <c r="AL2324" s="569"/>
      <c r="AM2324" s="569"/>
      <c r="AN2324" s="569"/>
      <c r="AQ2324" s="525"/>
      <c r="AR2324" s="525"/>
      <c r="AS2324" s="525"/>
      <c r="AT2324" s="525"/>
      <c r="AU2324" s="525"/>
      <c r="AV2324" s="525"/>
      <c r="AW2324" s="525"/>
      <c r="AX2324" s="525"/>
      <c r="AY2324" s="525"/>
      <c r="AZ2324" s="525"/>
      <c r="BA2324" s="525"/>
    </row>
    <row r="2325" spans="28:53" s="94" customFormat="1">
      <c r="AB2325" s="575"/>
      <c r="AC2325" s="569"/>
      <c r="AD2325" s="569"/>
      <c r="AE2325" s="569"/>
      <c r="AF2325" s="569"/>
      <c r="AG2325" s="569"/>
      <c r="AH2325" s="569"/>
      <c r="AI2325" s="569"/>
      <c r="AJ2325" s="569"/>
      <c r="AK2325" s="569"/>
      <c r="AL2325" s="569"/>
      <c r="AM2325" s="569"/>
      <c r="AN2325" s="569"/>
      <c r="AQ2325" s="525"/>
      <c r="AR2325" s="525"/>
      <c r="AS2325" s="525"/>
      <c r="AT2325" s="525"/>
      <c r="AU2325" s="525"/>
      <c r="AV2325" s="525"/>
      <c r="AW2325" s="525"/>
      <c r="AX2325" s="525"/>
      <c r="AY2325" s="525"/>
      <c r="AZ2325" s="525"/>
      <c r="BA2325" s="525"/>
    </row>
    <row r="2326" spans="28:53" s="94" customFormat="1">
      <c r="AB2326" s="575"/>
      <c r="AC2326" s="569"/>
      <c r="AD2326" s="569"/>
      <c r="AE2326" s="569"/>
      <c r="AF2326" s="569"/>
      <c r="AG2326" s="569"/>
      <c r="AH2326" s="569"/>
      <c r="AI2326" s="569"/>
      <c r="AJ2326" s="569"/>
      <c r="AK2326" s="569"/>
      <c r="AL2326" s="569"/>
      <c r="AM2326" s="569"/>
      <c r="AN2326" s="569"/>
      <c r="AQ2326" s="525"/>
      <c r="AR2326" s="525"/>
      <c r="AS2326" s="525"/>
      <c r="AT2326" s="525"/>
      <c r="AU2326" s="525"/>
      <c r="AV2326" s="525"/>
      <c r="AW2326" s="525"/>
      <c r="AX2326" s="525"/>
      <c r="AY2326" s="525"/>
      <c r="AZ2326" s="525"/>
      <c r="BA2326" s="525"/>
    </row>
    <row r="2327" spans="28:53" s="94" customFormat="1">
      <c r="AB2327" s="575"/>
      <c r="AC2327" s="569"/>
      <c r="AD2327" s="569"/>
      <c r="AE2327" s="569"/>
      <c r="AF2327" s="569"/>
      <c r="AG2327" s="569"/>
      <c r="AH2327" s="569"/>
      <c r="AI2327" s="569"/>
      <c r="AJ2327" s="569"/>
      <c r="AK2327" s="569"/>
      <c r="AL2327" s="569"/>
      <c r="AM2327" s="569"/>
      <c r="AN2327" s="569"/>
      <c r="AQ2327" s="525"/>
      <c r="AR2327" s="525"/>
      <c r="AS2327" s="525"/>
      <c r="AT2327" s="525"/>
      <c r="AU2327" s="525"/>
      <c r="AV2327" s="525"/>
      <c r="AW2327" s="525"/>
      <c r="AX2327" s="525"/>
      <c r="AY2327" s="525"/>
      <c r="AZ2327" s="525"/>
      <c r="BA2327" s="525"/>
    </row>
    <row r="2328" spans="28:53" s="94" customFormat="1">
      <c r="AB2328" s="575"/>
      <c r="AC2328" s="569"/>
      <c r="AD2328" s="569"/>
      <c r="AE2328" s="569"/>
      <c r="AF2328" s="569"/>
      <c r="AG2328" s="569"/>
      <c r="AH2328" s="569"/>
      <c r="AI2328" s="569"/>
      <c r="AJ2328" s="569"/>
      <c r="AK2328" s="569"/>
      <c r="AL2328" s="569"/>
      <c r="AM2328" s="569"/>
      <c r="AN2328" s="569"/>
      <c r="AQ2328" s="525"/>
      <c r="AR2328" s="525"/>
      <c r="AS2328" s="525"/>
      <c r="AT2328" s="525"/>
      <c r="AU2328" s="525"/>
      <c r="AV2328" s="525"/>
      <c r="AW2328" s="525"/>
      <c r="AX2328" s="525"/>
      <c r="AY2328" s="525"/>
      <c r="AZ2328" s="525"/>
      <c r="BA2328" s="525"/>
    </row>
    <row r="2329" spans="28:53" s="94" customFormat="1">
      <c r="AB2329" s="575"/>
      <c r="AC2329" s="569"/>
      <c r="AD2329" s="569"/>
      <c r="AE2329" s="569"/>
      <c r="AF2329" s="569"/>
      <c r="AG2329" s="569"/>
      <c r="AH2329" s="569"/>
      <c r="AI2329" s="569"/>
      <c r="AJ2329" s="569"/>
      <c r="AK2329" s="569"/>
      <c r="AL2329" s="569"/>
      <c r="AM2329" s="569"/>
      <c r="AN2329" s="569"/>
      <c r="AQ2329" s="525"/>
      <c r="AR2329" s="525"/>
      <c r="AS2329" s="525"/>
      <c r="AT2329" s="525"/>
      <c r="AU2329" s="525"/>
      <c r="AV2329" s="525"/>
      <c r="AW2329" s="525"/>
      <c r="AX2329" s="525"/>
      <c r="AY2329" s="525"/>
      <c r="AZ2329" s="525"/>
      <c r="BA2329" s="525"/>
    </row>
    <row r="2330" spans="28:53" s="94" customFormat="1">
      <c r="AB2330" s="575"/>
      <c r="AC2330" s="569"/>
      <c r="AD2330" s="569"/>
      <c r="AE2330" s="569"/>
      <c r="AF2330" s="569"/>
      <c r="AG2330" s="569"/>
      <c r="AH2330" s="569"/>
      <c r="AI2330" s="569"/>
      <c r="AJ2330" s="569"/>
      <c r="AK2330" s="569"/>
      <c r="AL2330" s="569"/>
      <c r="AM2330" s="569"/>
      <c r="AN2330" s="569"/>
      <c r="AQ2330" s="525"/>
      <c r="AR2330" s="525"/>
      <c r="AS2330" s="525"/>
      <c r="AT2330" s="525"/>
      <c r="AU2330" s="525"/>
      <c r="AV2330" s="525"/>
      <c r="AW2330" s="525"/>
      <c r="AX2330" s="525"/>
      <c r="AY2330" s="525"/>
      <c r="AZ2330" s="525"/>
      <c r="BA2330" s="525"/>
    </row>
    <row r="2331" spans="28:53" s="94" customFormat="1">
      <c r="AB2331" s="575"/>
      <c r="AC2331" s="569"/>
      <c r="AD2331" s="569"/>
      <c r="AE2331" s="569"/>
      <c r="AF2331" s="569"/>
      <c r="AG2331" s="569"/>
      <c r="AH2331" s="569"/>
      <c r="AI2331" s="569"/>
      <c r="AJ2331" s="569"/>
      <c r="AK2331" s="569"/>
      <c r="AL2331" s="569"/>
      <c r="AM2331" s="569"/>
      <c r="AN2331" s="569"/>
      <c r="AQ2331" s="525"/>
      <c r="AR2331" s="525"/>
      <c r="AS2331" s="525"/>
      <c r="AT2331" s="525"/>
      <c r="AU2331" s="525"/>
      <c r="AV2331" s="525"/>
      <c r="AW2331" s="525"/>
      <c r="AX2331" s="525"/>
      <c r="AY2331" s="525"/>
      <c r="AZ2331" s="525"/>
      <c r="BA2331" s="525"/>
    </row>
    <row r="2332" spans="28:53" s="94" customFormat="1">
      <c r="AB2332" s="575"/>
      <c r="AC2332" s="569"/>
      <c r="AD2332" s="569"/>
      <c r="AE2332" s="569"/>
      <c r="AF2332" s="569"/>
      <c r="AG2332" s="569"/>
      <c r="AH2332" s="569"/>
      <c r="AI2332" s="569"/>
      <c r="AJ2332" s="569"/>
      <c r="AK2332" s="569"/>
      <c r="AL2332" s="569"/>
      <c r="AM2332" s="569"/>
      <c r="AN2332" s="569"/>
      <c r="AQ2332" s="525"/>
      <c r="AR2332" s="525"/>
      <c r="AS2332" s="525"/>
      <c r="AT2332" s="525"/>
      <c r="AU2332" s="525"/>
      <c r="AV2332" s="525"/>
      <c r="AW2332" s="525"/>
      <c r="AX2332" s="525"/>
      <c r="AY2332" s="525"/>
      <c r="AZ2332" s="525"/>
      <c r="BA2332" s="525"/>
    </row>
    <row r="2333" spans="28:53" s="94" customFormat="1">
      <c r="AB2333" s="575"/>
      <c r="AC2333" s="569"/>
      <c r="AD2333" s="569"/>
      <c r="AE2333" s="569"/>
      <c r="AF2333" s="569"/>
      <c r="AG2333" s="569"/>
      <c r="AH2333" s="569"/>
      <c r="AI2333" s="569"/>
      <c r="AJ2333" s="569"/>
      <c r="AK2333" s="569"/>
      <c r="AL2333" s="569"/>
      <c r="AM2333" s="569"/>
      <c r="AN2333" s="569"/>
      <c r="AQ2333" s="525"/>
      <c r="AR2333" s="525"/>
      <c r="AS2333" s="525"/>
      <c r="AT2333" s="525"/>
      <c r="AU2333" s="525"/>
      <c r="AV2333" s="525"/>
      <c r="AW2333" s="525"/>
      <c r="AX2333" s="525"/>
      <c r="AY2333" s="525"/>
      <c r="AZ2333" s="525"/>
      <c r="BA2333" s="525"/>
    </row>
    <row r="2334" spans="28:53" s="94" customFormat="1">
      <c r="AB2334" s="575"/>
      <c r="AC2334" s="569"/>
      <c r="AD2334" s="569"/>
      <c r="AE2334" s="569"/>
      <c r="AF2334" s="569"/>
      <c r="AG2334" s="569"/>
      <c r="AH2334" s="569"/>
      <c r="AI2334" s="569"/>
      <c r="AJ2334" s="569"/>
      <c r="AK2334" s="569"/>
      <c r="AL2334" s="569"/>
      <c r="AM2334" s="569"/>
      <c r="AN2334" s="569"/>
      <c r="AQ2334" s="525"/>
      <c r="AR2334" s="525"/>
      <c r="AS2334" s="525"/>
      <c r="AT2334" s="525"/>
      <c r="AU2334" s="525"/>
      <c r="AV2334" s="525"/>
      <c r="AW2334" s="525"/>
      <c r="AX2334" s="525"/>
      <c r="AY2334" s="525"/>
      <c r="AZ2334" s="525"/>
      <c r="BA2334" s="525"/>
    </row>
    <row r="2335" spans="28:53" s="94" customFormat="1">
      <c r="AB2335" s="575"/>
      <c r="AC2335" s="569"/>
      <c r="AD2335" s="569"/>
      <c r="AE2335" s="569"/>
      <c r="AF2335" s="569"/>
      <c r="AG2335" s="569"/>
      <c r="AH2335" s="569"/>
      <c r="AI2335" s="569"/>
      <c r="AJ2335" s="569"/>
      <c r="AK2335" s="569"/>
      <c r="AL2335" s="569"/>
      <c r="AM2335" s="569"/>
      <c r="AN2335" s="569"/>
      <c r="AQ2335" s="525"/>
      <c r="AR2335" s="525"/>
      <c r="AS2335" s="525"/>
      <c r="AT2335" s="525"/>
      <c r="AU2335" s="525"/>
      <c r="AV2335" s="525"/>
      <c r="AW2335" s="525"/>
      <c r="AX2335" s="525"/>
      <c r="AY2335" s="525"/>
      <c r="AZ2335" s="525"/>
      <c r="BA2335" s="525"/>
    </row>
    <row r="2336" spans="28:53" s="94" customFormat="1">
      <c r="AB2336" s="575"/>
      <c r="AC2336" s="569"/>
      <c r="AD2336" s="569"/>
      <c r="AE2336" s="569"/>
      <c r="AF2336" s="569"/>
      <c r="AG2336" s="569"/>
      <c r="AH2336" s="569"/>
      <c r="AI2336" s="569"/>
      <c r="AJ2336" s="569"/>
      <c r="AK2336" s="569"/>
      <c r="AL2336" s="569"/>
      <c r="AM2336" s="569"/>
      <c r="AN2336" s="569"/>
      <c r="AQ2336" s="525"/>
      <c r="AR2336" s="525"/>
      <c r="AS2336" s="525"/>
      <c r="AT2336" s="525"/>
      <c r="AU2336" s="525"/>
      <c r="AV2336" s="525"/>
      <c r="AW2336" s="525"/>
      <c r="AX2336" s="525"/>
      <c r="AY2336" s="525"/>
      <c r="AZ2336" s="525"/>
      <c r="BA2336" s="525"/>
    </row>
    <row r="2337" spans="28:53" s="94" customFormat="1">
      <c r="AB2337" s="575"/>
      <c r="AC2337" s="569"/>
      <c r="AD2337" s="569"/>
      <c r="AE2337" s="569"/>
      <c r="AF2337" s="569"/>
      <c r="AG2337" s="569"/>
      <c r="AH2337" s="569"/>
      <c r="AI2337" s="569"/>
      <c r="AJ2337" s="569"/>
      <c r="AK2337" s="569"/>
      <c r="AL2337" s="569"/>
      <c r="AM2337" s="569"/>
      <c r="AN2337" s="569"/>
      <c r="AQ2337" s="525"/>
      <c r="AR2337" s="525"/>
      <c r="AS2337" s="525"/>
      <c r="AT2337" s="525"/>
      <c r="AU2337" s="525"/>
      <c r="AV2337" s="525"/>
      <c r="AW2337" s="525"/>
      <c r="AX2337" s="525"/>
      <c r="AY2337" s="525"/>
      <c r="AZ2337" s="525"/>
      <c r="BA2337" s="525"/>
    </row>
    <row r="2338" spans="28:53" s="94" customFormat="1">
      <c r="AB2338" s="575"/>
      <c r="AC2338" s="569"/>
      <c r="AD2338" s="569"/>
      <c r="AE2338" s="569"/>
      <c r="AF2338" s="569"/>
      <c r="AG2338" s="569"/>
      <c r="AH2338" s="569"/>
      <c r="AI2338" s="569"/>
      <c r="AJ2338" s="569"/>
      <c r="AK2338" s="569"/>
      <c r="AL2338" s="569"/>
      <c r="AM2338" s="569"/>
      <c r="AN2338" s="569"/>
      <c r="AQ2338" s="525"/>
      <c r="AR2338" s="525"/>
      <c r="AS2338" s="525"/>
      <c r="AT2338" s="525"/>
      <c r="AU2338" s="525"/>
      <c r="AV2338" s="525"/>
      <c r="AW2338" s="525"/>
      <c r="AX2338" s="525"/>
      <c r="AY2338" s="525"/>
      <c r="AZ2338" s="525"/>
      <c r="BA2338" s="525"/>
    </row>
    <row r="2339" spans="28:53" s="94" customFormat="1">
      <c r="AB2339" s="575"/>
      <c r="AC2339" s="569"/>
      <c r="AD2339" s="569"/>
      <c r="AE2339" s="569"/>
      <c r="AF2339" s="569"/>
      <c r="AG2339" s="569"/>
      <c r="AH2339" s="569"/>
      <c r="AI2339" s="569"/>
      <c r="AJ2339" s="569"/>
      <c r="AK2339" s="569"/>
      <c r="AL2339" s="569"/>
      <c r="AM2339" s="569"/>
      <c r="AN2339" s="569"/>
      <c r="AQ2339" s="525"/>
      <c r="AR2339" s="525"/>
      <c r="AS2339" s="525"/>
      <c r="AT2339" s="525"/>
      <c r="AU2339" s="525"/>
      <c r="AV2339" s="525"/>
      <c r="AW2339" s="525"/>
      <c r="AX2339" s="525"/>
      <c r="AY2339" s="525"/>
      <c r="AZ2339" s="525"/>
      <c r="BA2339" s="525"/>
    </row>
    <row r="2340" spans="28:53" s="94" customFormat="1">
      <c r="AB2340" s="575"/>
      <c r="AC2340" s="569"/>
      <c r="AD2340" s="569"/>
      <c r="AE2340" s="569"/>
      <c r="AF2340" s="569"/>
      <c r="AG2340" s="569"/>
      <c r="AH2340" s="569"/>
      <c r="AI2340" s="569"/>
      <c r="AJ2340" s="569"/>
      <c r="AK2340" s="569"/>
      <c r="AL2340" s="569"/>
      <c r="AM2340" s="569"/>
      <c r="AN2340" s="569"/>
      <c r="AQ2340" s="525"/>
      <c r="AR2340" s="525"/>
      <c r="AS2340" s="525"/>
      <c r="AT2340" s="525"/>
      <c r="AU2340" s="525"/>
      <c r="AV2340" s="525"/>
      <c r="AW2340" s="525"/>
      <c r="AX2340" s="525"/>
      <c r="AY2340" s="525"/>
      <c r="AZ2340" s="525"/>
      <c r="BA2340" s="525"/>
    </row>
    <row r="2341" spans="28:53" s="94" customFormat="1">
      <c r="AB2341" s="575"/>
      <c r="AC2341" s="569"/>
      <c r="AD2341" s="569"/>
      <c r="AE2341" s="569"/>
      <c r="AF2341" s="569"/>
      <c r="AG2341" s="569"/>
      <c r="AH2341" s="569"/>
      <c r="AI2341" s="569"/>
      <c r="AJ2341" s="569"/>
      <c r="AK2341" s="569"/>
      <c r="AL2341" s="569"/>
      <c r="AM2341" s="569"/>
      <c r="AN2341" s="569"/>
      <c r="AQ2341" s="525"/>
      <c r="AR2341" s="525"/>
      <c r="AS2341" s="525"/>
      <c r="AT2341" s="525"/>
      <c r="AU2341" s="525"/>
      <c r="AV2341" s="525"/>
      <c r="AW2341" s="525"/>
      <c r="AX2341" s="525"/>
      <c r="AY2341" s="525"/>
      <c r="AZ2341" s="525"/>
      <c r="BA2341" s="525"/>
    </row>
    <row r="2342" spans="28:53" s="94" customFormat="1">
      <c r="AB2342" s="575"/>
      <c r="AC2342" s="569"/>
      <c r="AD2342" s="569"/>
      <c r="AE2342" s="569"/>
      <c r="AF2342" s="569"/>
      <c r="AG2342" s="569"/>
      <c r="AH2342" s="569"/>
      <c r="AI2342" s="569"/>
      <c r="AJ2342" s="569"/>
      <c r="AK2342" s="569"/>
      <c r="AL2342" s="569"/>
      <c r="AM2342" s="569"/>
      <c r="AN2342" s="569"/>
      <c r="AQ2342" s="525"/>
      <c r="AR2342" s="525"/>
      <c r="AS2342" s="525"/>
      <c r="AT2342" s="525"/>
      <c r="AU2342" s="525"/>
      <c r="AV2342" s="525"/>
      <c r="AW2342" s="525"/>
      <c r="AX2342" s="525"/>
      <c r="AY2342" s="525"/>
      <c r="AZ2342" s="525"/>
      <c r="BA2342" s="525"/>
    </row>
    <row r="2343" spans="28:53" s="94" customFormat="1">
      <c r="AB2343" s="575"/>
      <c r="AC2343" s="569"/>
      <c r="AD2343" s="569"/>
      <c r="AE2343" s="569"/>
      <c r="AF2343" s="569"/>
      <c r="AG2343" s="569"/>
      <c r="AH2343" s="569"/>
      <c r="AI2343" s="569"/>
      <c r="AJ2343" s="569"/>
      <c r="AK2343" s="569"/>
      <c r="AL2343" s="569"/>
      <c r="AM2343" s="569"/>
      <c r="AN2343" s="569"/>
      <c r="AQ2343" s="525"/>
      <c r="AR2343" s="525"/>
      <c r="AS2343" s="525"/>
      <c r="AT2343" s="525"/>
      <c r="AU2343" s="525"/>
      <c r="AV2343" s="525"/>
      <c r="AW2343" s="525"/>
      <c r="AX2343" s="525"/>
      <c r="AY2343" s="525"/>
      <c r="AZ2343" s="525"/>
      <c r="BA2343" s="525"/>
    </row>
    <row r="2344" spans="28:53" s="94" customFormat="1">
      <c r="AB2344" s="575"/>
      <c r="AC2344" s="569"/>
      <c r="AD2344" s="569"/>
      <c r="AE2344" s="569"/>
      <c r="AF2344" s="569"/>
      <c r="AG2344" s="569"/>
      <c r="AH2344" s="569"/>
      <c r="AI2344" s="569"/>
      <c r="AJ2344" s="569"/>
      <c r="AK2344" s="569"/>
      <c r="AL2344" s="569"/>
      <c r="AM2344" s="569"/>
      <c r="AN2344" s="569"/>
      <c r="AQ2344" s="525"/>
      <c r="AR2344" s="525"/>
      <c r="AS2344" s="525"/>
      <c r="AT2344" s="525"/>
      <c r="AU2344" s="525"/>
      <c r="AV2344" s="525"/>
      <c r="AW2344" s="525"/>
      <c r="AX2344" s="525"/>
      <c r="AY2344" s="525"/>
      <c r="AZ2344" s="525"/>
      <c r="BA2344" s="525"/>
    </row>
    <row r="2345" spans="28:53" s="94" customFormat="1">
      <c r="AB2345" s="575"/>
      <c r="AC2345" s="569"/>
      <c r="AD2345" s="569"/>
      <c r="AE2345" s="569"/>
      <c r="AF2345" s="569"/>
      <c r="AG2345" s="569"/>
      <c r="AH2345" s="569"/>
      <c r="AI2345" s="569"/>
      <c r="AJ2345" s="569"/>
      <c r="AK2345" s="569"/>
      <c r="AL2345" s="569"/>
      <c r="AM2345" s="569"/>
      <c r="AN2345" s="569"/>
      <c r="AQ2345" s="525"/>
      <c r="AR2345" s="525"/>
      <c r="AS2345" s="525"/>
      <c r="AT2345" s="525"/>
      <c r="AU2345" s="525"/>
      <c r="AV2345" s="525"/>
      <c r="AW2345" s="525"/>
      <c r="AX2345" s="525"/>
      <c r="AY2345" s="525"/>
      <c r="AZ2345" s="525"/>
      <c r="BA2345" s="525"/>
    </row>
    <row r="2346" spans="28:53" s="94" customFormat="1">
      <c r="AB2346" s="575"/>
      <c r="AC2346" s="569"/>
      <c r="AD2346" s="569"/>
      <c r="AE2346" s="569"/>
      <c r="AF2346" s="569"/>
      <c r="AG2346" s="569"/>
      <c r="AH2346" s="569"/>
      <c r="AI2346" s="569"/>
      <c r="AJ2346" s="569"/>
      <c r="AK2346" s="569"/>
      <c r="AL2346" s="569"/>
      <c r="AM2346" s="569"/>
      <c r="AN2346" s="569"/>
      <c r="AQ2346" s="525"/>
      <c r="AR2346" s="525"/>
      <c r="AS2346" s="525"/>
      <c r="AT2346" s="525"/>
      <c r="AU2346" s="525"/>
      <c r="AV2346" s="525"/>
      <c r="AW2346" s="525"/>
      <c r="AX2346" s="525"/>
      <c r="AY2346" s="525"/>
      <c r="AZ2346" s="525"/>
      <c r="BA2346" s="525"/>
    </row>
    <row r="2347" spans="28:53" s="94" customFormat="1">
      <c r="AB2347" s="575"/>
      <c r="AC2347" s="569"/>
      <c r="AD2347" s="569"/>
      <c r="AE2347" s="569"/>
      <c r="AF2347" s="569"/>
      <c r="AG2347" s="569"/>
      <c r="AH2347" s="569"/>
      <c r="AI2347" s="569"/>
      <c r="AJ2347" s="569"/>
      <c r="AK2347" s="569"/>
      <c r="AL2347" s="569"/>
      <c r="AM2347" s="569"/>
      <c r="AN2347" s="569"/>
      <c r="AQ2347" s="525"/>
      <c r="AR2347" s="525"/>
      <c r="AS2347" s="525"/>
      <c r="AT2347" s="525"/>
      <c r="AU2347" s="525"/>
      <c r="AV2347" s="525"/>
      <c r="AW2347" s="525"/>
      <c r="AX2347" s="525"/>
      <c r="AY2347" s="525"/>
      <c r="AZ2347" s="525"/>
      <c r="BA2347" s="525"/>
    </row>
    <row r="2348" spans="28:53" s="94" customFormat="1">
      <c r="AB2348" s="575"/>
      <c r="AC2348" s="569"/>
      <c r="AD2348" s="569"/>
      <c r="AE2348" s="569"/>
      <c r="AF2348" s="569"/>
      <c r="AG2348" s="569"/>
      <c r="AH2348" s="569"/>
      <c r="AI2348" s="569"/>
      <c r="AJ2348" s="569"/>
      <c r="AK2348" s="569"/>
      <c r="AL2348" s="569"/>
      <c r="AM2348" s="569"/>
      <c r="AN2348" s="569"/>
      <c r="AQ2348" s="525"/>
      <c r="AR2348" s="525"/>
      <c r="AS2348" s="525"/>
      <c r="AT2348" s="525"/>
      <c r="AU2348" s="525"/>
      <c r="AV2348" s="525"/>
      <c r="AW2348" s="525"/>
      <c r="AX2348" s="525"/>
      <c r="AY2348" s="525"/>
      <c r="AZ2348" s="525"/>
      <c r="BA2348" s="525"/>
    </row>
    <row r="2349" spans="28:53" s="94" customFormat="1">
      <c r="AB2349" s="575"/>
      <c r="AC2349" s="569"/>
      <c r="AD2349" s="569"/>
      <c r="AE2349" s="569"/>
      <c r="AF2349" s="569"/>
      <c r="AG2349" s="569"/>
      <c r="AH2349" s="569"/>
      <c r="AI2349" s="569"/>
      <c r="AJ2349" s="569"/>
      <c r="AK2349" s="569"/>
      <c r="AL2349" s="569"/>
      <c r="AM2349" s="569"/>
      <c r="AN2349" s="569"/>
      <c r="AQ2349" s="525"/>
      <c r="AR2349" s="525"/>
      <c r="AS2349" s="525"/>
      <c r="AT2349" s="525"/>
      <c r="AU2349" s="525"/>
      <c r="AV2349" s="525"/>
      <c r="AW2349" s="525"/>
      <c r="AX2349" s="525"/>
      <c r="AY2349" s="525"/>
      <c r="AZ2349" s="525"/>
      <c r="BA2349" s="525"/>
    </row>
    <row r="2350" spans="28:53" s="94" customFormat="1">
      <c r="AB2350" s="575"/>
      <c r="AC2350" s="569"/>
      <c r="AD2350" s="569"/>
      <c r="AE2350" s="569"/>
      <c r="AF2350" s="569"/>
      <c r="AG2350" s="569"/>
      <c r="AH2350" s="569"/>
      <c r="AI2350" s="569"/>
      <c r="AJ2350" s="569"/>
      <c r="AK2350" s="569"/>
      <c r="AL2350" s="569"/>
      <c r="AM2350" s="569"/>
      <c r="AN2350" s="569"/>
      <c r="AQ2350" s="525"/>
      <c r="AR2350" s="525"/>
      <c r="AS2350" s="525"/>
      <c r="AT2350" s="525"/>
      <c r="AU2350" s="525"/>
      <c r="AV2350" s="525"/>
      <c r="AW2350" s="525"/>
      <c r="AX2350" s="525"/>
      <c r="AY2350" s="525"/>
      <c r="AZ2350" s="525"/>
      <c r="BA2350" s="525"/>
    </row>
    <row r="2351" spans="28:53" s="94" customFormat="1">
      <c r="AB2351" s="575"/>
      <c r="AC2351" s="569"/>
      <c r="AD2351" s="569"/>
      <c r="AE2351" s="569"/>
      <c r="AF2351" s="569"/>
      <c r="AG2351" s="569"/>
      <c r="AH2351" s="569"/>
      <c r="AI2351" s="569"/>
      <c r="AJ2351" s="569"/>
      <c r="AK2351" s="569"/>
      <c r="AL2351" s="569"/>
      <c r="AM2351" s="569"/>
      <c r="AN2351" s="569"/>
      <c r="AQ2351" s="525"/>
      <c r="AR2351" s="525"/>
      <c r="AS2351" s="525"/>
      <c r="AT2351" s="525"/>
      <c r="AU2351" s="525"/>
      <c r="AV2351" s="525"/>
      <c r="AW2351" s="525"/>
      <c r="AX2351" s="525"/>
      <c r="AY2351" s="525"/>
      <c r="AZ2351" s="525"/>
      <c r="BA2351" s="525"/>
    </row>
    <row r="2352" spans="28:53" s="94" customFormat="1">
      <c r="AB2352" s="575"/>
      <c r="AC2352" s="569"/>
      <c r="AD2352" s="569"/>
      <c r="AE2352" s="569"/>
      <c r="AF2352" s="569"/>
      <c r="AG2352" s="569"/>
      <c r="AH2352" s="569"/>
      <c r="AI2352" s="569"/>
      <c r="AJ2352" s="569"/>
      <c r="AK2352" s="569"/>
      <c r="AL2352" s="569"/>
      <c r="AM2352" s="569"/>
      <c r="AN2352" s="569"/>
      <c r="AQ2352" s="525"/>
      <c r="AR2352" s="525"/>
      <c r="AS2352" s="525"/>
      <c r="AT2352" s="525"/>
      <c r="AU2352" s="525"/>
      <c r="AV2352" s="525"/>
      <c r="AW2352" s="525"/>
      <c r="AX2352" s="525"/>
      <c r="AY2352" s="525"/>
      <c r="AZ2352" s="525"/>
      <c r="BA2352" s="525"/>
    </row>
    <row r="2353" spans="28:53" s="94" customFormat="1">
      <c r="AB2353" s="575"/>
      <c r="AC2353" s="569"/>
      <c r="AD2353" s="569"/>
      <c r="AE2353" s="569"/>
      <c r="AF2353" s="569"/>
      <c r="AG2353" s="569"/>
      <c r="AH2353" s="569"/>
      <c r="AI2353" s="569"/>
      <c r="AJ2353" s="569"/>
      <c r="AK2353" s="569"/>
      <c r="AL2353" s="569"/>
      <c r="AM2353" s="569"/>
      <c r="AN2353" s="569"/>
      <c r="AQ2353" s="525"/>
      <c r="AR2353" s="525"/>
      <c r="AS2353" s="525"/>
      <c r="AT2353" s="525"/>
      <c r="AU2353" s="525"/>
      <c r="AV2353" s="525"/>
      <c r="AW2353" s="525"/>
      <c r="AX2353" s="525"/>
      <c r="AY2353" s="525"/>
      <c r="AZ2353" s="525"/>
      <c r="BA2353" s="525"/>
    </row>
    <row r="2354" spans="28:53" s="94" customFormat="1">
      <c r="AB2354" s="575"/>
      <c r="AC2354" s="569"/>
      <c r="AD2354" s="569"/>
      <c r="AE2354" s="569"/>
      <c r="AF2354" s="569"/>
      <c r="AG2354" s="569"/>
      <c r="AH2354" s="569"/>
      <c r="AI2354" s="569"/>
      <c r="AJ2354" s="569"/>
      <c r="AK2354" s="569"/>
      <c r="AL2354" s="569"/>
      <c r="AM2354" s="569"/>
      <c r="AN2354" s="569"/>
      <c r="AQ2354" s="525"/>
      <c r="AR2354" s="525"/>
      <c r="AS2354" s="525"/>
      <c r="AT2354" s="525"/>
      <c r="AU2354" s="525"/>
      <c r="AV2354" s="525"/>
      <c r="AW2354" s="525"/>
      <c r="AX2354" s="525"/>
      <c r="AY2354" s="525"/>
      <c r="AZ2354" s="525"/>
      <c r="BA2354" s="525"/>
    </row>
    <row r="2355" spans="28:53" s="94" customFormat="1">
      <c r="AB2355" s="575"/>
      <c r="AC2355" s="569"/>
      <c r="AD2355" s="569"/>
      <c r="AE2355" s="569"/>
      <c r="AF2355" s="569"/>
      <c r="AG2355" s="569"/>
      <c r="AH2355" s="569"/>
      <c r="AI2355" s="569"/>
      <c r="AJ2355" s="569"/>
      <c r="AK2355" s="569"/>
      <c r="AL2355" s="569"/>
      <c r="AM2355" s="569"/>
      <c r="AN2355" s="569"/>
      <c r="AQ2355" s="525"/>
      <c r="AR2355" s="525"/>
      <c r="AS2355" s="525"/>
      <c r="AT2355" s="525"/>
      <c r="AU2355" s="525"/>
      <c r="AV2355" s="525"/>
      <c r="AW2355" s="525"/>
      <c r="AX2355" s="525"/>
      <c r="AY2355" s="525"/>
      <c r="AZ2355" s="525"/>
      <c r="BA2355" s="525"/>
    </row>
    <row r="2356" spans="28:53" s="94" customFormat="1">
      <c r="AB2356" s="575"/>
      <c r="AC2356" s="569"/>
      <c r="AD2356" s="569"/>
      <c r="AE2356" s="569"/>
      <c r="AF2356" s="569"/>
      <c r="AG2356" s="569"/>
      <c r="AH2356" s="569"/>
      <c r="AI2356" s="569"/>
      <c r="AJ2356" s="569"/>
      <c r="AK2356" s="569"/>
      <c r="AL2356" s="569"/>
      <c r="AM2356" s="569"/>
      <c r="AN2356" s="569"/>
      <c r="AQ2356" s="525"/>
      <c r="AR2356" s="525"/>
      <c r="AS2356" s="525"/>
      <c r="AT2356" s="525"/>
      <c r="AU2356" s="525"/>
      <c r="AV2356" s="525"/>
      <c r="AW2356" s="525"/>
      <c r="AX2356" s="525"/>
      <c r="AY2356" s="525"/>
      <c r="AZ2356" s="525"/>
      <c r="BA2356" s="525"/>
    </row>
    <row r="2357" spans="28:53" s="94" customFormat="1">
      <c r="AB2357" s="575"/>
      <c r="AC2357" s="569"/>
      <c r="AD2357" s="569"/>
      <c r="AE2357" s="569"/>
      <c r="AF2357" s="569"/>
      <c r="AG2357" s="569"/>
      <c r="AH2357" s="569"/>
      <c r="AI2357" s="569"/>
      <c r="AJ2357" s="569"/>
      <c r="AK2357" s="569"/>
      <c r="AL2357" s="569"/>
      <c r="AM2357" s="569"/>
      <c r="AN2357" s="569"/>
      <c r="AQ2357" s="525"/>
      <c r="AR2357" s="525"/>
      <c r="AS2357" s="525"/>
      <c r="AT2357" s="525"/>
      <c r="AU2357" s="525"/>
      <c r="AV2357" s="525"/>
      <c r="AW2357" s="525"/>
      <c r="AX2357" s="525"/>
      <c r="AY2357" s="525"/>
      <c r="AZ2357" s="525"/>
      <c r="BA2357" s="525"/>
    </row>
    <row r="2358" spans="28:53" s="94" customFormat="1">
      <c r="AB2358" s="575"/>
      <c r="AC2358" s="569"/>
      <c r="AD2358" s="569"/>
      <c r="AE2358" s="569"/>
      <c r="AF2358" s="569"/>
      <c r="AG2358" s="569"/>
      <c r="AH2358" s="569"/>
      <c r="AI2358" s="569"/>
      <c r="AJ2358" s="569"/>
      <c r="AK2358" s="569"/>
      <c r="AL2358" s="569"/>
      <c r="AM2358" s="569"/>
      <c r="AN2358" s="569"/>
      <c r="AQ2358" s="525"/>
      <c r="AR2358" s="525"/>
      <c r="AS2358" s="525"/>
      <c r="AT2358" s="525"/>
      <c r="AU2358" s="525"/>
      <c r="AV2358" s="525"/>
      <c r="AW2358" s="525"/>
      <c r="AX2358" s="525"/>
      <c r="AY2358" s="525"/>
      <c r="AZ2358" s="525"/>
      <c r="BA2358" s="525"/>
    </row>
    <row r="2359" spans="28:53" s="94" customFormat="1">
      <c r="AB2359" s="575"/>
      <c r="AC2359" s="569"/>
      <c r="AD2359" s="569"/>
      <c r="AE2359" s="569"/>
      <c r="AF2359" s="569"/>
      <c r="AG2359" s="569"/>
      <c r="AH2359" s="569"/>
      <c r="AI2359" s="569"/>
      <c r="AJ2359" s="569"/>
      <c r="AK2359" s="569"/>
      <c r="AL2359" s="569"/>
      <c r="AM2359" s="569"/>
      <c r="AN2359" s="569"/>
      <c r="AQ2359" s="525"/>
      <c r="AR2359" s="525"/>
      <c r="AS2359" s="525"/>
      <c r="AT2359" s="525"/>
      <c r="AU2359" s="525"/>
      <c r="AV2359" s="525"/>
      <c r="AW2359" s="525"/>
      <c r="AX2359" s="525"/>
      <c r="AY2359" s="525"/>
      <c r="AZ2359" s="525"/>
      <c r="BA2359" s="525"/>
    </row>
    <row r="2360" spans="28:53" s="94" customFormat="1">
      <c r="AB2360" s="575"/>
      <c r="AC2360" s="569"/>
      <c r="AD2360" s="569"/>
      <c r="AE2360" s="569"/>
      <c r="AF2360" s="569"/>
      <c r="AG2360" s="569"/>
      <c r="AH2360" s="569"/>
      <c r="AI2360" s="569"/>
      <c r="AJ2360" s="569"/>
      <c r="AK2360" s="569"/>
      <c r="AL2360" s="569"/>
      <c r="AM2360" s="569"/>
      <c r="AN2360" s="569"/>
      <c r="AQ2360" s="525"/>
      <c r="AR2360" s="525"/>
      <c r="AS2360" s="525"/>
      <c r="AT2360" s="525"/>
      <c r="AU2360" s="525"/>
      <c r="AV2360" s="525"/>
      <c r="AW2360" s="525"/>
      <c r="AX2360" s="525"/>
      <c r="AY2360" s="525"/>
      <c r="AZ2360" s="525"/>
      <c r="BA2360" s="525"/>
    </row>
    <row r="2361" spans="28:53" s="94" customFormat="1">
      <c r="AB2361" s="575"/>
      <c r="AC2361" s="569"/>
      <c r="AD2361" s="569"/>
      <c r="AE2361" s="569"/>
      <c r="AF2361" s="569"/>
      <c r="AG2361" s="569"/>
      <c r="AH2361" s="569"/>
      <c r="AI2361" s="569"/>
      <c r="AJ2361" s="569"/>
      <c r="AK2361" s="569"/>
      <c r="AL2361" s="569"/>
      <c r="AM2361" s="569"/>
      <c r="AN2361" s="569"/>
      <c r="AQ2361" s="525"/>
      <c r="AR2361" s="525"/>
      <c r="AS2361" s="525"/>
      <c r="AT2361" s="525"/>
      <c r="AU2361" s="525"/>
      <c r="AV2361" s="525"/>
      <c r="AW2361" s="525"/>
      <c r="AX2361" s="525"/>
      <c r="AY2361" s="525"/>
      <c r="AZ2361" s="525"/>
      <c r="BA2361" s="525"/>
    </row>
    <row r="2362" spans="28:53" s="94" customFormat="1">
      <c r="AB2362" s="575"/>
      <c r="AC2362" s="569"/>
      <c r="AD2362" s="569"/>
      <c r="AE2362" s="569"/>
      <c r="AF2362" s="569"/>
      <c r="AG2362" s="569"/>
      <c r="AH2362" s="569"/>
      <c r="AI2362" s="569"/>
      <c r="AJ2362" s="569"/>
      <c r="AK2362" s="569"/>
      <c r="AL2362" s="569"/>
      <c r="AM2362" s="569"/>
      <c r="AN2362" s="569"/>
      <c r="AQ2362" s="525"/>
      <c r="AR2362" s="525"/>
      <c r="AS2362" s="525"/>
      <c r="AT2362" s="525"/>
      <c r="AU2362" s="525"/>
      <c r="AV2362" s="525"/>
      <c r="AW2362" s="525"/>
      <c r="AX2362" s="525"/>
      <c r="AY2362" s="525"/>
      <c r="AZ2362" s="525"/>
      <c r="BA2362" s="525"/>
    </row>
    <row r="2363" spans="28:53" s="94" customFormat="1">
      <c r="AB2363" s="575"/>
      <c r="AC2363" s="569"/>
      <c r="AD2363" s="569"/>
      <c r="AE2363" s="569"/>
      <c r="AF2363" s="569"/>
      <c r="AG2363" s="569"/>
      <c r="AH2363" s="569"/>
      <c r="AI2363" s="569"/>
      <c r="AJ2363" s="569"/>
      <c r="AK2363" s="569"/>
      <c r="AL2363" s="569"/>
      <c r="AM2363" s="569"/>
      <c r="AN2363" s="569"/>
      <c r="AQ2363" s="525"/>
      <c r="AR2363" s="525"/>
      <c r="AS2363" s="525"/>
      <c r="AT2363" s="525"/>
      <c r="AU2363" s="525"/>
      <c r="AV2363" s="525"/>
      <c r="AW2363" s="525"/>
      <c r="AX2363" s="525"/>
      <c r="AY2363" s="525"/>
      <c r="AZ2363" s="525"/>
      <c r="BA2363" s="525"/>
    </row>
    <row r="2364" spans="28:53" s="94" customFormat="1">
      <c r="AB2364" s="575"/>
      <c r="AC2364" s="569"/>
      <c r="AD2364" s="569"/>
      <c r="AE2364" s="569"/>
      <c r="AF2364" s="569"/>
      <c r="AG2364" s="569"/>
      <c r="AH2364" s="569"/>
      <c r="AI2364" s="569"/>
      <c r="AJ2364" s="569"/>
      <c r="AK2364" s="569"/>
      <c r="AL2364" s="569"/>
      <c r="AM2364" s="569"/>
      <c r="AN2364" s="569"/>
      <c r="AQ2364" s="525"/>
      <c r="AR2364" s="525"/>
      <c r="AS2364" s="525"/>
      <c r="AT2364" s="525"/>
      <c r="AU2364" s="525"/>
      <c r="AV2364" s="525"/>
      <c r="AW2364" s="525"/>
      <c r="AX2364" s="525"/>
      <c r="AY2364" s="525"/>
      <c r="AZ2364" s="525"/>
      <c r="BA2364" s="525"/>
    </row>
    <row r="2365" spans="28:53" s="94" customFormat="1">
      <c r="AB2365" s="575"/>
      <c r="AC2365" s="569"/>
      <c r="AD2365" s="569"/>
      <c r="AE2365" s="569"/>
      <c r="AF2365" s="569"/>
      <c r="AG2365" s="569"/>
      <c r="AH2365" s="569"/>
      <c r="AI2365" s="569"/>
      <c r="AJ2365" s="569"/>
      <c r="AK2365" s="569"/>
      <c r="AL2365" s="569"/>
      <c r="AM2365" s="569"/>
      <c r="AN2365" s="569"/>
      <c r="AQ2365" s="525"/>
      <c r="AR2365" s="525"/>
      <c r="AS2365" s="525"/>
      <c r="AT2365" s="525"/>
      <c r="AU2365" s="525"/>
      <c r="AV2365" s="525"/>
      <c r="AW2365" s="525"/>
      <c r="AX2365" s="525"/>
      <c r="AY2365" s="525"/>
      <c r="AZ2365" s="525"/>
      <c r="BA2365" s="525"/>
    </row>
    <row r="2366" spans="28:53" s="94" customFormat="1">
      <c r="AB2366" s="575"/>
      <c r="AC2366" s="569"/>
      <c r="AD2366" s="569"/>
      <c r="AE2366" s="569"/>
      <c r="AF2366" s="569"/>
      <c r="AG2366" s="569"/>
      <c r="AH2366" s="569"/>
      <c r="AI2366" s="569"/>
      <c r="AJ2366" s="569"/>
      <c r="AK2366" s="569"/>
      <c r="AL2366" s="569"/>
      <c r="AM2366" s="569"/>
      <c r="AN2366" s="569"/>
      <c r="AQ2366" s="525"/>
      <c r="AR2366" s="525"/>
      <c r="AS2366" s="525"/>
      <c r="AT2366" s="525"/>
      <c r="AU2366" s="525"/>
      <c r="AV2366" s="525"/>
      <c r="AW2366" s="525"/>
      <c r="AX2366" s="525"/>
      <c r="AY2366" s="525"/>
      <c r="AZ2366" s="525"/>
      <c r="BA2366" s="525"/>
    </row>
    <row r="2367" spans="28:53" s="94" customFormat="1">
      <c r="AB2367" s="575"/>
      <c r="AC2367" s="569"/>
      <c r="AD2367" s="569"/>
      <c r="AE2367" s="569"/>
      <c r="AF2367" s="569"/>
      <c r="AG2367" s="569"/>
      <c r="AH2367" s="569"/>
      <c r="AI2367" s="569"/>
      <c r="AJ2367" s="569"/>
      <c r="AK2367" s="569"/>
      <c r="AL2367" s="569"/>
      <c r="AM2367" s="569"/>
      <c r="AN2367" s="569"/>
      <c r="AQ2367" s="525"/>
      <c r="AR2367" s="525"/>
      <c r="AS2367" s="525"/>
      <c r="AT2367" s="525"/>
      <c r="AU2367" s="525"/>
      <c r="AV2367" s="525"/>
      <c r="AW2367" s="525"/>
      <c r="AX2367" s="525"/>
      <c r="AY2367" s="525"/>
      <c r="AZ2367" s="525"/>
      <c r="BA2367" s="525"/>
    </row>
    <row r="2368" spans="28:53" s="94" customFormat="1">
      <c r="AB2368" s="575"/>
      <c r="AC2368" s="569"/>
      <c r="AD2368" s="569"/>
      <c r="AE2368" s="569"/>
      <c r="AF2368" s="569"/>
      <c r="AG2368" s="569"/>
      <c r="AH2368" s="569"/>
      <c r="AI2368" s="569"/>
      <c r="AJ2368" s="569"/>
      <c r="AK2368" s="569"/>
      <c r="AL2368" s="569"/>
      <c r="AM2368" s="569"/>
      <c r="AN2368" s="569"/>
      <c r="AQ2368" s="525"/>
      <c r="AR2368" s="525"/>
      <c r="AS2368" s="525"/>
      <c r="AT2368" s="525"/>
      <c r="AU2368" s="525"/>
      <c r="AV2368" s="525"/>
      <c r="AW2368" s="525"/>
      <c r="AX2368" s="525"/>
      <c r="AY2368" s="525"/>
      <c r="AZ2368" s="525"/>
      <c r="BA2368" s="525"/>
    </row>
    <row r="2369" spans="28:53" s="94" customFormat="1">
      <c r="AB2369" s="575"/>
      <c r="AC2369" s="569"/>
      <c r="AD2369" s="569"/>
      <c r="AE2369" s="569"/>
      <c r="AF2369" s="569"/>
      <c r="AG2369" s="569"/>
      <c r="AH2369" s="569"/>
      <c r="AI2369" s="569"/>
      <c r="AJ2369" s="569"/>
      <c r="AK2369" s="569"/>
      <c r="AL2369" s="569"/>
      <c r="AM2369" s="569"/>
      <c r="AN2369" s="569"/>
      <c r="AQ2369" s="525"/>
      <c r="AR2369" s="525"/>
      <c r="AS2369" s="525"/>
      <c r="AT2369" s="525"/>
      <c r="AU2369" s="525"/>
      <c r="AV2369" s="525"/>
      <c r="AW2369" s="525"/>
      <c r="AX2369" s="525"/>
      <c r="AY2369" s="525"/>
      <c r="AZ2369" s="525"/>
      <c r="BA2369" s="525"/>
    </row>
    <row r="2370" spans="28:53" s="94" customFormat="1">
      <c r="AB2370" s="575"/>
      <c r="AC2370" s="569"/>
      <c r="AD2370" s="569"/>
      <c r="AE2370" s="569"/>
      <c r="AF2370" s="569"/>
      <c r="AG2370" s="569"/>
      <c r="AH2370" s="569"/>
      <c r="AI2370" s="569"/>
      <c r="AJ2370" s="569"/>
      <c r="AK2370" s="569"/>
      <c r="AL2370" s="569"/>
      <c r="AM2370" s="569"/>
      <c r="AN2370" s="569"/>
      <c r="AQ2370" s="525"/>
      <c r="AR2370" s="525"/>
      <c r="AS2370" s="525"/>
      <c r="AT2370" s="525"/>
      <c r="AU2370" s="525"/>
      <c r="AV2370" s="525"/>
      <c r="AW2370" s="525"/>
      <c r="AX2370" s="525"/>
      <c r="AY2370" s="525"/>
      <c r="AZ2370" s="525"/>
      <c r="BA2370" s="525"/>
    </row>
    <row r="2371" spans="28:53" s="94" customFormat="1">
      <c r="AB2371" s="575"/>
      <c r="AC2371" s="569"/>
      <c r="AD2371" s="569"/>
      <c r="AE2371" s="569"/>
      <c r="AF2371" s="569"/>
      <c r="AG2371" s="569"/>
      <c r="AH2371" s="569"/>
      <c r="AI2371" s="569"/>
      <c r="AJ2371" s="569"/>
      <c r="AK2371" s="569"/>
      <c r="AL2371" s="569"/>
      <c r="AM2371" s="569"/>
      <c r="AN2371" s="569"/>
      <c r="AQ2371" s="525"/>
      <c r="AR2371" s="525"/>
      <c r="AS2371" s="525"/>
      <c r="AT2371" s="525"/>
      <c r="AU2371" s="525"/>
      <c r="AV2371" s="525"/>
      <c r="AW2371" s="525"/>
      <c r="AX2371" s="525"/>
      <c r="AY2371" s="525"/>
      <c r="AZ2371" s="525"/>
      <c r="BA2371" s="525"/>
    </row>
    <row r="2372" spans="28:53" s="94" customFormat="1">
      <c r="AB2372" s="575"/>
      <c r="AC2372" s="569"/>
      <c r="AD2372" s="569"/>
      <c r="AE2372" s="569"/>
      <c r="AF2372" s="569"/>
      <c r="AG2372" s="569"/>
      <c r="AH2372" s="569"/>
      <c r="AI2372" s="569"/>
      <c r="AJ2372" s="569"/>
      <c r="AK2372" s="569"/>
      <c r="AL2372" s="569"/>
      <c r="AM2372" s="569"/>
      <c r="AN2372" s="569"/>
      <c r="AQ2372" s="525"/>
      <c r="AR2372" s="525"/>
      <c r="AS2372" s="525"/>
      <c r="AT2372" s="525"/>
      <c r="AU2372" s="525"/>
      <c r="AV2372" s="525"/>
      <c r="AW2372" s="525"/>
      <c r="AX2372" s="525"/>
      <c r="AY2372" s="525"/>
      <c r="AZ2372" s="525"/>
      <c r="BA2372" s="525"/>
    </row>
    <row r="2373" spans="28:53" s="94" customFormat="1">
      <c r="AB2373" s="575"/>
      <c r="AC2373" s="569"/>
      <c r="AD2373" s="569"/>
      <c r="AE2373" s="569"/>
      <c r="AF2373" s="569"/>
      <c r="AG2373" s="569"/>
      <c r="AH2373" s="569"/>
      <c r="AI2373" s="569"/>
      <c r="AJ2373" s="569"/>
      <c r="AK2373" s="569"/>
      <c r="AL2373" s="569"/>
      <c r="AM2373" s="569"/>
      <c r="AN2373" s="569"/>
      <c r="AQ2373" s="525"/>
      <c r="AR2373" s="525"/>
      <c r="AS2373" s="525"/>
      <c r="AT2373" s="525"/>
      <c r="AU2373" s="525"/>
      <c r="AV2373" s="525"/>
      <c r="AW2373" s="525"/>
      <c r="AX2373" s="525"/>
      <c r="AY2373" s="525"/>
      <c r="AZ2373" s="525"/>
      <c r="BA2373" s="525"/>
    </row>
    <row r="2374" spans="28:53" s="94" customFormat="1">
      <c r="AB2374" s="575"/>
      <c r="AC2374" s="569"/>
      <c r="AD2374" s="569"/>
      <c r="AE2374" s="569"/>
      <c r="AF2374" s="569"/>
      <c r="AG2374" s="569"/>
      <c r="AH2374" s="569"/>
      <c r="AI2374" s="569"/>
      <c r="AJ2374" s="569"/>
      <c r="AK2374" s="569"/>
      <c r="AL2374" s="569"/>
      <c r="AM2374" s="569"/>
      <c r="AN2374" s="569"/>
      <c r="AQ2374" s="525"/>
      <c r="AR2374" s="525"/>
      <c r="AS2374" s="525"/>
      <c r="AT2374" s="525"/>
      <c r="AU2374" s="525"/>
      <c r="AV2374" s="525"/>
      <c r="AW2374" s="525"/>
      <c r="AX2374" s="525"/>
      <c r="AY2374" s="525"/>
      <c r="AZ2374" s="525"/>
      <c r="BA2374" s="525"/>
    </row>
    <row r="2375" spans="28:53" s="94" customFormat="1">
      <c r="AB2375" s="575"/>
      <c r="AC2375" s="569"/>
      <c r="AD2375" s="569"/>
      <c r="AE2375" s="569"/>
      <c r="AF2375" s="569"/>
      <c r="AG2375" s="569"/>
      <c r="AH2375" s="569"/>
      <c r="AI2375" s="569"/>
      <c r="AJ2375" s="569"/>
      <c r="AK2375" s="569"/>
      <c r="AL2375" s="569"/>
      <c r="AM2375" s="569"/>
      <c r="AN2375" s="569"/>
      <c r="AQ2375" s="525"/>
      <c r="AR2375" s="525"/>
      <c r="AS2375" s="525"/>
      <c r="AT2375" s="525"/>
      <c r="AU2375" s="525"/>
      <c r="AV2375" s="525"/>
      <c r="AW2375" s="525"/>
      <c r="AX2375" s="525"/>
      <c r="AY2375" s="525"/>
      <c r="AZ2375" s="525"/>
      <c r="BA2375" s="525"/>
    </row>
    <row r="2376" spans="28:53" s="94" customFormat="1">
      <c r="AB2376" s="575"/>
      <c r="AC2376" s="569"/>
      <c r="AD2376" s="569"/>
      <c r="AE2376" s="569"/>
      <c r="AF2376" s="569"/>
      <c r="AG2376" s="569"/>
      <c r="AH2376" s="569"/>
      <c r="AI2376" s="569"/>
      <c r="AJ2376" s="569"/>
      <c r="AK2376" s="569"/>
      <c r="AL2376" s="569"/>
      <c r="AM2376" s="569"/>
      <c r="AN2376" s="569"/>
      <c r="AQ2376" s="525"/>
      <c r="AR2376" s="525"/>
      <c r="AS2376" s="525"/>
      <c r="AT2376" s="525"/>
      <c r="AU2376" s="525"/>
      <c r="AV2376" s="525"/>
      <c r="AW2376" s="525"/>
      <c r="AX2376" s="525"/>
      <c r="AY2376" s="525"/>
      <c r="AZ2376" s="525"/>
      <c r="BA2376" s="525"/>
    </row>
    <row r="2377" spans="28:53" s="94" customFormat="1">
      <c r="AB2377" s="575"/>
      <c r="AC2377" s="569"/>
      <c r="AD2377" s="569"/>
      <c r="AE2377" s="569"/>
      <c r="AF2377" s="569"/>
      <c r="AG2377" s="569"/>
      <c r="AH2377" s="569"/>
      <c r="AI2377" s="569"/>
      <c r="AJ2377" s="569"/>
      <c r="AK2377" s="569"/>
      <c r="AL2377" s="569"/>
      <c r="AM2377" s="569"/>
      <c r="AN2377" s="569"/>
      <c r="AQ2377" s="525"/>
      <c r="AR2377" s="525"/>
      <c r="AS2377" s="525"/>
      <c r="AT2377" s="525"/>
      <c r="AU2377" s="525"/>
      <c r="AV2377" s="525"/>
      <c r="AW2377" s="525"/>
      <c r="AX2377" s="525"/>
      <c r="AY2377" s="525"/>
      <c r="AZ2377" s="525"/>
      <c r="BA2377" s="525"/>
    </row>
    <row r="2378" spans="28:53" s="94" customFormat="1">
      <c r="AB2378" s="575"/>
      <c r="AC2378" s="569"/>
      <c r="AD2378" s="569"/>
      <c r="AE2378" s="569"/>
      <c r="AF2378" s="569"/>
      <c r="AG2378" s="569"/>
      <c r="AH2378" s="569"/>
      <c r="AI2378" s="569"/>
      <c r="AJ2378" s="569"/>
      <c r="AK2378" s="569"/>
      <c r="AL2378" s="569"/>
      <c r="AM2378" s="569"/>
      <c r="AN2378" s="569"/>
      <c r="AQ2378" s="525"/>
      <c r="AR2378" s="525"/>
      <c r="AS2378" s="525"/>
      <c r="AT2378" s="525"/>
      <c r="AU2378" s="525"/>
      <c r="AV2378" s="525"/>
      <c r="AW2378" s="525"/>
      <c r="AX2378" s="525"/>
      <c r="AY2378" s="525"/>
      <c r="AZ2378" s="525"/>
      <c r="BA2378" s="525"/>
    </row>
    <row r="2379" spans="28:53" s="94" customFormat="1">
      <c r="AB2379" s="575"/>
      <c r="AC2379" s="569"/>
      <c r="AD2379" s="569"/>
      <c r="AE2379" s="569"/>
      <c r="AF2379" s="569"/>
      <c r="AG2379" s="569"/>
      <c r="AH2379" s="569"/>
      <c r="AI2379" s="569"/>
      <c r="AJ2379" s="569"/>
      <c r="AK2379" s="569"/>
      <c r="AL2379" s="569"/>
      <c r="AM2379" s="569"/>
      <c r="AN2379" s="569"/>
      <c r="AQ2379" s="525"/>
      <c r="AR2379" s="525"/>
      <c r="AS2379" s="525"/>
      <c r="AT2379" s="525"/>
      <c r="AU2379" s="525"/>
      <c r="AV2379" s="525"/>
      <c r="AW2379" s="525"/>
      <c r="AX2379" s="525"/>
      <c r="AY2379" s="525"/>
      <c r="AZ2379" s="525"/>
      <c r="BA2379" s="525"/>
    </row>
    <row r="2380" spans="28:53" s="94" customFormat="1">
      <c r="AB2380" s="575"/>
      <c r="AC2380" s="569"/>
      <c r="AD2380" s="569"/>
      <c r="AE2380" s="569"/>
      <c r="AF2380" s="569"/>
      <c r="AG2380" s="569"/>
      <c r="AH2380" s="569"/>
      <c r="AI2380" s="569"/>
      <c r="AJ2380" s="569"/>
      <c r="AK2380" s="569"/>
      <c r="AL2380" s="569"/>
      <c r="AM2380" s="569"/>
      <c r="AN2380" s="569"/>
      <c r="AQ2380" s="525"/>
      <c r="AR2380" s="525"/>
      <c r="AS2380" s="525"/>
      <c r="AT2380" s="525"/>
      <c r="AU2380" s="525"/>
      <c r="AV2380" s="525"/>
      <c r="AW2380" s="525"/>
      <c r="AX2380" s="525"/>
      <c r="AY2380" s="525"/>
      <c r="AZ2380" s="525"/>
      <c r="BA2380" s="525"/>
    </row>
    <row r="2381" spans="28:53" s="94" customFormat="1">
      <c r="AB2381" s="575"/>
      <c r="AC2381" s="569"/>
      <c r="AD2381" s="569"/>
      <c r="AE2381" s="569"/>
      <c r="AF2381" s="569"/>
      <c r="AG2381" s="569"/>
      <c r="AH2381" s="569"/>
      <c r="AI2381" s="569"/>
      <c r="AJ2381" s="569"/>
      <c r="AK2381" s="569"/>
      <c r="AL2381" s="569"/>
      <c r="AM2381" s="569"/>
      <c r="AN2381" s="569"/>
      <c r="AQ2381" s="525"/>
      <c r="AR2381" s="525"/>
      <c r="AS2381" s="525"/>
      <c r="AT2381" s="525"/>
      <c r="AU2381" s="525"/>
      <c r="AV2381" s="525"/>
      <c r="AW2381" s="525"/>
      <c r="AX2381" s="525"/>
      <c r="AY2381" s="525"/>
      <c r="AZ2381" s="525"/>
      <c r="BA2381" s="525"/>
    </row>
    <row r="2382" spans="28:53" s="94" customFormat="1">
      <c r="AB2382" s="575"/>
      <c r="AC2382" s="569"/>
      <c r="AD2382" s="569"/>
      <c r="AE2382" s="569"/>
      <c r="AF2382" s="569"/>
      <c r="AG2382" s="569"/>
      <c r="AH2382" s="569"/>
      <c r="AI2382" s="569"/>
      <c r="AJ2382" s="569"/>
      <c r="AK2382" s="569"/>
      <c r="AL2382" s="569"/>
      <c r="AM2382" s="569"/>
      <c r="AN2382" s="569"/>
      <c r="AQ2382" s="525"/>
      <c r="AR2382" s="525"/>
      <c r="AS2382" s="525"/>
      <c r="AT2382" s="525"/>
      <c r="AU2382" s="525"/>
      <c r="AV2382" s="525"/>
      <c r="AW2382" s="525"/>
      <c r="AX2382" s="525"/>
      <c r="AY2382" s="525"/>
      <c r="AZ2382" s="525"/>
      <c r="BA2382" s="525"/>
    </row>
    <row r="2383" spans="28:53" s="94" customFormat="1">
      <c r="AB2383" s="575"/>
      <c r="AC2383" s="569"/>
      <c r="AD2383" s="569"/>
      <c r="AE2383" s="569"/>
      <c r="AF2383" s="569"/>
      <c r="AG2383" s="569"/>
      <c r="AH2383" s="569"/>
      <c r="AI2383" s="569"/>
      <c r="AJ2383" s="569"/>
      <c r="AK2383" s="569"/>
      <c r="AL2383" s="569"/>
      <c r="AM2383" s="569"/>
      <c r="AN2383" s="569"/>
      <c r="AQ2383" s="525"/>
      <c r="AR2383" s="525"/>
      <c r="AS2383" s="525"/>
      <c r="AT2383" s="525"/>
      <c r="AU2383" s="525"/>
      <c r="AV2383" s="525"/>
      <c r="AW2383" s="525"/>
      <c r="AX2383" s="525"/>
      <c r="AY2383" s="525"/>
      <c r="AZ2383" s="525"/>
      <c r="BA2383" s="525"/>
    </row>
    <row r="2384" spans="28:53" s="94" customFormat="1">
      <c r="AB2384" s="575"/>
      <c r="AC2384" s="569"/>
      <c r="AD2384" s="569"/>
      <c r="AE2384" s="569"/>
      <c r="AF2384" s="569"/>
      <c r="AG2384" s="569"/>
      <c r="AH2384" s="569"/>
      <c r="AI2384" s="569"/>
      <c r="AJ2384" s="569"/>
      <c r="AK2384" s="569"/>
      <c r="AL2384" s="569"/>
      <c r="AM2384" s="569"/>
      <c r="AN2384" s="569"/>
      <c r="AQ2384" s="525"/>
      <c r="AR2384" s="525"/>
      <c r="AS2384" s="525"/>
      <c r="AT2384" s="525"/>
      <c r="AU2384" s="525"/>
      <c r="AV2384" s="525"/>
      <c r="AW2384" s="525"/>
      <c r="AX2384" s="525"/>
      <c r="AY2384" s="525"/>
      <c r="AZ2384" s="525"/>
      <c r="BA2384" s="525"/>
    </row>
    <row r="2385" spans="28:53" s="94" customFormat="1">
      <c r="AB2385" s="575"/>
      <c r="AC2385" s="569"/>
      <c r="AD2385" s="569"/>
      <c r="AE2385" s="569"/>
      <c r="AF2385" s="569"/>
      <c r="AG2385" s="569"/>
      <c r="AH2385" s="569"/>
      <c r="AI2385" s="569"/>
      <c r="AJ2385" s="569"/>
      <c r="AK2385" s="569"/>
      <c r="AL2385" s="569"/>
      <c r="AM2385" s="569"/>
      <c r="AN2385" s="569"/>
      <c r="AQ2385" s="525"/>
      <c r="AR2385" s="525"/>
      <c r="AS2385" s="525"/>
      <c r="AT2385" s="525"/>
      <c r="AU2385" s="525"/>
      <c r="AV2385" s="525"/>
      <c r="AW2385" s="525"/>
      <c r="AX2385" s="525"/>
      <c r="AY2385" s="525"/>
      <c r="AZ2385" s="525"/>
      <c r="BA2385" s="525"/>
    </row>
    <row r="2386" spans="28:53" s="94" customFormat="1">
      <c r="AB2386" s="575"/>
      <c r="AC2386" s="569"/>
      <c r="AD2386" s="569"/>
      <c r="AE2386" s="569"/>
      <c r="AF2386" s="569"/>
      <c r="AG2386" s="569"/>
      <c r="AH2386" s="569"/>
      <c r="AI2386" s="569"/>
      <c r="AJ2386" s="569"/>
      <c r="AK2386" s="569"/>
      <c r="AL2386" s="569"/>
      <c r="AM2386" s="569"/>
      <c r="AN2386" s="569"/>
      <c r="AQ2386" s="525"/>
      <c r="AR2386" s="525"/>
      <c r="AS2386" s="525"/>
      <c r="AT2386" s="525"/>
      <c r="AU2386" s="525"/>
      <c r="AV2386" s="525"/>
      <c r="AW2386" s="525"/>
      <c r="AX2386" s="525"/>
      <c r="AY2386" s="525"/>
      <c r="AZ2386" s="525"/>
      <c r="BA2386" s="525"/>
    </row>
    <row r="2387" spans="28:53" s="94" customFormat="1">
      <c r="AB2387" s="575"/>
      <c r="AC2387" s="569"/>
      <c r="AD2387" s="569"/>
      <c r="AE2387" s="569"/>
      <c r="AF2387" s="569"/>
      <c r="AG2387" s="569"/>
      <c r="AH2387" s="569"/>
      <c r="AI2387" s="569"/>
      <c r="AJ2387" s="569"/>
      <c r="AK2387" s="569"/>
      <c r="AL2387" s="569"/>
      <c r="AM2387" s="569"/>
      <c r="AN2387" s="569"/>
      <c r="AQ2387" s="525"/>
      <c r="AR2387" s="525"/>
      <c r="AS2387" s="525"/>
      <c r="AT2387" s="525"/>
      <c r="AU2387" s="525"/>
      <c r="AV2387" s="525"/>
      <c r="AW2387" s="525"/>
      <c r="AX2387" s="525"/>
      <c r="AY2387" s="525"/>
      <c r="AZ2387" s="525"/>
      <c r="BA2387" s="525"/>
    </row>
    <row r="2388" spans="28:53" s="94" customFormat="1">
      <c r="AB2388" s="575"/>
      <c r="AC2388" s="569"/>
      <c r="AD2388" s="569"/>
      <c r="AE2388" s="569"/>
      <c r="AF2388" s="569"/>
      <c r="AG2388" s="569"/>
      <c r="AH2388" s="569"/>
      <c r="AI2388" s="569"/>
      <c r="AJ2388" s="569"/>
      <c r="AK2388" s="569"/>
      <c r="AL2388" s="569"/>
      <c r="AM2388" s="569"/>
      <c r="AN2388" s="569"/>
      <c r="AQ2388" s="525"/>
      <c r="AR2388" s="525"/>
      <c r="AS2388" s="525"/>
      <c r="AT2388" s="525"/>
      <c r="AU2388" s="525"/>
      <c r="AV2388" s="525"/>
      <c r="AW2388" s="525"/>
      <c r="AX2388" s="525"/>
      <c r="AY2388" s="525"/>
      <c r="AZ2388" s="525"/>
      <c r="BA2388" s="525"/>
    </row>
    <row r="2389" spans="28:53" s="94" customFormat="1">
      <c r="AB2389" s="575"/>
      <c r="AC2389" s="569"/>
      <c r="AD2389" s="569"/>
      <c r="AE2389" s="569"/>
      <c r="AF2389" s="569"/>
      <c r="AG2389" s="569"/>
      <c r="AH2389" s="569"/>
      <c r="AI2389" s="569"/>
      <c r="AJ2389" s="569"/>
      <c r="AK2389" s="569"/>
      <c r="AL2389" s="569"/>
      <c r="AM2389" s="569"/>
      <c r="AN2389" s="569"/>
      <c r="AQ2389" s="525"/>
      <c r="AR2389" s="525"/>
      <c r="AS2389" s="525"/>
      <c r="AT2389" s="525"/>
      <c r="AU2389" s="525"/>
      <c r="AV2389" s="525"/>
      <c r="AW2389" s="525"/>
      <c r="AX2389" s="525"/>
      <c r="AY2389" s="525"/>
      <c r="AZ2389" s="525"/>
      <c r="BA2389" s="525"/>
    </row>
    <row r="2390" spans="28:53" s="94" customFormat="1">
      <c r="AB2390" s="575"/>
      <c r="AC2390" s="569"/>
      <c r="AD2390" s="569"/>
      <c r="AE2390" s="569"/>
      <c r="AF2390" s="569"/>
      <c r="AG2390" s="569"/>
      <c r="AH2390" s="569"/>
      <c r="AI2390" s="569"/>
      <c r="AJ2390" s="569"/>
      <c r="AK2390" s="569"/>
      <c r="AL2390" s="569"/>
      <c r="AM2390" s="569"/>
      <c r="AN2390" s="569"/>
      <c r="AQ2390" s="525"/>
      <c r="AR2390" s="525"/>
      <c r="AS2390" s="525"/>
      <c r="AT2390" s="525"/>
      <c r="AU2390" s="525"/>
      <c r="AV2390" s="525"/>
      <c r="AW2390" s="525"/>
      <c r="AX2390" s="525"/>
      <c r="AY2390" s="525"/>
      <c r="AZ2390" s="525"/>
      <c r="BA2390" s="525"/>
    </row>
    <row r="2391" spans="28:53" s="94" customFormat="1">
      <c r="AB2391" s="575"/>
      <c r="AC2391" s="569"/>
      <c r="AD2391" s="569"/>
      <c r="AE2391" s="569"/>
      <c r="AF2391" s="569"/>
      <c r="AG2391" s="569"/>
      <c r="AH2391" s="569"/>
      <c r="AI2391" s="569"/>
      <c r="AJ2391" s="569"/>
      <c r="AK2391" s="569"/>
      <c r="AL2391" s="569"/>
      <c r="AM2391" s="569"/>
      <c r="AN2391" s="569"/>
      <c r="AQ2391" s="525"/>
      <c r="AR2391" s="525"/>
      <c r="AS2391" s="525"/>
      <c r="AT2391" s="525"/>
      <c r="AU2391" s="525"/>
      <c r="AV2391" s="525"/>
      <c r="AW2391" s="525"/>
      <c r="AX2391" s="525"/>
      <c r="AY2391" s="525"/>
      <c r="AZ2391" s="525"/>
      <c r="BA2391" s="525"/>
    </row>
    <row r="2392" spans="28:53" s="94" customFormat="1">
      <c r="AB2392" s="575"/>
      <c r="AC2392" s="569"/>
      <c r="AD2392" s="569"/>
      <c r="AE2392" s="569"/>
      <c r="AF2392" s="569"/>
      <c r="AG2392" s="569"/>
      <c r="AH2392" s="569"/>
      <c r="AI2392" s="569"/>
      <c r="AJ2392" s="569"/>
      <c r="AK2392" s="569"/>
      <c r="AL2392" s="569"/>
      <c r="AM2392" s="569"/>
      <c r="AN2392" s="569"/>
      <c r="AQ2392" s="525"/>
      <c r="AR2392" s="525"/>
      <c r="AS2392" s="525"/>
      <c r="AT2392" s="525"/>
      <c r="AU2392" s="525"/>
      <c r="AV2392" s="525"/>
      <c r="AW2392" s="525"/>
      <c r="AX2392" s="525"/>
      <c r="AY2392" s="525"/>
      <c r="AZ2392" s="525"/>
      <c r="BA2392" s="525"/>
    </row>
    <row r="2393" spans="28:53" s="94" customFormat="1">
      <c r="AB2393" s="575"/>
      <c r="AC2393" s="569"/>
      <c r="AD2393" s="569"/>
      <c r="AE2393" s="569"/>
      <c r="AF2393" s="569"/>
      <c r="AG2393" s="569"/>
      <c r="AH2393" s="569"/>
      <c r="AI2393" s="569"/>
      <c r="AJ2393" s="569"/>
      <c r="AK2393" s="569"/>
      <c r="AL2393" s="569"/>
      <c r="AM2393" s="569"/>
      <c r="AN2393" s="569"/>
      <c r="AQ2393" s="525"/>
      <c r="AR2393" s="525"/>
      <c r="AS2393" s="525"/>
      <c r="AT2393" s="525"/>
      <c r="AU2393" s="525"/>
      <c r="AV2393" s="525"/>
      <c r="AW2393" s="525"/>
      <c r="AX2393" s="525"/>
      <c r="AY2393" s="525"/>
      <c r="AZ2393" s="525"/>
      <c r="BA2393" s="525"/>
    </row>
    <row r="2394" spans="28:53" s="94" customFormat="1">
      <c r="AB2394" s="575"/>
      <c r="AC2394" s="569"/>
      <c r="AD2394" s="569"/>
      <c r="AE2394" s="569"/>
      <c r="AF2394" s="569"/>
      <c r="AG2394" s="569"/>
      <c r="AH2394" s="569"/>
      <c r="AI2394" s="569"/>
      <c r="AJ2394" s="569"/>
      <c r="AK2394" s="569"/>
      <c r="AL2394" s="569"/>
      <c r="AM2394" s="569"/>
      <c r="AN2394" s="569"/>
      <c r="AQ2394" s="525"/>
      <c r="AR2394" s="525"/>
      <c r="AS2394" s="525"/>
      <c r="AT2394" s="525"/>
      <c r="AU2394" s="525"/>
      <c r="AV2394" s="525"/>
      <c r="AW2394" s="525"/>
      <c r="AX2394" s="525"/>
      <c r="AY2394" s="525"/>
      <c r="AZ2394" s="525"/>
      <c r="BA2394" s="525"/>
    </row>
    <row r="2395" spans="28:53" s="94" customFormat="1">
      <c r="AB2395" s="575"/>
      <c r="AC2395" s="569"/>
      <c r="AD2395" s="569"/>
      <c r="AE2395" s="569"/>
      <c r="AF2395" s="569"/>
      <c r="AG2395" s="569"/>
      <c r="AH2395" s="569"/>
      <c r="AI2395" s="569"/>
      <c r="AJ2395" s="569"/>
      <c r="AK2395" s="569"/>
      <c r="AL2395" s="569"/>
      <c r="AM2395" s="569"/>
      <c r="AN2395" s="569"/>
      <c r="AQ2395" s="525"/>
      <c r="AR2395" s="525"/>
      <c r="AS2395" s="525"/>
      <c r="AT2395" s="525"/>
      <c r="AU2395" s="525"/>
      <c r="AV2395" s="525"/>
      <c r="AW2395" s="525"/>
      <c r="AX2395" s="525"/>
      <c r="AY2395" s="525"/>
      <c r="AZ2395" s="525"/>
      <c r="BA2395" s="525"/>
    </row>
    <row r="2396" spans="28:53" s="94" customFormat="1">
      <c r="AB2396" s="575"/>
      <c r="AC2396" s="569"/>
      <c r="AD2396" s="569"/>
      <c r="AE2396" s="569"/>
      <c r="AF2396" s="569"/>
      <c r="AG2396" s="569"/>
      <c r="AH2396" s="569"/>
      <c r="AI2396" s="569"/>
      <c r="AJ2396" s="569"/>
      <c r="AK2396" s="569"/>
      <c r="AL2396" s="569"/>
      <c r="AM2396" s="569"/>
      <c r="AN2396" s="569"/>
      <c r="AQ2396" s="525"/>
      <c r="AR2396" s="525"/>
      <c r="AS2396" s="525"/>
      <c r="AT2396" s="525"/>
      <c r="AU2396" s="525"/>
      <c r="AV2396" s="525"/>
      <c r="AW2396" s="525"/>
      <c r="AX2396" s="525"/>
      <c r="AY2396" s="525"/>
      <c r="AZ2396" s="525"/>
      <c r="BA2396" s="525"/>
    </row>
    <row r="2397" spans="28:53" s="94" customFormat="1">
      <c r="AB2397" s="575"/>
      <c r="AC2397" s="569"/>
      <c r="AD2397" s="569"/>
      <c r="AE2397" s="569"/>
      <c r="AF2397" s="569"/>
      <c r="AG2397" s="569"/>
      <c r="AH2397" s="569"/>
      <c r="AI2397" s="569"/>
      <c r="AJ2397" s="569"/>
      <c r="AK2397" s="569"/>
      <c r="AL2397" s="569"/>
      <c r="AM2397" s="569"/>
      <c r="AN2397" s="569"/>
      <c r="AQ2397" s="525"/>
      <c r="AR2397" s="525"/>
      <c r="AS2397" s="525"/>
      <c r="AT2397" s="525"/>
      <c r="AU2397" s="525"/>
      <c r="AV2397" s="525"/>
      <c r="AW2397" s="525"/>
      <c r="AX2397" s="525"/>
      <c r="AY2397" s="525"/>
      <c r="AZ2397" s="525"/>
      <c r="BA2397" s="525"/>
    </row>
    <row r="2398" spans="28:53" s="94" customFormat="1">
      <c r="AB2398" s="575"/>
      <c r="AC2398" s="569"/>
      <c r="AD2398" s="569"/>
      <c r="AE2398" s="569"/>
      <c r="AF2398" s="569"/>
      <c r="AG2398" s="569"/>
      <c r="AH2398" s="569"/>
      <c r="AI2398" s="569"/>
      <c r="AJ2398" s="569"/>
      <c r="AK2398" s="569"/>
      <c r="AL2398" s="569"/>
      <c r="AM2398" s="569"/>
      <c r="AN2398" s="569"/>
      <c r="AQ2398" s="525"/>
      <c r="AR2398" s="525"/>
      <c r="AS2398" s="525"/>
      <c r="AT2398" s="525"/>
      <c r="AU2398" s="525"/>
      <c r="AV2398" s="525"/>
      <c r="AW2398" s="525"/>
      <c r="AX2398" s="525"/>
      <c r="AY2398" s="525"/>
      <c r="AZ2398" s="525"/>
      <c r="BA2398" s="525"/>
    </row>
    <row r="2399" spans="28:53" s="94" customFormat="1">
      <c r="AB2399" s="575"/>
      <c r="AC2399" s="569"/>
      <c r="AD2399" s="569"/>
      <c r="AE2399" s="569"/>
      <c r="AF2399" s="569"/>
      <c r="AG2399" s="569"/>
      <c r="AH2399" s="569"/>
      <c r="AI2399" s="569"/>
      <c r="AJ2399" s="569"/>
      <c r="AK2399" s="569"/>
      <c r="AL2399" s="569"/>
      <c r="AM2399" s="569"/>
      <c r="AN2399" s="569"/>
      <c r="AQ2399" s="525"/>
      <c r="AR2399" s="525"/>
      <c r="AS2399" s="525"/>
      <c r="AT2399" s="525"/>
      <c r="AU2399" s="525"/>
      <c r="AV2399" s="525"/>
      <c r="AW2399" s="525"/>
      <c r="AX2399" s="525"/>
      <c r="AY2399" s="525"/>
      <c r="AZ2399" s="525"/>
      <c r="BA2399" s="525"/>
    </row>
    <row r="2400" spans="28:53" s="94" customFormat="1">
      <c r="AB2400" s="575"/>
      <c r="AC2400" s="569"/>
      <c r="AD2400" s="569"/>
      <c r="AE2400" s="569"/>
      <c r="AF2400" s="569"/>
      <c r="AG2400" s="569"/>
      <c r="AH2400" s="569"/>
      <c r="AI2400" s="569"/>
      <c r="AJ2400" s="569"/>
      <c r="AK2400" s="569"/>
      <c r="AL2400" s="569"/>
      <c r="AM2400" s="569"/>
      <c r="AN2400" s="569"/>
      <c r="AQ2400" s="525"/>
      <c r="AR2400" s="525"/>
      <c r="AS2400" s="525"/>
      <c r="AT2400" s="525"/>
      <c r="AU2400" s="525"/>
      <c r="AV2400" s="525"/>
      <c r="AW2400" s="525"/>
      <c r="AX2400" s="525"/>
      <c r="AY2400" s="525"/>
      <c r="AZ2400" s="525"/>
      <c r="BA2400" s="525"/>
    </row>
    <row r="2401" spans="28:53" s="94" customFormat="1">
      <c r="AB2401" s="575"/>
      <c r="AC2401" s="569"/>
      <c r="AD2401" s="569"/>
      <c r="AE2401" s="569"/>
      <c r="AF2401" s="569"/>
      <c r="AG2401" s="569"/>
      <c r="AH2401" s="569"/>
      <c r="AI2401" s="569"/>
      <c r="AJ2401" s="569"/>
      <c r="AK2401" s="569"/>
      <c r="AL2401" s="569"/>
      <c r="AM2401" s="569"/>
      <c r="AN2401" s="569"/>
      <c r="AQ2401" s="525"/>
      <c r="AR2401" s="525"/>
      <c r="AS2401" s="525"/>
      <c r="AT2401" s="525"/>
      <c r="AU2401" s="525"/>
      <c r="AV2401" s="525"/>
      <c r="AW2401" s="525"/>
      <c r="AX2401" s="525"/>
      <c r="AY2401" s="525"/>
      <c r="AZ2401" s="525"/>
      <c r="BA2401" s="525"/>
    </row>
    <row r="2402" spans="28:53" s="94" customFormat="1">
      <c r="AB2402" s="575"/>
      <c r="AC2402" s="569"/>
      <c r="AD2402" s="569"/>
      <c r="AE2402" s="569"/>
      <c r="AF2402" s="569"/>
      <c r="AG2402" s="569"/>
      <c r="AH2402" s="569"/>
      <c r="AI2402" s="569"/>
      <c r="AJ2402" s="569"/>
      <c r="AK2402" s="569"/>
      <c r="AL2402" s="569"/>
      <c r="AM2402" s="569"/>
      <c r="AN2402" s="569"/>
      <c r="AQ2402" s="525"/>
      <c r="AR2402" s="525"/>
      <c r="AS2402" s="525"/>
      <c r="AT2402" s="525"/>
      <c r="AU2402" s="525"/>
      <c r="AV2402" s="525"/>
      <c r="AW2402" s="525"/>
      <c r="AX2402" s="525"/>
      <c r="AY2402" s="525"/>
      <c r="AZ2402" s="525"/>
      <c r="BA2402" s="525"/>
    </row>
    <row r="2403" spans="28:53" s="94" customFormat="1">
      <c r="AB2403" s="575"/>
      <c r="AC2403" s="569"/>
      <c r="AD2403" s="569"/>
      <c r="AE2403" s="569"/>
      <c r="AF2403" s="569"/>
      <c r="AG2403" s="569"/>
      <c r="AH2403" s="569"/>
      <c r="AI2403" s="569"/>
      <c r="AJ2403" s="569"/>
      <c r="AK2403" s="569"/>
      <c r="AL2403" s="569"/>
      <c r="AM2403" s="569"/>
      <c r="AN2403" s="569"/>
      <c r="AQ2403" s="525"/>
      <c r="AR2403" s="525"/>
      <c r="AS2403" s="525"/>
      <c r="AT2403" s="525"/>
      <c r="AU2403" s="525"/>
      <c r="AV2403" s="525"/>
      <c r="AW2403" s="525"/>
      <c r="AX2403" s="525"/>
      <c r="AY2403" s="525"/>
      <c r="AZ2403" s="525"/>
      <c r="BA2403" s="525"/>
    </row>
    <row r="2404" spans="28:53" s="94" customFormat="1">
      <c r="AB2404" s="575"/>
      <c r="AC2404" s="569"/>
      <c r="AD2404" s="569"/>
      <c r="AE2404" s="569"/>
      <c r="AF2404" s="569"/>
      <c r="AG2404" s="569"/>
      <c r="AH2404" s="569"/>
      <c r="AI2404" s="569"/>
      <c r="AJ2404" s="569"/>
      <c r="AK2404" s="569"/>
      <c r="AL2404" s="569"/>
      <c r="AM2404" s="569"/>
      <c r="AN2404" s="569"/>
      <c r="AQ2404" s="525"/>
      <c r="AR2404" s="525"/>
      <c r="AS2404" s="525"/>
      <c r="AT2404" s="525"/>
      <c r="AU2404" s="525"/>
      <c r="AV2404" s="525"/>
      <c r="AW2404" s="525"/>
      <c r="AX2404" s="525"/>
      <c r="AY2404" s="525"/>
      <c r="AZ2404" s="525"/>
      <c r="BA2404" s="525"/>
    </row>
    <row r="2405" spans="28:53" s="94" customFormat="1">
      <c r="AB2405" s="575"/>
      <c r="AC2405" s="569"/>
      <c r="AD2405" s="569"/>
      <c r="AE2405" s="569"/>
      <c r="AF2405" s="569"/>
      <c r="AG2405" s="569"/>
      <c r="AH2405" s="569"/>
      <c r="AI2405" s="569"/>
      <c r="AJ2405" s="569"/>
      <c r="AK2405" s="569"/>
      <c r="AL2405" s="569"/>
      <c r="AM2405" s="569"/>
      <c r="AN2405" s="569"/>
      <c r="AQ2405" s="525"/>
      <c r="AR2405" s="525"/>
      <c r="AS2405" s="525"/>
      <c r="AT2405" s="525"/>
      <c r="AU2405" s="525"/>
      <c r="AV2405" s="525"/>
      <c r="AW2405" s="525"/>
      <c r="AX2405" s="525"/>
      <c r="AY2405" s="525"/>
      <c r="AZ2405" s="525"/>
      <c r="BA2405" s="525"/>
    </row>
    <row r="2406" spans="28:53" s="94" customFormat="1">
      <c r="AB2406" s="575"/>
      <c r="AC2406" s="569"/>
      <c r="AD2406" s="569"/>
      <c r="AE2406" s="569"/>
      <c r="AF2406" s="569"/>
      <c r="AG2406" s="569"/>
      <c r="AH2406" s="569"/>
      <c r="AI2406" s="569"/>
      <c r="AJ2406" s="569"/>
      <c r="AK2406" s="569"/>
      <c r="AL2406" s="569"/>
      <c r="AM2406" s="569"/>
      <c r="AN2406" s="569"/>
      <c r="AQ2406" s="525"/>
      <c r="AR2406" s="525"/>
      <c r="AS2406" s="525"/>
      <c r="AT2406" s="525"/>
      <c r="AU2406" s="525"/>
      <c r="AV2406" s="525"/>
      <c r="AW2406" s="525"/>
      <c r="AX2406" s="525"/>
      <c r="AY2406" s="525"/>
      <c r="AZ2406" s="525"/>
      <c r="BA2406" s="525"/>
    </row>
    <row r="2407" spans="28:53" s="94" customFormat="1">
      <c r="AB2407" s="575"/>
      <c r="AC2407" s="569"/>
      <c r="AD2407" s="569"/>
      <c r="AE2407" s="569"/>
      <c r="AF2407" s="569"/>
      <c r="AG2407" s="569"/>
      <c r="AH2407" s="569"/>
      <c r="AI2407" s="569"/>
      <c r="AJ2407" s="569"/>
      <c r="AK2407" s="569"/>
      <c r="AL2407" s="569"/>
      <c r="AM2407" s="569"/>
      <c r="AN2407" s="569"/>
      <c r="AQ2407" s="525"/>
      <c r="AR2407" s="525"/>
      <c r="AS2407" s="525"/>
      <c r="AT2407" s="525"/>
      <c r="AU2407" s="525"/>
      <c r="AV2407" s="525"/>
      <c r="AW2407" s="525"/>
      <c r="AX2407" s="525"/>
      <c r="AY2407" s="525"/>
      <c r="AZ2407" s="525"/>
      <c r="BA2407" s="525"/>
    </row>
    <row r="2408" spans="28:53" s="94" customFormat="1">
      <c r="AB2408" s="575"/>
      <c r="AC2408" s="569"/>
      <c r="AD2408" s="569"/>
      <c r="AE2408" s="569"/>
      <c r="AF2408" s="569"/>
      <c r="AG2408" s="569"/>
      <c r="AH2408" s="569"/>
      <c r="AI2408" s="569"/>
      <c r="AJ2408" s="569"/>
      <c r="AK2408" s="569"/>
      <c r="AL2408" s="569"/>
      <c r="AM2408" s="569"/>
      <c r="AN2408" s="569"/>
      <c r="AQ2408" s="525"/>
      <c r="AR2408" s="525"/>
      <c r="AS2408" s="525"/>
      <c r="AT2408" s="525"/>
      <c r="AU2408" s="525"/>
      <c r="AV2408" s="525"/>
      <c r="AW2408" s="525"/>
      <c r="AX2408" s="525"/>
      <c r="AY2408" s="525"/>
      <c r="AZ2408" s="525"/>
      <c r="BA2408" s="525"/>
    </row>
    <row r="2409" spans="28:53" s="94" customFormat="1">
      <c r="AB2409" s="575"/>
      <c r="AC2409" s="569"/>
      <c r="AD2409" s="569"/>
      <c r="AE2409" s="569"/>
      <c r="AF2409" s="569"/>
      <c r="AG2409" s="569"/>
      <c r="AH2409" s="569"/>
      <c r="AI2409" s="569"/>
      <c r="AJ2409" s="569"/>
      <c r="AK2409" s="569"/>
      <c r="AL2409" s="569"/>
      <c r="AM2409" s="569"/>
      <c r="AN2409" s="569"/>
      <c r="AQ2409" s="525"/>
      <c r="AR2409" s="525"/>
      <c r="AS2409" s="525"/>
      <c r="AT2409" s="525"/>
      <c r="AU2409" s="525"/>
      <c r="AV2409" s="525"/>
      <c r="AW2409" s="525"/>
      <c r="AX2409" s="525"/>
      <c r="AY2409" s="525"/>
      <c r="AZ2409" s="525"/>
      <c r="BA2409" s="525"/>
    </row>
    <row r="2410" spans="28:53" s="94" customFormat="1">
      <c r="AB2410" s="575"/>
      <c r="AC2410" s="569"/>
      <c r="AD2410" s="569"/>
      <c r="AE2410" s="569"/>
      <c r="AF2410" s="569"/>
      <c r="AG2410" s="569"/>
      <c r="AH2410" s="569"/>
      <c r="AI2410" s="569"/>
      <c r="AJ2410" s="569"/>
      <c r="AK2410" s="569"/>
      <c r="AL2410" s="569"/>
      <c r="AM2410" s="569"/>
      <c r="AN2410" s="569"/>
      <c r="AQ2410" s="525"/>
      <c r="AR2410" s="525"/>
      <c r="AS2410" s="525"/>
      <c r="AT2410" s="525"/>
      <c r="AU2410" s="525"/>
      <c r="AV2410" s="525"/>
      <c r="AW2410" s="525"/>
      <c r="AX2410" s="525"/>
      <c r="AY2410" s="525"/>
      <c r="AZ2410" s="525"/>
      <c r="BA2410" s="525"/>
    </row>
    <row r="2411" spans="28:53" s="94" customFormat="1">
      <c r="AB2411" s="575"/>
      <c r="AC2411" s="569"/>
      <c r="AD2411" s="569"/>
      <c r="AE2411" s="569"/>
      <c r="AF2411" s="569"/>
      <c r="AG2411" s="569"/>
      <c r="AH2411" s="569"/>
      <c r="AI2411" s="569"/>
      <c r="AJ2411" s="569"/>
      <c r="AK2411" s="569"/>
      <c r="AL2411" s="569"/>
      <c r="AM2411" s="569"/>
      <c r="AN2411" s="569"/>
      <c r="AQ2411" s="525"/>
      <c r="AR2411" s="525"/>
      <c r="AS2411" s="525"/>
      <c r="AT2411" s="525"/>
      <c r="AU2411" s="525"/>
      <c r="AV2411" s="525"/>
      <c r="AW2411" s="525"/>
      <c r="AX2411" s="525"/>
      <c r="AY2411" s="525"/>
      <c r="AZ2411" s="525"/>
      <c r="BA2411" s="525"/>
    </row>
    <row r="2412" spans="28:53" s="94" customFormat="1">
      <c r="AB2412" s="575"/>
      <c r="AC2412" s="569"/>
      <c r="AD2412" s="569"/>
      <c r="AE2412" s="569"/>
      <c r="AF2412" s="569"/>
      <c r="AG2412" s="569"/>
      <c r="AH2412" s="569"/>
      <c r="AI2412" s="569"/>
      <c r="AJ2412" s="569"/>
      <c r="AK2412" s="569"/>
      <c r="AL2412" s="569"/>
      <c r="AM2412" s="569"/>
      <c r="AN2412" s="569"/>
      <c r="AQ2412" s="525"/>
      <c r="AR2412" s="525"/>
      <c r="AS2412" s="525"/>
      <c r="AT2412" s="525"/>
      <c r="AU2412" s="525"/>
      <c r="AV2412" s="525"/>
      <c r="AW2412" s="525"/>
      <c r="AX2412" s="525"/>
      <c r="AY2412" s="525"/>
      <c r="AZ2412" s="525"/>
      <c r="BA2412" s="525"/>
    </row>
    <row r="2413" spans="28:53" s="94" customFormat="1">
      <c r="AB2413" s="575"/>
      <c r="AC2413" s="569"/>
      <c r="AD2413" s="569"/>
      <c r="AE2413" s="569"/>
      <c r="AF2413" s="569"/>
      <c r="AG2413" s="569"/>
      <c r="AH2413" s="569"/>
      <c r="AI2413" s="569"/>
      <c r="AJ2413" s="569"/>
      <c r="AK2413" s="569"/>
      <c r="AL2413" s="569"/>
      <c r="AM2413" s="569"/>
      <c r="AN2413" s="569"/>
      <c r="AQ2413" s="525"/>
      <c r="AR2413" s="525"/>
      <c r="AS2413" s="525"/>
      <c r="AT2413" s="525"/>
      <c r="AU2413" s="525"/>
      <c r="AV2413" s="525"/>
      <c r="AW2413" s="525"/>
      <c r="AX2413" s="525"/>
      <c r="AY2413" s="525"/>
      <c r="AZ2413" s="525"/>
      <c r="BA2413" s="525"/>
    </row>
    <row r="2414" spans="28:53" s="94" customFormat="1">
      <c r="AB2414" s="575"/>
      <c r="AC2414" s="569"/>
      <c r="AD2414" s="569"/>
      <c r="AE2414" s="569"/>
      <c r="AF2414" s="569"/>
      <c r="AG2414" s="569"/>
      <c r="AH2414" s="569"/>
      <c r="AI2414" s="569"/>
      <c r="AJ2414" s="569"/>
      <c r="AK2414" s="569"/>
      <c r="AL2414" s="569"/>
      <c r="AM2414" s="569"/>
      <c r="AN2414" s="569"/>
      <c r="AQ2414" s="525"/>
      <c r="AR2414" s="525"/>
      <c r="AS2414" s="525"/>
      <c r="AT2414" s="525"/>
      <c r="AU2414" s="525"/>
      <c r="AV2414" s="525"/>
      <c r="AW2414" s="525"/>
      <c r="AX2414" s="525"/>
      <c r="AY2414" s="525"/>
      <c r="AZ2414" s="525"/>
      <c r="BA2414" s="525"/>
    </row>
    <row r="2415" spans="28:53" s="94" customFormat="1">
      <c r="AB2415" s="575"/>
      <c r="AC2415" s="569"/>
      <c r="AD2415" s="569"/>
      <c r="AE2415" s="569"/>
      <c r="AF2415" s="569"/>
      <c r="AG2415" s="569"/>
      <c r="AH2415" s="569"/>
      <c r="AI2415" s="569"/>
      <c r="AJ2415" s="569"/>
      <c r="AK2415" s="569"/>
      <c r="AL2415" s="569"/>
      <c r="AM2415" s="569"/>
      <c r="AN2415" s="569"/>
      <c r="AQ2415" s="525"/>
      <c r="AR2415" s="525"/>
      <c r="AS2415" s="525"/>
      <c r="AT2415" s="525"/>
      <c r="AU2415" s="525"/>
      <c r="AV2415" s="525"/>
      <c r="AW2415" s="525"/>
      <c r="AX2415" s="525"/>
      <c r="AY2415" s="525"/>
      <c r="AZ2415" s="525"/>
      <c r="BA2415" s="525"/>
    </row>
    <row r="2416" spans="28:53" s="94" customFormat="1">
      <c r="AB2416" s="575"/>
      <c r="AC2416" s="569"/>
      <c r="AD2416" s="569"/>
      <c r="AE2416" s="569"/>
      <c r="AF2416" s="569"/>
      <c r="AG2416" s="569"/>
      <c r="AH2416" s="569"/>
      <c r="AI2416" s="569"/>
      <c r="AJ2416" s="569"/>
      <c r="AK2416" s="569"/>
      <c r="AL2416" s="569"/>
      <c r="AM2416" s="569"/>
      <c r="AN2416" s="569"/>
      <c r="AQ2416" s="525"/>
      <c r="AR2416" s="525"/>
      <c r="AS2416" s="525"/>
      <c r="AT2416" s="525"/>
      <c r="AU2416" s="525"/>
      <c r="AV2416" s="525"/>
      <c r="AW2416" s="525"/>
      <c r="AX2416" s="525"/>
      <c r="AY2416" s="525"/>
      <c r="AZ2416" s="525"/>
      <c r="BA2416" s="525"/>
    </row>
    <row r="2417" spans="28:53" s="94" customFormat="1">
      <c r="AB2417" s="575"/>
      <c r="AC2417" s="569"/>
      <c r="AD2417" s="569"/>
      <c r="AE2417" s="569"/>
      <c r="AF2417" s="569"/>
      <c r="AG2417" s="569"/>
      <c r="AH2417" s="569"/>
      <c r="AI2417" s="569"/>
      <c r="AJ2417" s="569"/>
      <c r="AK2417" s="569"/>
      <c r="AL2417" s="569"/>
      <c r="AM2417" s="569"/>
      <c r="AN2417" s="569"/>
      <c r="AQ2417" s="525"/>
      <c r="AR2417" s="525"/>
      <c r="AS2417" s="525"/>
      <c r="AT2417" s="525"/>
      <c r="AU2417" s="525"/>
      <c r="AV2417" s="525"/>
      <c r="AW2417" s="525"/>
      <c r="AX2417" s="525"/>
      <c r="AY2417" s="525"/>
      <c r="AZ2417" s="525"/>
      <c r="BA2417" s="525"/>
    </row>
    <row r="2418" spans="28:53" s="94" customFormat="1">
      <c r="AB2418" s="575"/>
      <c r="AC2418" s="569"/>
      <c r="AD2418" s="569"/>
      <c r="AE2418" s="569"/>
      <c r="AF2418" s="569"/>
      <c r="AG2418" s="569"/>
      <c r="AH2418" s="569"/>
      <c r="AI2418" s="569"/>
      <c r="AJ2418" s="569"/>
      <c r="AK2418" s="569"/>
      <c r="AL2418" s="569"/>
      <c r="AM2418" s="569"/>
      <c r="AN2418" s="569"/>
      <c r="AQ2418" s="525"/>
      <c r="AR2418" s="525"/>
      <c r="AS2418" s="525"/>
      <c r="AT2418" s="525"/>
      <c r="AU2418" s="525"/>
      <c r="AV2418" s="525"/>
      <c r="AW2418" s="525"/>
      <c r="AX2418" s="525"/>
      <c r="AY2418" s="525"/>
      <c r="AZ2418" s="525"/>
      <c r="BA2418" s="525"/>
    </row>
    <row r="2419" spans="28:53" s="94" customFormat="1">
      <c r="AB2419" s="575"/>
      <c r="AC2419" s="569"/>
      <c r="AD2419" s="569"/>
      <c r="AE2419" s="569"/>
      <c r="AF2419" s="569"/>
      <c r="AG2419" s="569"/>
      <c r="AH2419" s="569"/>
      <c r="AI2419" s="569"/>
      <c r="AJ2419" s="569"/>
      <c r="AK2419" s="569"/>
      <c r="AL2419" s="569"/>
      <c r="AM2419" s="569"/>
      <c r="AN2419" s="569"/>
      <c r="AQ2419" s="525"/>
      <c r="AR2419" s="525"/>
      <c r="AS2419" s="525"/>
      <c r="AT2419" s="525"/>
      <c r="AU2419" s="525"/>
      <c r="AV2419" s="525"/>
      <c r="AW2419" s="525"/>
      <c r="AX2419" s="525"/>
      <c r="AY2419" s="525"/>
      <c r="AZ2419" s="525"/>
      <c r="BA2419" s="525"/>
    </row>
    <row r="2420" spans="28:53" s="94" customFormat="1">
      <c r="AB2420" s="575"/>
      <c r="AC2420" s="569"/>
      <c r="AD2420" s="569"/>
      <c r="AE2420" s="569"/>
      <c r="AF2420" s="569"/>
      <c r="AG2420" s="569"/>
      <c r="AH2420" s="569"/>
      <c r="AI2420" s="569"/>
      <c r="AJ2420" s="569"/>
      <c r="AK2420" s="569"/>
      <c r="AL2420" s="569"/>
      <c r="AM2420" s="569"/>
      <c r="AN2420" s="569"/>
      <c r="AQ2420" s="525"/>
      <c r="AR2420" s="525"/>
      <c r="AS2420" s="525"/>
      <c r="AT2420" s="525"/>
      <c r="AU2420" s="525"/>
      <c r="AV2420" s="525"/>
      <c r="AW2420" s="525"/>
      <c r="AX2420" s="525"/>
      <c r="AY2420" s="525"/>
      <c r="AZ2420" s="525"/>
      <c r="BA2420" s="525"/>
    </row>
    <row r="2421" spans="28:53" s="94" customFormat="1">
      <c r="AB2421" s="575"/>
      <c r="AC2421" s="569"/>
      <c r="AD2421" s="569"/>
      <c r="AE2421" s="569"/>
      <c r="AF2421" s="569"/>
      <c r="AG2421" s="569"/>
      <c r="AH2421" s="569"/>
      <c r="AI2421" s="569"/>
      <c r="AJ2421" s="569"/>
      <c r="AK2421" s="569"/>
      <c r="AL2421" s="569"/>
      <c r="AM2421" s="569"/>
      <c r="AN2421" s="569"/>
      <c r="AQ2421" s="525"/>
      <c r="AR2421" s="525"/>
      <c r="AS2421" s="525"/>
      <c r="AT2421" s="525"/>
      <c r="AU2421" s="525"/>
      <c r="AV2421" s="525"/>
      <c r="AW2421" s="525"/>
      <c r="AX2421" s="525"/>
      <c r="AY2421" s="525"/>
      <c r="AZ2421" s="525"/>
      <c r="BA2421" s="525"/>
    </row>
    <row r="2422" spans="28:53" s="94" customFormat="1">
      <c r="AB2422" s="575"/>
      <c r="AC2422" s="569"/>
      <c r="AD2422" s="569"/>
      <c r="AE2422" s="569"/>
      <c r="AF2422" s="569"/>
      <c r="AG2422" s="569"/>
      <c r="AH2422" s="569"/>
      <c r="AI2422" s="569"/>
      <c r="AJ2422" s="569"/>
      <c r="AK2422" s="569"/>
      <c r="AL2422" s="569"/>
      <c r="AM2422" s="569"/>
      <c r="AN2422" s="569"/>
      <c r="AQ2422" s="525"/>
      <c r="AR2422" s="525"/>
      <c r="AS2422" s="525"/>
      <c r="AT2422" s="525"/>
      <c r="AU2422" s="525"/>
      <c r="AV2422" s="525"/>
      <c r="AW2422" s="525"/>
      <c r="AX2422" s="525"/>
      <c r="AY2422" s="525"/>
      <c r="AZ2422" s="525"/>
      <c r="BA2422" s="525"/>
    </row>
    <row r="2423" spans="28:53" s="94" customFormat="1">
      <c r="AB2423" s="575"/>
      <c r="AC2423" s="569"/>
      <c r="AD2423" s="569"/>
      <c r="AE2423" s="569"/>
      <c r="AF2423" s="569"/>
      <c r="AG2423" s="569"/>
      <c r="AH2423" s="569"/>
      <c r="AI2423" s="569"/>
      <c r="AJ2423" s="569"/>
      <c r="AK2423" s="569"/>
      <c r="AL2423" s="569"/>
      <c r="AM2423" s="569"/>
      <c r="AN2423" s="569"/>
      <c r="AQ2423" s="525"/>
      <c r="AR2423" s="525"/>
      <c r="AS2423" s="525"/>
      <c r="AT2423" s="525"/>
      <c r="AU2423" s="525"/>
      <c r="AV2423" s="525"/>
      <c r="AW2423" s="525"/>
      <c r="AX2423" s="525"/>
      <c r="AY2423" s="525"/>
      <c r="AZ2423" s="525"/>
      <c r="BA2423" s="525"/>
    </row>
    <row r="2424" spans="28:53" s="94" customFormat="1">
      <c r="AB2424" s="575"/>
      <c r="AC2424" s="569"/>
      <c r="AD2424" s="569"/>
      <c r="AE2424" s="569"/>
      <c r="AF2424" s="569"/>
      <c r="AG2424" s="569"/>
      <c r="AH2424" s="569"/>
      <c r="AI2424" s="569"/>
      <c r="AJ2424" s="569"/>
      <c r="AK2424" s="569"/>
      <c r="AL2424" s="569"/>
      <c r="AM2424" s="569"/>
      <c r="AN2424" s="569"/>
      <c r="AQ2424" s="525"/>
      <c r="AR2424" s="525"/>
      <c r="AS2424" s="525"/>
      <c r="AT2424" s="525"/>
      <c r="AU2424" s="525"/>
      <c r="AV2424" s="525"/>
      <c r="AW2424" s="525"/>
      <c r="AX2424" s="525"/>
      <c r="AY2424" s="525"/>
      <c r="AZ2424" s="525"/>
      <c r="BA2424" s="525"/>
    </row>
    <row r="2425" spans="28:53" s="94" customFormat="1">
      <c r="AB2425" s="575"/>
      <c r="AC2425" s="569"/>
      <c r="AD2425" s="569"/>
      <c r="AE2425" s="569"/>
      <c r="AF2425" s="569"/>
      <c r="AG2425" s="569"/>
      <c r="AH2425" s="569"/>
      <c r="AI2425" s="569"/>
      <c r="AJ2425" s="569"/>
      <c r="AK2425" s="569"/>
      <c r="AL2425" s="569"/>
      <c r="AM2425" s="569"/>
      <c r="AN2425" s="569"/>
      <c r="AQ2425" s="525"/>
      <c r="AR2425" s="525"/>
      <c r="AS2425" s="525"/>
      <c r="AT2425" s="525"/>
      <c r="AU2425" s="525"/>
      <c r="AV2425" s="525"/>
      <c r="AW2425" s="525"/>
      <c r="AX2425" s="525"/>
      <c r="AY2425" s="525"/>
      <c r="AZ2425" s="525"/>
      <c r="BA2425" s="525"/>
    </row>
    <row r="2426" spans="28:53" s="94" customFormat="1">
      <c r="AB2426" s="575"/>
      <c r="AC2426" s="569"/>
      <c r="AD2426" s="569"/>
      <c r="AE2426" s="569"/>
      <c r="AF2426" s="569"/>
      <c r="AG2426" s="569"/>
      <c r="AH2426" s="569"/>
      <c r="AI2426" s="569"/>
      <c r="AJ2426" s="569"/>
      <c r="AK2426" s="569"/>
      <c r="AL2426" s="569"/>
      <c r="AM2426" s="569"/>
      <c r="AN2426" s="569"/>
      <c r="AQ2426" s="525"/>
      <c r="AR2426" s="525"/>
      <c r="AS2426" s="525"/>
      <c r="AT2426" s="525"/>
      <c r="AU2426" s="525"/>
      <c r="AV2426" s="525"/>
      <c r="AW2426" s="525"/>
      <c r="AX2426" s="525"/>
      <c r="AY2426" s="525"/>
      <c r="AZ2426" s="525"/>
      <c r="BA2426" s="525"/>
    </row>
    <row r="2427" spans="28:53" s="94" customFormat="1">
      <c r="AB2427" s="575"/>
      <c r="AC2427" s="569"/>
      <c r="AD2427" s="569"/>
      <c r="AE2427" s="569"/>
      <c r="AF2427" s="569"/>
      <c r="AG2427" s="569"/>
      <c r="AH2427" s="569"/>
      <c r="AI2427" s="569"/>
      <c r="AJ2427" s="569"/>
      <c r="AK2427" s="569"/>
      <c r="AL2427" s="569"/>
      <c r="AM2427" s="569"/>
      <c r="AN2427" s="569"/>
      <c r="AQ2427" s="525"/>
      <c r="AR2427" s="525"/>
      <c r="AS2427" s="525"/>
      <c r="AT2427" s="525"/>
      <c r="AU2427" s="525"/>
      <c r="AV2427" s="525"/>
      <c r="AW2427" s="525"/>
      <c r="AX2427" s="525"/>
      <c r="AY2427" s="525"/>
      <c r="AZ2427" s="525"/>
      <c r="BA2427" s="525"/>
    </row>
    <row r="2428" spans="28:53" s="94" customFormat="1">
      <c r="AB2428" s="575"/>
      <c r="AC2428" s="569"/>
      <c r="AD2428" s="569"/>
      <c r="AE2428" s="569"/>
      <c r="AF2428" s="569"/>
      <c r="AG2428" s="569"/>
      <c r="AH2428" s="569"/>
      <c r="AI2428" s="569"/>
      <c r="AJ2428" s="569"/>
      <c r="AK2428" s="569"/>
      <c r="AL2428" s="569"/>
      <c r="AM2428" s="569"/>
      <c r="AN2428" s="569"/>
      <c r="AQ2428" s="525"/>
      <c r="AR2428" s="525"/>
      <c r="AS2428" s="525"/>
      <c r="AT2428" s="525"/>
      <c r="AU2428" s="525"/>
      <c r="AV2428" s="525"/>
      <c r="AW2428" s="525"/>
      <c r="AX2428" s="525"/>
      <c r="AY2428" s="525"/>
      <c r="AZ2428" s="525"/>
      <c r="BA2428" s="525"/>
    </row>
    <row r="2429" spans="28:53" s="94" customFormat="1">
      <c r="AB2429" s="575"/>
      <c r="AC2429" s="569"/>
      <c r="AD2429" s="569"/>
      <c r="AE2429" s="569"/>
      <c r="AF2429" s="569"/>
      <c r="AG2429" s="569"/>
      <c r="AH2429" s="569"/>
      <c r="AI2429" s="569"/>
      <c r="AJ2429" s="569"/>
      <c r="AK2429" s="569"/>
      <c r="AL2429" s="569"/>
      <c r="AM2429" s="569"/>
      <c r="AN2429" s="569"/>
      <c r="AQ2429" s="525"/>
      <c r="AR2429" s="525"/>
      <c r="AS2429" s="525"/>
      <c r="AT2429" s="525"/>
      <c r="AU2429" s="525"/>
      <c r="AV2429" s="525"/>
      <c r="AW2429" s="525"/>
      <c r="AX2429" s="525"/>
      <c r="AY2429" s="525"/>
      <c r="AZ2429" s="525"/>
      <c r="BA2429" s="525"/>
    </row>
    <row r="2430" spans="28:53" s="94" customFormat="1">
      <c r="AB2430" s="575"/>
      <c r="AC2430" s="569"/>
      <c r="AD2430" s="569"/>
      <c r="AE2430" s="569"/>
      <c r="AF2430" s="569"/>
      <c r="AG2430" s="569"/>
      <c r="AH2430" s="569"/>
      <c r="AI2430" s="569"/>
      <c r="AJ2430" s="569"/>
      <c r="AK2430" s="569"/>
      <c r="AL2430" s="569"/>
      <c r="AM2430" s="569"/>
      <c r="AN2430" s="569"/>
      <c r="AQ2430" s="525"/>
      <c r="AR2430" s="525"/>
      <c r="AS2430" s="525"/>
      <c r="AT2430" s="525"/>
      <c r="AU2430" s="525"/>
      <c r="AV2430" s="525"/>
      <c r="AW2430" s="525"/>
      <c r="AX2430" s="525"/>
      <c r="AY2430" s="525"/>
      <c r="AZ2430" s="525"/>
      <c r="BA2430" s="525"/>
    </row>
    <row r="2431" spans="28:53" s="94" customFormat="1">
      <c r="AB2431" s="575"/>
      <c r="AC2431" s="569"/>
      <c r="AD2431" s="569"/>
      <c r="AE2431" s="569"/>
      <c r="AF2431" s="569"/>
      <c r="AG2431" s="569"/>
      <c r="AH2431" s="569"/>
      <c r="AI2431" s="569"/>
      <c r="AJ2431" s="569"/>
      <c r="AK2431" s="569"/>
      <c r="AL2431" s="569"/>
      <c r="AM2431" s="569"/>
      <c r="AN2431" s="569"/>
      <c r="AQ2431" s="525"/>
      <c r="AR2431" s="525"/>
      <c r="AS2431" s="525"/>
      <c r="AT2431" s="525"/>
      <c r="AU2431" s="525"/>
      <c r="AV2431" s="525"/>
      <c r="AW2431" s="525"/>
      <c r="AX2431" s="525"/>
      <c r="AY2431" s="525"/>
      <c r="AZ2431" s="525"/>
      <c r="BA2431" s="525"/>
    </row>
    <row r="2432" spans="28:53" s="94" customFormat="1">
      <c r="AB2432" s="575"/>
      <c r="AC2432" s="569"/>
      <c r="AD2432" s="569"/>
      <c r="AE2432" s="569"/>
      <c r="AF2432" s="569"/>
      <c r="AG2432" s="569"/>
      <c r="AH2432" s="569"/>
      <c r="AI2432" s="569"/>
      <c r="AJ2432" s="569"/>
      <c r="AK2432" s="569"/>
      <c r="AL2432" s="569"/>
      <c r="AM2432" s="569"/>
      <c r="AN2432" s="569"/>
      <c r="AQ2432" s="525"/>
      <c r="AR2432" s="525"/>
      <c r="AS2432" s="525"/>
      <c r="AT2432" s="525"/>
      <c r="AU2432" s="525"/>
      <c r="AV2432" s="525"/>
      <c r="AW2432" s="525"/>
      <c r="AX2432" s="525"/>
      <c r="AY2432" s="525"/>
      <c r="AZ2432" s="525"/>
      <c r="BA2432" s="525"/>
    </row>
    <row r="2433" spans="28:53" s="94" customFormat="1">
      <c r="AB2433" s="575"/>
      <c r="AC2433" s="569"/>
      <c r="AD2433" s="569"/>
      <c r="AE2433" s="569"/>
      <c r="AF2433" s="569"/>
      <c r="AG2433" s="569"/>
      <c r="AH2433" s="569"/>
      <c r="AI2433" s="569"/>
      <c r="AJ2433" s="569"/>
      <c r="AK2433" s="569"/>
      <c r="AL2433" s="569"/>
      <c r="AM2433" s="569"/>
      <c r="AN2433" s="569"/>
      <c r="AQ2433" s="525"/>
      <c r="AR2433" s="525"/>
      <c r="AS2433" s="525"/>
      <c r="AT2433" s="525"/>
      <c r="AU2433" s="525"/>
      <c r="AV2433" s="525"/>
      <c r="AW2433" s="525"/>
      <c r="AX2433" s="525"/>
      <c r="AY2433" s="525"/>
      <c r="AZ2433" s="525"/>
      <c r="BA2433" s="525"/>
    </row>
    <row r="2434" spans="28:53" s="94" customFormat="1">
      <c r="AB2434" s="575"/>
      <c r="AC2434" s="569"/>
      <c r="AD2434" s="569"/>
      <c r="AE2434" s="569"/>
      <c r="AF2434" s="569"/>
      <c r="AG2434" s="569"/>
      <c r="AH2434" s="569"/>
      <c r="AI2434" s="569"/>
      <c r="AJ2434" s="569"/>
      <c r="AK2434" s="569"/>
      <c r="AL2434" s="569"/>
      <c r="AM2434" s="569"/>
      <c r="AN2434" s="569"/>
      <c r="AQ2434" s="525"/>
      <c r="AR2434" s="525"/>
      <c r="AS2434" s="525"/>
      <c r="AT2434" s="525"/>
      <c r="AU2434" s="525"/>
      <c r="AV2434" s="525"/>
      <c r="AW2434" s="525"/>
      <c r="AX2434" s="525"/>
      <c r="AY2434" s="525"/>
      <c r="AZ2434" s="525"/>
      <c r="BA2434" s="525"/>
    </row>
    <row r="2435" spans="28:53" s="94" customFormat="1">
      <c r="AB2435" s="575"/>
      <c r="AC2435" s="569"/>
      <c r="AD2435" s="569"/>
      <c r="AE2435" s="569"/>
      <c r="AF2435" s="569"/>
      <c r="AG2435" s="569"/>
      <c r="AH2435" s="569"/>
      <c r="AI2435" s="569"/>
      <c r="AJ2435" s="569"/>
      <c r="AK2435" s="569"/>
      <c r="AL2435" s="569"/>
      <c r="AM2435" s="569"/>
      <c r="AN2435" s="569"/>
      <c r="AQ2435" s="525"/>
      <c r="AR2435" s="525"/>
      <c r="AS2435" s="525"/>
      <c r="AT2435" s="525"/>
      <c r="AU2435" s="525"/>
      <c r="AV2435" s="525"/>
      <c r="AW2435" s="525"/>
      <c r="AX2435" s="525"/>
      <c r="AY2435" s="525"/>
      <c r="AZ2435" s="525"/>
      <c r="BA2435" s="525"/>
    </row>
    <row r="2436" spans="28:53" s="94" customFormat="1">
      <c r="AB2436" s="575"/>
      <c r="AC2436" s="569"/>
      <c r="AD2436" s="569"/>
      <c r="AE2436" s="569"/>
      <c r="AF2436" s="569"/>
      <c r="AG2436" s="569"/>
      <c r="AH2436" s="569"/>
      <c r="AI2436" s="569"/>
      <c r="AJ2436" s="569"/>
      <c r="AK2436" s="569"/>
      <c r="AL2436" s="569"/>
      <c r="AM2436" s="569"/>
      <c r="AN2436" s="569"/>
      <c r="AQ2436" s="525"/>
      <c r="AR2436" s="525"/>
      <c r="AS2436" s="525"/>
      <c r="AT2436" s="525"/>
      <c r="AU2436" s="525"/>
      <c r="AV2436" s="525"/>
      <c r="AW2436" s="525"/>
      <c r="AX2436" s="525"/>
      <c r="AY2436" s="525"/>
      <c r="AZ2436" s="525"/>
      <c r="BA2436" s="525"/>
    </row>
    <row r="2437" spans="28:53" s="94" customFormat="1">
      <c r="AB2437" s="575"/>
      <c r="AC2437" s="569"/>
      <c r="AD2437" s="569"/>
      <c r="AE2437" s="569"/>
      <c r="AF2437" s="569"/>
      <c r="AG2437" s="569"/>
      <c r="AH2437" s="569"/>
      <c r="AI2437" s="569"/>
      <c r="AJ2437" s="569"/>
      <c r="AK2437" s="569"/>
      <c r="AL2437" s="569"/>
      <c r="AM2437" s="569"/>
      <c r="AN2437" s="569"/>
      <c r="AQ2437" s="525"/>
      <c r="AR2437" s="525"/>
      <c r="AS2437" s="525"/>
      <c r="AT2437" s="525"/>
      <c r="AU2437" s="525"/>
      <c r="AV2437" s="525"/>
      <c r="AW2437" s="525"/>
      <c r="AX2437" s="525"/>
      <c r="AY2437" s="525"/>
      <c r="AZ2437" s="525"/>
      <c r="BA2437" s="525"/>
    </row>
    <row r="2438" spans="28:53" s="94" customFormat="1">
      <c r="AB2438" s="575"/>
      <c r="AC2438" s="569"/>
      <c r="AD2438" s="569"/>
      <c r="AE2438" s="569"/>
      <c r="AF2438" s="569"/>
      <c r="AG2438" s="569"/>
      <c r="AH2438" s="569"/>
      <c r="AI2438" s="569"/>
      <c r="AJ2438" s="569"/>
      <c r="AK2438" s="569"/>
      <c r="AL2438" s="569"/>
      <c r="AM2438" s="569"/>
      <c r="AN2438" s="569"/>
      <c r="AQ2438" s="525"/>
      <c r="AR2438" s="525"/>
      <c r="AS2438" s="525"/>
      <c r="AT2438" s="525"/>
      <c r="AU2438" s="525"/>
      <c r="AV2438" s="525"/>
      <c r="AW2438" s="525"/>
      <c r="AX2438" s="525"/>
      <c r="AY2438" s="525"/>
      <c r="AZ2438" s="525"/>
      <c r="BA2438" s="525"/>
    </row>
    <row r="2439" spans="28:53" s="94" customFormat="1">
      <c r="AB2439" s="575"/>
      <c r="AC2439" s="569"/>
      <c r="AD2439" s="569"/>
      <c r="AE2439" s="569"/>
      <c r="AF2439" s="569"/>
      <c r="AG2439" s="569"/>
      <c r="AH2439" s="569"/>
      <c r="AI2439" s="569"/>
      <c r="AJ2439" s="569"/>
      <c r="AK2439" s="569"/>
      <c r="AL2439" s="569"/>
      <c r="AM2439" s="569"/>
      <c r="AN2439" s="569"/>
      <c r="AQ2439" s="525"/>
      <c r="AR2439" s="525"/>
      <c r="AS2439" s="525"/>
      <c r="AT2439" s="525"/>
      <c r="AU2439" s="525"/>
      <c r="AV2439" s="525"/>
      <c r="AW2439" s="525"/>
      <c r="AX2439" s="525"/>
      <c r="AY2439" s="525"/>
      <c r="AZ2439" s="525"/>
      <c r="BA2439" s="525"/>
    </row>
    <row r="2440" spans="28:53" s="94" customFormat="1">
      <c r="AB2440" s="575"/>
      <c r="AC2440" s="569"/>
      <c r="AD2440" s="569"/>
      <c r="AE2440" s="569"/>
      <c r="AF2440" s="569"/>
      <c r="AG2440" s="569"/>
      <c r="AH2440" s="569"/>
      <c r="AI2440" s="569"/>
      <c r="AJ2440" s="569"/>
      <c r="AK2440" s="569"/>
      <c r="AL2440" s="569"/>
      <c r="AM2440" s="569"/>
      <c r="AN2440" s="569"/>
      <c r="AQ2440" s="525"/>
      <c r="AR2440" s="525"/>
      <c r="AS2440" s="525"/>
      <c r="AT2440" s="525"/>
      <c r="AU2440" s="525"/>
      <c r="AV2440" s="525"/>
      <c r="AW2440" s="525"/>
      <c r="AX2440" s="525"/>
      <c r="AY2440" s="525"/>
      <c r="AZ2440" s="525"/>
      <c r="BA2440" s="525"/>
    </row>
    <row r="2441" spans="28:53" s="94" customFormat="1">
      <c r="AB2441" s="575"/>
      <c r="AC2441" s="569"/>
      <c r="AD2441" s="569"/>
      <c r="AE2441" s="569"/>
      <c r="AF2441" s="569"/>
      <c r="AG2441" s="569"/>
      <c r="AH2441" s="569"/>
      <c r="AI2441" s="569"/>
      <c r="AJ2441" s="569"/>
      <c r="AK2441" s="569"/>
      <c r="AL2441" s="569"/>
      <c r="AM2441" s="569"/>
      <c r="AN2441" s="569"/>
      <c r="AQ2441" s="525"/>
      <c r="AR2441" s="525"/>
      <c r="AS2441" s="525"/>
      <c r="AT2441" s="525"/>
      <c r="AU2441" s="525"/>
      <c r="AV2441" s="525"/>
      <c r="AW2441" s="525"/>
      <c r="AX2441" s="525"/>
      <c r="AY2441" s="525"/>
      <c r="AZ2441" s="525"/>
      <c r="BA2441" s="525"/>
    </row>
    <row r="2442" spans="28:53" s="94" customFormat="1">
      <c r="AB2442" s="575"/>
      <c r="AC2442" s="569"/>
      <c r="AD2442" s="569"/>
      <c r="AE2442" s="569"/>
      <c r="AF2442" s="569"/>
      <c r="AG2442" s="569"/>
      <c r="AH2442" s="569"/>
      <c r="AI2442" s="569"/>
      <c r="AJ2442" s="569"/>
      <c r="AK2442" s="569"/>
      <c r="AL2442" s="569"/>
      <c r="AM2442" s="569"/>
      <c r="AN2442" s="569"/>
      <c r="AQ2442" s="525"/>
      <c r="AR2442" s="525"/>
      <c r="AS2442" s="525"/>
      <c r="AT2442" s="525"/>
      <c r="AU2442" s="525"/>
      <c r="AV2442" s="525"/>
      <c r="AW2442" s="525"/>
      <c r="AX2442" s="525"/>
      <c r="AY2442" s="525"/>
      <c r="AZ2442" s="525"/>
      <c r="BA2442" s="525"/>
    </row>
    <row r="2443" spans="28:53" s="94" customFormat="1">
      <c r="AB2443" s="575"/>
      <c r="AC2443" s="569"/>
      <c r="AD2443" s="569"/>
      <c r="AE2443" s="569"/>
      <c r="AF2443" s="569"/>
      <c r="AG2443" s="569"/>
      <c r="AH2443" s="569"/>
      <c r="AI2443" s="569"/>
      <c r="AJ2443" s="569"/>
      <c r="AK2443" s="569"/>
      <c r="AL2443" s="569"/>
      <c r="AM2443" s="569"/>
      <c r="AN2443" s="569"/>
      <c r="AQ2443" s="525"/>
      <c r="AR2443" s="525"/>
      <c r="AS2443" s="525"/>
      <c r="AT2443" s="525"/>
      <c r="AU2443" s="525"/>
      <c r="AV2443" s="525"/>
      <c r="AW2443" s="525"/>
      <c r="AX2443" s="525"/>
      <c r="AY2443" s="525"/>
      <c r="AZ2443" s="525"/>
      <c r="BA2443" s="525"/>
    </row>
    <row r="2444" spans="28:53" s="94" customFormat="1">
      <c r="AB2444" s="575"/>
      <c r="AC2444" s="569"/>
      <c r="AD2444" s="569"/>
      <c r="AE2444" s="569"/>
      <c r="AF2444" s="569"/>
      <c r="AG2444" s="569"/>
      <c r="AH2444" s="569"/>
      <c r="AI2444" s="569"/>
      <c r="AJ2444" s="569"/>
      <c r="AK2444" s="569"/>
      <c r="AL2444" s="569"/>
      <c r="AM2444" s="569"/>
      <c r="AN2444" s="569"/>
      <c r="AQ2444" s="525"/>
      <c r="AR2444" s="525"/>
      <c r="AS2444" s="525"/>
      <c r="AT2444" s="525"/>
      <c r="AU2444" s="525"/>
      <c r="AV2444" s="525"/>
      <c r="AW2444" s="525"/>
      <c r="AX2444" s="525"/>
      <c r="AY2444" s="525"/>
      <c r="AZ2444" s="525"/>
      <c r="BA2444" s="525"/>
    </row>
    <row r="2445" spans="28:53" s="94" customFormat="1">
      <c r="AB2445" s="575"/>
      <c r="AC2445" s="569"/>
      <c r="AD2445" s="569"/>
      <c r="AE2445" s="569"/>
      <c r="AF2445" s="569"/>
      <c r="AG2445" s="569"/>
      <c r="AH2445" s="569"/>
      <c r="AI2445" s="569"/>
      <c r="AJ2445" s="569"/>
      <c r="AK2445" s="569"/>
      <c r="AL2445" s="569"/>
      <c r="AM2445" s="569"/>
      <c r="AN2445" s="569"/>
      <c r="AQ2445" s="525"/>
      <c r="AR2445" s="525"/>
      <c r="AS2445" s="525"/>
      <c r="AT2445" s="525"/>
      <c r="AU2445" s="525"/>
      <c r="AV2445" s="525"/>
      <c r="AW2445" s="525"/>
      <c r="AX2445" s="525"/>
      <c r="AY2445" s="525"/>
      <c r="AZ2445" s="525"/>
      <c r="BA2445" s="525"/>
    </row>
    <row r="2446" spans="28:53" s="94" customFormat="1">
      <c r="AB2446" s="575"/>
      <c r="AC2446" s="569"/>
      <c r="AD2446" s="569"/>
      <c r="AE2446" s="569"/>
      <c r="AF2446" s="569"/>
      <c r="AG2446" s="569"/>
      <c r="AH2446" s="569"/>
      <c r="AI2446" s="569"/>
      <c r="AJ2446" s="569"/>
      <c r="AK2446" s="569"/>
      <c r="AL2446" s="569"/>
      <c r="AM2446" s="569"/>
      <c r="AN2446" s="569"/>
      <c r="AQ2446" s="525"/>
      <c r="AR2446" s="525"/>
      <c r="AS2446" s="525"/>
      <c r="AT2446" s="525"/>
      <c r="AU2446" s="525"/>
      <c r="AV2446" s="525"/>
      <c r="AW2446" s="525"/>
      <c r="AX2446" s="525"/>
      <c r="AY2446" s="525"/>
      <c r="AZ2446" s="525"/>
      <c r="BA2446" s="525"/>
    </row>
    <row r="2447" spans="28:53" s="94" customFormat="1">
      <c r="AB2447" s="575"/>
      <c r="AC2447" s="569"/>
      <c r="AD2447" s="569"/>
      <c r="AE2447" s="569"/>
      <c r="AF2447" s="569"/>
      <c r="AG2447" s="569"/>
      <c r="AH2447" s="569"/>
      <c r="AI2447" s="569"/>
      <c r="AJ2447" s="569"/>
      <c r="AK2447" s="569"/>
      <c r="AL2447" s="569"/>
      <c r="AM2447" s="569"/>
      <c r="AN2447" s="569"/>
      <c r="AQ2447" s="525"/>
      <c r="AR2447" s="525"/>
      <c r="AS2447" s="525"/>
      <c r="AT2447" s="525"/>
      <c r="AU2447" s="525"/>
      <c r="AV2447" s="525"/>
      <c r="AW2447" s="525"/>
      <c r="AX2447" s="525"/>
      <c r="AY2447" s="525"/>
      <c r="AZ2447" s="525"/>
      <c r="BA2447" s="525"/>
    </row>
    <row r="2448" spans="28:53" s="94" customFormat="1">
      <c r="AB2448" s="575"/>
      <c r="AC2448" s="569"/>
      <c r="AD2448" s="569"/>
      <c r="AE2448" s="569"/>
      <c r="AF2448" s="569"/>
      <c r="AG2448" s="569"/>
      <c r="AH2448" s="569"/>
      <c r="AI2448" s="569"/>
      <c r="AJ2448" s="569"/>
      <c r="AK2448" s="569"/>
      <c r="AL2448" s="569"/>
      <c r="AM2448" s="569"/>
      <c r="AN2448" s="569"/>
      <c r="AQ2448" s="525"/>
      <c r="AR2448" s="525"/>
      <c r="AS2448" s="525"/>
      <c r="AT2448" s="525"/>
      <c r="AU2448" s="525"/>
      <c r="AV2448" s="525"/>
      <c r="AW2448" s="525"/>
      <c r="AX2448" s="525"/>
      <c r="AY2448" s="525"/>
      <c r="AZ2448" s="525"/>
      <c r="BA2448" s="525"/>
    </row>
    <row r="2449" spans="28:53" s="94" customFormat="1">
      <c r="AB2449" s="575"/>
      <c r="AC2449" s="569"/>
      <c r="AD2449" s="569"/>
      <c r="AE2449" s="569"/>
      <c r="AF2449" s="569"/>
      <c r="AG2449" s="569"/>
      <c r="AH2449" s="569"/>
      <c r="AI2449" s="569"/>
      <c r="AJ2449" s="569"/>
      <c r="AK2449" s="569"/>
      <c r="AL2449" s="569"/>
      <c r="AM2449" s="569"/>
      <c r="AN2449" s="569"/>
      <c r="AQ2449" s="525"/>
      <c r="AR2449" s="525"/>
      <c r="AS2449" s="525"/>
      <c r="AT2449" s="525"/>
      <c r="AU2449" s="525"/>
      <c r="AV2449" s="525"/>
      <c r="AW2449" s="525"/>
      <c r="AX2449" s="525"/>
      <c r="AY2449" s="525"/>
      <c r="AZ2449" s="525"/>
      <c r="BA2449" s="525"/>
    </row>
    <row r="2450" spans="28:53" s="94" customFormat="1">
      <c r="AB2450" s="575"/>
      <c r="AC2450" s="569"/>
      <c r="AD2450" s="569"/>
      <c r="AE2450" s="569"/>
      <c r="AF2450" s="569"/>
      <c r="AG2450" s="569"/>
      <c r="AH2450" s="569"/>
      <c r="AI2450" s="569"/>
      <c r="AJ2450" s="569"/>
      <c r="AK2450" s="569"/>
      <c r="AL2450" s="569"/>
      <c r="AM2450" s="569"/>
      <c r="AN2450" s="569"/>
      <c r="AQ2450" s="525"/>
      <c r="AR2450" s="525"/>
      <c r="AS2450" s="525"/>
      <c r="AT2450" s="525"/>
      <c r="AU2450" s="525"/>
      <c r="AV2450" s="525"/>
      <c r="AW2450" s="525"/>
      <c r="AX2450" s="525"/>
      <c r="AY2450" s="525"/>
      <c r="AZ2450" s="525"/>
      <c r="BA2450" s="525"/>
    </row>
    <row r="2451" spans="28:53" s="94" customFormat="1">
      <c r="AB2451" s="575"/>
      <c r="AC2451" s="569"/>
      <c r="AD2451" s="569"/>
      <c r="AE2451" s="569"/>
      <c r="AF2451" s="569"/>
      <c r="AG2451" s="569"/>
      <c r="AH2451" s="569"/>
      <c r="AI2451" s="569"/>
      <c r="AJ2451" s="569"/>
      <c r="AK2451" s="569"/>
      <c r="AL2451" s="569"/>
      <c r="AM2451" s="569"/>
      <c r="AN2451" s="569"/>
      <c r="AQ2451" s="525"/>
      <c r="AR2451" s="525"/>
      <c r="AS2451" s="525"/>
      <c r="AT2451" s="525"/>
      <c r="AU2451" s="525"/>
      <c r="AV2451" s="525"/>
      <c r="AW2451" s="525"/>
      <c r="AX2451" s="525"/>
      <c r="AY2451" s="525"/>
      <c r="AZ2451" s="525"/>
      <c r="BA2451" s="525"/>
    </row>
    <row r="2452" spans="28:53" s="94" customFormat="1">
      <c r="AB2452" s="575"/>
      <c r="AC2452" s="569"/>
      <c r="AD2452" s="569"/>
      <c r="AE2452" s="569"/>
      <c r="AF2452" s="569"/>
      <c r="AG2452" s="569"/>
      <c r="AH2452" s="569"/>
      <c r="AI2452" s="569"/>
      <c r="AJ2452" s="569"/>
      <c r="AK2452" s="569"/>
      <c r="AL2452" s="569"/>
      <c r="AM2452" s="569"/>
      <c r="AN2452" s="569"/>
      <c r="AQ2452" s="525"/>
      <c r="AR2452" s="525"/>
      <c r="AS2452" s="525"/>
      <c r="AT2452" s="525"/>
      <c r="AU2452" s="525"/>
      <c r="AV2452" s="525"/>
      <c r="AW2452" s="525"/>
      <c r="AX2452" s="525"/>
      <c r="AY2452" s="525"/>
      <c r="AZ2452" s="525"/>
      <c r="BA2452" s="525"/>
    </row>
    <row r="2453" spans="28:53" s="94" customFormat="1">
      <c r="AB2453" s="575"/>
      <c r="AC2453" s="569"/>
      <c r="AD2453" s="569"/>
      <c r="AE2453" s="569"/>
      <c r="AF2453" s="569"/>
      <c r="AG2453" s="569"/>
      <c r="AH2453" s="569"/>
      <c r="AI2453" s="569"/>
      <c r="AJ2453" s="569"/>
      <c r="AK2453" s="569"/>
      <c r="AL2453" s="569"/>
      <c r="AM2453" s="569"/>
      <c r="AN2453" s="569"/>
      <c r="AQ2453" s="525"/>
      <c r="AR2453" s="525"/>
      <c r="AS2453" s="525"/>
      <c r="AT2453" s="525"/>
      <c r="AU2453" s="525"/>
      <c r="AV2453" s="525"/>
      <c r="AW2453" s="525"/>
      <c r="AX2453" s="525"/>
      <c r="AY2453" s="525"/>
      <c r="AZ2453" s="525"/>
      <c r="BA2453" s="525"/>
    </row>
    <row r="2454" spans="28:53" s="94" customFormat="1">
      <c r="AB2454" s="575"/>
      <c r="AC2454" s="569"/>
      <c r="AD2454" s="569"/>
      <c r="AE2454" s="569"/>
      <c r="AF2454" s="569"/>
      <c r="AG2454" s="569"/>
      <c r="AH2454" s="569"/>
      <c r="AI2454" s="569"/>
      <c r="AJ2454" s="569"/>
      <c r="AK2454" s="569"/>
      <c r="AL2454" s="569"/>
      <c r="AM2454" s="569"/>
      <c r="AN2454" s="569"/>
      <c r="AQ2454" s="525"/>
      <c r="AR2454" s="525"/>
      <c r="AS2454" s="525"/>
      <c r="AT2454" s="525"/>
      <c r="AU2454" s="525"/>
      <c r="AV2454" s="525"/>
      <c r="AW2454" s="525"/>
      <c r="AX2454" s="525"/>
      <c r="AY2454" s="525"/>
      <c r="AZ2454" s="525"/>
      <c r="BA2454" s="525"/>
    </row>
    <row r="2455" spans="28:53" s="94" customFormat="1">
      <c r="AB2455" s="575"/>
      <c r="AC2455" s="569"/>
      <c r="AD2455" s="569"/>
      <c r="AE2455" s="569"/>
      <c r="AF2455" s="569"/>
      <c r="AG2455" s="569"/>
      <c r="AH2455" s="569"/>
      <c r="AI2455" s="569"/>
      <c r="AJ2455" s="569"/>
      <c r="AK2455" s="569"/>
      <c r="AL2455" s="569"/>
      <c r="AM2455" s="569"/>
      <c r="AN2455" s="569"/>
      <c r="AQ2455" s="525"/>
      <c r="AR2455" s="525"/>
      <c r="AS2455" s="525"/>
      <c r="AT2455" s="525"/>
      <c r="AU2455" s="525"/>
      <c r="AV2455" s="525"/>
      <c r="AW2455" s="525"/>
      <c r="AX2455" s="525"/>
      <c r="AY2455" s="525"/>
      <c r="AZ2455" s="525"/>
      <c r="BA2455" s="525"/>
    </row>
    <row r="2456" spans="28:53" s="94" customFormat="1">
      <c r="AB2456" s="575"/>
      <c r="AC2456" s="569"/>
      <c r="AD2456" s="569"/>
      <c r="AE2456" s="569"/>
      <c r="AF2456" s="569"/>
      <c r="AG2456" s="569"/>
      <c r="AH2456" s="569"/>
      <c r="AI2456" s="569"/>
      <c r="AJ2456" s="569"/>
      <c r="AK2456" s="569"/>
      <c r="AL2456" s="569"/>
      <c r="AM2456" s="569"/>
      <c r="AN2456" s="569"/>
      <c r="AQ2456" s="525"/>
      <c r="AR2456" s="525"/>
      <c r="AS2456" s="525"/>
      <c r="AT2456" s="525"/>
      <c r="AU2456" s="525"/>
      <c r="AV2456" s="525"/>
      <c r="AW2456" s="525"/>
      <c r="AX2456" s="525"/>
      <c r="AY2456" s="525"/>
      <c r="AZ2456" s="525"/>
      <c r="BA2456" s="525"/>
    </row>
    <row r="2457" spans="28:53" s="94" customFormat="1">
      <c r="AB2457" s="575"/>
      <c r="AC2457" s="569"/>
      <c r="AD2457" s="569"/>
      <c r="AE2457" s="569"/>
      <c r="AF2457" s="569"/>
      <c r="AG2457" s="569"/>
      <c r="AH2457" s="569"/>
      <c r="AI2457" s="569"/>
      <c r="AJ2457" s="569"/>
      <c r="AK2457" s="569"/>
      <c r="AL2457" s="569"/>
      <c r="AM2457" s="569"/>
      <c r="AN2457" s="569"/>
      <c r="AQ2457" s="525"/>
      <c r="AR2457" s="525"/>
      <c r="AS2457" s="525"/>
      <c r="AT2457" s="525"/>
      <c r="AU2457" s="525"/>
      <c r="AV2457" s="525"/>
      <c r="AW2457" s="525"/>
      <c r="AX2457" s="525"/>
      <c r="AY2457" s="525"/>
      <c r="AZ2457" s="525"/>
      <c r="BA2457" s="525"/>
    </row>
    <row r="2458" spans="28:53" s="94" customFormat="1">
      <c r="AB2458" s="575"/>
      <c r="AC2458" s="569"/>
      <c r="AD2458" s="569"/>
      <c r="AE2458" s="569"/>
      <c r="AF2458" s="569"/>
      <c r="AG2458" s="569"/>
      <c r="AH2458" s="569"/>
      <c r="AI2458" s="569"/>
      <c r="AJ2458" s="569"/>
      <c r="AK2458" s="569"/>
      <c r="AL2458" s="569"/>
      <c r="AM2458" s="569"/>
      <c r="AN2458" s="569"/>
      <c r="AQ2458" s="525"/>
      <c r="AR2458" s="525"/>
      <c r="AS2458" s="525"/>
      <c r="AT2458" s="525"/>
      <c r="AU2458" s="525"/>
      <c r="AV2458" s="525"/>
      <c r="AW2458" s="525"/>
      <c r="AX2458" s="525"/>
      <c r="AY2458" s="525"/>
      <c r="AZ2458" s="525"/>
      <c r="BA2458" s="525"/>
    </row>
    <row r="2459" spans="28:53" s="94" customFormat="1">
      <c r="AB2459" s="575"/>
      <c r="AC2459" s="569"/>
      <c r="AD2459" s="569"/>
      <c r="AE2459" s="569"/>
      <c r="AF2459" s="569"/>
      <c r="AG2459" s="569"/>
      <c r="AH2459" s="569"/>
      <c r="AI2459" s="569"/>
      <c r="AJ2459" s="569"/>
      <c r="AK2459" s="569"/>
      <c r="AL2459" s="569"/>
      <c r="AM2459" s="569"/>
      <c r="AN2459" s="569"/>
      <c r="AQ2459" s="525"/>
      <c r="AR2459" s="525"/>
      <c r="AS2459" s="525"/>
      <c r="AT2459" s="525"/>
      <c r="AU2459" s="525"/>
      <c r="AV2459" s="525"/>
      <c r="AW2459" s="525"/>
      <c r="AX2459" s="525"/>
      <c r="AY2459" s="525"/>
      <c r="AZ2459" s="525"/>
      <c r="BA2459" s="525"/>
    </row>
    <row r="2460" spans="28:53" s="94" customFormat="1">
      <c r="AB2460" s="575"/>
      <c r="AC2460" s="569"/>
      <c r="AD2460" s="569"/>
      <c r="AE2460" s="569"/>
      <c r="AF2460" s="569"/>
      <c r="AG2460" s="569"/>
      <c r="AH2460" s="569"/>
      <c r="AI2460" s="569"/>
      <c r="AJ2460" s="569"/>
      <c r="AK2460" s="569"/>
      <c r="AL2460" s="569"/>
      <c r="AM2460" s="569"/>
      <c r="AN2460" s="569"/>
      <c r="AQ2460" s="525"/>
      <c r="AR2460" s="525"/>
      <c r="AS2460" s="525"/>
      <c r="AT2460" s="525"/>
      <c r="AU2460" s="525"/>
      <c r="AV2460" s="525"/>
      <c r="AW2460" s="525"/>
      <c r="AX2460" s="525"/>
      <c r="AY2460" s="525"/>
      <c r="AZ2460" s="525"/>
      <c r="BA2460" s="525"/>
    </row>
    <row r="2461" spans="28:53" s="94" customFormat="1">
      <c r="AB2461" s="575"/>
      <c r="AC2461" s="569"/>
      <c r="AD2461" s="569"/>
      <c r="AE2461" s="569"/>
      <c r="AF2461" s="569"/>
      <c r="AG2461" s="569"/>
      <c r="AH2461" s="569"/>
      <c r="AI2461" s="569"/>
      <c r="AJ2461" s="569"/>
      <c r="AK2461" s="569"/>
      <c r="AL2461" s="569"/>
      <c r="AM2461" s="569"/>
      <c r="AN2461" s="569"/>
      <c r="AQ2461" s="525"/>
      <c r="AR2461" s="525"/>
      <c r="AS2461" s="525"/>
      <c r="AT2461" s="525"/>
      <c r="AU2461" s="525"/>
      <c r="AV2461" s="525"/>
      <c r="AW2461" s="525"/>
      <c r="AX2461" s="525"/>
      <c r="AY2461" s="525"/>
      <c r="AZ2461" s="525"/>
      <c r="BA2461" s="525"/>
    </row>
    <row r="2462" spans="28:53" s="94" customFormat="1">
      <c r="AB2462" s="575"/>
      <c r="AC2462" s="569"/>
      <c r="AD2462" s="569"/>
      <c r="AE2462" s="569"/>
      <c r="AF2462" s="569"/>
      <c r="AG2462" s="569"/>
      <c r="AH2462" s="569"/>
      <c r="AI2462" s="569"/>
      <c r="AJ2462" s="569"/>
      <c r="AK2462" s="569"/>
      <c r="AL2462" s="569"/>
      <c r="AM2462" s="569"/>
      <c r="AN2462" s="569"/>
      <c r="AQ2462" s="525"/>
      <c r="AR2462" s="525"/>
      <c r="AS2462" s="525"/>
      <c r="AT2462" s="525"/>
      <c r="AU2462" s="525"/>
      <c r="AV2462" s="525"/>
      <c r="AW2462" s="525"/>
      <c r="AX2462" s="525"/>
      <c r="AY2462" s="525"/>
      <c r="AZ2462" s="525"/>
      <c r="BA2462" s="525"/>
    </row>
    <row r="2463" spans="28:53" s="94" customFormat="1">
      <c r="AB2463" s="575"/>
      <c r="AC2463" s="569"/>
      <c r="AD2463" s="569"/>
      <c r="AE2463" s="569"/>
      <c r="AF2463" s="569"/>
      <c r="AG2463" s="569"/>
      <c r="AH2463" s="569"/>
      <c r="AI2463" s="569"/>
      <c r="AJ2463" s="569"/>
      <c r="AK2463" s="569"/>
      <c r="AL2463" s="569"/>
      <c r="AM2463" s="569"/>
      <c r="AN2463" s="569"/>
      <c r="AQ2463" s="525"/>
      <c r="AR2463" s="525"/>
      <c r="AS2463" s="525"/>
      <c r="AT2463" s="525"/>
      <c r="AU2463" s="525"/>
      <c r="AV2463" s="525"/>
      <c r="AW2463" s="525"/>
      <c r="AX2463" s="525"/>
      <c r="AY2463" s="525"/>
      <c r="AZ2463" s="525"/>
      <c r="BA2463" s="525"/>
    </row>
    <row r="2464" spans="28:53" s="94" customFormat="1">
      <c r="AB2464" s="575"/>
      <c r="AC2464" s="569"/>
      <c r="AD2464" s="569"/>
      <c r="AE2464" s="569"/>
      <c r="AF2464" s="569"/>
      <c r="AG2464" s="569"/>
      <c r="AH2464" s="569"/>
      <c r="AI2464" s="569"/>
      <c r="AJ2464" s="569"/>
      <c r="AK2464" s="569"/>
      <c r="AL2464" s="569"/>
      <c r="AM2464" s="569"/>
      <c r="AN2464" s="569"/>
      <c r="AQ2464" s="525"/>
      <c r="AR2464" s="525"/>
      <c r="AS2464" s="525"/>
      <c r="AT2464" s="525"/>
      <c r="AU2464" s="525"/>
      <c r="AV2464" s="525"/>
      <c r="AW2464" s="525"/>
      <c r="AX2464" s="525"/>
      <c r="AY2464" s="525"/>
      <c r="AZ2464" s="525"/>
      <c r="BA2464" s="525"/>
    </row>
    <row r="2465" spans="28:53" s="94" customFormat="1">
      <c r="AB2465" s="575"/>
      <c r="AC2465" s="569"/>
      <c r="AD2465" s="569"/>
      <c r="AE2465" s="569"/>
      <c r="AF2465" s="569"/>
      <c r="AG2465" s="569"/>
      <c r="AH2465" s="569"/>
      <c r="AI2465" s="569"/>
      <c r="AJ2465" s="569"/>
      <c r="AK2465" s="569"/>
      <c r="AL2465" s="569"/>
      <c r="AM2465" s="569"/>
      <c r="AN2465" s="569"/>
      <c r="AQ2465" s="525"/>
      <c r="AR2465" s="525"/>
      <c r="AS2465" s="525"/>
      <c r="AT2465" s="525"/>
      <c r="AU2465" s="525"/>
      <c r="AV2465" s="525"/>
      <c r="AW2465" s="525"/>
      <c r="AX2465" s="525"/>
      <c r="AY2465" s="525"/>
      <c r="AZ2465" s="525"/>
      <c r="BA2465" s="525"/>
    </row>
    <row r="2466" spans="28:53" s="94" customFormat="1">
      <c r="AB2466" s="575"/>
      <c r="AC2466" s="569"/>
      <c r="AD2466" s="569"/>
      <c r="AE2466" s="569"/>
      <c r="AF2466" s="569"/>
      <c r="AG2466" s="569"/>
      <c r="AH2466" s="569"/>
      <c r="AI2466" s="569"/>
      <c r="AJ2466" s="569"/>
      <c r="AK2466" s="569"/>
      <c r="AL2466" s="569"/>
      <c r="AM2466" s="569"/>
      <c r="AN2466" s="569"/>
      <c r="AQ2466" s="525"/>
      <c r="AR2466" s="525"/>
      <c r="AS2466" s="525"/>
      <c r="AT2466" s="525"/>
      <c r="AU2466" s="525"/>
      <c r="AV2466" s="525"/>
      <c r="AW2466" s="525"/>
      <c r="AX2466" s="525"/>
      <c r="AY2466" s="525"/>
      <c r="AZ2466" s="525"/>
      <c r="BA2466" s="525"/>
    </row>
    <row r="2467" spans="28:53" s="94" customFormat="1">
      <c r="AB2467" s="575"/>
      <c r="AC2467" s="569"/>
      <c r="AD2467" s="569"/>
      <c r="AE2467" s="569"/>
      <c r="AF2467" s="569"/>
      <c r="AG2467" s="569"/>
      <c r="AH2467" s="569"/>
      <c r="AI2467" s="569"/>
      <c r="AJ2467" s="569"/>
      <c r="AK2467" s="569"/>
      <c r="AL2467" s="569"/>
      <c r="AM2467" s="569"/>
      <c r="AN2467" s="569"/>
      <c r="AQ2467" s="525"/>
      <c r="AR2467" s="525"/>
      <c r="AS2467" s="525"/>
      <c r="AT2467" s="525"/>
      <c r="AU2467" s="525"/>
      <c r="AV2467" s="525"/>
      <c r="AW2467" s="525"/>
      <c r="AX2467" s="525"/>
      <c r="AY2467" s="525"/>
      <c r="AZ2467" s="525"/>
      <c r="BA2467" s="525"/>
    </row>
    <row r="2468" spans="28:53" s="94" customFormat="1">
      <c r="AB2468" s="575"/>
      <c r="AC2468" s="569"/>
      <c r="AD2468" s="569"/>
      <c r="AE2468" s="569"/>
      <c r="AF2468" s="569"/>
      <c r="AG2468" s="569"/>
      <c r="AH2468" s="569"/>
      <c r="AI2468" s="569"/>
      <c r="AJ2468" s="569"/>
      <c r="AK2468" s="569"/>
      <c r="AL2468" s="569"/>
      <c r="AM2468" s="569"/>
      <c r="AN2468" s="569"/>
      <c r="AQ2468" s="525"/>
      <c r="AR2468" s="525"/>
      <c r="AS2468" s="525"/>
      <c r="AT2468" s="525"/>
      <c r="AU2468" s="525"/>
      <c r="AV2468" s="525"/>
      <c r="AW2468" s="525"/>
      <c r="AX2468" s="525"/>
      <c r="AY2468" s="525"/>
      <c r="AZ2468" s="525"/>
      <c r="BA2468" s="525"/>
    </row>
    <row r="2469" spans="28:53" s="94" customFormat="1">
      <c r="AB2469" s="575"/>
      <c r="AC2469" s="569"/>
      <c r="AD2469" s="569"/>
      <c r="AE2469" s="569"/>
      <c r="AF2469" s="569"/>
      <c r="AG2469" s="569"/>
      <c r="AH2469" s="569"/>
      <c r="AI2469" s="569"/>
      <c r="AJ2469" s="569"/>
      <c r="AK2469" s="569"/>
      <c r="AL2469" s="569"/>
      <c r="AM2469" s="569"/>
      <c r="AN2469" s="569"/>
      <c r="AQ2469" s="525"/>
      <c r="AR2469" s="525"/>
      <c r="AS2469" s="525"/>
      <c r="AT2469" s="525"/>
      <c r="AU2469" s="525"/>
      <c r="AV2469" s="525"/>
      <c r="AW2469" s="525"/>
      <c r="AX2469" s="525"/>
      <c r="AY2469" s="525"/>
      <c r="AZ2469" s="525"/>
      <c r="BA2469" s="525"/>
    </row>
    <row r="2470" spans="28:53" s="94" customFormat="1">
      <c r="AB2470" s="575"/>
      <c r="AC2470" s="569"/>
      <c r="AD2470" s="569"/>
      <c r="AE2470" s="569"/>
      <c r="AF2470" s="569"/>
      <c r="AG2470" s="569"/>
      <c r="AH2470" s="569"/>
      <c r="AI2470" s="569"/>
      <c r="AJ2470" s="569"/>
      <c r="AK2470" s="569"/>
      <c r="AL2470" s="569"/>
      <c r="AM2470" s="569"/>
      <c r="AN2470" s="569"/>
      <c r="AQ2470" s="525"/>
      <c r="AR2470" s="525"/>
      <c r="AS2470" s="525"/>
      <c r="AT2470" s="525"/>
      <c r="AU2470" s="525"/>
      <c r="AV2470" s="525"/>
      <c r="AW2470" s="525"/>
      <c r="AX2470" s="525"/>
      <c r="AY2470" s="525"/>
      <c r="AZ2470" s="525"/>
      <c r="BA2470" s="525"/>
    </row>
    <row r="2471" spans="28:53" s="94" customFormat="1">
      <c r="AB2471" s="575"/>
      <c r="AC2471" s="569"/>
      <c r="AD2471" s="569"/>
      <c r="AE2471" s="569"/>
      <c r="AF2471" s="569"/>
      <c r="AG2471" s="569"/>
      <c r="AH2471" s="569"/>
      <c r="AI2471" s="569"/>
      <c r="AJ2471" s="569"/>
      <c r="AK2471" s="569"/>
      <c r="AL2471" s="569"/>
      <c r="AM2471" s="569"/>
      <c r="AN2471" s="569"/>
      <c r="AQ2471" s="525"/>
      <c r="AR2471" s="525"/>
      <c r="AS2471" s="525"/>
      <c r="AT2471" s="525"/>
      <c r="AU2471" s="525"/>
      <c r="AV2471" s="525"/>
      <c r="AW2471" s="525"/>
      <c r="AX2471" s="525"/>
      <c r="AY2471" s="525"/>
      <c r="AZ2471" s="525"/>
      <c r="BA2471" s="525"/>
    </row>
    <row r="2472" spans="28:53" s="94" customFormat="1">
      <c r="AB2472" s="575"/>
      <c r="AC2472" s="569"/>
      <c r="AD2472" s="569"/>
      <c r="AE2472" s="569"/>
      <c r="AF2472" s="569"/>
      <c r="AG2472" s="569"/>
      <c r="AH2472" s="569"/>
      <c r="AI2472" s="569"/>
      <c r="AJ2472" s="569"/>
      <c r="AK2472" s="569"/>
      <c r="AL2472" s="569"/>
      <c r="AM2472" s="569"/>
      <c r="AN2472" s="569"/>
      <c r="AQ2472" s="525"/>
      <c r="AR2472" s="525"/>
      <c r="AS2472" s="525"/>
      <c r="AT2472" s="525"/>
      <c r="AU2472" s="525"/>
      <c r="AV2472" s="525"/>
      <c r="AW2472" s="525"/>
      <c r="AX2472" s="525"/>
      <c r="AY2472" s="525"/>
      <c r="AZ2472" s="525"/>
      <c r="BA2472" s="525"/>
    </row>
    <row r="2473" spans="28:53" s="94" customFormat="1">
      <c r="AB2473" s="575"/>
      <c r="AC2473" s="569"/>
      <c r="AD2473" s="569"/>
      <c r="AE2473" s="569"/>
      <c r="AF2473" s="569"/>
      <c r="AG2473" s="569"/>
      <c r="AH2473" s="569"/>
      <c r="AI2473" s="569"/>
      <c r="AJ2473" s="569"/>
      <c r="AK2473" s="569"/>
      <c r="AL2473" s="569"/>
      <c r="AM2473" s="569"/>
      <c r="AN2473" s="569"/>
      <c r="AQ2473" s="525"/>
      <c r="AR2473" s="525"/>
      <c r="AS2473" s="525"/>
      <c r="AT2473" s="525"/>
      <c r="AU2473" s="525"/>
      <c r="AV2473" s="525"/>
      <c r="AW2473" s="525"/>
      <c r="AX2473" s="525"/>
      <c r="AY2473" s="525"/>
      <c r="AZ2473" s="525"/>
      <c r="BA2473" s="525"/>
    </row>
    <row r="2474" spans="28:53" s="94" customFormat="1">
      <c r="AB2474" s="575"/>
      <c r="AC2474" s="569"/>
      <c r="AD2474" s="569"/>
      <c r="AE2474" s="569"/>
      <c r="AF2474" s="569"/>
      <c r="AG2474" s="569"/>
      <c r="AH2474" s="569"/>
      <c r="AI2474" s="569"/>
      <c r="AJ2474" s="569"/>
      <c r="AK2474" s="569"/>
      <c r="AL2474" s="569"/>
      <c r="AM2474" s="569"/>
      <c r="AN2474" s="569"/>
      <c r="AQ2474" s="525"/>
      <c r="AR2474" s="525"/>
      <c r="AS2474" s="525"/>
      <c r="AT2474" s="525"/>
      <c r="AU2474" s="525"/>
      <c r="AV2474" s="525"/>
      <c r="AW2474" s="525"/>
      <c r="AX2474" s="525"/>
      <c r="AY2474" s="525"/>
      <c r="AZ2474" s="525"/>
      <c r="BA2474" s="525"/>
    </row>
    <row r="2475" spans="28:53" s="94" customFormat="1">
      <c r="AB2475" s="575"/>
      <c r="AC2475" s="569"/>
      <c r="AD2475" s="569"/>
      <c r="AE2475" s="569"/>
      <c r="AF2475" s="569"/>
      <c r="AG2475" s="569"/>
      <c r="AH2475" s="569"/>
      <c r="AI2475" s="569"/>
      <c r="AJ2475" s="569"/>
      <c r="AK2475" s="569"/>
      <c r="AL2475" s="569"/>
      <c r="AM2475" s="569"/>
      <c r="AN2475" s="569"/>
      <c r="AQ2475" s="525"/>
      <c r="AR2475" s="525"/>
      <c r="AS2475" s="525"/>
      <c r="AT2475" s="525"/>
      <c r="AU2475" s="525"/>
      <c r="AV2475" s="525"/>
      <c r="AW2475" s="525"/>
      <c r="AX2475" s="525"/>
      <c r="AY2475" s="525"/>
      <c r="AZ2475" s="525"/>
      <c r="BA2475" s="525"/>
    </row>
    <row r="2476" spans="28:53" s="94" customFormat="1">
      <c r="AB2476" s="575"/>
      <c r="AC2476" s="569"/>
      <c r="AD2476" s="569"/>
      <c r="AE2476" s="569"/>
      <c r="AF2476" s="569"/>
      <c r="AG2476" s="569"/>
      <c r="AH2476" s="569"/>
      <c r="AI2476" s="569"/>
      <c r="AJ2476" s="569"/>
      <c r="AK2476" s="569"/>
      <c r="AL2476" s="569"/>
      <c r="AM2476" s="569"/>
      <c r="AN2476" s="569"/>
      <c r="AQ2476" s="525"/>
      <c r="AR2476" s="525"/>
      <c r="AS2476" s="525"/>
      <c r="AT2476" s="525"/>
      <c r="AU2476" s="525"/>
      <c r="AV2476" s="525"/>
      <c r="AW2476" s="525"/>
      <c r="AX2476" s="525"/>
      <c r="AY2476" s="525"/>
      <c r="AZ2476" s="525"/>
      <c r="BA2476" s="525"/>
    </row>
    <row r="2477" spans="28:53" s="94" customFormat="1">
      <c r="AB2477" s="575"/>
      <c r="AC2477" s="569"/>
      <c r="AD2477" s="569"/>
      <c r="AE2477" s="569"/>
      <c r="AF2477" s="569"/>
      <c r="AG2477" s="569"/>
      <c r="AH2477" s="569"/>
      <c r="AI2477" s="569"/>
      <c r="AJ2477" s="569"/>
      <c r="AK2477" s="569"/>
      <c r="AL2477" s="569"/>
      <c r="AM2477" s="569"/>
      <c r="AN2477" s="569"/>
      <c r="AQ2477" s="525"/>
      <c r="AR2477" s="525"/>
      <c r="AS2477" s="525"/>
      <c r="AT2477" s="525"/>
      <c r="AU2477" s="525"/>
      <c r="AV2477" s="525"/>
      <c r="AW2477" s="525"/>
      <c r="AX2477" s="525"/>
      <c r="AY2477" s="525"/>
      <c r="AZ2477" s="525"/>
      <c r="BA2477" s="525"/>
    </row>
    <row r="2478" spans="28:53" s="94" customFormat="1">
      <c r="AB2478" s="575"/>
      <c r="AC2478" s="569"/>
      <c r="AD2478" s="569"/>
      <c r="AE2478" s="569"/>
      <c r="AF2478" s="569"/>
      <c r="AG2478" s="569"/>
      <c r="AH2478" s="569"/>
      <c r="AI2478" s="569"/>
      <c r="AJ2478" s="569"/>
      <c r="AK2478" s="569"/>
      <c r="AL2478" s="569"/>
      <c r="AM2478" s="569"/>
      <c r="AN2478" s="569"/>
      <c r="AQ2478" s="525"/>
      <c r="AR2478" s="525"/>
      <c r="AS2478" s="525"/>
      <c r="AT2478" s="525"/>
      <c r="AU2478" s="525"/>
      <c r="AV2478" s="525"/>
      <c r="AW2478" s="525"/>
      <c r="AX2478" s="525"/>
      <c r="AY2478" s="525"/>
      <c r="AZ2478" s="525"/>
      <c r="BA2478" s="525"/>
    </row>
    <row r="2479" spans="28:53" s="94" customFormat="1">
      <c r="AB2479" s="575"/>
      <c r="AC2479" s="569"/>
      <c r="AD2479" s="569"/>
      <c r="AE2479" s="569"/>
      <c r="AF2479" s="569"/>
      <c r="AG2479" s="569"/>
      <c r="AH2479" s="569"/>
      <c r="AI2479" s="569"/>
      <c r="AJ2479" s="569"/>
      <c r="AK2479" s="569"/>
      <c r="AL2479" s="569"/>
      <c r="AM2479" s="569"/>
      <c r="AN2479" s="569"/>
      <c r="AQ2479" s="525"/>
      <c r="AR2479" s="525"/>
      <c r="AS2479" s="525"/>
      <c r="AT2479" s="525"/>
      <c r="AU2479" s="525"/>
      <c r="AV2479" s="525"/>
      <c r="AW2479" s="525"/>
      <c r="AX2479" s="525"/>
      <c r="AY2479" s="525"/>
      <c r="AZ2479" s="525"/>
      <c r="BA2479" s="525"/>
    </row>
    <row r="2480" spans="28:53" s="94" customFormat="1">
      <c r="AB2480" s="575"/>
      <c r="AC2480" s="569"/>
      <c r="AD2480" s="569"/>
      <c r="AE2480" s="569"/>
      <c r="AF2480" s="569"/>
      <c r="AG2480" s="569"/>
      <c r="AH2480" s="569"/>
      <c r="AI2480" s="569"/>
      <c r="AJ2480" s="569"/>
      <c r="AK2480" s="569"/>
      <c r="AL2480" s="569"/>
      <c r="AM2480" s="569"/>
      <c r="AN2480" s="569"/>
      <c r="AQ2480" s="525"/>
      <c r="AR2480" s="525"/>
      <c r="AS2480" s="525"/>
      <c r="AT2480" s="525"/>
      <c r="AU2480" s="525"/>
      <c r="AV2480" s="525"/>
      <c r="AW2480" s="525"/>
      <c r="AX2480" s="525"/>
      <c r="AY2480" s="525"/>
      <c r="AZ2480" s="525"/>
      <c r="BA2480" s="525"/>
    </row>
    <row r="2481" spans="28:53" s="94" customFormat="1">
      <c r="AB2481" s="575"/>
      <c r="AC2481" s="569"/>
      <c r="AD2481" s="569"/>
      <c r="AE2481" s="569"/>
      <c r="AF2481" s="569"/>
      <c r="AG2481" s="569"/>
      <c r="AH2481" s="569"/>
      <c r="AI2481" s="569"/>
      <c r="AJ2481" s="569"/>
      <c r="AK2481" s="569"/>
      <c r="AL2481" s="569"/>
      <c r="AM2481" s="569"/>
      <c r="AN2481" s="569"/>
      <c r="AQ2481" s="525"/>
      <c r="AR2481" s="525"/>
      <c r="AS2481" s="525"/>
      <c r="AT2481" s="525"/>
      <c r="AU2481" s="525"/>
      <c r="AV2481" s="525"/>
      <c r="AW2481" s="525"/>
      <c r="AX2481" s="525"/>
      <c r="AY2481" s="525"/>
      <c r="AZ2481" s="525"/>
      <c r="BA2481" s="525"/>
    </row>
    <row r="2482" spans="28:53" s="94" customFormat="1">
      <c r="AB2482" s="575"/>
      <c r="AC2482" s="569"/>
      <c r="AD2482" s="569"/>
      <c r="AE2482" s="569"/>
      <c r="AF2482" s="569"/>
      <c r="AG2482" s="569"/>
      <c r="AH2482" s="569"/>
      <c r="AI2482" s="569"/>
      <c r="AJ2482" s="569"/>
      <c r="AK2482" s="569"/>
      <c r="AL2482" s="569"/>
      <c r="AM2482" s="569"/>
      <c r="AN2482" s="569"/>
      <c r="AQ2482" s="525"/>
      <c r="AR2482" s="525"/>
      <c r="AS2482" s="525"/>
      <c r="AT2482" s="525"/>
      <c r="AU2482" s="525"/>
      <c r="AV2482" s="525"/>
      <c r="AW2482" s="525"/>
      <c r="AX2482" s="525"/>
      <c r="AY2482" s="525"/>
      <c r="AZ2482" s="525"/>
      <c r="BA2482" s="525"/>
    </row>
    <row r="2483" spans="28:53" s="94" customFormat="1">
      <c r="AB2483" s="575"/>
      <c r="AC2483" s="569"/>
      <c r="AD2483" s="569"/>
      <c r="AE2483" s="569"/>
      <c r="AF2483" s="569"/>
      <c r="AG2483" s="569"/>
      <c r="AH2483" s="569"/>
      <c r="AI2483" s="569"/>
      <c r="AJ2483" s="569"/>
      <c r="AK2483" s="569"/>
      <c r="AL2483" s="569"/>
      <c r="AM2483" s="569"/>
      <c r="AN2483" s="569"/>
      <c r="AQ2483" s="525"/>
      <c r="AR2483" s="525"/>
      <c r="AS2483" s="525"/>
      <c r="AT2483" s="525"/>
      <c r="AU2483" s="525"/>
      <c r="AV2483" s="525"/>
      <c r="AW2483" s="525"/>
      <c r="AX2483" s="525"/>
      <c r="AY2483" s="525"/>
      <c r="AZ2483" s="525"/>
      <c r="BA2483" s="525"/>
    </row>
    <row r="2484" spans="28:53" s="94" customFormat="1">
      <c r="AB2484" s="575"/>
      <c r="AC2484" s="569"/>
      <c r="AD2484" s="569"/>
      <c r="AE2484" s="569"/>
      <c r="AF2484" s="569"/>
      <c r="AG2484" s="569"/>
      <c r="AH2484" s="569"/>
      <c r="AI2484" s="569"/>
      <c r="AJ2484" s="569"/>
      <c r="AK2484" s="569"/>
      <c r="AL2484" s="569"/>
      <c r="AM2484" s="569"/>
      <c r="AN2484" s="569"/>
      <c r="AQ2484" s="525"/>
      <c r="AR2484" s="525"/>
      <c r="AS2484" s="525"/>
      <c r="AT2484" s="525"/>
      <c r="AU2484" s="525"/>
      <c r="AV2484" s="525"/>
      <c r="AW2484" s="525"/>
      <c r="AX2484" s="525"/>
      <c r="AY2484" s="525"/>
      <c r="AZ2484" s="525"/>
      <c r="BA2484" s="525"/>
    </row>
    <row r="2485" spans="28:53" s="94" customFormat="1">
      <c r="AB2485" s="575"/>
      <c r="AC2485" s="569"/>
      <c r="AD2485" s="569"/>
      <c r="AE2485" s="569"/>
      <c r="AF2485" s="569"/>
      <c r="AG2485" s="569"/>
      <c r="AH2485" s="569"/>
      <c r="AI2485" s="569"/>
      <c r="AJ2485" s="569"/>
      <c r="AK2485" s="569"/>
      <c r="AL2485" s="569"/>
      <c r="AM2485" s="569"/>
      <c r="AN2485" s="569"/>
      <c r="AQ2485" s="525"/>
      <c r="AR2485" s="525"/>
      <c r="AS2485" s="525"/>
      <c r="AT2485" s="525"/>
      <c r="AU2485" s="525"/>
      <c r="AV2485" s="525"/>
      <c r="AW2485" s="525"/>
      <c r="AX2485" s="525"/>
      <c r="AY2485" s="525"/>
      <c r="AZ2485" s="525"/>
      <c r="BA2485" s="525"/>
    </row>
    <row r="2486" spans="28:53" s="94" customFormat="1">
      <c r="AB2486" s="575"/>
      <c r="AC2486" s="569"/>
      <c r="AD2486" s="569"/>
      <c r="AE2486" s="569"/>
      <c r="AF2486" s="569"/>
      <c r="AG2486" s="569"/>
      <c r="AH2486" s="569"/>
      <c r="AI2486" s="569"/>
      <c r="AJ2486" s="569"/>
      <c r="AK2486" s="569"/>
      <c r="AL2486" s="569"/>
      <c r="AM2486" s="569"/>
      <c r="AN2486" s="569"/>
      <c r="AQ2486" s="525"/>
      <c r="AR2486" s="525"/>
      <c r="AS2486" s="525"/>
      <c r="AT2486" s="525"/>
      <c r="AU2486" s="525"/>
      <c r="AV2486" s="525"/>
      <c r="AW2486" s="525"/>
      <c r="AX2486" s="525"/>
      <c r="AY2486" s="525"/>
      <c r="AZ2486" s="525"/>
      <c r="BA2486" s="525"/>
    </row>
    <row r="2487" spans="28:53" s="94" customFormat="1">
      <c r="AB2487" s="575"/>
      <c r="AC2487" s="569"/>
      <c r="AD2487" s="569"/>
      <c r="AE2487" s="569"/>
      <c r="AF2487" s="569"/>
      <c r="AG2487" s="569"/>
      <c r="AH2487" s="569"/>
      <c r="AI2487" s="569"/>
      <c r="AJ2487" s="569"/>
      <c r="AK2487" s="569"/>
      <c r="AL2487" s="569"/>
      <c r="AM2487" s="569"/>
      <c r="AN2487" s="569"/>
      <c r="AQ2487" s="525"/>
      <c r="AR2487" s="525"/>
      <c r="AS2487" s="525"/>
      <c r="AT2487" s="525"/>
      <c r="AU2487" s="525"/>
      <c r="AV2487" s="525"/>
      <c r="AW2487" s="525"/>
      <c r="AX2487" s="525"/>
      <c r="AY2487" s="525"/>
      <c r="AZ2487" s="525"/>
      <c r="BA2487" s="525"/>
    </row>
    <row r="2488" spans="28:53" s="94" customFormat="1">
      <c r="AB2488" s="575"/>
      <c r="AC2488" s="569"/>
      <c r="AD2488" s="569"/>
      <c r="AE2488" s="569"/>
      <c r="AF2488" s="569"/>
      <c r="AG2488" s="569"/>
      <c r="AH2488" s="569"/>
      <c r="AI2488" s="569"/>
      <c r="AJ2488" s="569"/>
      <c r="AK2488" s="569"/>
      <c r="AL2488" s="569"/>
      <c r="AM2488" s="569"/>
      <c r="AN2488" s="569"/>
      <c r="AQ2488" s="525"/>
      <c r="AR2488" s="525"/>
      <c r="AS2488" s="525"/>
      <c r="AT2488" s="525"/>
      <c r="AU2488" s="525"/>
      <c r="AV2488" s="525"/>
      <c r="AW2488" s="525"/>
      <c r="AX2488" s="525"/>
      <c r="AY2488" s="525"/>
      <c r="AZ2488" s="525"/>
      <c r="BA2488" s="525"/>
    </row>
    <row r="2489" spans="28:53" s="94" customFormat="1">
      <c r="AB2489" s="575"/>
      <c r="AC2489" s="569"/>
      <c r="AD2489" s="569"/>
      <c r="AE2489" s="569"/>
      <c r="AF2489" s="569"/>
      <c r="AG2489" s="569"/>
      <c r="AH2489" s="569"/>
      <c r="AI2489" s="569"/>
      <c r="AJ2489" s="569"/>
      <c r="AK2489" s="569"/>
      <c r="AL2489" s="569"/>
      <c r="AM2489" s="569"/>
      <c r="AN2489" s="569"/>
      <c r="AQ2489" s="525"/>
      <c r="AR2489" s="525"/>
      <c r="AS2489" s="525"/>
      <c r="AT2489" s="525"/>
      <c r="AU2489" s="525"/>
      <c r="AV2489" s="525"/>
      <c r="AW2489" s="525"/>
      <c r="AX2489" s="525"/>
      <c r="AY2489" s="525"/>
      <c r="AZ2489" s="525"/>
      <c r="BA2489" s="525"/>
    </row>
    <row r="2490" spans="28:53" s="94" customFormat="1">
      <c r="AB2490" s="575"/>
      <c r="AC2490" s="569"/>
      <c r="AD2490" s="569"/>
      <c r="AE2490" s="569"/>
      <c r="AF2490" s="569"/>
      <c r="AG2490" s="569"/>
      <c r="AH2490" s="569"/>
      <c r="AI2490" s="569"/>
      <c r="AJ2490" s="569"/>
      <c r="AK2490" s="569"/>
      <c r="AL2490" s="569"/>
      <c r="AM2490" s="569"/>
      <c r="AN2490" s="569"/>
      <c r="AQ2490" s="525"/>
      <c r="AR2490" s="525"/>
      <c r="AS2490" s="525"/>
      <c r="AT2490" s="525"/>
      <c r="AU2490" s="525"/>
      <c r="AV2490" s="525"/>
      <c r="AW2490" s="525"/>
      <c r="AX2490" s="525"/>
      <c r="AY2490" s="525"/>
      <c r="AZ2490" s="525"/>
      <c r="BA2490" s="525"/>
    </row>
    <row r="2491" spans="28:53" s="94" customFormat="1">
      <c r="AB2491" s="575"/>
      <c r="AC2491" s="569"/>
      <c r="AD2491" s="569"/>
      <c r="AE2491" s="569"/>
      <c r="AF2491" s="569"/>
      <c r="AG2491" s="569"/>
      <c r="AH2491" s="569"/>
      <c r="AI2491" s="569"/>
      <c r="AJ2491" s="569"/>
      <c r="AK2491" s="569"/>
      <c r="AL2491" s="569"/>
      <c r="AM2491" s="569"/>
      <c r="AN2491" s="569"/>
      <c r="AQ2491" s="525"/>
      <c r="AR2491" s="525"/>
      <c r="AS2491" s="525"/>
      <c r="AT2491" s="525"/>
      <c r="AU2491" s="525"/>
      <c r="AV2491" s="525"/>
      <c r="AW2491" s="525"/>
      <c r="AX2491" s="525"/>
      <c r="AY2491" s="525"/>
      <c r="AZ2491" s="525"/>
      <c r="BA2491" s="525"/>
    </row>
    <row r="2492" spans="28:53" s="94" customFormat="1">
      <c r="AB2492" s="575"/>
      <c r="AC2492" s="569"/>
      <c r="AD2492" s="569"/>
      <c r="AE2492" s="569"/>
      <c r="AF2492" s="569"/>
      <c r="AG2492" s="569"/>
      <c r="AH2492" s="569"/>
      <c r="AI2492" s="569"/>
      <c r="AJ2492" s="569"/>
      <c r="AK2492" s="569"/>
      <c r="AL2492" s="569"/>
      <c r="AM2492" s="569"/>
      <c r="AN2492" s="569"/>
      <c r="AQ2492" s="525"/>
      <c r="AR2492" s="525"/>
      <c r="AS2492" s="525"/>
      <c r="AT2492" s="525"/>
      <c r="AU2492" s="525"/>
      <c r="AV2492" s="525"/>
      <c r="AW2492" s="525"/>
      <c r="AX2492" s="525"/>
      <c r="AY2492" s="525"/>
      <c r="AZ2492" s="525"/>
      <c r="BA2492" s="525"/>
    </row>
    <row r="2493" spans="28:53" s="94" customFormat="1">
      <c r="AB2493" s="575"/>
      <c r="AC2493" s="569"/>
      <c r="AD2493" s="569"/>
      <c r="AE2493" s="569"/>
      <c r="AF2493" s="569"/>
      <c r="AG2493" s="569"/>
      <c r="AH2493" s="569"/>
      <c r="AI2493" s="569"/>
      <c r="AJ2493" s="569"/>
      <c r="AK2493" s="569"/>
      <c r="AL2493" s="569"/>
      <c r="AM2493" s="569"/>
      <c r="AN2493" s="569"/>
      <c r="AQ2493" s="525"/>
      <c r="AR2493" s="525"/>
      <c r="AS2493" s="525"/>
      <c r="AT2493" s="525"/>
      <c r="AU2493" s="525"/>
      <c r="AV2493" s="525"/>
      <c r="AW2493" s="525"/>
      <c r="AX2493" s="525"/>
      <c r="AY2493" s="525"/>
      <c r="AZ2493" s="525"/>
      <c r="BA2493" s="525"/>
    </row>
    <row r="2494" spans="28:53" s="94" customFormat="1">
      <c r="AB2494" s="575"/>
      <c r="AC2494" s="569"/>
      <c r="AD2494" s="569"/>
      <c r="AE2494" s="569"/>
      <c r="AF2494" s="569"/>
      <c r="AG2494" s="569"/>
      <c r="AH2494" s="569"/>
      <c r="AI2494" s="569"/>
      <c r="AJ2494" s="569"/>
      <c r="AK2494" s="569"/>
      <c r="AL2494" s="569"/>
      <c r="AM2494" s="569"/>
      <c r="AN2494" s="569"/>
      <c r="AQ2494" s="525"/>
      <c r="AR2494" s="525"/>
      <c r="AS2494" s="525"/>
      <c r="AT2494" s="525"/>
      <c r="AU2494" s="525"/>
      <c r="AV2494" s="525"/>
      <c r="AW2494" s="525"/>
      <c r="AX2494" s="525"/>
      <c r="AY2494" s="525"/>
      <c r="AZ2494" s="525"/>
      <c r="BA2494" s="525"/>
    </row>
    <row r="2495" spans="28:53" s="94" customFormat="1">
      <c r="AB2495" s="575"/>
      <c r="AC2495" s="569"/>
      <c r="AD2495" s="569"/>
      <c r="AE2495" s="569"/>
      <c r="AF2495" s="569"/>
      <c r="AG2495" s="569"/>
      <c r="AH2495" s="569"/>
      <c r="AI2495" s="569"/>
      <c r="AJ2495" s="569"/>
      <c r="AK2495" s="569"/>
      <c r="AL2495" s="569"/>
      <c r="AM2495" s="569"/>
      <c r="AN2495" s="569"/>
      <c r="AQ2495" s="525"/>
      <c r="AR2495" s="525"/>
      <c r="AS2495" s="525"/>
      <c r="AT2495" s="525"/>
      <c r="AU2495" s="525"/>
      <c r="AV2495" s="525"/>
      <c r="AW2495" s="525"/>
      <c r="AX2495" s="525"/>
      <c r="AY2495" s="525"/>
      <c r="AZ2495" s="525"/>
      <c r="BA2495" s="525"/>
    </row>
    <row r="2496" spans="28:53" s="94" customFormat="1">
      <c r="AB2496" s="575"/>
      <c r="AC2496" s="569"/>
      <c r="AD2496" s="569"/>
      <c r="AE2496" s="569"/>
      <c r="AF2496" s="569"/>
      <c r="AG2496" s="569"/>
      <c r="AH2496" s="569"/>
      <c r="AI2496" s="569"/>
      <c r="AJ2496" s="569"/>
      <c r="AK2496" s="569"/>
      <c r="AL2496" s="569"/>
      <c r="AM2496" s="569"/>
      <c r="AN2496" s="569"/>
      <c r="AQ2496" s="525"/>
      <c r="AR2496" s="525"/>
      <c r="AS2496" s="525"/>
      <c r="AT2496" s="525"/>
      <c r="AU2496" s="525"/>
      <c r="AV2496" s="525"/>
      <c r="AW2496" s="525"/>
      <c r="AX2496" s="525"/>
      <c r="AY2496" s="525"/>
      <c r="AZ2496" s="525"/>
      <c r="BA2496" s="525"/>
    </row>
    <row r="2497" spans="28:53" s="94" customFormat="1">
      <c r="AB2497" s="575"/>
      <c r="AC2497" s="569"/>
      <c r="AD2497" s="569"/>
      <c r="AE2497" s="569"/>
      <c r="AF2497" s="569"/>
      <c r="AG2497" s="569"/>
      <c r="AH2497" s="569"/>
      <c r="AI2497" s="569"/>
      <c r="AJ2497" s="569"/>
      <c r="AK2497" s="569"/>
      <c r="AL2497" s="569"/>
      <c r="AM2497" s="569"/>
      <c r="AN2497" s="569"/>
      <c r="AQ2497" s="525"/>
      <c r="AR2497" s="525"/>
      <c r="AS2497" s="525"/>
      <c r="AT2497" s="525"/>
      <c r="AU2497" s="525"/>
      <c r="AV2497" s="525"/>
      <c r="AW2497" s="525"/>
      <c r="AX2497" s="525"/>
      <c r="AY2497" s="525"/>
      <c r="AZ2497" s="525"/>
      <c r="BA2497" s="525"/>
    </row>
    <row r="2498" spans="28:53" s="94" customFormat="1">
      <c r="AB2498" s="575"/>
      <c r="AC2498" s="569"/>
      <c r="AD2498" s="569"/>
      <c r="AE2498" s="569"/>
      <c r="AF2498" s="569"/>
      <c r="AG2498" s="569"/>
      <c r="AH2498" s="569"/>
      <c r="AI2498" s="569"/>
      <c r="AJ2498" s="569"/>
      <c r="AK2498" s="569"/>
      <c r="AL2498" s="569"/>
      <c r="AM2498" s="569"/>
      <c r="AN2498" s="569"/>
      <c r="AQ2498" s="525"/>
      <c r="AR2498" s="525"/>
      <c r="AS2498" s="525"/>
      <c r="AT2498" s="525"/>
      <c r="AU2498" s="525"/>
      <c r="AV2498" s="525"/>
      <c r="AW2498" s="525"/>
      <c r="AX2498" s="525"/>
      <c r="AY2498" s="525"/>
      <c r="AZ2498" s="525"/>
      <c r="BA2498" s="525"/>
    </row>
    <row r="2499" spans="28:53" s="94" customFormat="1">
      <c r="AB2499" s="575"/>
      <c r="AC2499" s="569"/>
      <c r="AD2499" s="569"/>
      <c r="AE2499" s="569"/>
      <c r="AF2499" s="569"/>
      <c r="AG2499" s="569"/>
      <c r="AH2499" s="569"/>
      <c r="AI2499" s="569"/>
      <c r="AJ2499" s="569"/>
      <c r="AK2499" s="569"/>
      <c r="AL2499" s="569"/>
      <c r="AM2499" s="569"/>
      <c r="AN2499" s="569"/>
      <c r="AQ2499" s="525"/>
      <c r="AR2499" s="525"/>
      <c r="AS2499" s="525"/>
      <c r="AT2499" s="525"/>
      <c r="AU2499" s="525"/>
      <c r="AV2499" s="525"/>
      <c r="AW2499" s="525"/>
      <c r="AX2499" s="525"/>
      <c r="AY2499" s="525"/>
      <c r="AZ2499" s="525"/>
      <c r="BA2499" s="525"/>
    </row>
    <row r="2500" spans="28:53" s="94" customFormat="1">
      <c r="AB2500" s="575"/>
      <c r="AC2500" s="569"/>
      <c r="AD2500" s="569"/>
      <c r="AE2500" s="569"/>
      <c r="AF2500" s="569"/>
      <c r="AG2500" s="569"/>
      <c r="AH2500" s="569"/>
      <c r="AI2500" s="569"/>
      <c r="AJ2500" s="569"/>
      <c r="AK2500" s="569"/>
      <c r="AL2500" s="569"/>
      <c r="AM2500" s="569"/>
      <c r="AN2500" s="569"/>
      <c r="AQ2500" s="525"/>
      <c r="AR2500" s="525"/>
      <c r="AS2500" s="525"/>
      <c r="AT2500" s="525"/>
      <c r="AU2500" s="525"/>
      <c r="AV2500" s="525"/>
      <c r="AW2500" s="525"/>
      <c r="AX2500" s="525"/>
      <c r="AY2500" s="525"/>
      <c r="AZ2500" s="525"/>
      <c r="BA2500" s="525"/>
    </row>
    <row r="2501" spans="28:53" s="94" customFormat="1">
      <c r="AB2501" s="575"/>
      <c r="AC2501" s="569"/>
      <c r="AD2501" s="569"/>
      <c r="AE2501" s="569"/>
      <c r="AF2501" s="569"/>
      <c r="AG2501" s="569"/>
      <c r="AH2501" s="569"/>
      <c r="AI2501" s="569"/>
      <c r="AJ2501" s="569"/>
      <c r="AK2501" s="569"/>
      <c r="AL2501" s="569"/>
      <c r="AM2501" s="569"/>
      <c r="AN2501" s="569"/>
      <c r="AQ2501" s="525"/>
      <c r="AR2501" s="525"/>
      <c r="AS2501" s="525"/>
      <c r="AT2501" s="525"/>
      <c r="AU2501" s="525"/>
      <c r="AV2501" s="525"/>
      <c r="AW2501" s="525"/>
      <c r="AX2501" s="525"/>
      <c r="AY2501" s="525"/>
      <c r="AZ2501" s="525"/>
      <c r="BA2501" s="525"/>
    </row>
    <row r="2502" spans="28:53" s="94" customFormat="1">
      <c r="AB2502" s="575"/>
      <c r="AC2502" s="569"/>
      <c r="AD2502" s="569"/>
      <c r="AE2502" s="569"/>
      <c r="AF2502" s="569"/>
      <c r="AG2502" s="569"/>
      <c r="AH2502" s="569"/>
      <c r="AI2502" s="569"/>
      <c r="AJ2502" s="569"/>
      <c r="AK2502" s="569"/>
      <c r="AL2502" s="569"/>
      <c r="AM2502" s="569"/>
      <c r="AN2502" s="569"/>
      <c r="AQ2502" s="525"/>
      <c r="AR2502" s="525"/>
      <c r="AS2502" s="525"/>
      <c r="AT2502" s="525"/>
      <c r="AU2502" s="525"/>
      <c r="AV2502" s="525"/>
      <c r="AW2502" s="525"/>
      <c r="AX2502" s="525"/>
      <c r="AY2502" s="525"/>
      <c r="AZ2502" s="525"/>
      <c r="BA2502" s="525"/>
    </row>
    <row r="2503" spans="28:53" s="94" customFormat="1">
      <c r="AB2503" s="575"/>
      <c r="AC2503" s="569"/>
      <c r="AD2503" s="569"/>
      <c r="AE2503" s="569"/>
      <c r="AF2503" s="569"/>
      <c r="AG2503" s="569"/>
      <c r="AH2503" s="569"/>
      <c r="AI2503" s="569"/>
      <c r="AJ2503" s="569"/>
      <c r="AK2503" s="569"/>
      <c r="AL2503" s="569"/>
      <c r="AM2503" s="569"/>
      <c r="AN2503" s="569"/>
      <c r="AQ2503" s="525"/>
      <c r="AR2503" s="525"/>
      <c r="AS2503" s="525"/>
      <c r="AT2503" s="525"/>
      <c r="AU2503" s="525"/>
      <c r="AV2503" s="525"/>
      <c r="AW2503" s="525"/>
      <c r="AX2503" s="525"/>
      <c r="AY2503" s="525"/>
      <c r="AZ2503" s="525"/>
      <c r="BA2503" s="525"/>
    </row>
    <row r="2504" spans="28:53" s="94" customFormat="1">
      <c r="AB2504" s="575"/>
      <c r="AC2504" s="569"/>
      <c r="AD2504" s="569"/>
      <c r="AE2504" s="569"/>
      <c r="AF2504" s="569"/>
      <c r="AG2504" s="569"/>
      <c r="AH2504" s="569"/>
      <c r="AI2504" s="569"/>
      <c r="AJ2504" s="569"/>
      <c r="AK2504" s="569"/>
      <c r="AL2504" s="569"/>
      <c r="AM2504" s="569"/>
      <c r="AN2504" s="569"/>
      <c r="AQ2504" s="525"/>
      <c r="AR2504" s="525"/>
      <c r="AS2504" s="525"/>
      <c r="AT2504" s="525"/>
      <c r="AU2504" s="525"/>
      <c r="AV2504" s="525"/>
      <c r="AW2504" s="525"/>
      <c r="AX2504" s="525"/>
      <c r="AY2504" s="525"/>
      <c r="AZ2504" s="525"/>
      <c r="BA2504" s="525"/>
    </row>
    <row r="2505" spans="28:53" s="94" customFormat="1">
      <c r="AB2505" s="575"/>
      <c r="AC2505" s="569"/>
      <c r="AD2505" s="569"/>
      <c r="AE2505" s="569"/>
      <c r="AF2505" s="569"/>
      <c r="AG2505" s="569"/>
      <c r="AH2505" s="569"/>
      <c r="AI2505" s="569"/>
      <c r="AJ2505" s="569"/>
      <c r="AK2505" s="569"/>
      <c r="AL2505" s="569"/>
      <c r="AM2505" s="569"/>
      <c r="AN2505" s="569"/>
      <c r="AQ2505" s="525"/>
      <c r="AR2505" s="525"/>
      <c r="AS2505" s="525"/>
      <c r="AT2505" s="525"/>
      <c r="AU2505" s="525"/>
      <c r="AV2505" s="525"/>
      <c r="AW2505" s="525"/>
      <c r="AX2505" s="525"/>
      <c r="AY2505" s="525"/>
      <c r="AZ2505" s="525"/>
      <c r="BA2505" s="525"/>
    </row>
    <row r="2506" spans="28:53" s="94" customFormat="1">
      <c r="AB2506" s="575"/>
      <c r="AC2506" s="569"/>
      <c r="AD2506" s="569"/>
      <c r="AE2506" s="569"/>
      <c r="AF2506" s="569"/>
      <c r="AG2506" s="569"/>
      <c r="AH2506" s="569"/>
      <c r="AI2506" s="569"/>
      <c r="AJ2506" s="569"/>
      <c r="AK2506" s="569"/>
      <c r="AL2506" s="569"/>
      <c r="AM2506" s="569"/>
      <c r="AN2506" s="569"/>
      <c r="AQ2506" s="525"/>
      <c r="AR2506" s="525"/>
      <c r="AS2506" s="525"/>
      <c r="AT2506" s="525"/>
      <c r="AU2506" s="525"/>
      <c r="AV2506" s="525"/>
      <c r="AW2506" s="525"/>
      <c r="AX2506" s="525"/>
      <c r="AY2506" s="525"/>
      <c r="AZ2506" s="525"/>
      <c r="BA2506" s="525"/>
    </row>
    <row r="2507" spans="28:53" s="94" customFormat="1">
      <c r="AB2507" s="575"/>
      <c r="AC2507" s="569"/>
      <c r="AD2507" s="569"/>
      <c r="AE2507" s="569"/>
      <c r="AF2507" s="569"/>
      <c r="AG2507" s="569"/>
      <c r="AH2507" s="569"/>
      <c r="AI2507" s="569"/>
      <c r="AJ2507" s="569"/>
      <c r="AK2507" s="569"/>
      <c r="AL2507" s="569"/>
      <c r="AM2507" s="569"/>
      <c r="AN2507" s="569"/>
      <c r="AQ2507" s="525"/>
      <c r="AR2507" s="525"/>
      <c r="AS2507" s="525"/>
      <c r="AT2507" s="525"/>
      <c r="AU2507" s="525"/>
      <c r="AV2507" s="525"/>
      <c r="AW2507" s="525"/>
      <c r="AX2507" s="525"/>
      <c r="AY2507" s="525"/>
      <c r="AZ2507" s="525"/>
      <c r="BA2507" s="525"/>
    </row>
    <row r="2508" spans="28:53" s="94" customFormat="1">
      <c r="AB2508" s="575"/>
      <c r="AC2508" s="569"/>
      <c r="AD2508" s="569"/>
      <c r="AE2508" s="569"/>
      <c r="AF2508" s="569"/>
      <c r="AG2508" s="569"/>
      <c r="AH2508" s="569"/>
      <c r="AI2508" s="569"/>
      <c r="AJ2508" s="569"/>
      <c r="AK2508" s="569"/>
      <c r="AL2508" s="569"/>
      <c r="AM2508" s="569"/>
      <c r="AN2508" s="569"/>
      <c r="AQ2508" s="525"/>
      <c r="AR2508" s="525"/>
      <c r="AS2508" s="525"/>
      <c r="AT2508" s="525"/>
      <c r="AU2508" s="525"/>
      <c r="AV2508" s="525"/>
      <c r="AW2508" s="525"/>
      <c r="AX2508" s="525"/>
      <c r="AY2508" s="525"/>
      <c r="AZ2508" s="525"/>
      <c r="BA2508" s="525"/>
    </row>
    <row r="2509" spans="28:53" s="94" customFormat="1">
      <c r="AB2509" s="575"/>
      <c r="AC2509" s="569"/>
      <c r="AD2509" s="569"/>
      <c r="AE2509" s="569"/>
      <c r="AF2509" s="569"/>
      <c r="AG2509" s="569"/>
      <c r="AH2509" s="569"/>
      <c r="AI2509" s="569"/>
      <c r="AJ2509" s="569"/>
      <c r="AK2509" s="569"/>
      <c r="AL2509" s="569"/>
      <c r="AM2509" s="569"/>
      <c r="AN2509" s="569"/>
      <c r="AQ2509" s="525"/>
      <c r="AR2509" s="525"/>
      <c r="AS2509" s="525"/>
      <c r="AT2509" s="525"/>
      <c r="AU2509" s="525"/>
      <c r="AV2509" s="525"/>
      <c r="AW2509" s="525"/>
      <c r="AX2509" s="525"/>
      <c r="AY2509" s="525"/>
      <c r="AZ2509" s="525"/>
      <c r="BA2509" s="525"/>
    </row>
    <row r="2510" spans="28:53" s="94" customFormat="1">
      <c r="AB2510" s="575"/>
      <c r="AC2510" s="569"/>
      <c r="AD2510" s="569"/>
      <c r="AE2510" s="569"/>
      <c r="AF2510" s="569"/>
      <c r="AG2510" s="569"/>
      <c r="AH2510" s="569"/>
      <c r="AI2510" s="569"/>
      <c r="AJ2510" s="569"/>
      <c r="AK2510" s="569"/>
      <c r="AL2510" s="569"/>
      <c r="AM2510" s="569"/>
      <c r="AN2510" s="569"/>
      <c r="AQ2510" s="525"/>
      <c r="AR2510" s="525"/>
      <c r="AS2510" s="525"/>
      <c r="AT2510" s="525"/>
      <c r="AU2510" s="525"/>
      <c r="AV2510" s="525"/>
      <c r="AW2510" s="525"/>
      <c r="AX2510" s="525"/>
      <c r="AY2510" s="525"/>
      <c r="AZ2510" s="525"/>
      <c r="BA2510" s="525"/>
    </row>
    <row r="2511" spans="28:53" s="94" customFormat="1">
      <c r="AB2511" s="575"/>
      <c r="AC2511" s="569"/>
      <c r="AD2511" s="569"/>
      <c r="AE2511" s="569"/>
      <c r="AF2511" s="569"/>
      <c r="AG2511" s="569"/>
      <c r="AH2511" s="569"/>
      <c r="AI2511" s="569"/>
      <c r="AJ2511" s="569"/>
      <c r="AK2511" s="569"/>
      <c r="AL2511" s="569"/>
      <c r="AM2511" s="569"/>
      <c r="AN2511" s="569"/>
      <c r="AQ2511" s="525"/>
      <c r="AR2511" s="525"/>
      <c r="AS2511" s="525"/>
      <c r="AT2511" s="525"/>
      <c r="AU2511" s="525"/>
      <c r="AV2511" s="525"/>
      <c r="AW2511" s="525"/>
      <c r="AX2511" s="525"/>
      <c r="AY2511" s="525"/>
      <c r="AZ2511" s="525"/>
      <c r="BA2511" s="525"/>
    </row>
    <row r="2512" spans="28:53" s="94" customFormat="1">
      <c r="AB2512" s="575"/>
      <c r="AC2512" s="569"/>
      <c r="AD2512" s="569"/>
      <c r="AE2512" s="569"/>
      <c r="AF2512" s="569"/>
      <c r="AG2512" s="569"/>
      <c r="AH2512" s="569"/>
      <c r="AI2512" s="569"/>
      <c r="AJ2512" s="569"/>
      <c r="AK2512" s="569"/>
      <c r="AL2512" s="569"/>
      <c r="AM2512" s="569"/>
      <c r="AN2512" s="569"/>
      <c r="AQ2512" s="525"/>
      <c r="AR2512" s="525"/>
      <c r="AS2512" s="525"/>
      <c r="AT2512" s="525"/>
      <c r="AU2512" s="525"/>
      <c r="AV2512" s="525"/>
      <c r="AW2512" s="525"/>
      <c r="AX2512" s="525"/>
      <c r="AY2512" s="525"/>
      <c r="AZ2512" s="525"/>
      <c r="BA2512" s="525"/>
    </row>
    <row r="2513" spans="28:53" s="94" customFormat="1">
      <c r="AB2513" s="575"/>
      <c r="AC2513" s="569"/>
      <c r="AD2513" s="569"/>
      <c r="AE2513" s="569"/>
      <c r="AF2513" s="569"/>
      <c r="AG2513" s="569"/>
      <c r="AH2513" s="569"/>
      <c r="AI2513" s="569"/>
      <c r="AJ2513" s="569"/>
      <c r="AK2513" s="569"/>
      <c r="AL2513" s="569"/>
      <c r="AM2513" s="569"/>
      <c r="AN2513" s="569"/>
      <c r="AQ2513" s="525"/>
      <c r="AR2513" s="525"/>
      <c r="AS2513" s="525"/>
      <c r="AT2513" s="525"/>
      <c r="AU2513" s="525"/>
      <c r="AV2513" s="525"/>
      <c r="AW2513" s="525"/>
      <c r="AX2513" s="525"/>
      <c r="AY2513" s="525"/>
      <c r="AZ2513" s="525"/>
      <c r="BA2513" s="525"/>
    </row>
    <row r="2514" spans="28:53" s="94" customFormat="1">
      <c r="AB2514" s="575"/>
      <c r="AC2514" s="569"/>
      <c r="AD2514" s="569"/>
      <c r="AE2514" s="569"/>
      <c r="AF2514" s="569"/>
      <c r="AG2514" s="569"/>
      <c r="AH2514" s="569"/>
      <c r="AI2514" s="569"/>
      <c r="AJ2514" s="569"/>
      <c r="AK2514" s="569"/>
      <c r="AL2514" s="569"/>
      <c r="AM2514" s="569"/>
      <c r="AN2514" s="569"/>
      <c r="AQ2514" s="525"/>
      <c r="AR2514" s="525"/>
      <c r="AS2514" s="525"/>
      <c r="AT2514" s="525"/>
      <c r="AU2514" s="525"/>
      <c r="AV2514" s="525"/>
      <c r="AW2514" s="525"/>
      <c r="AX2514" s="525"/>
      <c r="AY2514" s="525"/>
      <c r="AZ2514" s="525"/>
      <c r="BA2514" s="525"/>
    </row>
    <row r="2515" spans="28:53" s="94" customFormat="1">
      <c r="AB2515" s="575"/>
      <c r="AC2515" s="569"/>
      <c r="AD2515" s="569"/>
      <c r="AE2515" s="569"/>
      <c r="AF2515" s="569"/>
      <c r="AG2515" s="569"/>
      <c r="AH2515" s="569"/>
      <c r="AI2515" s="569"/>
      <c r="AJ2515" s="569"/>
      <c r="AK2515" s="569"/>
      <c r="AL2515" s="569"/>
      <c r="AM2515" s="569"/>
      <c r="AN2515" s="569"/>
      <c r="AQ2515" s="525"/>
      <c r="AR2515" s="525"/>
      <c r="AS2515" s="525"/>
      <c r="AT2515" s="525"/>
      <c r="AU2515" s="525"/>
      <c r="AV2515" s="525"/>
      <c r="AW2515" s="525"/>
      <c r="AX2515" s="525"/>
      <c r="AY2515" s="525"/>
      <c r="AZ2515" s="525"/>
      <c r="BA2515" s="525"/>
    </row>
    <row r="2516" spans="28:53" s="94" customFormat="1">
      <c r="AB2516" s="575"/>
      <c r="AC2516" s="569"/>
      <c r="AD2516" s="569"/>
      <c r="AE2516" s="569"/>
      <c r="AF2516" s="569"/>
      <c r="AG2516" s="569"/>
      <c r="AH2516" s="569"/>
      <c r="AI2516" s="569"/>
      <c r="AJ2516" s="569"/>
      <c r="AK2516" s="569"/>
      <c r="AL2516" s="569"/>
      <c r="AM2516" s="569"/>
      <c r="AN2516" s="569"/>
      <c r="AQ2516" s="525"/>
      <c r="AR2516" s="525"/>
      <c r="AS2516" s="525"/>
      <c r="AT2516" s="525"/>
      <c r="AU2516" s="525"/>
      <c r="AV2516" s="525"/>
      <c r="AW2516" s="525"/>
      <c r="AX2516" s="525"/>
      <c r="AY2516" s="525"/>
      <c r="AZ2516" s="525"/>
      <c r="BA2516" s="525"/>
    </row>
    <row r="2517" spans="28:53" s="94" customFormat="1">
      <c r="AB2517" s="575"/>
      <c r="AC2517" s="569"/>
      <c r="AD2517" s="569"/>
      <c r="AE2517" s="569"/>
      <c r="AF2517" s="569"/>
      <c r="AG2517" s="569"/>
      <c r="AH2517" s="569"/>
      <c r="AI2517" s="569"/>
      <c r="AJ2517" s="569"/>
      <c r="AK2517" s="569"/>
      <c r="AL2517" s="569"/>
      <c r="AM2517" s="569"/>
      <c r="AN2517" s="569"/>
      <c r="AQ2517" s="525"/>
      <c r="AR2517" s="525"/>
      <c r="AS2517" s="525"/>
      <c r="AT2517" s="525"/>
      <c r="AU2517" s="525"/>
      <c r="AV2517" s="525"/>
      <c r="AW2517" s="525"/>
      <c r="AX2517" s="525"/>
      <c r="AY2517" s="525"/>
      <c r="AZ2517" s="525"/>
      <c r="BA2517" s="525"/>
    </row>
    <row r="2518" spans="28:53" s="94" customFormat="1">
      <c r="AB2518" s="575"/>
      <c r="AC2518" s="569"/>
      <c r="AD2518" s="569"/>
      <c r="AE2518" s="569"/>
      <c r="AF2518" s="569"/>
      <c r="AG2518" s="569"/>
      <c r="AH2518" s="569"/>
      <c r="AI2518" s="569"/>
      <c r="AJ2518" s="569"/>
      <c r="AK2518" s="569"/>
      <c r="AL2518" s="569"/>
      <c r="AM2518" s="569"/>
      <c r="AN2518" s="569"/>
      <c r="AQ2518" s="525"/>
      <c r="AR2518" s="525"/>
      <c r="AS2518" s="525"/>
      <c r="AT2518" s="525"/>
      <c r="AU2518" s="525"/>
      <c r="AV2518" s="525"/>
      <c r="AW2518" s="525"/>
      <c r="AX2518" s="525"/>
      <c r="AY2518" s="525"/>
      <c r="AZ2518" s="525"/>
      <c r="BA2518" s="525"/>
    </row>
    <row r="2519" spans="28:53" s="94" customFormat="1">
      <c r="AB2519" s="575"/>
      <c r="AC2519" s="569"/>
      <c r="AD2519" s="569"/>
      <c r="AE2519" s="569"/>
      <c r="AF2519" s="569"/>
      <c r="AG2519" s="569"/>
      <c r="AH2519" s="569"/>
      <c r="AI2519" s="569"/>
      <c r="AJ2519" s="569"/>
      <c r="AK2519" s="569"/>
      <c r="AL2519" s="569"/>
      <c r="AM2519" s="569"/>
      <c r="AN2519" s="569"/>
      <c r="AQ2519" s="525"/>
      <c r="AR2519" s="525"/>
      <c r="AS2519" s="525"/>
      <c r="AT2519" s="525"/>
      <c r="AU2519" s="525"/>
      <c r="AV2519" s="525"/>
      <c r="AW2519" s="525"/>
      <c r="AX2519" s="525"/>
      <c r="AY2519" s="525"/>
      <c r="AZ2519" s="525"/>
      <c r="BA2519" s="525"/>
    </row>
    <row r="2520" spans="28:53" s="94" customFormat="1">
      <c r="AB2520" s="575"/>
      <c r="AC2520" s="569"/>
      <c r="AD2520" s="569"/>
      <c r="AE2520" s="569"/>
      <c r="AF2520" s="569"/>
      <c r="AG2520" s="569"/>
      <c r="AH2520" s="569"/>
      <c r="AI2520" s="569"/>
      <c r="AJ2520" s="569"/>
      <c r="AK2520" s="569"/>
      <c r="AL2520" s="569"/>
      <c r="AM2520" s="569"/>
      <c r="AN2520" s="569"/>
      <c r="AQ2520" s="525"/>
      <c r="AR2520" s="525"/>
      <c r="AS2520" s="525"/>
      <c r="AT2520" s="525"/>
      <c r="AU2520" s="525"/>
      <c r="AV2520" s="525"/>
      <c r="AW2520" s="525"/>
      <c r="AX2520" s="525"/>
      <c r="AY2520" s="525"/>
      <c r="AZ2520" s="525"/>
      <c r="BA2520" s="525"/>
    </row>
    <row r="2521" spans="28:53" s="94" customFormat="1">
      <c r="AB2521" s="575"/>
      <c r="AC2521" s="569"/>
      <c r="AD2521" s="569"/>
      <c r="AE2521" s="569"/>
      <c r="AF2521" s="569"/>
      <c r="AG2521" s="569"/>
      <c r="AH2521" s="569"/>
      <c r="AI2521" s="569"/>
      <c r="AJ2521" s="569"/>
      <c r="AK2521" s="569"/>
      <c r="AL2521" s="569"/>
      <c r="AM2521" s="569"/>
      <c r="AN2521" s="569"/>
      <c r="AQ2521" s="525"/>
      <c r="AR2521" s="525"/>
      <c r="AS2521" s="525"/>
      <c r="AT2521" s="525"/>
      <c r="AU2521" s="525"/>
      <c r="AV2521" s="525"/>
      <c r="AW2521" s="525"/>
      <c r="AX2521" s="525"/>
      <c r="AY2521" s="525"/>
      <c r="AZ2521" s="525"/>
      <c r="BA2521" s="525"/>
    </row>
    <row r="2522" spans="28:53" s="94" customFormat="1">
      <c r="AB2522" s="575"/>
      <c r="AC2522" s="569"/>
      <c r="AD2522" s="569"/>
      <c r="AE2522" s="569"/>
      <c r="AF2522" s="569"/>
      <c r="AG2522" s="569"/>
      <c r="AH2522" s="569"/>
      <c r="AI2522" s="569"/>
      <c r="AJ2522" s="569"/>
      <c r="AK2522" s="569"/>
      <c r="AL2522" s="569"/>
      <c r="AM2522" s="569"/>
      <c r="AN2522" s="569"/>
      <c r="AQ2522" s="525"/>
      <c r="AR2522" s="525"/>
      <c r="AS2522" s="525"/>
      <c r="AT2522" s="525"/>
      <c r="AU2522" s="525"/>
      <c r="AV2522" s="525"/>
      <c r="AW2522" s="525"/>
      <c r="AX2522" s="525"/>
      <c r="AY2522" s="525"/>
      <c r="AZ2522" s="525"/>
      <c r="BA2522" s="525"/>
    </row>
    <row r="2523" spans="28:53" s="94" customFormat="1">
      <c r="AB2523" s="575"/>
      <c r="AC2523" s="569"/>
      <c r="AD2523" s="569"/>
      <c r="AE2523" s="569"/>
      <c r="AF2523" s="569"/>
      <c r="AG2523" s="569"/>
      <c r="AH2523" s="569"/>
      <c r="AI2523" s="569"/>
      <c r="AJ2523" s="569"/>
      <c r="AK2523" s="569"/>
      <c r="AL2523" s="569"/>
      <c r="AM2523" s="569"/>
      <c r="AN2523" s="569"/>
      <c r="AQ2523" s="525"/>
      <c r="AR2523" s="525"/>
      <c r="AS2523" s="525"/>
      <c r="AT2523" s="525"/>
      <c r="AU2523" s="525"/>
      <c r="AV2523" s="525"/>
      <c r="AW2523" s="525"/>
      <c r="AX2523" s="525"/>
      <c r="AY2523" s="525"/>
      <c r="AZ2523" s="525"/>
      <c r="BA2523" s="525"/>
    </row>
    <row r="2524" spans="28:53" s="94" customFormat="1">
      <c r="AB2524" s="575"/>
      <c r="AC2524" s="569"/>
      <c r="AD2524" s="569"/>
      <c r="AE2524" s="569"/>
      <c r="AF2524" s="569"/>
      <c r="AG2524" s="569"/>
      <c r="AH2524" s="569"/>
      <c r="AI2524" s="569"/>
      <c r="AJ2524" s="569"/>
      <c r="AK2524" s="569"/>
      <c r="AL2524" s="569"/>
      <c r="AM2524" s="569"/>
      <c r="AN2524" s="569"/>
      <c r="AQ2524" s="525"/>
      <c r="AR2524" s="525"/>
      <c r="AS2524" s="525"/>
      <c r="AT2524" s="525"/>
      <c r="AU2524" s="525"/>
      <c r="AV2524" s="525"/>
      <c r="AW2524" s="525"/>
      <c r="AX2524" s="525"/>
      <c r="AY2524" s="525"/>
      <c r="AZ2524" s="525"/>
      <c r="BA2524" s="525"/>
    </row>
    <row r="2525" spans="28:53" s="94" customFormat="1">
      <c r="AB2525" s="575"/>
      <c r="AC2525" s="569"/>
      <c r="AD2525" s="569"/>
      <c r="AE2525" s="569"/>
      <c r="AF2525" s="569"/>
      <c r="AG2525" s="569"/>
      <c r="AH2525" s="569"/>
      <c r="AI2525" s="569"/>
      <c r="AJ2525" s="569"/>
      <c r="AK2525" s="569"/>
      <c r="AL2525" s="569"/>
      <c r="AM2525" s="569"/>
      <c r="AN2525" s="569"/>
      <c r="AQ2525" s="525"/>
      <c r="AR2525" s="525"/>
      <c r="AS2525" s="525"/>
      <c r="AT2525" s="525"/>
      <c r="AU2525" s="525"/>
      <c r="AV2525" s="525"/>
      <c r="AW2525" s="525"/>
      <c r="AX2525" s="525"/>
      <c r="AY2525" s="525"/>
      <c r="AZ2525" s="525"/>
      <c r="BA2525" s="525"/>
    </row>
    <row r="2526" spans="28:53" s="94" customFormat="1">
      <c r="AB2526" s="575"/>
      <c r="AC2526" s="569"/>
      <c r="AD2526" s="569"/>
      <c r="AE2526" s="569"/>
      <c r="AF2526" s="569"/>
      <c r="AG2526" s="569"/>
      <c r="AH2526" s="569"/>
      <c r="AI2526" s="569"/>
      <c r="AJ2526" s="569"/>
      <c r="AK2526" s="569"/>
      <c r="AL2526" s="569"/>
      <c r="AM2526" s="569"/>
      <c r="AN2526" s="569"/>
      <c r="AQ2526" s="525"/>
      <c r="AR2526" s="525"/>
      <c r="AS2526" s="525"/>
      <c r="AT2526" s="525"/>
      <c r="AU2526" s="525"/>
      <c r="AV2526" s="525"/>
      <c r="AW2526" s="525"/>
      <c r="AX2526" s="525"/>
      <c r="AY2526" s="525"/>
      <c r="AZ2526" s="525"/>
      <c r="BA2526" s="525"/>
    </row>
    <row r="2527" spans="28:53" s="94" customFormat="1">
      <c r="AB2527" s="575"/>
      <c r="AC2527" s="569"/>
      <c r="AD2527" s="569"/>
      <c r="AE2527" s="569"/>
      <c r="AF2527" s="569"/>
      <c r="AG2527" s="569"/>
      <c r="AH2527" s="569"/>
      <c r="AI2527" s="569"/>
      <c r="AJ2527" s="569"/>
      <c r="AK2527" s="569"/>
      <c r="AL2527" s="569"/>
      <c r="AM2527" s="569"/>
      <c r="AN2527" s="569"/>
      <c r="AQ2527" s="525"/>
      <c r="AR2527" s="525"/>
      <c r="AS2527" s="525"/>
      <c r="AT2527" s="525"/>
      <c r="AU2527" s="525"/>
      <c r="AV2527" s="525"/>
      <c r="AW2527" s="525"/>
      <c r="AX2527" s="525"/>
      <c r="AY2527" s="525"/>
      <c r="AZ2527" s="525"/>
      <c r="BA2527" s="525"/>
    </row>
    <row r="2528" spans="28:53" s="94" customFormat="1">
      <c r="AB2528" s="575"/>
      <c r="AC2528" s="569"/>
      <c r="AD2528" s="569"/>
      <c r="AE2528" s="569"/>
      <c r="AF2528" s="569"/>
      <c r="AG2528" s="569"/>
      <c r="AH2528" s="569"/>
      <c r="AI2528" s="569"/>
      <c r="AJ2528" s="569"/>
      <c r="AK2528" s="569"/>
      <c r="AL2528" s="569"/>
      <c r="AM2528" s="569"/>
      <c r="AN2528" s="569"/>
      <c r="AQ2528" s="525"/>
      <c r="AR2528" s="525"/>
      <c r="AS2528" s="525"/>
      <c r="AT2528" s="525"/>
      <c r="AU2528" s="525"/>
      <c r="AV2528" s="525"/>
      <c r="AW2528" s="525"/>
      <c r="AX2528" s="525"/>
      <c r="AY2528" s="525"/>
      <c r="AZ2528" s="525"/>
      <c r="BA2528" s="525"/>
    </row>
    <row r="2529" spans="28:53" s="94" customFormat="1">
      <c r="AB2529" s="575"/>
      <c r="AC2529" s="569"/>
      <c r="AD2529" s="569"/>
      <c r="AE2529" s="569"/>
      <c r="AF2529" s="569"/>
      <c r="AG2529" s="569"/>
      <c r="AH2529" s="569"/>
      <c r="AI2529" s="569"/>
      <c r="AJ2529" s="569"/>
      <c r="AK2529" s="569"/>
      <c r="AL2529" s="569"/>
      <c r="AM2529" s="569"/>
      <c r="AN2529" s="569"/>
      <c r="AQ2529" s="525"/>
      <c r="AR2529" s="525"/>
      <c r="AS2529" s="525"/>
      <c r="AT2529" s="525"/>
      <c r="AU2529" s="525"/>
      <c r="AV2529" s="525"/>
      <c r="AW2529" s="525"/>
      <c r="AX2529" s="525"/>
      <c r="AY2529" s="525"/>
      <c r="AZ2529" s="525"/>
      <c r="BA2529" s="525"/>
    </row>
    <row r="2530" spans="28:53" s="94" customFormat="1">
      <c r="AB2530" s="575"/>
      <c r="AC2530" s="569"/>
      <c r="AD2530" s="569"/>
      <c r="AE2530" s="569"/>
      <c r="AF2530" s="569"/>
      <c r="AG2530" s="569"/>
      <c r="AH2530" s="569"/>
      <c r="AI2530" s="569"/>
      <c r="AJ2530" s="569"/>
      <c r="AK2530" s="569"/>
      <c r="AL2530" s="569"/>
      <c r="AM2530" s="569"/>
      <c r="AN2530" s="569"/>
      <c r="AQ2530" s="525"/>
      <c r="AR2530" s="525"/>
      <c r="AS2530" s="525"/>
      <c r="AT2530" s="525"/>
      <c r="AU2530" s="525"/>
      <c r="AV2530" s="525"/>
      <c r="AW2530" s="525"/>
      <c r="AX2530" s="525"/>
      <c r="AY2530" s="525"/>
      <c r="AZ2530" s="525"/>
      <c r="BA2530" s="525"/>
    </row>
    <row r="2531" spans="28:53" s="94" customFormat="1">
      <c r="AB2531" s="575"/>
      <c r="AC2531" s="569"/>
      <c r="AD2531" s="569"/>
      <c r="AE2531" s="569"/>
      <c r="AF2531" s="569"/>
      <c r="AG2531" s="569"/>
      <c r="AH2531" s="569"/>
      <c r="AI2531" s="569"/>
      <c r="AJ2531" s="569"/>
      <c r="AK2531" s="569"/>
      <c r="AL2531" s="569"/>
      <c r="AM2531" s="569"/>
      <c r="AN2531" s="569"/>
      <c r="AQ2531" s="525"/>
      <c r="AR2531" s="525"/>
      <c r="AS2531" s="525"/>
      <c r="AT2531" s="525"/>
      <c r="AU2531" s="525"/>
      <c r="AV2531" s="525"/>
      <c r="AW2531" s="525"/>
      <c r="AX2531" s="525"/>
      <c r="AY2531" s="525"/>
      <c r="AZ2531" s="525"/>
      <c r="BA2531" s="525"/>
    </row>
    <row r="2532" spans="28:53" s="94" customFormat="1">
      <c r="AB2532" s="575"/>
      <c r="AC2532" s="569"/>
      <c r="AD2532" s="569"/>
      <c r="AE2532" s="569"/>
      <c r="AF2532" s="569"/>
      <c r="AG2532" s="569"/>
      <c r="AH2532" s="569"/>
      <c r="AI2532" s="569"/>
      <c r="AJ2532" s="569"/>
      <c r="AK2532" s="569"/>
      <c r="AL2532" s="569"/>
      <c r="AM2532" s="569"/>
      <c r="AN2532" s="569"/>
      <c r="AQ2532" s="525"/>
      <c r="AR2532" s="525"/>
      <c r="AS2532" s="525"/>
      <c r="AT2532" s="525"/>
      <c r="AU2532" s="525"/>
      <c r="AV2532" s="525"/>
      <c r="AW2532" s="525"/>
      <c r="AX2532" s="525"/>
      <c r="AY2532" s="525"/>
      <c r="AZ2532" s="525"/>
      <c r="BA2532" s="525"/>
    </row>
    <row r="2533" spans="28:53" s="94" customFormat="1">
      <c r="AB2533" s="575"/>
      <c r="AC2533" s="569"/>
      <c r="AD2533" s="569"/>
      <c r="AE2533" s="569"/>
      <c r="AF2533" s="569"/>
      <c r="AG2533" s="569"/>
      <c r="AH2533" s="569"/>
      <c r="AI2533" s="569"/>
      <c r="AJ2533" s="569"/>
      <c r="AK2533" s="569"/>
      <c r="AL2533" s="569"/>
      <c r="AM2533" s="569"/>
      <c r="AN2533" s="569"/>
      <c r="AQ2533" s="525"/>
      <c r="AR2533" s="525"/>
      <c r="AS2533" s="525"/>
      <c r="AT2533" s="525"/>
      <c r="AU2533" s="525"/>
      <c r="AV2533" s="525"/>
      <c r="AW2533" s="525"/>
      <c r="AX2533" s="525"/>
      <c r="AY2533" s="525"/>
      <c r="AZ2533" s="525"/>
      <c r="BA2533" s="525"/>
    </row>
    <row r="2534" spans="28:53" s="94" customFormat="1">
      <c r="AB2534" s="575"/>
      <c r="AC2534" s="569"/>
      <c r="AD2534" s="569"/>
      <c r="AE2534" s="569"/>
      <c r="AF2534" s="569"/>
      <c r="AG2534" s="569"/>
      <c r="AH2534" s="569"/>
      <c r="AI2534" s="569"/>
      <c r="AJ2534" s="569"/>
      <c r="AK2534" s="569"/>
      <c r="AL2534" s="569"/>
      <c r="AM2534" s="569"/>
      <c r="AN2534" s="569"/>
      <c r="AQ2534" s="525"/>
      <c r="AR2534" s="525"/>
      <c r="AS2534" s="525"/>
      <c r="AT2534" s="525"/>
      <c r="AU2534" s="525"/>
      <c r="AV2534" s="525"/>
      <c r="AW2534" s="525"/>
      <c r="AX2534" s="525"/>
      <c r="AY2534" s="525"/>
      <c r="AZ2534" s="525"/>
      <c r="BA2534" s="525"/>
    </row>
    <row r="2535" spans="28:53" s="94" customFormat="1">
      <c r="AB2535" s="575"/>
      <c r="AC2535" s="569"/>
      <c r="AD2535" s="569"/>
      <c r="AE2535" s="569"/>
      <c r="AF2535" s="569"/>
      <c r="AG2535" s="569"/>
      <c r="AH2535" s="569"/>
      <c r="AI2535" s="569"/>
      <c r="AJ2535" s="569"/>
      <c r="AK2535" s="569"/>
      <c r="AL2535" s="569"/>
      <c r="AM2535" s="569"/>
      <c r="AN2535" s="569"/>
      <c r="AQ2535" s="525"/>
      <c r="AR2535" s="525"/>
      <c r="AS2535" s="525"/>
      <c r="AT2535" s="525"/>
      <c r="AU2535" s="525"/>
      <c r="AV2535" s="525"/>
      <c r="AW2535" s="525"/>
      <c r="AX2535" s="525"/>
      <c r="AY2535" s="525"/>
      <c r="AZ2535" s="525"/>
      <c r="BA2535" s="525"/>
    </row>
    <row r="2536" spans="28:53" s="94" customFormat="1">
      <c r="AB2536" s="575"/>
      <c r="AC2536" s="569"/>
      <c r="AD2536" s="569"/>
      <c r="AE2536" s="569"/>
      <c r="AF2536" s="569"/>
      <c r="AG2536" s="569"/>
      <c r="AH2536" s="569"/>
      <c r="AI2536" s="569"/>
      <c r="AJ2536" s="569"/>
      <c r="AK2536" s="569"/>
      <c r="AL2536" s="569"/>
      <c r="AM2536" s="569"/>
      <c r="AN2536" s="569"/>
      <c r="AQ2536" s="525"/>
      <c r="AR2536" s="525"/>
      <c r="AS2536" s="525"/>
      <c r="AT2536" s="525"/>
      <c r="AU2536" s="525"/>
      <c r="AV2536" s="525"/>
      <c r="AW2536" s="525"/>
      <c r="AX2536" s="525"/>
      <c r="AY2536" s="525"/>
      <c r="AZ2536" s="525"/>
      <c r="BA2536" s="525"/>
    </row>
    <row r="2537" spans="28:53" s="94" customFormat="1">
      <c r="AB2537" s="575"/>
      <c r="AC2537" s="569"/>
      <c r="AD2537" s="569"/>
      <c r="AE2537" s="569"/>
      <c r="AF2537" s="569"/>
      <c r="AG2537" s="569"/>
      <c r="AH2537" s="569"/>
      <c r="AI2537" s="569"/>
      <c r="AJ2537" s="569"/>
      <c r="AK2537" s="569"/>
      <c r="AL2537" s="569"/>
      <c r="AM2537" s="569"/>
      <c r="AN2537" s="569"/>
      <c r="AQ2537" s="525"/>
      <c r="AR2537" s="525"/>
      <c r="AS2537" s="525"/>
      <c r="AT2537" s="525"/>
      <c r="AU2537" s="525"/>
      <c r="AV2537" s="525"/>
      <c r="AW2537" s="525"/>
      <c r="AX2537" s="525"/>
      <c r="AY2537" s="525"/>
      <c r="AZ2537" s="525"/>
      <c r="BA2537" s="525"/>
    </row>
    <row r="2538" spans="28:53" s="94" customFormat="1">
      <c r="AB2538" s="575"/>
      <c r="AC2538" s="569"/>
      <c r="AD2538" s="569"/>
      <c r="AE2538" s="569"/>
      <c r="AF2538" s="569"/>
      <c r="AG2538" s="569"/>
      <c r="AH2538" s="569"/>
      <c r="AI2538" s="569"/>
      <c r="AJ2538" s="569"/>
      <c r="AK2538" s="569"/>
      <c r="AL2538" s="569"/>
      <c r="AM2538" s="569"/>
      <c r="AN2538" s="569"/>
      <c r="AQ2538" s="525"/>
      <c r="AR2538" s="525"/>
      <c r="AS2538" s="525"/>
      <c r="AT2538" s="525"/>
      <c r="AU2538" s="525"/>
      <c r="AV2538" s="525"/>
      <c r="AW2538" s="525"/>
      <c r="AX2538" s="525"/>
      <c r="AY2538" s="525"/>
      <c r="AZ2538" s="525"/>
      <c r="BA2538" s="525"/>
    </row>
    <row r="2539" spans="28:53" s="94" customFormat="1">
      <c r="AB2539" s="575"/>
      <c r="AC2539" s="569"/>
      <c r="AD2539" s="569"/>
      <c r="AE2539" s="569"/>
      <c r="AF2539" s="569"/>
      <c r="AG2539" s="569"/>
      <c r="AH2539" s="569"/>
      <c r="AI2539" s="569"/>
      <c r="AJ2539" s="569"/>
      <c r="AK2539" s="569"/>
      <c r="AL2539" s="569"/>
      <c r="AM2539" s="569"/>
      <c r="AN2539" s="569"/>
      <c r="AQ2539" s="525"/>
      <c r="AR2539" s="525"/>
      <c r="AS2539" s="525"/>
      <c r="AT2539" s="525"/>
      <c r="AU2539" s="525"/>
      <c r="AV2539" s="525"/>
      <c r="AW2539" s="525"/>
      <c r="AX2539" s="525"/>
      <c r="AY2539" s="525"/>
      <c r="AZ2539" s="525"/>
      <c r="BA2539" s="525"/>
    </row>
    <row r="2540" spans="28:53" s="94" customFormat="1">
      <c r="AB2540" s="575"/>
      <c r="AC2540" s="569"/>
      <c r="AD2540" s="569"/>
      <c r="AE2540" s="569"/>
      <c r="AF2540" s="569"/>
      <c r="AG2540" s="569"/>
      <c r="AH2540" s="569"/>
      <c r="AI2540" s="569"/>
      <c r="AJ2540" s="569"/>
      <c r="AK2540" s="569"/>
      <c r="AL2540" s="569"/>
      <c r="AM2540" s="569"/>
      <c r="AN2540" s="569"/>
      <c r="AQ2540" s="525"/>
      <c r="AR2540" s="525"/>
      <c r="AS2540" s="525"/>
      <c r="AT2540" s="525"/>
      <c r="AU2540" s="525"/>
      <c r="AV2540" s="525"/>
      <c r="AW2540" s="525"/>
      <c r="AX2540" s="525"/>
      <c r="AY2540" s="525"/>
      <c r="AZ2540" s="525"/>
      <c r="BA2540" s="525"/>
    </row>
    <row r="2541" spans="28:53" s="94" customFormat="1">
      <c r="AB2541" s="575"/>
      <c r="AC2541" s="569"/>
      <c r="AD2541" s="569"/>
      <c r="AE2541" s="569"/>
      <c r="AF2541" s="569"/>
      <c r="AG2541" s="569"/>
      <c r="AH2541" s="569"/>
      <c r="AI2541" s="569"/>
      <c r="AJ2541" s="569"/>
      <c r="AK2541" s="569"/>
      <c r="AL2541" s="569"/>
      <c r="AM2541" s="569"/>
      <c r="AN2541" s="569"/>
      <c r="AQ2541" s="525"/>
      <c r="AR2541" s="525"/>
      <c r="AS2541" s="525"/>
      <c r="AT2541" s="525"/>
      <c r="AU2541" s="525"/>
      <c r="AV2541" s="525"/>
      <c r="AW2541" s="525"/>
      <c r="AX2541" s="525"/>
      <c r="AY2541" s="525"/>
      <c r="AZ2541" s="525"/>
      <c r="BA2541" s="525"/>
    </row>
    <row r="2542" spans="28:53" s="94" customFormat="1">
      <c r="AB2542" s="575"/>
      <c r="AC2542" s="569"/>
      <c r="AD2542" s="569"/>
      <c r="AE2542" s="569"/>
      <c r="AF2542" s="569"/>
      <c r="AG2542" s="569"/>
      <c r="AH2542" s="569"/>
      <c r="AI2542" s="569"/>
      <c r="AJ2542" s="569"/>
      <c r="AK2542" s="569"/>
      <c r="AL2542" s="569"/>
      <c r="AM2542" s="569"/>
      <c r="AN2542" s="569"/>
      <c r="AQ2542" s="525"/>
      <c r="AR2542" s="525"/>
      <c r="AS2542" s="525"/>
      <c r="AT2542" s="525"/>
      <c r="AU2542" s="525"/>
      <c r="AV2542" s="525"/>
      <c r="AW2542" s="525"/>
      <c r="AX2542" s="525"/>
      <c r="AY2542" s="525"/>
      <c r="AZ2542" s="525"/>
      <c r="BA2542" s="525"/>
    </row>
    <row r="2543" spans="28:53" s="94" customFormat="1">
      <c r="AB2543" s="575"/>
      <c r="AC2543" s="569"/>
      <c r="AD2543" s="569"/>
      <c r="AE2543" s="569"/>
      <c r="AF2543" s="569"/>
      <c r="AG2543" s="569"/>
      <c r="AH2543" s="569"/>
      <c r="AI2543" s="569"/>
      <c r="AJ2543" s="569"/>
      <c r="AK2543" s="569"/>
      <c r="AL2543" s="569"/>
      <c r="AM2543" s="569"/>
      <c r="AN2543" s="569"/>
      <c r="AQ2543" s="525"/>
      <c r="AR2543" s="525"/>
      <c r="AS2543" s="525"/>
      <c r="AT2543" s="525"/>
      <c r="AU2543" s="525"/>
      <c r="AV2543" s="525"/>
      <c r="AW2543" s="525"/>
      <c r="AX2543" s="525"/>
      <c r="AY2543" s="525"/>
      <c r="AZ2543" s="525"/>
      <c r="BA2543" s="525"/>
    </row>
    <row r="2544" spans="28:53" s="94" customFormat="1">
      <c r="AB2544" s="575"/>
      <c r="AC2544" s="569"/>
      <c r="AD2544" s="569"/>
      <c r="AE2544" s="569"/>
      <c r="AF2544" s="569"/>
      <c r="AG2544" s="569"/>
      <c r="AH2544" s="569"/>
      <c r="AI2544" s="569"/>
      <c r="AJ2544" s="569"/>
      <c r="AK2544" s="569"/>
      <c r="AL2544" s="569"/>
      <c r="AM2544" s="569"/>
      <c r="AN2544" s="569"/>
      <c r="AQ2544" s="525"/>
      <c r="AR2544" s="525"/>
      <c r="AS2544" s="525"/>
      <c r="AT2544" s="525"/>
      <c r="AU2544" s="525"/>
      <c r="AV2544" s="525"/>
      <c r="AW2544" s="525"/>
      <c r="AX2544" s="525"/>
      <c r="AY2544" s="525"/>
      <c r="AZ2544" s="525"/>
      <c r="BA2544" s="525"/>
    </row>
    <row r="2545" spans="28:53" s="94" customFormat="1">
      <c r="AB2545" s="575"/>
      <c r="AC2545" s="569"/>
      <c r="AD2545" s="569"/>
      <c r="AE2545" s="569"/>
      <c r="AF2545" s="569"/>
      <c r="AG2545" s="569"/>
      <c r="AH2545" s="569"/>
      <c r="AI2545" s="569"/>
      <c r="AJ2545" s="569"/>
      <c r="AK2545" s="569"/>
      <c r="AL2545" s="569"/>
      <c r="AM2545" s="569"/>
      <c r="AN2545" s="569"/>
      <c r="AQ2545" s="525"/>
      <c r="AR2545" s="525"/>
      <c r="AS2545" s="525"/>
      <c r="AT2545" s="525"/>
      <c r="AU2545" s="525"/>
      <c r="AV2545" s="525"/>
      <c r="AW2545" s="525"/>
      <c r="AX2545" s="525"/>
      <c r="AY2545" s="525"/>
      <c r="AZ2545" s="525"/>
      <c r="BA2545" s="525"/>
    </row>
    <row r="2546" spans="28:53" s="94" customFormat="1">
      <c r="AB2546" s="575"/>
      <c r="AC2546" s="569"/>
      <c r="AD2546" s="569"/>
      <c r="AE2546" s="569"/>
      <c r="AF2546" s="569"/>
      <c r="AG2546" s="569"/>
      <c r="AH2546" s="569"/>
      <c r="AI2546" s="569"/>
      <c r="AJ2546" s="569"/>
      <c r="AK2546" s="569"/>
      <c r="AL2546" s="569"/>
      <c r="AM2546" s="569"/>
      <c r="AN2546" s="569"/>
      <c r="AQ2546" s="525"/>
      <c r="AR2546" s="525"/>
      <c r="AS2546" s="525"/>
      <c r="AT2546" s="525"/>
      <c r="AU2546" s="525"/>
      <c r="AV2546" s="525"/>
      <c r="AW2546" s="525"/>
      <c r="AX2546" s="525"/>
      <c r="AY2546" s="525"/>
      <c r="AZ2546" s="525"/>
      <c r="BA2546" s="525"/>
    </row>
    <row r="2547" spans="28:53" s="94" customFormat="1">
      <c r="AB2547" s="575"/>
      <c r="AC2547" s="569"/>
      <c r="AD2547" s="569"/>
      <c r="AE2547" s="569"/>
      <c r="AF2547" s="569"/>
      <c r="AG2547" s="569"/>
      <c r="AH2547" s="569"/>
      <c r="AI2547" s="569"/>
      <c r="AJ2547" s="569"/>
      <c r="AK2547" s="569"/>
      <c r="AL2547" s="569"/>
      <c r="AM2547" s="569"/>
      <c r="AN2547" s="569"/>
      <c r="AQ2547" s="525"/>
      <c r="AR2547" s="525"/>
      <c r="AS2547" s="525"/>
      <c r="AT2547" s="525"/>
      <c r="AU2547" s="525"/>
      <c r="AV2547" s="525"/>
      <c r="AW2547" s="525"/>
      <c r="AX2547" s="525"/>
      <c r="AY2547" s="525"/>
      <c r="AZ2547" s="525"/>
      <c r="BA2547" s="525"/>
    </row>
    <row r="2548" spans="28:53" s="94" customFormat="1">
      <c r="AB2548" s="575"/>
      <c r="AC2548" s="569"/>
      <c r="AD2548" s="569"/>
      <c r="AE2548" s="569"/>
      <c r="AF2548" s="569"/>
      <c r="AG2548" s="569"/>
      <c r="AH2548" s="569"/>
      <c r="AI2548" s="569"/>
      <c r="AJ2548" s="569"/>
      <c r="AK2548" s="569"/>
      <c r="AL2548" s="569"/>
      <c r="AM2548" s="569"/>
      <c r="AN2548" s="569"/>
      <c r="AQ2548" s="525"/>
      <c r="AR2548" s="525"/>
      <c r="AS2548" s="525"/>
      <c r="AT2548" s="525"/>
      <c r="AU2548" s="525"/>
      <c r="AV2548" s="525"/>
      <c r="AW2548" s="525"/>
      <c r="AX2548" s="525"/>
      <c r="AY2548" s="525"/>
      <c r="AZ2548" s="525"/>
      <c r="BA2548" s="525"/>
    </row>
    <row r="2549" spans="28:53" s="94" customFormat="1">
      <c r="AB2549" s="575"/>
      <c r="AC2549" s="569"/>
      <c r="AD2549" s="569"/>
      <c r="AE2549" s="569"/>
      <c r="AF2549" s="569"/>
      <c r="AG2549" s="569"/>
      <c r="AH2549" s="569"/>
      <c r="AI2549" s="569"/>
      <c r="AJ2549" s="569"/>
      <c r="AK2549" s="569"/>
      <c r="AL2549" s="569"/>
      <c r="AM2549" s="569"/>
      <c r="AN2549" s="569"/>
      <c r="AQ2549" s="525"/>
      <c r="AR2549" s="525"/>
      <c r="AS2549" s="525"/>
      <c r="AT2549" s="525"/>
      <c r="AU2549" s="525"/>
      <c r="AV2549" s="525"/>
      <c r="AW2549" s="525"/>
      <c r="AX2549" s="525"/>
      <c r="AY2549" s="525"/>
      <c r="AZ2549" s="525"/>
      <c r="BA2549" s="525"/>
    </row>
    <row r="2550" spans="28:53" s="94" customFormat="1">
      <c r="AB2550" s="575"/>
      <c r="AC2550" s="569"/>
      <c r="AD2550" s="569"/>
      <c r="AE2550" s="569"/>
      <c r="AF2550" s="569"/>
      <c r="AG2550" s="569"/>
      <c r="AH2550" s="569"/>
      <c r="AI2550" s="569"/>
      <c r="AJ2550" s="569"/>
      <c r="AK2550" s="569"/>
      <c r="AL2550" s="569"/>
      <c r="AM2550" s="569"/>
      <c r="AN2550" s="569"/>
      <c r="AQ2550" s="525"/>
      <c r="AR2550" s="525"/>
      <c r="AS2550" s="525"/>
      <c r="AT2550" s="525"/>
      <c r="AU2550" s="525"/>
      <c r="AV2550" s="525"/>
      <c r="AW2550" s="525"/>
      <c r="AX2550" s="525"/>
      <c r="AY2550" s="525"/>
      <c r="AZ2550" s="525"/>
      <c r="BA2550" s="525"/>
    </row>
    <row r="2551" spans="28:53" s="94" customFormat="1">
      <c r="AB2551" s="575"/>
      <c r="AC2551" s="569"/>
      <c r="AD2551" s="569"/>
      <c r="AE2551" s="569"/>
      <c r="AF2551" s="569"/>
      <c r="AG2551" s="569"/>
      <c r="AH2551" s="569"/>
      <c r="AI2551" s="569"/>
      <c r="AJ2551" s="569"/>
      <c r="AK2551" s="569"/>
      <c r="AL2551" s="569"/>
      <c r="AM2551" s="569"/>
      <c r="AN2551" s="569"/>
      <c r="AQ2551" s="525"/>
      <c r="AR2551" s="525"/>
      <c r="AS2551" s="525"/>
      <c r="AT2551" s="525"/>
      <c r="AU2551" s="525"/>
      <c r="AV2551" s="525"/>
      <c r="AW2551" s="525"/>
      <c r="AX2551" s="525"/>
      <c r="AY2551" s="525"/>
      <c r="AZ2551" s="525"/>
      <c r="BA2551" s="525"/>
    </row>
    <row r="2552" spans="28:53" s="94" customFormat="1">
      <c r="AB2552" s="575"/>
      <c r="AC2552" s="569"/>
      <c r="AD2552" s="569"/>
      <c r="AE2552" s="569"/>
      <c r="AF2552" s="569"/>
      <c r="AG2552" s="569"/>
      <c r="AH2552" s="569"/>
      <c r="AI2552" s="569"/>
      <c r="AJ2552" s="569"/>
      <c r="AK2552" s="569"/>
      <c r="AL2552" s="569"/>
      <c r="AM2552" s="569"/>
      <c r="AN2552" s="569"/>
      <c r="AQ2552" s="525"/>
      <c r="AR2552" s="525"/>
      <c r="AS2552" s="525"/>
      <c r="AT2552" s="525"/>
      <c r="AU2552" s="525"/>
      <c r="AV2552" s="525"/>
      <c r="AW2552" s="525"/>
      <c r="AX2552" s="525"/>
      <c r="AY2552" s="525"/>
      <c r="AZ2552" s="525"/>
      <c r="BA2552" s="525"/>
    </row>
    <row r="2553" spans="28:53" s="94" customFormat="1">
      <c r="AB2553" s="575"/>
      <c r="AC2553" s="569"/>
      <c r="AD2553" s="569"/>
      <c r="AE2553" s="569"/>
      <c r="AF2553" s="569"/>
      <c r="AG2553" s="569"/>
      <c r="AH2553" s="569"/>
      <c r="AI2553" s="569"/>
      <c r="AJ2553" s="569"/>
      <c r="AK2553" s="569"/>
      <c r="AL2553" s="569"/>
      <c r="AM2553" s="569"/>
      <c r="AN2553" s="569"/>
      <c r="AQ2553" s="525"/>
      <c r="AR2553" s="525"/>
      <c r="AS2553" s="525"/>
      <c r="AT2553" s="525"/>
      <c r="AU2553" s="525"/>
      <c r="AV2553" s="525"/>
      <c r="AW2553" s="525"/>
      <c r="AX2553" s="525"/>
      <c r="AY2553" s="525"/>
      <c r="AZ2553" s="525"/>
      <c r="BA2553" s="525"/>
    </row>
    <row r="2554" spans="28:53" s="94" customFormat="1">
      <c r="AB2554" s="575"/>
      <c r="AC2554" s="569"/>
      <c r="AD2554" s="569"/>
      <c r="AE2554" s="569"/>
      <c r="AF2554" s="569"/>
      <c r="AG2554" s="569"/>
      <c r="AH2554" s="569"/>
      <c r="AI2554" s="569"/>
      <c r="AJ2554" s="569"/>
      <c r="AK2554" s="569"/>
      <c r="AL2554" s="569"/>
      <c r="AM2554" s="569"/>
      <c r="AN2554" s="569"/>
      <c r="AQ2554" s="525"/>
      <c r="AR2554" s="525"/>
      <c r="AS2554" s="525"/>
      <c r="AT2554" s="525"/>
      <c r="AU2554" s="525"/>
      <c r="AV2554" s="525"/>
      <c r="AW2554" s="525"/>
      <c r="AX2554" s="525"/>
      <c r="AY2554" s="525"/>
      <c r="AZ2554" s="525"/>
      <c r="BA2554" s="525"/>
    </row>
    <row r="2555" spans="28:53" s="94" customFormat="1">
      <c r="AB2555" s="575"/>
      <c r="AC2555" s="569"/>
      <c r="AD2555" s="569"/>
      <c r="AE2555" s="569"/>
      <c r="AF2555" s="569"/>
      <c r="AG2555" s="569"/>
      <c r="AH2555" s="569"/>
      <c r="AI2555" s="569"/>
      <c r="AJ2555" s="569"/>
      <c r="AK2555" s="569"/>
      <c r="AL2555" s="569"/>
      <c r="AM2555" s="569"/>
      <c r="AN2555" s="569"/>
      <c r="AQ2555" s="525"/>
      <c r="AR2555" s="525"/>
      <c r="AS2555" s="525"/>
      <c r="AT2555" s="525"/>
      <c r="AU2555" s="525"/>
      <c r="AV2555" s="525"/>
      <c r="AW2555" s="525"/>
      <c r="AX2555" s="525"/>
      <c r="AY2555" s="525"/>
      <c r="AZ2555" s="525"/>
      <c r="BA2555" s="525"/>
    </row>
    <row r="2556" spans="28:53" s="94" customFormat="1">
      <c r="AB2556" s="575"/>
      <c r="AC2556" s="569"/>
      <c r="AD2556" s="569"/>
      <c r="AE2556" s="569"/>
      <c r="AF2556" s="569"/>
      <c r="AG2556" s="569"/>
      <c r="AH2556" s="569"/>
      <c r="AI2556" s="569"/>
      <c r="AJ2556" s="569"/>
      <c r="AK2556" s="569"/>
      <c r="AL2556" s="569"/>
      <c r="AM2556" s="569"/>
      <c r="AN2556" s="569"/>
      <c r="AQ2556" s="525"/>
      <c r="AR2556" s="525"/>
      <c r="AS2556" s="525"/>
      <c r="AT2556" s="525"/>
      <c r="AU2556" s="525"/>
      <c r="AV2556" s="525"/>
      <c r="AW2556" s="525"/>
      <c r="AX2556" s="525"/>
      <c r="AY2556" s="525"/>
      <c r="AZ2556" s="525"/>
      <c r="BA2556" s="525"/>
    </row>
    <row r="2557" spans="28:53" s="94" customFormat="1">
      <c r="AB2557" s="575"/>
      <c r="AC2557" s="569"/>
      <c r="AD2557" s="569"/>
      <c r="AE2557" s="569"/>
      <c r="AF2557" s="569"/>
      <c r="AG2557" s="569"/>
      <c r="AH2557" s="569"/>
      <c r="AI2557" s="569"/>
      <c r="AJ2557" s="569"/>
      <c r="AK2557" s="569"/>
      <c r="AL2557" s="569"/>
      <c r="AM2557" s="569"/>
      <c r="AN2557" s="569"/>
      <c r="AQ2557" s="525"/>
      <c r="AR2557" s="525"/>
      <c r="AS2557" s="525"/>
      <c r="AT2557" s="525"/>
      <c r="AU2557" s="525"/>
      <c r="AV2557" s="525"/>
      <c r="AW2557" s="525"/>
      <c r="AX2557" s="525"/>
      <c r="AY2557" s="525"/>
      <c r="AZ2557" s="525"/>
      <c r="BA2557" s="525"/>
    </row>
    <row r="2558" spans="28:53" s="94" customFormat="1">
      <c r="AB2558" s="575"/>
      <c r="AC2558" s="569"/>
      <c r="AD2558" s="569"/>
      <c r="AE2558" s="569"/>
      <c r="AF2558" s="569"/>
      <c r="AG2558" s="569"/>
      <c r="AH2558" s="569"/>
      <c r="AI2558" s="569"/>
      <c r="AJ2558" s="569"/>
      <c r="AK2558" s="569"/>
      <c r="AL2558" s="569"/>
      <c r="AM2558" s="569"/>
      <c r="AN2558" s="569"/>
      <c r="AQ2558" s="525"/>
      <c r="AR2558" s="525"/>
      <c r="AS2558" s="525"/>
      <c r="AT2558" s="525"/>
      <c r="AU2558" s="525"/>
      <c r="AV2558" s="525"/>
      <c r="AW2558" s="525"/>
      <c r="AX2558" s="525"/>
      <c r="AY2558" s="525"/>
      <c r="AZ2558" s="525"/>
      <c r="BA2558" s="525"/>
    </row>
    <row r="2559" spans="28:53" s="94" customFormat="1">
      <c r="AB2559" s="575"/>
      <c r="AC2559" s="569"/>
      <c r="AD2559" s="569"/>
      <c r="AE2559" s="569"/>
      <c r="AF2559" s="569"/>
      <c r="AG2559" s="569"/>
      <c r="AH2559" s="569"/>
      <c r="AI2559" s="569"/>
      <c r="AJ2559" s="569"/>
      <c r="AK2559" s="569"/>
      <c r="AL2559" s="569"/>
      <c r="AM2559" s="569"/>
      <c r="AN2559" s="569"/>
      <c r="AQ2559" s="525"/>
      <c r="AR2559" s="525"/>
      <c r="AS2559" s="525"/>
      <c r="AT2559" s="525"/>
      <c r="AU2559" s="525"/>
      <c r="AV2559" s="525"/>
      <c r="AW2559" s="525"/>
      <c r="AX2559" s="525"/>
      <c r="AY2559" s="525"/>
      <c r="AZ2559" s="525"/>
      <c r="BA2559" s="525"/>
    </row>
    <row r="2560" spans="28:53" s="94" customFormat="1">
      <c r="AB2560" s="575"/>
      <c r="AC2560" s="569"/>
      <c r="AD2560" s="569"/>
      <c r="AE2560" s="569"/>
      <c r="AF2560" s="569"/>
      <c r="AG2560" s="569"/>
      <c r="AH2560" s="569"/>
      <c r="AI2560" s="569"/>
      <c r="AJ2560" s="569"/>
      <c r="AK2560" s="569"/>
      <c r="AL2560" s="569"/>
      <c r="AM2560" s="569"/>
      <c r="AN2560" s="569"/>
      <c r="AQ2560" s="525"/>
      <c r="AR2560" s="525"/>
      <c r="AS2560" s="525"/>
      <c r="AT2560" s="525"/>
      <c r="AU2560" s="525"/>
      <c r="AV2560" s="525"/>
      <c r="AW2560" s="525"/>
      <c r="AX2560" s="525"/>
      <c r="AY2560" s="525"/>
      <c r="AZ2560" s="525"/>
      <c r="BA2560" s="525"/>
    </row>
    <row r="2561" spans="28:53" s="94" customFormat="1">
      <c r="AB2561" s="575"/>
      <c r="AC2561" s="569"/>
      <c r="AD2561" s="569"/>
      <c r="AE2561" s="569"/>
      <c r="AF2561" s="569"/>
      <c r="AG2561" s="569"/>
      <c r="AH2561" s="569"/>
      <c r="AI2561" s="569"/>
      <c r="AJ2561" s="569"/>
      <c r="AK2561" s="569"/>
      <c r="AL2561" s="569"/>
      <c r="AM2561" s="569"/>
      <c r="AN2561" s="569"/>
      <c r="AQ2561" s="525"/>
      <c r="AR2561" s="525"/>
      <c r="AS2561" s="525"/>
      <c r="AT2561" s="525"/>
      <c r="AU2561" s="525"/>
      <c r="AV2561" s="525"/>
      <c r="AW2561" s="525"/>
      <c r="AX2561" s="525"/>
      <c r="AY2561" s="525"/>
      <c r="AZ2561" s="525"/>
      <c r="BA2561" s="525"/>
    </row>
    <row r="2562" spans="28:53" s="94" customFormat="1">
      <c r="AB2562" s="575"/>
      <c r="AC2562" s="569"/>
      <c r="AD2562" s="569"/>
      <c r="AE2562" s="569"/>
      <c r="AF2562" s="569"/>
      <c r="AG2562" s="569"/>
      <c r="AH2562" s="569"/>
      <c r="AI2562" s="569"/>
      <c r="AJ2562" s="569"/>
      <c r="AK2562" s="569"/>
      <c r="AL2562" s="569"/>
      <c r="AM2562" s="569"/>
      <c r="AN2562" s="569"/>
      <c r="AQ2562" s="525"/>
      <c r="AR2562" s="525"/>
      <c r="AS2562" s="525"/>
      <c r="AT2562" s="525"/>
      <c r="AU2562" s="525"/>
      <c r="AV2562" s="525"/>
      <c r="AW2562" s="525"/>
      <c r="AX2562" s="525"/>
      <c r="AY2562" s="525"/>
      <c r="AZ2562" s="525"/>
      <c r="BA2562" s="525"/>
    </row>
    <row r="2563" spans="28:53" s="94" customFormat="1">
      <c r="AB2563" s="575"/>
      <c r="AC2563" s="569"/>
      <c r="AD2563" s="569"/>
      <c r="AE2563" s="569"/>
      <c r="AF2563" s="569"/>
      <c r="AG2563" s="569"/>
      <c r="AH2563" s="569"/>
      <c r="AI2563" s="569"/>
      <c r="AJ2563" s="569"/>
      <c r="AK2563" s="569"/>
      <c r="AL2563" s="569"/>
      <c r="AM2563" s="569"/>
      <c r="AN2563" s="569"/>
      <c r="AQ2563" s="525"/>
      <c r="AR2563" s="525"/>
      <c r="AS2563" s="525"/>
      <c r="AT2563" s="525"/>
      <c r="AU2563" s="525"/>
      <c r="AV2563" s="525"/>
      <c r="AW2563" s="525"/>
      <c r="AX2563" s="525"/>
      <c r="AY2563" s="525"/>
      <c r="AZ2563" s="525"/>
      <c r="BA2563" s="525"/>
    </row>
    <row r="2564" spans="28:53" s="94" customFormat="1">
      <c r="AB2564" s="575"/>
      <c r="AC2564" s="569"/>
      <c r="AD2564" s="569"/>
      <c r="AE2564" s="569"/>
      <c r="AF2564" s="569"/>
      <c r="AG2564" s="569"/>
      <c r="AH2564" s="569"/>
      <c r="AI2564" s="569"/>
      <c r="AJ2564" s="569"/>
      <c r="AK2564" s="569"/>
      <c r="AL2564" s="569"/>
      <c r="AM2564" s="569"/>
      <c r="AN2564" s="569"/>
      <c r="AQ2564" s="525"/>
      <c r="AR2564" s="525"/>
      <c r="AS2564" s="525"/>
      <c r="AT2564" s="525"/>
      <c r="AU2564" s="525"/>
      <c r="AV2564" s="525"/>
      <c r="AW2564" s="525"/>
      <c r="AX2564" s="525"/>
      <c r="AY2564" s="525"/>
      <c r="AZ2564" s="525"/>
      <c r="BA2564" s="525"/>
    </row>
    <row r="2565" spans="28:53" s="94" customFormat="1">
      <c r="AB2565" s="575"/>
      <c r="AC2565" s="569"/>
      <c r="AD2565" s="569"/>
      <c r="AE2565" s="569"/>
      <c r="AF2565" s="569"/>
      <c r="AG2565" s="569"/>
      <c r="AH2565" s="569"/>
      <c r="AI2565" s="569"/>
      <c r="AJ2565" s="569"/>
      <c r="AK2565" s="569"/>
      <c r="AL2565" s="569"/>
      <c r="AM2565" s="569"/>
      <c r="AN2565" s="569"/>
      <c r="AQ2565" s="525"/>
      <c r="AR2565" s="525"/>
      <c r="AS2565" s="525"/>
      <c r="AT2565" s="525"/>
      <c r="AU2565" s="525"/>
      <c r="AV2565" s="525"/>
      <c r="AW2565" s="525"/>
      <c r="AX2565" s="525"/>
      <c r="AY2565" s="525"/>
      <c r="AZ2565" s="525"/>
      <c r="BA2565" s="525"/>
    </row>
    <row r="2566" spans="28:53" s="94" customFormat="1">
      <c r="AB2566" s="575"/>
      <c r="AC2566" s="569"/>
      <c r="AD2566" s="569"/>
      <c r="AE2566" s="569"/>
      <c r="AF2566" s="569"/>
      <c r="AG2566" s="569"/>
      <c r="AH2566" s="569"/>
      <c r="AI2566" s="569"/>
      <c r="AJ2566" s="569"/>
      <c r="AK2566" s="569"/>
      <c r="AL2566" s="569"/>
      <c r="AM2566" s="569"/>
      <c r="AN2566" s="569"/>
      <c r="AQ2566" s="525"/>
      <c r="AR2566" s="525"/>
      <c r="AS2566" s="525"/>
      <c r="AT2566" s="525"/>
      <c r="AU2566" s="525"/>
      <c r="AV2566" s="525"/>
      <c r="AW2566" s="525"/>
      <c r="AX2566" s="525"/>
      <c r="AY2566" s="525"/>
      <c r="AZ2566" s="525"/>
      <c r="BA2566" s="525"/>
    </row>
    <row r="2567" spans="28:53" s="94" customFormat="1">
      <c r="AB2567" s="575"/>
      <c r="AC2567" s="569"/>
      <c r="AD2567" s="569"/>
      <c r="AE2567" s="569"/>
      <c r="AF2567" s="569"/>
      <c r="AG2567" s="569"/>
      <c r="AH2567" s="569"/>
      <c r="AI2567" s="569"/>
      <c r="AJ2567" s="569"/>
      <c r="AK2567" s="569"/>
      <c r="AL2567" s="569"/>
      <c r="AM2567" s="569"/>
      <c r="AN2567" s="569"/>
      <c r="AQ2567" s="525"/>
      <c r="AR2567" s="525"/>
      <c r="AS2567" s="525"/>
      <c r="AT2567" s="525"/>
      <c r="AU2567" s="525"/>
      <c r="AV2567" s="525"/>
      <c r="AW2567" s="525"/>
      <c r="AX2567" s="525"/>
      <c r="AY2567" s="525"/>
      <c r="AZ2567" s="525"/>
      <c r="BA2567" s="525"/>
    </row>
    <row r="2568" spans="28:53" s="94" customFormat="1">
      <c r="AB2568" s="575"/>
      <c r="AC2568" s="569"/>
      <c r="AD2568" s="569"/>
      <c r="AE2568" s="569"/>
      <c r="AF2568" s="569"/>
      <c r="AG2568" s="569"/>
      <c r="AH2568" s="569"/>
      <c r="AI2568" s="569"/>
      <c r="AJ2568" s="569"/>
      <c r="AK2568" s="569"/>
      <c r="AL2568" s="569"/>
      <c r="AM2568" s="569"/>
      <c r="AN2568" s="569"/>
      <c r="AQ2568" s="525"/>
      <c r="AR2568" s="525"/>
      <c r="AS2568" s="525"/>
      <c r="AT2568" s="525"/>
      <c r="AU2568" s="525"/>
      <c r="AV2568" s="525"/>
      <c r="AW2568" s="525"/>
      <c r="AX2568" s="525"/>
      <c r="AY2568" s="525"/>
      <c r="AZ2568" s="525"/>
      <c r="BA2568" s="525"/>
    </row>
    <row r="2569" spans="28:53" s="94" customFormat="1">
      <c r="AB2569" s="575"/>
      <c r="AC2569" s="569"/>
      <c r="AD2569" s="569"/>
      <c r="AE2569" s="569"/>
      <c r="AF2569" s="569"/>
      <c r="AG2569" s="569"/>
      <c r="AH2569" s="569"/>
      <c r="AI2569" s="569"/>
      <c r="AJ2569" s="569"/>
      <c r="AK2569" s="569"/>
      <c r="AL2569" s="569"/>
      <c r="AM2569" s="569"/>
      <c r="AN2569" s="569"/>
      <c r="AQ2569" s="525"/>
      <c r="AR2569" s="525"/>
      <c r="AS2569" s="525"/>
      <c r="AT2569" s="525"/>
      <c r="AU2569" s="525"/>
      <c r="AV2569" s="525"/>
      <c r="AW2569" s="525"/>
      <c r="AX2569" s="525"/>
      <c r="AY2569" s="525"/>
      <c r="AZ2569" s="525"/>
      <c r="BA2569" s="525"/>
    </row>
    <row r="2570" spans="28:53" s="94" customFormat="1">
      <c r="AB2570" s="575"/>
      <c r="AC2570" s="569"/>
      <c r="AD2570" s="569"/>
      <c r="AE2570" s="569"/>
      <c r="AF2570" s="569"/>
      <c r="AG2570" s="569"/>
      <c r="AH2570" s="569"/>
      <c r="AI2570" s="569"/>
      <c r="AJ2570" s="569"/>
      <c r="AK2570" s="569"/>
      <c r="AL2570" s="569"/>
      <c r="AM2570" s="569"/>
      <c r="AN2570" s="569"/>
      <c r="AQ2570" s="525"/>
      <c r="AR2570" s="525"/>
      <c r="AS2570" s="525"/>
      <c r="AT2570" s="525"/>
      <c r="AU2570" s="525"/>
      <c r="AV2570" s="525"/>
      <c r="AW2570" s="525"/>
      <c r="AX2570" s="525"/>
      <c r="AY2570" s="525"/>
      <c r="AZ2570" s="525"/>
      <c r="BA2570" s="525"/>
    </row>
    <row r="2571" spans="28:53" s="94" customFormat="1">
      <c r="AB2571" s="575"/>
      <c r="AC2571" s="569"/>
      <c r="AD2571" s="569"/>
      <c r="AE2571" s="569"/>
      <c r="AF2571" s="569"/>
      <c r="AG2571" s="569"/>
      <c r="AH2571" s="569"/>
      <c r="AI2571" s="569"/>
      <c r="AJ2571" s="569"/>
      <c r="AK2571" s="569"/>
      <c r="AL2571" s="569"/>
      <c r="AM2571" s="569"/>
      <c r="AN2571" s="569"/>
      <c r="AQ2571" s="525"/>
      <c r="AR2571" s="525"/>
      <c r="AS2571" s="525"/>
      <c r="AT2571" s="525"/>
      <c r="AU2571" s="525"/>
      <c r="AV2571" s="525"/>
      <c r="AW2571" s="525"/>
      <c r="AX2571" s="525"/>
      <c r="AY2571" s="525"/>
      <c r="AZ2571" s="525"/>
      <c r="BA2571" s="525"/>
    </row>
    <row r="2572" spans="28:53" s="94" customFormat="1">
      <c r="AB2572" s="575"/>
      <c r="AC2572" s="569"/>
      <c r="AD2572" s="569"/>
      <c r="AE2572" s="569"/>
      <c r="AF2572" s="569"/>
      <c r="AG2572" s="569"/>
      <c r="AH2572" s="569"/>
      <c r="AI2572" s="569"/>
      <c r="AJ2572" s="569"/>
      <c r="AK2572" s="569"/>
      <c r="AL2572" s="569"/>
      <c r="AM2572" s="569"/>
      <c r="AN2572" s="569"/>
      <c r="AQ2572" s="525"/>
      <c r="AR2572" s="525"/>
      <c r="AS2572" s="525"/>
      <c r="AT2572" s="525"/>
      <c r="AU2572" s="525"/>
      <c r="AV2572" s="525"/>
      <c r="AW2572" s="525"/>
      <c r="AX2572" s="525"/>
      <c r="AY2572" s="525"/>
      <c r="AZ2572" s="525"/>
      <c r="BA2572" s="525"/>
    </row>
    <row r="2573" spans="28:53" s="94" customFormat="1">
      <c r="AB2573" s="575"/>
      <c r="AC2573" s="569"/>
      <c r="AD2573" s="569"/>
      <c r="AE2573" s="569"/>
      <c r="AF2573" s="569"/>
      <c r="AG2573" s="569"/>
      <c r="AH2573" s="569"/>
      <c r="AI2573" s="569"/>
      <c r="AJ2573" s="569"/>
      <c r="AK2573" s="569"/>
      <c r="AL2573" s="569"/>
      <c r="AM2573" s="569"/>
      <c r="AN2573" s="569"/>
      <c r="AQ2573" s="525"/>
      <c r="AR2573" s="525"/>
      <c r="AS2573" s="525"/>
      <c r="AT2573" s="525"/>
      <c r="AU2573" s="525"/>
      <c r="AV2573" s="525"/>
      <c r="AW2573" s="525"/>
      <c r="AX2573" s="525"/>
      <c r="AY2573" s="525"/>
      <c r="AZ2573" s="525"/>
      <c r="BA2573" s="525"/>
    </row>
    <row r="2574" spans="28:53" s="94" customFormat="1">
      <c r="AB2574" s="575"/>
      <c r="AC2574" s="569"/>
      <c r="AD2574" s="569"/>
      <c r="AE2574" s="569"/>
      <c r="AF2574" s="569"/>
      <c r="AG2574" s="569"/>
      <c r="AH2574" s="569"/>
      <c r="AI2574" s="569"/>
      <c r="AJ2574" s="569"/>
      <c r="AK2574" s="569"/>
      <c r="AL2574" s="569"/>
      <c r="AM2574" s="569"/>
      <c r="AN2574" s="569"/>
      <c r="AQ2574" s="525"/>
      <c r="AR2574" s="525"/>
      <c r="AS2574" s="525"/>
      <c r="AT2574" s="525"/>
      <c r="AU2574" s="525"/>
      <c r="AV2574" s="525"/>
      <c r="AW2574" s="525"/>
      <c r="AX2574" s="525"/>
      <c r="AY2574" s="525"/>
      <c r="AZ2574" s="525"/>
      <c r="BA2574" s="525"/>
    </row>
    <row r="2575" spans="28:53" s="94" customFormat="1">
      <c r="AB2575" s="575"/>
      <c r="AC2575" s="569"/>
      <c r="AD2575" s="569"/>
      <c r="AE2575" s="569"/>
      <c r="AF2575" s="569"/>
      <c r="AG2575" s="569"/>
      <c r="AH2575" s="569"/>
      <c r="AI2575" s="569"/>
      <c r="AJ2575" s="569"/>
      <c r="AK2575" s="569"/>
      <c r="AL2575" s="569"/>
      <c r="AM2575" s="569"/>
      <c r="AN2575" s="569"/>
      <c r="AQ2575" s="525"/>
      <c r="AR2575" s="525"/>
      <c r="AS2575" s="525"/>
      <c r="AT2575" s="525"/>
      <c r="AU2575" s="525"/>
      <c r="AV2575" s="525"/>
      <c r="AW2575" s="525"/>
      <c r="AX2575" s="525"/>
      <c r="AY2575" s="525"/>
      <c r="AZ2575" s="525"/>
      <c r="BA2575" s="525"/>
    </row>
    <row r="2576" spans="28:53" s="94" customFormat="1">
      <c r="AB2576" s="575"/>
      <c r="AC2576" s="569"/>
      <c r="AD2576" s="569"/>
      <c r="AE2576" s="569"/>
      <c r="AF2576" s="569"/>
      <c r="AG2576" s="569"/>
      <c r="AH2576" s="569"/>
      <c r="AI2576" s="569"/>
      <c r="AJ2576" s="569"/>
      <c r="AK2576" s="569"/>
      <c r="AL2576" s="569"/>
      <c r="AM2576" s="569"/>
      <c r="AN2576" s="569"/>
      <c r="AQ2576" s="525"/>
      <c r="AR2576" s="525"/>
      <c r="AS2576" s="525"/>
      <c r="AT2576" s="525"/>
      <c r="AU2576" s="525"/>
      <c r="AV2576" s="525"/>
      <c r="AW2576" s="525"/>
      <c r="AX2576" s="525"/>
      <c r="AY2576" s="525"/>
      <c r="AZ2576" s="525"/>
      <c r="BA2576" s="525"/>
    </row>
    <row r="2577" spans="28:53" s="94" customFormat="1">
      <c r="AB2577" s="575"/>
      <c r="AC2577" s="569"/>
      <c r="AD2577" s="569"/>
      <c r="AE2577" s="569"/>
      <c r="AF2577" s="569"/>
      <c r="AG2577" s="569"/>
      <c r="AH2577" s="569"/>
      <c r="AI2577" s="569"/>
      <c r="AJ2577" s="569"/>
      <c r="AK2577" s="569"/>
      <c r="AL2577" s="569"/>
      <c r="AM2577" s="569"/>
      <c r="AN2577" s="569"/>
      <c r="AQ2577" s="525"/>
      <c r="AR2577" s="525"/>
      <c r="AS2577" s="525"/>
      <c r="AT2577" s="525"/>
      <c r="AU2577" s="525"/>
      <c r="AV2577" s="525"/>
      <c r="AW2577" s="525"/>
      <c r="AX2577" s="525"/>
      <c r="AY2577" s="525"/>
      <c r="AZ2577" s="525"/>
      <c r="BA2577" s="525"/>
    </row>
    <row r="2578" spans="28:53" s="94" customFormat="1">
      <c r="AB2578" s="575"/>
      <c r="AC2578" s="569"/>
      <c r="AD2578" s="569"/>
      <c r="AE2578" s="569"/>
      <c r="AF2578" s="569"/>
      <c r="AG2578" s="569"/>
      <c r="AH2578" s="569"/>
      <c r="AI2578" s="569"/>
      <c r="AJ2578" s="569"/>
      <c r="AK2578" s="569"/>
      <c r="AL2578" s="569"/>
      <c r="AM2578" s="569"/>
      <c r="AN2578" s="569"/>
      <c r="AQ2578" s="525"/>
      <c r="AR2578" s="525"/>
      <c r="AS2578" s="525"/>
      <c r="AT2578" s="525"/>
      <c r="AU2578" s="525"/>
      <c r="AV2578" s="525"/>
      <c r="AW2578" s="525"/>
      <c r="AX2578" s="525"/>
      <c r="AY2578" s="525"/>
      <c r="AZ2578" s="525"/>
      <c r="BA2578" s="525"/>
    </row>
    <row r="2579" spans="28:53" s="94" customFormat="1">
      <c r="AB2579" s="575"/>
      <c r="AC2579" s="569"/>
      <c r="AD2579" s="569"/>
      <c r="AE2579" s="569"/>
      <c r="AF2579" s="569"/>
      <c r="AG2579" s="569"/>
      <c r="AH2579" s="569"/>
      <c r="AI2579" s="569"/>
      <c r="AJ2579" s="569"/>
      <c r="AK2579" s="569"/>
      <c r="AL2579" s="569"/>
      <c r="AM2579" s="569"/>
      <c r="AN2579" s="569"/>
      <c r="AQ2579" s="525"/>
      <c r="AR2579" s="525"/>
      <c r="AS2579" s="525"/>
      <c r="AT2579" s="525"/>
      <c r="AU2579" s="525"/>
      <c r="AV2579" s="525"/>
      <c r="AW2579" s="525"/>
      <c r="AX2579" s="525"/>
      <c r="AY2579" s="525"/>
      <c r="AZ2579" s="525"/>
      <c r="BA2579" s="525"/>
    </row>
    <row r="2580" spans="28:53" s="94" customFormat="1">
      <c r="AB2580" s="575"/>
      <c r="AC2580" s="569"/>
      <c r="AD2580" s="569"/>
      <c r="AE2580" s="569"/>
      <c r="AF2580" s="569"/>
      <c r="AG2580" s="569"/>
      <c r="AH2580" s="569"/>
      <c r="AI2580" s="569"/>
      <c r="AJ2580" s="569"/>
      <c r="AK2580" s="569"/>
      <c r="AL2580" s="569"/>
      <c r="AM2580" s="569"/>
      <c r="AN2580" s="569"/>
      <c r="AQ2580" s="525"/>
      <c r="AR2580" s="525"/>
      <c r="AS2580" s="525"/>
      <c r="AT2580" s="525"/>
      <c r="AU2580" s="525"/>
      <c r="AV2580" s="525"/>
      <c r="AW2580" s="525"/>
      <c r="AX2580" s="525"/>
      <c r="AY2580" s="525"/>
      <c r="AZ2580" s="525"/>
      <c r="BA2580" s="525"/>
    </row>
    <row r="2581" spans="28:53" s="94" customFormat="1">
      <c r="AB2581" s="575"/>
      <c r="AC2581" s="569"/>
      <c r="AD2581" s="569"/>
      <c r="AE2581" s="569"/>
      <c r="AF2581" s="569"/>
      <c r="AG2581" s="569"/>
      <c r="AH2581" s="569"/>
      <c r="AI2581" s="569"/>
      <c r="AJ2581" s="569"/>
      <c r="AK2581" s="569"/>
      <c r="AL2581" s="569"/>
      <c r="AM2581" s="569"/>
      <c r="AN2581" s="569"/>
      <c r="AQ2581" s="525"/>
      <c r="AR2581" s="525"/>
      <c r="AS2581" s="525"/>
      <c r="AT2581" s="525"/>
      <c r="AU2581" s="525"/>
      <c r="AV2581" s="525"/>
      <c r="AW2581" s="525"/>
      <c r="AX2581" s="525"/>
      <c r="AY2581" s="525"/>
      <c r="AZ2581" s="525"/>
      <c r="BA2581" s="525"/>
    </row>
    <row r="2582" spans="28:53" s="94" customFormat="1">
      <c r="AB2582" s="575"/>
      <c r="AC2582" s="569"/>
      <c r="AD2582" s="569"/>
      <c r="AE2582" s="569"/>
      <c r="AF2582" s="569"/>
      <c r="AG2582" s="569"/>
      <c r="AH2582" s="569"/>
      <c r="AI2582" s="569"/>
      <c r="AJ2582" s="569"/>
      <c r="AK2582" s="569"/>
      <c r="AL2582" s="569"/>
      <c r="AM2582" s="569"/>
      <c r="AN2582" s="569"/>
      <c r="AQ2582" s="525"/>
      <c r="AR2582" s="525"/>
      <c r="AS2582" s="525"/>
      <c r="AT2582" s="525"/>
      <c r="AU2582" s="525"/>
      <c r="AV2582" s="525"/>
      <c r="AW2582" s="525"/>
      <c r="AX2582" s="525"/>
      <c r="AY2582" s="525"/>
      <c r="AZ2582" s="525"/>
      <c r="BA2582" s="525"/>
    </row>
    <row r="2583" spans="28:53" s="94" customFormat="1">
      <c r="AB2583" s="575"/>
      <c r="AC2583" s="569"/>
      <c r="AD2583" s="569"/>
      <c r="AE2583" s="569"/>
      <c r="AF2583" s="569"/>
      <c r="AG2583" s="569"/>
      <c r="AH2583" s="569"/>
      <c r="AI2583" s="569"/>
      <c r="AJ2583" s="569"/>
      <c r="AK2583" s="569"/>
      <c r="AL2583" s="569"/>
      <c r="AM2583" s="569"/>
      <c r="AN2583" s="569"/>
      <c r="AQ2583" s="525"/>
      <c r="AR2583" s="525"/>
      <c r="AS2583" s="525"/>
      <c r="AT2583" s="525"/>
      <c r="AU2583" s="525"/>
      <c r="AV2583" s="525"/>
      <c r="AW2583" s="525"/>
      <c r="AX2583" s="525"/>
      <c r="AY2583" s="525"/>
      <c r="AZ2583" s="525"/>
      <c r="BA2583" s="525"/>
    </row>
    <row r="2584" spans="28:53" s="94" customFormat="1">
      <c r="AB2584" s="575"/>
      <c r="AC2584" s="569"/>
      <c r="AD2584" s="569"/>
      <c r="AE2584" s="569"/>
      <c r="AF2584" s="569"/>
      <c r="AG2584" s="569"/>
      <c r="AH2584" s="569"/>
      <c r="AI2584" s="569"/>
      <c r="AJ2584" s="569"/>
      <c r="AK2584" s="569"/>
      <c r="AL2584" s="569"/>
      <c r="AM2584" s="569"/>
      <c r="AN2584" s="569"/>
      <c r="AQ2584" s="525"/>
      <c r="AR2584" s="525"/>
      <c r="AS2584" s="525"/>
      <c r="AT2584" s="525"/>
      <c r="AU2584" s="525"/>
      <c r="AV2584" s="525"/>
      <c r="AW2584" s="525"/>
      <c r="AX2584" s="525"/>
      <c r="AY2584" s="525"/>
      <c r="AZ2584" s="525"/>
      <c r="BA2584" s="525"/>
    </row>
    <row r="2585" spans="28:53" s="94" customFormat="1">
      <c r="AB2585" s="575"/>
      <c r="AC2585" s="569"/>
      <c r="AD2585" s="569"/>
      <c r="AE2585" s="569"/>
      <c r="AF2585" s="569"/>
      <c r="AG2585" s="569"/>
      <c r="AH2585" s="569"/>
      <c r="AI2585" s="569"/>
      <c r="AJ2585" s="569"/>
      <c r="AK2585" s="569"/>
      <c r="AL2585" s="569"/>
      <c r="AM2585" s="569"/>
      <c r="AN2585" s="569"/>
      <c r="AQ2585" s="525"/>
      <c r="AR2585" s="525"/>
      <c r="AS2585" s="525"/>
      <c r="AT2585" s="525"/>
      <c r="AU2585" s="525"/>
      <c r="AV2585" s="525"/>
      <c r="AW2585" s="525"/>
      <c r="AX2585" s="525"/>
      <c r="AY2585" s="525"/>
      <c r="AZ2585" s="525"/>
      <c r="BA2585" s="525"/>
    </row>
    <row r="2586" spans="28:53" s="94" customFormat="1">
      <c r="AB2586" s="575"/>
      <c r="AC2586" s="569"/>
      <c r="AD2586" s="569"/>
      <c r="AE2586" s="569"/>
      <c r="AF2586" s="569"/>
      <c r="AG2586" s="569"/>
      <c r="AH2586" s="569"/>
      <c r="AI2586" s="569"/>
      <c r="AJ2586" s="569"/>
      <c r="AK2586" s="569"/>
      <c r="AL2586" s="569"/>
      <c r="AM2586" s="569"/>
      <c r="AN2586" s="569"/>
      <c r="AQ2586" s="525"/>
      <c r="AR2586" s="525"/>
      <c r="AS2586" s="525"/>
      <c r="AT2586" s="525"/>
      <c r="AU2586" s="525"/>
      <c r="AV2586" s="525"/>
      <c r="AW2586" s="525"/>
      <c r="AX2586" s="525"/>
      <c r="AY2586" s="525"/>
      <c r="AZ2586" s="525"/>
      <c r="BA2586" s="525"/>
    </row>
    <row r="2587" spans="28:53" s="94" customFormat="1">
      <c r="AB2587" s="575"/>
      <c r="AC2587" s="569"/>
      <c r="AD2587" s="569"/>
      <c r="AE2587" s="569"/>
      <c r="AF2587" s="569"/>
      <c r="AG2587" s="569"/>
      <c r="AH2587" s="569"/>
      <c r="AI2587" s="569"/>
      <c r="AJ2587" s="569"/>
      <c r="AK2587" s="569"/>
      <c r="AL2587" s="569"/>
      <c r="AM2587" s="569"/>
      <c r="AN2587" s="569"/>
      <c r="AQ2587" s="525"/>
      <c r="AR2587" s="525"/>
      <c r="AS2587" s="525"/>
      <c r="AT2587" s="525"/>
      <c r="AU2587" s="525"/>
      <c r="AV2587" s="525"/>
      <c r="AW2587" s="525"/>
      <c r="AX2587" s="525"/>
      <c r="AY2587" s="525"/>
      <c r="AZ2587" s="525"/>
      <c r="BA2587" s="525"/>
    </row>
    <row r="2588" spans="28:53" s="94" customFormat="1">
      <c r="AB2588" s="575"/>
      <c r="AC2588" s="569"/>
      <c r="AD2588" s="569"/>
      <c r="AE2588" s="569"/>
      <c r="AF2588" s="569"/>
      <c r="AG2588" s="569"/>
      <c r="AH2588" s="569"/>
      <c r="AI2588" s="569"/>
      <c r="AJ2588" s="569"/>
      <c r="AK2588" s="569"/>
      <c r="AL2588" s="569"/>
      <c r="AM2588" s="569"/>
      <c r="AN2588" s="569"/>
      <c r="AQ2588" s="525"/>
      <c r="AR2588" s="525"/>
      <c r="AS2588" s="525"/>
      <c r="AT2588" s="525"/>
      <c r="AU2588" s="525"/>
      <c r="AV2588" s="525"/>
      <c r="AW2588" s="525"/>
      <c r="AX2588" s="525"/>
      <c r="AY2588" s="525"/>
      <c r="AZ2588" s="525"/>
      <c r="BA2588" s="525"/>
    </row>
    <row r="2589" spans="28:53" s="94" customFormat="1">
      <c r="AB2589" s="575"/>
      <c r="AC2589" s="569"/>
      <c r="AD2589" s="569"/>
      <c r="AE2589" s="569"/>
      <c r="AF2589" s="569"/>
      <c r="AG2589" s="569"/>
      <c r="AH2589" s="569"/>
      <c r="AI2589" s="569"/>
      <c r="AJ2589" s="569"/>
      <c r="AK2589" s="569"/>
      <c r="AL2589" s="569"/>
      <c r="AM2589" s="569"/>
      <c r="AN2589" s="569"/>
      <c r="AQ2589" s="525"/>
      <c r="AR2589" s="525"/>
      <c r="AS2589" s="525"/>
      <c r="AT2589" s="525"/>
      <c r="AU2589" s="525"/>
      <c r="AV2589" s="525"/>
      <c r="AW2589" s="525"/>
      <c r="AX2589" s="525"/>
      <c r="AY2589" s="525"/>
      <c r="AZ2589" s="525"/>
      <c r="BA2589" s="525"/>
    </row>
    <row r="2590" spans="28:53" s="94" customFormat="1">
      <c r="AB2590" s="575"/>
      <c r="AC2590" s="569"/>
      <c r="AD2590" s="569"/>
      <c r="AE2590" s="569"/>
      <c r="AF2590" s="569"/>
      <c r="AG2590" s="569"/>
      <c r="AH2590" s="569"/>
      <c r="AI2590" s="569"/>
      <c r="AJ2590" s="569"/>
      <c r="AK2590" s="569"/>
      <c r="AL2590" s="569"/>
      <c r="AM2590" s="569"/>
      <c r="AN2590" s="569"/>
      <c r="AQ2590" s="525"/>
      <c r="AR2590" s="525"/>
      <c r="AS2590" s="525"/>
      <c r="AT2590" s="525"/>
      <c r="AU2590" s="525"/>
      <c r="AV2590" s="525"/>
      <c r="AW2590" s="525"/>
      <c r="AX2590" s="525"/>
      <c r="AY2590" s="525"/>
      <c r="AZ2590" s="525"/>
      <c r="BA2590" s="525"/>
    </row>
    <row r="2591" spans="28:53" s="94" customFormat="1">
      <c r="AB2591" s="575"/>
      <c r="AC2591" s="569"/>
      <c r="AD2591" s="569"/>
      <c r="AE2591" s="569"/>
      <c r="AF2591" s="569"/>
      <c r="AG2591" s="569"/>
      <c r="AH2591" s="569"/>
      <c r="AI2591" s="569"/>
      <c r="AJ2591" s="569"/>
      <c r="AK2591" s="569"/>
      <c r="AL2591" s="569"/>
      <c r="AM2591" s="569"/>
      <c r="AN2591" s="569"/>
      <c r="AQ2591" s="525"/>
      <c r="AR2591" s="525"/>
      <c r="AS2591" s="525"/>
      <c r="AT2591" s="525"/>
      <c r="AU2591" s="525"/>
      <c r="AV2591" s="525"/>
      <c r="AW2591" s="525"/>
      <c r="AX2591" s="525"/>
      <c r="AY2591" s="525"/>
      <c r="AZ2591" s="525"/>
      <c r="BA2591" s="525"/>
    </row>
    <row r="2592" spans="28:53" s="94" customFormat="1">
      <c r="AB2592" s="575"/>
      <c r="AC2592" s="569"/>
      <c r="AD2592" s="569"/>
      <c r="AE2592" s="569"/>
      <c r="AF2592" s="569"/>
      <c r="AG2592" s="569"/>
      <c r="AH2592" s="569"/>
      <c r="AI2592" s="569"/>
      <c r="AJ2592" s="569"/>
      <c r="AK2592" s="569"/>
      <c r="AL2592" s="569"/>
      <c r="AM2592" s="569"/>
      <c r="AN2592" s="569"/>
      <c r="AQ2592" s="525"/>
      <c r="AR2592" s="525"/>
      <c r="AS2592" s="525"/>
      <c r="AT2592" s="525"/>
      <c r="AU2592" s="525"/>
      <c r="AV2592" s="525"/>
      <c r="AW2592" s="525"/>
      <c r="AX2592" s="525"/>
      <c r="AY2592" s="525"/>
      <c r="AZ2592" s="525"/>
      <c r="BA2592" s="525"/>
    </row>
    <row r="2593" spans="28:53" s="94" customFormat="1">
      <c r="AB2593" s="575"/>
      <c r="AC2593" s="569"/>
      <c r="AD2593" s="569"/>
      <c r="AE2593" s="569"/>
      <c r="AF2593" s="569"/>
      <c r="AG2593" s="569"/>
      <c r="AH2593" s="569"/>
      <c r="AI2593" s="569"/>
      <c r="AJ2593" s="569"/>
      <c r="AK2593" s="569"/>
      <c r="AL2593" s="569"/>
      <c r="AM2593" s="569"/>
      <c r="AN2593" s="569"/>
      <c r="AQ2593" s="525"/>
      <c r="AR2593" s="525"/>
      <c r="AS2593" s="525"/>
      <c r="AT2593" s="525"/>
      <c r="AU2593" s="525"/>
      <c r="AV2593" s="525"/>
      <c r="AW2593" s="525"/>
      <c r="AX2593" s="525"/>
      <c r="AY2593" s="525"/>
      <c r="AZ2593" s="525"/>
      <c r="BA2593" s="525"/>
    </row>
    <row r="2594" spans="28:53" s="94" customFormat="1">
      <c r="AB2594" s="575"/>
      <c r="AC2594" s="569"/>
      <c r="AD2594" s="569"/>
      <c r="AE2594" s="569"/>
      <c r="AF2594" s="569"/>
      <c r="AG2594" s="569"/>
      <c r="AH2594" s="569"/>
      <c r="AI2594" s="569"/>
      <c r="AJ2594" s="569"/>
      <c r="AK2594" s="569"/>
      <c r="AL2594" s="569"/>
      <c r="AM2594" s="569"/>
      <c r="AN2594" s="569"/>
      <c r="AQ2594" s="525"/>
      <c r="AR2594" s="525"/>
      <c r="AS2594" s="525"/>
      <c r="AT2594" s="525"/>
      <c r="AU2594" s="525"/>
      <c r="AV2594" s="525"/>
      <c r="AW2594" s="525"/>
      <c r="AX2594" s="525"/>
      <c r="AY2594" s="525"/>
      <c r="AZ2594" s="525"/>
      <c r="BA2594" s="525"/>
    </row>
    <row r="2595" spans="28:53" s="94" customFormat="1">
      <c r="AB2595" s="575"/>
      <c r="AC2595" s="569"/>
      <c r="AD2595" s="569"/>
      <c r="AE2595" s="569"/>
      <c r="AF2595" s="569"/>
      <c r="AG2595" s="569"/>
      <c r="AH2595" s="569"/>
      <c r="AI2595" s="569"/>
      <c r="AJ2595" s="569"/>
      <c r="AK2595" s="569"/>
      <c r="AL2595" s="569"/>
      <c r="AM2595" s="569"/>
      <c r="AN2595" s="569"/>
      <c r="AQ2595" s="525"/>
      <c r="AR2595" s="525"/>
      <c r="AS2595" s="525"/>
      <c r="AT2595" s="525"/>
      <c r="AU2595" s="525"/>
      <c r="AV2595" s="525"/>
      <c r="AW2595" s="525"/>
      <c r="AX2595" s="525"/>
      <c r="AY2595" s="525"/>
      <c r="AZ2595" s="525"/>
      <c r="BA2595" s="525"/>
    </row>
    <row r="2596" spans="28:53" s="94" customFormat="1">
      <c r="AB2596" s="575"/>
      <c r="AC2596" s="569"/>
      <c r="AD2596" s="569"/>
      <c r="AE2596" s="569"/>
      <c r="AF2596" s="569"/>
      <c r="AG2596" s="569"/>
      <c r="AH2596" s="569"/>
      <c r="AI2596" s="569"/>
      <c r="AJ2596" s="569"/>
      <c r="AK2596" s="569"/>
      <c r="AL2596" s="569"/>
      <c r="AM2596" s="569"/>
      <c r="AN2596" s="569"/>
      <c r="AQ2596" s="525"/>
      <c r="AR2596" s="525"/>
      <c r="AS2596" s="525"/>
      <c r="AT2596" s="525"/>
      <c r="AU2596" s="525"/>
      <c r="AV2596" s="525"/>
      <c r="AW2596" s="525"/>
      <c r="AX2596" s="525"/>
      <c r="AY2596" s="525"/>
      <c r="AZ2596" s="525"/>
      <c r="BA2596" s="525"/>
    </row>
    <row r="2597" spans="28:53" s="94" customFormat="1">
      <c r="AB2597" s="575"/>
      <c r="AC2597" s="569"/>
      <c r="AD2597" s="569"/>
      <c r="AE2597" s="569"/>
      <c r="AF2597" s="569"/>
      <c r="AG2597" s="569"/>
      <c r="AH2597" s="569"/>
      <c r="AI2597" s="569"/>
      <c r="AJ2597" s="569"/>
      <c r="AK2597" s="569"/>
      <c r="AL2597" s="569"/>
      <c r="AM2597" s="569"/>
      <c r="AN2597" s="569"/>
      <c r="AQ2597" s="525"/>
      <c r="AR2597" s="525"/>
      <c r="AS2597" s="525"/>
      <c r="AT2597" s="525"/>
      <c r="AU2597" s="525"/>
      <c r="AV2597" s="525"/>
      <c r="AW2597" s="525"/>
      <c r="AX2597" s="525"/>
      <c r="AY2597" s="525"/>
      <c r="AZ2597" s="525"/>
      <c r="BA2597" s="525"/>
    </row>
    <row r="2598" spans="28:53" s="94" customFormat="1">
      <c r="AB2598" s="575"/>
      <c r="AC2598" s="569"/>
      <c r="AD2598" s="569"/>
      <c r="AE2598" s="569"/>
      <c r="AF2598" s="569"/>
      <c r="AG2598" s="569"/>
      <c r="AH2598" s="569"/>
      <c r="AI2598" s="569"/>
      <c r="AJ2598" s="569"/>
      <c r="AK2598" s="569"/>
      <c r="AL2598" s="569"/>
      <c r="AM2598" s="569"/>
      <c r="AN2598" s="569"/>
      <c r="AQ2598" s="525"/>
      <c r="AR2598" s="525"/>
      <c r="AS2598" s="525"/>
      <c r="AT2598" s="525"/>
      <c r="AU2598" s="525"/>
      <c r="AV2598" s="525"/>
      <c r="AW2598" s="525"/>
      <c r="AX2598" s="525"/>
      <c r="AY2598" s="525"/>
      <c r="AZ2598" s="525"/>
      <c r="BA2598" s="525"/>
    </row>
    <row r="2599" spans="28:53" s="94" customFormat="1">
      <c r="AB2599" s="575"/>
      <c r="AC2599" s="569"/>
      <c r="AD2599" s="569"/>
      <c r="AE2599" s="569"/>
      <c r="AF2599" s="569"/>
      <c r="AG2599" s="569"/>
      <c r="AH2599" s="569"/>
      <c r="AI2599" s="569"/>
      <c r="AJ2599" s="569"/>
      <c r="AK2599" s="569"/>
      <c r="AL2599" s="569"/>
      <c r="AM2599" s="569"/>
      <c r="AN2599" s="569"/>
      <c r="AQ2599" s="525"/>
      <c r="AR2599" s="525"/>
      <c r="AS2599" s="525"/>
      <c r="AT2599" s="525"/>
      <c r="AU2599" s="525"/>
      <c r="AV2599" s="525"/>
      <c r="AW2599" s="525"/>
      <c r="AX2599" s="525"/>
      <c r="AY2599" s="525"/>
      <c r="AZ2599" s="525"/>
      <c r="BA2599" s="525"/>
    </row>
    <row r="2600" spans="28:53" s="94" customFormat="1">
      <c r="AB2600" s="575"/>
      <c r="AC2600" s="569"/>
      <c r="AD2600" s="569"/>
      <c r="AE2600" s="569"/>
      <c r="AF2600" s="569"/>
      <c r="AG2600" s="569"/>
      <c r="AH2600" s="569"/>
      <c r="AI2600" s="569"/>
      <c r="AJ2600" s="569"/>
      <c r="AK2600" s="569"/>
      <c r="AL2600" s="569"/>
      <c r="AM2600" s="569"/>
      <c r="AN2600" s="569"/>
      <c r="AQ2600" s="525"/>
      <c r="AR2600" s="525"/>
      <c r="AS2600" s="525"/>
      <c r="AT2600" s="525"/>
      <c r="AU2600" s="525"/>
      <c r="AV2600" s="525"/>
      <c r="AW2600" s="525"/>
      <c r="AX2600" s="525"/>
      <c r="AY2600" s="525"/>
      <c r="AZ2600" s="525"/>
      <c r="BA2600" s="525"/>
    </row>
    <row r="2601" spans="28:53" s="94" customFormat="1">
      <c r="AB2601" s="575"/>
      <c r="AC2601" s="569"/>
      <c r="AD2601" s="569"/>
      <c r="AE2601" s="569"/>
      <c r="AF2601" s="569"/>
      <c r="AG2601" s="569"/>
      <c r="AH2601" s="569"/>
      <c r="AI2601" s="569"/>
      <c r="AJ2601" s="569"/>
      <c r="AK2601" s="569"/>
      <c r="AL2601" s="569"/>
      <c r="AM2601" s="569"/>
      <c r="AN2601" s="569"/>
      <c r="AQ2601" s="525"/>
      <c r="AR2601" s="525"/>
      <c r="AS2601" s="525"/>
      <c r="AT2601" s="525"/>
      <c r="AU2601" s="525"/>
      <c r="AV2601" s="525"/>
      <c r="AW2601" s="525"/>
      <c r="AX2601" s="525"/>
      <c r="AY2601" s="525"/>
      <c r="AZ2601" s="525"/>
      <c r="BA2601" s="525"/>
    </row>
    <row r="2602" spans="28:53" s="94" customFormat="1">
      <c r="AB2602" s="575"/>
      <c r="AC2602" s="569"/>
      <c r="AD2602" s="569"/>
      <c r="AE2602" s="569"/>
      <c r="AF2602" s="569"/>
      <c r="AG2602" s="569"/>
      <c r="AH2602" s="569"/>
      <c r="AI2602" s="569"/>
      <c r="AJ2602" s="569"/>
      <c r="AK2602" s="569"/>
      <c r="AL2602" s="569"/>
      <c r="AM2602" s="569"/>
      <c r="AN2602" s="569"/>
      <c r="AQ2602" s="525"/>
      <c r="AR2602" s="525"/>
      <c r="AS2602" s="525"/>
      <c r="AT2602" s="525"/>
      <c r="AU2602" s="525"/>
      <c r="AV2602" s="525"/>
      <c r="AW2602" s="525"/>
      <c r="AX2602" s="525"/>
      <c r="AY2602" s="525"/>
      <c r="AZ2602" s="525"/>
      <c r="BA2602" s="525"/>
    </row>
    <row r="2603" spans="28:53" s="94" customFormat="1">
      <c r="AB2603" s="575"/>
      <c r="AC2603" s="569"/>
      <c r="AD2603" s="569"/>
      <c r="AE2603" s="569"/>
      <c r="AF2603" s="569"/>
      <c r="AG2603" s="569"/>
      <c r="AH2603" s="569"/>
      <c r="AI2603" s="569"/>
      <c r="AJ2603" s="569"/>
      <c r="AK2603" s="569"/>
      <c r="AL2603" s="569"/>
      <c r="AM2603" s="569"/>
      <c r="AN2603" s="569"/>
      <c r="AQ2603" s="525"/>
      <c r="AR2603" s="525"/>
      <c r="AS2603" s="525"/>
      <c r="AT2603" s="525"/>
      <c r="AU2603" s="525"/>
      <c r="AV2603" s="525"/>
      <c r="AW2603" s="525"/>
      <c r="AX2603" s="525"/>
      <c r="AY2603" s="525"/>
      <c r="AZ2603" s="525"/>
      <c r="BA2603" s="525"/>
    </row>
    <row r="2604" spans="28:53" s="94" customFormat="1">
      <c r="AB2604" s="575"/>
      <c r="AC2604" s="569"/>
      <c r="AD2604" s="569"/>
      <c r="AE2604" s="569"/>
      <c r="AF2604" s="569"/>
      <c r="AG2604" s="569"/>
      <c r="AH2604" s="569"/>
      <c r="AI2604" s="569"/>
      <c r="AJ2604" s="569"/>
      <c r="AK2604" s="569"/>
      <c r="AL2604" s="569"/>
      <c r="AM2604" s="569"/>
      <c r="AN2604" s="569"/>
      <c r="AQ2604" s="525"/>
      <c r="AR2604" s="525"/>
      <c r="AS2604" s="525"/>
      <c r="AT2604" s="525"/>
      <c r="AU2604" s="525"/>
      <c r="AV2604" s="525"/>
      <c r="AW2604" s="525"/>
      <c r="AX2604" s="525"/>
      <c r="AY2604" s="525"/>
      <c r="AZ2604" s="525"/>
      <c r="BA2604" s="525"/>
    </row>
    <row r="2605" spans="28:53" s="94" customFormat="1">
      <c r="AB2605" s="575"/>
      <c r="AC2605" s="569"/>
      <c r="AD2605" s="569"/>
      <c r="AE2605" s="569"/>
      <c r="AF2605" s="569"/>
      <c r="AG2605" s="569"/>
      <c r="AH2605" s="569"/>
      <c r="AI2605" s="569"/>
      <c r="AJ2605" s="569"/>
      <c r="AK2605" s="569"/>
      <c r="AL2605" s="569"/>
      <c r="AM2605" s="569"/>
      <c r="AN2605" s="569"/>
      <c r="AQ2605" s="525"/>
      <c r="AR2605" s="525"/>
      <c r="AS2605" s="525"/>
      <c r="AT2605" s="525"/>
      <c r="AU2605" s="525"/>
      <c r="AV2605" s="525"/>
      <c r="AW2605" s="525"/>
      <c r="AX2605" s="525"/>
      <c r="AY2605" s="525"/>
      <c r="AZ2605" s="525"/>
      <c r="BA2605" s="525"/>
    </row>
    <row r="2606" spans="28:53" s="94" customFormat="1">
      <c r="AB2606" s="575"/>
      <c r="AC2606" s="569"/>
      <c r="AD2606" s="569"/>
      <c r="AE2606" s="569"/>
      <c r="AF2606" s="569"/>
      <c r="AG2606" s="569"/>
      <c r="AH2606" s="569"/>
      <c r="AI2606" s="569"/>
      <c r="AJ2606" s="569"/>
      <c r="AK2606" s="569"/>
      <c r="AL2606" s="569"/>
      <c r="AM2606" s="569"/>
      <c r="AN2606" s="569"/>
      <c r="AQ2606" s="525"/>
      <c r="AR2606" s="525"/>
      <c r="AS2606" s="525"/>
      <c r="AT2606" s="525"/>
      <c r="AU2606" s="525"/>
      <c r="AV2606" s="525"/>
      <c r="AW2606" s="525"/>
      <c r="AX2606" s="525"/>
      <c r="AY2606" s="525"/>
      <c r="AZ2606" s="525"/>
      <c r="BA2606" s="525"/>
    </row>
    <row r="2607" spans="28:53" s="94" customFormat="1">
      <c r="AB2607" s="575"/>
      <c r="AC2607" s="569"/>
      <c r="AD2607" s="569"/>
      <c r="AE2607" s="569"/>
      <c r="AF2607" s="569"/>
      <c r="AG2607" s="569"/>
      <c r="AH2607" s="569"/>
      <c r="AI2607" s="569"/>
      <c r="AJ2607" s="569"/>
      <c r="AK2607" s="569"/>
      <c r="AL2607" s="569"/>
      <c r="AM2607" s="569"/>
      <c r="AN2607" s="569"/>
      <c r="AQ2607" s="525"/>
      <c r="AR2607" s="525"/>
      <c r="AS2607" s="525"/>
      <c r="AT2607" s="525"/>
      <c r="AU2607" s="525"/>
      <c r="AV2607" s="525"/>
      <c r="AW2607" s="525"/>
      <c r="AX2607" s="525"/>
      <c r="AY2607" s="525"/>
      <c r="AZ2607" s="525"/>
      <c r="BA2607" s="525"/>
    </row>
    <row r="2608" spans="28:53" s="94" customFormat="1">
      <c r="AB2608" s="575"/>
      <c r="AC2608" s="569"/>
      <c r="AD2608" s="569"/>
      <c r="AE2608" s="569"/>
      <c r="AF2608" s="569"/>
      <c r="AG2608" s="569"/>
      <c r="AH2608" s="569"/>
      <c r="AI2608" s="569"/>
      <c r="AJ2608" s="569"/>
      <c r="AK2608" s="569"/>
      <c r="AL2608" s="569"/>
      <c r="AM2608" s="569"/>
      <c r="AN2608" s="569"/>
      <c r="AQ2608" s="525"/>
      <c r="AR2608" s="525"/>
      <c r="AS2608" s="525"/>
      <c r="AT2608" s="525"/>
      <c r="AU2608" s="525"/>
      <c r="AV2608" s="525"/>
      <c r="AW2608" s="525"/>
      <c r="AX2608" s="525"/>
      <c r="AY2608" s="525"/>
      <c r="AZ2608" s="525"/>
      <c r="BA2608" s="525"/>
    </row>
    <row r="2609" spans="28:53" s="94" customFormat="1">
      <c r="AB2609" s="575"/>
      <c r="AC2609" s="569"/>
      <c r="AD2609" s="569"/>
      <c r="AE2609" s="569"/>
      <c r="AF2609" s="569"/>
      <c r="AG2609" s="569"/>
      <c r="AH2609" s="569"/>
      <c r="AI2609" s="569"/>
      <c r="AJ2609" s="569"/>
      <c r="AK2609" s="569"/>
      <c r="AL2609" s="569"/>
      <c r="AM2609" s="569"/>
      <c r="AN2609" s="569"/>
      <c r="AQ2609" s="525"/>
      <c r="AR2609" s="525"/>
      <c r="AS2609" s="525"/>
      <c r="AT2609" s="525"/>
      <c r="AU2609" s="525"/>
      <c r="AV2609" s="525"/>
      <c r="AW2609" s="525"/>
      <c r="AX2609" s="525"/>
      <c r="AY2609" s="525"/>
      <c r="AZ2609" s="525"/>
      <c r="BA2609" s="525"/>
    </row>
    <row r="2610" spans="28:53" s="94" customFormat="1">
      <c r="AB2610" s="575"/>
      <c r="AC2610" s="569"/>
      <c r="AD2610" s="569"/>
      <c r="AE2610" s="569"/>
      <c r="AF2610" s="569"/>
      <c r="AG2610" s="569"/>
      <c r="AH2610" s="569"/>
      <c r="AI2610" s="569"/>
      <c r="AJ2610" s="569"/>
      <c r="AK2610" s="569"/>
      <c r="AL2610" s="569"/>
      <c r="AM2610" s="569"/>
      <c r="AN2610" s="569"/>
      <c r="AQ2610" s="525"/>
      <c r="AR2610" s="525"/>
      <c r="AS2610" s="525"/>
      <c r="AT2610" s="525"/>
      <c r="AU2610" s="525"/>
      <c r="AV2610" s="525"/>
      <c r="AW2610" s="525"/>
      <c r="AX2610" s="525"/>
      <c r="AY2610" s="525"/>
      <c r="AZ2610" s="525"/>
      <c r="BA2610" s="525"/>
    </row>
    <row r="2611" spans="28:53" s="94" customFormat="1">
      <c r="AB2611" s="575"/>
      <c r="AC2611" s="569"/>
      <c r="AD2611" s="569"/>
      <c r="AE2611" s="569"/>
      <c r="AF2611" s="569"/>
      <c r="AG2611" s="569"/>
      <c r="AH2611" s="569"/>
      <c r="AI2611" s="569"/>
      <c r="AJ2611" s="569"/>
      <c r="AK2611" s="569"/>
      <c r="AL2611" s="569"/>
      <c r="AM2611" s="569"/>
      <c r="AN2611" s="569"/>
      <c r="AQ2611" s="525"/>
      <c r="AR2611" s="525"/>
      <c r="AS2611" s="525"/>
      <c r="AT2611" s="525"/>
      <c r="AU2611" s="525"/>
      <c r="AV2611" s="525"/>
      <c r="AW2611" s="525"/>
      <c r="AX2611" s="525"/>
      <c r="AY2611" s="525"/>
      <c r="AZ2611" s="525"/>
      <c r="BA2611" s="525"/>
    </row>
    <row r="2612" spans="28:53" s="94" customFormat="1">
      <c r="AB2612" s="575"/>
      <c r="AC2612" s="569"/>
      <c r="AD2612" s="569"/>
      <c r="AE2612" s="569"/>
      <c r="AF2612" s="569"/>
      <c r="AG2612" s="569"/>
      <c r="AH2612" s="569"/>
      <c r="AI2612" s="569"/>
      <c r="AJ2612" s="569"/>
      <c r="AK2612" s="569"/>
      <c r="AL2612" s="569"/>
      <c r="AM2612" s="569"/>
      <c r="AN2612" s="569"/>
      <c r="AQ2612" s="525"/>
      <c r="AR2612" s="525"/>
      <c r="AS2612" s="525"/>
      <c r="AT2612" s="525"/>
      <c r="AU2612" s="525"/>
      <c r="AV2612" s="525"/>
      <c r="AW2612" s="525"/>
      <c r="AX2612" s="525"/>
      <c r="AY2612" s="525"/>
      <c r="AZ2612" s="525"/>
      <c r="BA2612" s="525"/>
    </row>
    <row r="2613" spans="28:53" s="94" customFormat="1">
      <c r="AB2613" s="575"/>
      <c r="AC2613" s="569"/>
      <c r="AD2613" s="569"/>
      <c r="AE2613" s="569"/>
      <c r="AF2613" s="569"/>
      <c r="AG2613" s="569"/>
      <c r="AH2613" s="569"/>
      <c r="AI2613" s="569"/>
      <c r="AJ2613" s="569"/>
      <c r="AK2613" s="569"/>
      <c r="AL2613" s="569"/>
      <c r="AM2613" s="569"/>
      <c r="AN2613" s="569"/>
      <c r="AQ2613" s="525"/>
      <c r="AR2613" s="525"/>
      <c r="AS2613" s="525"/>
      <c r="AT2613" s="525"/>
      <c r="AU2613" s="525"/>
      <c r="AV2613" s="525"/>
      <c r="AW2613" s="525"/>
      <c r="AX2613" s="525"/>
      <c r="AY2613" s="525"/>
      <c r="AZ2613" s="525"/>
      <c r="BA2613" s="525"/>
    </row>
    <row r="2614" spans="28:53" s="94" customFormat="1">
      <c r="AB2614" s="575"/>
      <c r="AC2614" s="569"/>
      <c r="AD2614" s="569"/>
      <c r="AE2614" s="569"/>
      <c r="AF2614" s="569"/>
      <c r="AG2614" s="569"/>
      <c r="AH2614" s="569"/>
      <c r="AI2614" s="569"/>
      <c r="AJ2614" s="569"/>
      <c r="AK2614" s="569"/>
      <c r="AL2614" s="569"/>
      <c r="AM2614" s="569"/>
      <c r="AN2614" s="569"/>
      <c r="AQ2614" s="525"/>
      <c r="AR2614" s="525"/>
      <c r="AS2614" s="525"/>
      <c r="AT2614" s="525"/>
      <c r="AU2614" s="525"/>
      <c r="AV2614" s="525"/>
      <c r="AW2614" s="525"/>
      <c r="AX2614" s="525"/>
      <c r="AY2614" s="525"/>
      <c r="AZ2614" s="525"/>
      <c r="BA2614" s="525"/>
    </row>
    <row r="2615" spans="28:53" s="94" customFormat="1">
      <c r="AB2615" s="575"/>
      <c r="AC2615" s="569"/>
      <c r="AD2615" s="569"/>
      <c r="AE2615" s="569"/>
      <c r="AF2615" s="569"/>
      <c r="AG2615" s="569"/>
      <c r="AH2615" s="569"/>
      <c r="AI2615" s="569"/>
      <c r="AJ2615" s="569"/>
      <c r="AK2615" s="569"/>
      <c r="AL2615" s="569"/>
      <c r="AM2615" s="569"/>
      <c r="AN2615" s="569"/>
      <c r="AQ2615" s="525"/>
      <c r="AR2615" s="525"/>
      <c r="AS2615" s="525"/>
      <c r="AT2615" s="525"/>
      <c r="AU2615" s="525"/>
      <c r="AV2615" s="525"/>
      <c r="AW2615" s="525"/>
      <c r="AX2615" s="525"/>
      <c r="AY2615" s="525"/>
      <c r="AZ2615" s="525"/>
      <c r="BA2615" s="525"/>
    </row>
    <row r="2616" spans="28:53" s="94" customFormat="1">
      <c r="AB2616" s="575"/>
      <c r="AC2616" s="569"/>
      <c r="AD2616" s="569"/>
      <c r="AE2616" s="569"/>
      <c r="AF2616" s="569"/>
      <c r="AG2616" s="569"/>
      <c r="AH2616" s="569"/>
      <c r="AI2616" s="569"/>
      <c r="AJ2616" s="569"/>
      <c r="AK2616" s="569"/>
      <c r="AL2616" s="569"/>
      <c r="AM2616" s="569"/>
      <c r="AN2616" s="569"/>
      <c r="AQ2616" s="525"/>
      <c r="AR2616" s="525"/>
      <c r="AS2616" s="525"/>
      <c r="AT2616" s="525"/>
      <c r="AU2616" s="525"/>
      <c r="AV2616" s="525"/>
      <c r="AW2616" s="525"/>
      <c r="AX2616" s="525"/>
      <c r="AY2616" s="525"/>
      <c r="AZ2616" s="525"/>
      <c r="BA2616" s="525"/>
    </row>
    <row r="2617" spans="28:53" s="94" customFormat="1">
      <c r="AB2617" s="575"/>
      <c r="AC2617" s="569"/>
      <c r="AD2617" s="569"/>
      <c r="AE2617" s="569"/>
      <c r="AF2617" s="569"/>
      <c r="AG2617" s="569"/>
      <c r="AH2617" s="569"/>
      <c r="AI2617" s="569"/>
      <c r="AJ2617" s="569"/>
      <c r="AK2617" s="569"/>
      <c r="AL2617" s="569"/>
      <c r="AM2617" s="569"/>
      <c r="AN2617" s="569"/>
      <c r="AQ2617" s="525"/>
      <c r="AR2617" s="525"/>
      <c r="AS2617" s="525"/>
      <c r="AT2617" s="525"/>
      <c r="AU2617" s="525"/>
      <c r="AV2617" s="525"/>
      <c r="AW2617" s="525"/>
      <c r="AX2617" s="525"/>
      <c r="AY2617" s="525"/>
      <c r="AZ2617" s="525"/>
      <c r="BA2617" s="525"/>
    </row>
    <row r="2618" spans="28:53" s="94" customFormat="1">
      <c r="AB2618" s="575"/>
      <c r="AC2618" s="569"/>
      <c r="AD2618" s="569"/>
      <c r="AE2618" s="569"/>
      <c r="AF2618" s="569"/>
      <c r="AG2618" s="569"/>
      <c r="AH2618" s="569"/>
      <c r="AI2618" s="569"/>
      <c r="AJ2618" s="569"/>
      <c r="AK2618" s="569"/>
      <c r="AL2618" s="569"/>
      <c r="AM2618" s="569"/>
      <c r="AN2618" s="569"/>
      <c r="AQ2618" s="525"/>
      <c r="AR2618" s="525"/>
      <c r="AS2618" s="525"/>
      <c r="AT2618" s="525"/>
      <c r="AU2618" s="525"/>
      <c r="AV2618" s="525"/>
      <c r="AW2618" s="525"/>
      <c r="AX2618" s="525"/>
      <c r="AY2618" s="525"/>
      <c r="AZ2618" s="525"/>
      <c r="BA2618" s="525"/>
    </row>
    <row r="2619" spans="28:53" s="94" customFormat="1">
      <c r="AB2619" s="575"/>
      <c r="AC2619" s="569"/>
      <c r="AD2619" s="569"/>
      <c r="AE2619" s="569"/>
      <c r="AF2619" s="569"/>
      <c r="AG2619" s="569"/>
      <c r="AH2619" s="569"/>
      <c r="AI2619" s="569"/>
      <c r="AJ2619" s="569"/>
      <c r="AK2619" s="569"/>
      <c r="AL2619" s="569"/>
      <c r="AM2619" s="569"/>
      <c r="AN2619" s="569"/>
      <c r="AQ2619" s="525"/>
      <c r="AR2619" s="525"/>
      <c r="AS2619" s="525"/>
      <c r="AT2619" s="525"/>
      <c r="AU2619" s="525"/>
      <c r="AV2619" s="525"/>
      <c r="AW2619" s="525"/>
      <c r="AX2619" s="525"/>
      <c r="AY2619" s="525"/>
      <c r="AZ2619" s="525"/>
      <c r="BA2619" s="525"/>
    </row>
    <row r="2620" spans="28:53" s="94" customFormat="1">
      <c r="AB2620" s="575"/>
      <c r="AC2620" s="569"/>
      <c r="AD2620" s="569"/>
      <c r="AE2620" s="569"/>
      <c r="AF2620" s="569"/>
      <c r="AG2620" s="569"/>
      <c r="AH2620" s="569"/>
      <c r="AI2620" s="569"/>
      <c r="AJ2620" s="569"/>
      <c r="AK2620" s="569"/>
      <c r="AL2620" s="569"/>
      <c r="AM2620" s="569"/>
      <c r="AN2620" s="569"/>
      <c r="AQ2620" s="525"/>
      <c r="AR2620" s="525"/>
      <c r="AS2620" s="525"/>
      <c r="AT2620" s="525"/>
      <c r="AU2620" s="525"/>
      <c r="AV2620" s="525"/>
      <c r="AW2620" s="525"/>
      <c r="AX2620" s="525"/>
      <c r="AY2620" s="525"/>
      <c r="AZ2620" s="525"/>
      <c r="BA2620" s="525"/>
    </row>
    <row r="2621" spans="28:53" s="94" customFormat="1">
      <c r="AB2621" s="575"/>
      <c r="AC2621" s="569"/>
      <c r="AD2621" s="569"/>
      <c r="AE2621" s="569"/>
      <c r="AF2621" s="569"/>
      <c r="AG2621" s="569"/>
      <c r="AH2621" s="569"/>
      <c r="AI2621" s="569"/>
      <c r="AJ2621" s="569"/>
      <c r="AK2621" s="569"/>
      <c r="AL2621" s="569"/>
      <c r="AM2621" s="569"/>
      <c r="AN2621" s="569"/>
      <c r="AQ2621" s="525"/>
      <c r="AR2621" s="525"/>
      <c r="AS2621" s="525"/>
      <c r="AT2621" s="525"/>
      <c r="AU2621" s="525"/>
      <c r="AV2621" s="525"/>
      <c r="AW2621" s="525"/>
      <c r="AX2621" s="525"/>
      <c r="AY2621" s="525"/>
      <c r="AZ2621" s="525"/>
      <c r="BA2621" s="525"/>
    </row>
    <row r="2622" spans="28:53" s="94" customFormat="1">
      <c r="AB2622" s="575"/>
      <c r="AC2622" s="569"/>
      <c r="AD2622" s="569"/>
      <c r="AE2622" s="569"/>
      <c r="AF2622" s="569"/>
      <c r="AG2622" s="569"/>
      <c r="AH2622" s="569"/>
      <c r="AI2622" s="569"/>
      <c r="AJ2622" s="569"/>
      <c r="AK2622" s="569"/>
      <c r="AL2622" s="569"/>
      <c r="AM2622" s="569"/>
      <c r="AN2622" s="569"/>
      <c r="AQ2622" s="525"/>
      <c r="AR2622" s="525"/>
      <c r="AS2622" s="525"/>
      <c r="AT2622" s="525"/>
      <c r="AU2622" s="525"/>
      <c r="AV2622" s="525"/>
      <c r="AW2622" s="525"/>
      <c r="AX2622" s="525"/>
      <c r="AY2622" s="525"/>
      <c r="AZ2622" s="525"/>
      <c r="BA2622" s="525"/>
    </row>
    <row r="2623" spans="28:53" s="94" customFormat="1">
      <c r="AB2623" s="575"/>
      <c r="AC2623" s="569"/>
      <c r="AD2623" s="569"/>
      <c r="AE2623" s="569"/>
      <c r="AF2623" s="569"/>
      <c r="AG2623" s="569"/>
      <c r="AH2623" s="569"/>
      <c r="AI2623" s="569"/>
      <c r="AJ2623" s="569"/>
      <c r="AK2623" s="569"/>
      <c r="AL2623" s="569"/>
      <c r="AM2623" s="569"/>
      <c r="AN2623" s="569"/>
      <c r="AQ2623" s="525"/>
      <c r="AR2623" s="525"/>
      <c r="AS2623" s="525"/>
      <c r="AT2623" s="525"/>
      <c r="AU2623" s="525"/>
      <c r="AV2623" s="525"/>
      <c r="AW2623" s="525"/>
      <c r="AX2623" s="525"/>
      <c r="AY2623" s="525"/>
      <c r="AZ2623" s="525"/>
      <c r="BA2623" s="525"/>
    </row>
    <row r="2624" spans="28:53" s="94" customFormat="1">
      <c r="AB2624" s="575"/>
      <c r="AC2624" s="569"/>
      <c r="AD2624" s="569"/>
      <c r="AE2624" s="569"/>
      <c r="AF2624" s="569"/>
      <c r="AG2624" s="569"/>
      <c r="AH2624" s="569"/>
      <c r="AI2624" s="569"/>
      <c r="AJ2624" s="569"/>
      <c r="AK2624" s="569"/>
      <c r="AL2624" s="569"/>
      <c r="AM2624" s="569"/>
      <c r="AN2624" s="569"/>
      <c r="AQ2624" s="525"/>
      <c r="AR2624" s="525"/>
      <c r="AS2624" s="525"/>
      <c r="AT2624" s="525"/>
      <c r="AU2624" s="525"/>
      <c r="AV2624" s="525"/>
      <c r="AW2624" s="525"/>
      <c r="AX2624" s="525"/>
      <c r="AY2624" s="525"/>
      <c r="AZ2624" s="525"/>
      <c r="BA2624" s="525"/>
    </row>
    <row r="2625" spans="28:53" s="94" customFormat="1">
      <c r="AB2625" s="575"/>
      <c r="AC2625" s="569"/>
      <c r="AD2625" s="569"/>
      <c r="AE2625" s="569"/>
      <c r="AF2625" s="569"/>
      <c r="AG2625" s="569"/>
      <c r="AH2625" s="569"/>
      <c r="AI2625" s="569"/>
      <c r="AJ2625" s="569"/>
      <c r="AK2625" s="569"/>
      <c r="AL2625" s="569"/>
      <c r="AM2625" s="569"/>
      <c r="AN2625" s="569"/>
      <c r="AQ2625" s="525"/>
      <c r="AR2625" s="525"/>
      <c r="AS2625" s="525"/>
      <c r="AT2625" s="525"/>
      <c r="AU2625" s="525"/>
      <c r="AV2625" s="525"/>
      <c r="AW2625" s="525"/>
      <c r="AX2625" s="525"/>
      <c r="AY2625" s="525"/>
      <c r="AZ2625" s="525"/>
      <c r="BA2625" s="525"/>
    </row>
    <row r="2626" spans="28:53" s="94" customFormat="1">
      <c r="AB2626" s="575"/>
      <c r="AC2626" s="569"/>
      <c r="AD2626" s="569"/>
      <c r="AE2626" s="569"/>
      <c r="AF2626" s="569"/>
      <c r="AG2626" s="569"/>
      <c r="AH2626" s="569"/>
      <c r="AI2626" s="569"/>
      <c r="AJ2626" s="569"/>
      <c r="AK2626" s="569"/>
      <c r="AL2626" s="569"/>
      <c r="AM2626" s="569"/>
      <c r="AN2626" s="569"/>
      <c r="AQ2626" s="525"/>
      <c r="AR2626" s="525"/>
      <c r="AS2626" s="525"/>
      <c r="AT2626" s="525"/>
      <c r="AU2626" s="525"/>
      <c r="AV2626" s="525"/>
      <c r="AW2626" s="525"/>
      <c r="AX2626" s="525"/>
      <c r="AY2626" s="525"/>
      <c r="AZ2626" s="525"/>
      <c r="BA2626" s="525"/>
    </row>
    <row r="2627" spans="28:53" s="94" customFormat="1">
      <c r="AB2627" s="575"/>
      <c r="AC2627" s="569"/>
      <c r="AD2627" s="569"/>
      <c r="AE2627" s="569"/>
      <c r="AF2627" s="569"/>
      <c r="AG2627" s="569"/>
      <c r="AH2627" s="569"/>
      <c r="AI2627" s="569"/>
      <c r="AJ2627" s="569"/>
      <c r="AK2627" s="569"/>
      <c r="AL2627" s="569"/>
      <c r="AM2627" s="569"/>
      <c r="AN2627" s="569"/>
      <c r="AQ2627" s="525"/>
      <c r="AR2627" s="525"/>
      <c r="AS2627" s="525"/>
      <c r="AT2627" s="525"/>
      <c r="AU2627" s="525"/>
      <c r="AV2627" s="525"/>
      <c r="AW2627" s="525"/>
      <c r="AX2627" s="525"/>
      <c r="AY2627" s="525"/>
      <c r="AZ2627" s="525"/>
      <c r="BA2627" s="525"/>
    </row>
    <row r="2628" spans="28:53" s="94" customFormat="1">
      <c r="AB2628" s="575"/>
      <c r="AC2628" s="569"/>
      <c r="AD2628" s="569"/>
      <c r="AE2628" s="569"/>
      <c r="AF2628" s="569"/>
      <c r="AG2628" s="569"/>
      <c r="AH2628" s="569"/>
      <c r="AI2628" s="569"/>
      <c r="AJ2628" s="569"/>
      <c r="AK2628" s="569"/>
      <c r="AL2628" s="569"/>
      <c r="AM2628" s="569"/>
      <c r="AN2628" s="569"/>
      <c r="AQ2628" s="525"/>
      <c r="AR2628" s="525"/>
      <c r="AS2628" s="525"/>
      <c r="AT2628" s="525"/>
      <c r="AU2628" s="525"/>
      <c r="AV2628" s="525"/>
      <c r="AW2628" s="525"/>
      <c r="AX2628" s="525"/>
      <c r="AY2628" s="525"/>
      <c r="AZ2628" s="525"/>
      <c r="BA2628" s="525"/>
    </row>
    <row r="2629" spans="28:53" s="94" customFormat="1">
      <c r="AB2629" s="575"/>
      <c r="AC2629" s="569"/>
      <c r="AD2629" s="569"/>
      <c r="AE2629" s="569"/>
      <c r="AF2629" s="569"/>
      <c r="AG2629" s="569"/>
      <c r="AH2629" s="569"/>
      <c r="AI2629" s="569"/>
      <c r="AJ2629" s="569"/>
      <c r="AK2629" s="569"/>
      <c r="AL2629" s="569"/>
      <c r="AM2629" s="569"/>
      <c r="AN2629" s="569"/>
      <c r="AQ2629" s="525"/>
      <c r="AR2629" s="525"/>
      <c r="AS2629" s="525"/>
      <c r="AT2629" s="525"/>
      <c r="AU2629" s="525"/>
      <c r="AV2629" s="525"/>
      <c r="AW2629" s="525"/>
      <c r="AX2629" s="525"/>
      <c r="AY2629" s="525"/>
      <c r="AZ2629" s="525"/>
      <c r="BA2629" s="525"/>
    </row>
    <row r="2630" spans="28:53" s="94" customFormat="1">
      <c r="AB2630" s="575"/>
      <c r="AC2630" s="569"/>
      <c r="AD2630" s="569"/>
      <c r="AE2630" s="569"/>
      <c r="AF2630" s="569"/>
      <c r="AG2630" s="569"/>
      <c r="AH2630" s="569"/>
      <c r="AI2630" s="569"/>
      <c r="AJ2630" s="569"/>
      <c r="AK2630" s="569"/>
      <c r="AL2630" s="569"/>
      <c r="AM2630" s="569"/>
      <c r="AN2630" s="569"/>
      <c r="AQ2630" s="525"/>
      <c r="AR2630" s="525"/>
      <c r="AS2630" s="525"/>
      <c r="AT2630" s="525"/>
      <c r="AU2630" s="525"/>
      <c r="AV2630" s="525"/>
      <c r="AW2630" s="525"/>
      <c r="AX2630" s="525"/>
      <c r="AY2630" s="525"/>
      <c r="AZ2630" s="525"/>
      <c r="BA2630" s="525"/>
    </row>
    <row r="2631" spans="28:53" s="94" customFormat="1">
      <c r="AB2631" s="575"/>
      <c r="AC2631" s="569"/>
      <c r="AD2631" s="569"/>
      <c r="AE2631" s="569"/>
      <c r="AF2631" s="569"/>
      <c r="AG2631" s="569"/>
      <c r="AH2631" s="569"/>
      <c r="AI2631" s="569"/>
      <c r="AJ2631" s="569"/>
      <c r="AK2631" s="569"/>
      <c r="AL2631" s="569"/>
      <c r="AM2631" s="569"/>
      <c r="AN2631" s="569"/>
      <c r="AQ2631" s="525"/>
      <c r="AR2631" s="525"/>
      <c r="AS2631" s="525"/>
      <c r="AT2631" s="525"/>
      <c r="AU2631" s="525"/>
      <c r="AV2631" s="525"/>
      <c r="AW2631" s="525"/>
      <c r="AX2631" s="525"/>
      <c r="AY2631" s="525"/>
      <c r="AZ2631" s="525"/>
      <c r="BA2631" s="525"/>
    </row>
    <row r="2632" spans="28:53" s="94" customFormat="1">
      <c r="AB2632" s="575"/>
      <c r="AC2632" s="569"/>
      <c r="AD2632" s="569"/>
      <c r="AE2632" s="569"/>
      <c r="AF2632" s="569"/>
      <c r="AG2632" s="569"/>
      <c r="AH2632" s="569"/>
      <c r="AI2632" s="569"/>
      <c r="AJ2632" s="569"/>
      <c r="AK2632" s="569"/>
      <c r="AL2632" s="569"/>
      <c r="AM2632" s="569"/>
      <c r="AN2632" s="569"/>
      <c r="AQ2632" s="525"/>
      <c r="AR2632" s="525"/>
      <c r="AS2632" s="525"/>
      <c r="AT2632" s="525"/>
      <c r="AU2632" s="525"/>
      <c r="AV2632" s="525"/>
      <c r="AW2632" s="525"/>
      <c r="AX2632" s="525"/>
      <c r="AY2632" s="525"/>
      <c r="AZ2632" s="525"/>
      <c r="BA2632" s="525"/>
    </row>
    <row r="2633" spans="28:53" s="94" customFormat="1">
      <c r="AB2633" s="575"/>
      <c r="AC2633" s="569"/>
      <c r="AD2633" s="569"/>
      <c r="AE2633" s="569"/>
      <c r="AF2633" s="569"/>
      <c r="AG2633" s="569"/>
      <c r="AH2633" s="569"/>
      <c r="AI2633" s="569"/>
      <c r="AJ2633" s="569"/>
      <c r="AK2633" s="569"/>
      <c r="AL2633" s="569"/>
      <c r="AM2633" s="569"/>
      <c r="AN2633" s="569"/>
      <c r="AQ2633" s="525"/>
      <c r="AR2633" s="525"/>
      <c r="AS2633" s="525"/>
      <c r="AT2633" s="525"/>
      <c r="AU2633" s="525"/>
      <c r="AV2633" s="525"/>
      <c r="AW2633" s="525"/>
      <c r="AX2633" s="525"/>
      <c r="AY2633" s="525"/>
      <c r="AZ2633" s="525"/>
      <c r="BA2633" s="525"/>
    </row>
    <row r="2634" spans="28:53" s="94" customFormat="1">
      <c r="AB2634" s="575"/>
      <c r="AC2634" s="569"/>
      <c r="AD2634" s="569"/>
      <c r="AE2634" s="569"/>
      <c r="AF2634" s="569"/>
      <c r="AG2634" s="569"/>
      <c r="AH2634" s="569"/>
      <c r="AI2634" s="569"/>
      <c r="AJ2634" s="569"/>
      <c r="AK2634" s="569"/>
      <c r="AL2634" s="569"/>
      <c r="AM2634" s="569"/>
      <c r="AN2634" s="569"/>
      <c r="AQ2634" s="525"/>
      <c r="AR2634" s="525"/>
      <c r="AS2634" s="525"/>
      <c r="AT2634" s="525"/>
      <c r="AU2634" s="525"/>
      <c r="AV2634" s="525"/>
      <c r="AW2634" s="525"/>
      <c r="AX2634" s="525"/>
      <c r="AY2634" s="525"/>
      <c r="AZ2634" s="525"/>
      <c r="BA2634" s="525"/>
    </row>
    <row r="2635" spans="28:53" s="94" customFormat="1">
      <c r="AB2635" s="575"/>
      <c r="AC2635" s="569"/>
      <c r="AD2635" s="569"/>
      <c r="AE2635" s="569"/>
      <c r="AF2635" s="569"/>
      <c r="AG2635" s="569"/>
      <c r="AH2635" s="569"/>
      <c r="AI2635" s="569"/>
      <c r="AJ2635" s="569"/>
      <c r="AK2635" s="569"/>
      <c r="AL2635" s="569"/>
      <c r="AM2635" s="569"/>
      <c r="AN2635" s="569"/>
      <c r="AQ2635" s="525"/>
      <c r="AR2635" s="525"/>
      <c r="AS2635" s="525"/>
      <c r="AT2635" s="525"/>
      <c r="AU2635" s="525"/>
      <c r="AV2635" s="525"/>
      <c r="AW2635" s="525"/>
      <c r="AX2635" s="525"/>
      <c r="AY2635" s="525"/>
      <c r="AZ2635" s="525"/>
      <c r="BA2635" s="525"/>
    </row>
    <row r="2636" spans="28:53" s="94" customFormat="1">
      <c r="AB2636" s="575"/>
      <c r="AC2636" s="569"/>
      <c r="AD2636" s="569"/>
      <c r="AE2636" s="569"/>
      <c r="AF2636" s="569"/>
      <c r="AG2636" s="569"/>
      <c r="AH2636" s="569"/>
      <c r="AI2636" s="569"/>
      <c r="AJ2636" s="569"/>
      <c r="AK2636" s="569"/>
      <c r="AL2636" s="569"/>
      <c r="AM2636" s="569"/>
      <c r="AN2636" s="569"/>
      <c r="AQ2636" s="525"/>
      <c r="AR2636" s="525"/>
      <c r="AS2636" s="525"/>
      <c r="AT2636" s="525"/>
      <c r="AU2636" s="525"/>
      <c r="AV2636" s="525"/>
      <c r="AW2636" s="525"/>
      <c r="AX2636" s="525"/>
      <c r="AY2636" s="525"/>
      <c r="AZ2636" s="525"/>
      <c r="BA2636" s="525"/>
    </row>
    <row r="2637" spans="28:53" s="94" customFormat="1">
      <c r="AB2637" s="575"/>
      <c r="AC2637" s="569"/>
      <c r="AD2637" s="569"/>
      <c r="AE2637" s="569"/>
      <c r="AF2637" s="569"/>
      <c r="AG2637" s="569"/>
      <c r="AH2637" s="569"/>
      <c r="AI2637" s="569"/>
      <c r="AJ2637" s="569"/>
      <c r="AK2637" s="569"/>
      <c r="AL2637" s="569"/>
      <c r="AM2637" s="569"/>
      <c r="AN2637" s="569"/>
      <c r="AQ2637" s="525"/>
      <c r="AR2637" s="525"/>
      <c r="AS2637" s="525"/>
      <c r="AT2637" s="525"/>
      <c r="AU2637" s="525"/>
      <c r="AV2637" s="525"/>
      <c r="AW2637" s="525"/>
      <c r="AX2637" s="525"/>
      <c r="AY2637" s="525"/>
      <c r="AZ2637" s="525"/>
      <c r="BA2637" s="525"/>
    </row>
    <row r="2638" spans="28:53" s="94" customFormat="1">
      <c r="AB2638" s="575"/>
      <c r="AC2638" s="569"/>
      <c r="AD2638" s="569"/>
      <c r="AE2638" s="569"/>
      <c r="AF2638" s="569"/>
      <c r="AG2638" s="569"/>
      <c r="AH2638" s="569"/>
      <c r="AI2638" s="569"/>
      <c r="AJ2638" s="569"/>
      <c r="AK2638" s="569"/>
      <c r="AL2638" s="569"/>
      <c r="AM2638" s="569"/>
      <c r="AN2638" s="569"/>
      <c r="AQ2638" s="525"/>
      <c r="AR2638" s="525"/>
      <c r="AS2638" s="525"/>
      <c r="AT2638" s="525"/>
      <c r="AU2638" s="525"/>
      <c r="AV2638" s="525"/>
      <c r="AW2638" s="525"/>
      <c r="AX2638" s="525"/>
      <c r="AY2638" s="525"/>
      <c r="AZ2638" s="525"/>
      <c r="BA2638" s="525"/>
    </row>
    <row r="2639" spans="28:53" s="94" customFormat="1">
      <c r="AB2639" s="575"/>
      <c r="AC2639" s="569"/>
      <c r="AD2639" s="569"/>
      <c r="AE2639" s="569"/>
      <c r="AF2639" s="569"/>
      <c r="AG2639" s="569"/>
      <c r="AH2639" s="569"/>
      <c r="AI2639" s="569"/>
      <c r="AJ2639" s="569"/>
      <c r="AK2639" s="569"/>
      <c r="AL2639" s="569"/>
      <c r="AM2639" s="569"/>
      <c r="AN2639" s="569"/>
      <c r="AQ2639" s="525"/>
      <c r="AR2639" s="525"/>
      <c r="AS2639" s="525"/>
      <c r="AT2639" s="525"/>
      <c r="AU2639" s="525"/>
      <c r="AV2639" s="525"/>
      <c r="AW2639" s="525"/>
      <c r="AX2639" s="525"/>
      <c r="AY2639" s="525"/>
      <c r="AZ2639" s="525"/>
      <c r="BA2639" s="525"/>
    </row>
    <row r="2640" spans="28:53" s="94" customFormat="1">
      <c r="AB2640" s="575"/>
      <c r="AC2640" s="569"/>
      <c r="AD2640" s="569"/>
      <c r="AE2640" s="569"/>
      <c r="AF2640" s="569"/>
      <c r="AG2640" s="569"/>
      <c r="AH2640" s="569"/>
      <c r="AI2640" s="569"/>
      <c r="AJ2640" s="569"/>
      <c r="AK2640" s="569"/>
      <c r="AL2640" s="569"/>
      <c r="AM2640" s="569"/>
      <c r="AN2640" s="569"/>
      <c r="AQ2640" s="525"/>
      <c r="AR2640" s="525"/>
      <c r="AS2640" s="525"/>
      <c r="AT2640" s="525"/>
      <c r="AU2640" s="525"/>
      <c r="AV2640" s="525"/>
      <c r="AW2640" s="525"/>
      <c r="AX2640" s="525"/>
      <c r="AY2640" s="525"/>
      <c r="AZ2640" s="525"/>
      <c r="BA2640" s="525"/>
    </row>
    <row r="2641" spans="28:53" s="94" customFormat="1">
      <c r="AB2641" s="575"/>
      <c r="AC2641" s="569"/>
      <c r="AD2641" s="569"/>
      <c r="AE2641" s="569"/>
      <c r="AF2641" s="569"/>
      <c r="AG2641" s="569"/>
      <c r="AH2641" s="569"/>
      <c r="AI2641" s="569"/>
      <c r="AJ2641" s="569"/>
      <c r="AK2641" s="569"/>
      <c r="AL2641" s="569"/>
      <c r="AM2641" s="569"/>
      <c r="AN2641" s="569"/>
      <c r="AQ2641" s="525"/>
      <c r="AR2641" s="525"/>
      <c r="AS2641" s="525"/>
      <c r="AT2641" s="525"/>
      <c r="AU2641" s="525"/>
      <c r="AV2641" s="525"/>
      <c r="AW2641" s="525"/>
      <c r="AX2641" s="525"/>
      <c r="AY2641" s="525"/>
      <c r="AZ2641" s="525"/>
      <c r="BA2641" s="525"/>
    </row>
    <row r="2642" spans="28:53" s="94" customFormat="1">
      <c r="AB2642" s="575"/>
      <c r="AC2642" s="569"/>
      <c r="AD2642" s="569"/>
      <c r="AE2642" s="569"/>
      <c r="AF2642" s="569"/>
      <c r="AG2642" s="569"/>
      <c r="AH2642" s="569"/>
      <c r="AI2642" s="569"/>
      <c r="AJ2642" s="569"/>
      <c r="AK2642" s="569"/>
      <c r="AL2642" s="569"/>
      <c r="AM2642" s="569"/>
      <c r="AN2642" s="569"/>
      <c r="AQ2642" s="525"/>
      <c r="AR2642" s="525"/>
      <c r="AS2642" s="525"/>
      <c r="AT2642" s="525"/>
      <c r="AU2642" s="525"/>
      <c r="AV2642" s="525"/>
      <c r="AW2642" s="525"/>
      <c r="AX2642" s="525"/>
      <c r="AY2642" s="525"/>
      <c r="AZ2642" s="525"/>
      <c r="BA2642" s="525"/>
    </row>
    <row r="2643" spans="28:53" s="94" customFormat="1">
      <c r="AB2643" s="575"/>
      <c r="AC2643" s="569"/>
      <c r="AD2643" s="569"/>
      <c r="AE2643" s="569"/>
      <c r="AF2643" s="569"/>
      <c r="AG2643" s="569"/>
      <c r="AH2643" s="569"/>
      <c r="AI2643" s="569"/>
      <c r="AJ2643" s="569"/>
      <c r="AK2643" s="569"/>
      <c r="AL2643" s="569"/>
      <c r="AM2643" s="569"/>
      <c r="AN2643" s="569"/>
      <c r="AQ2643" s="525"/>
      <c r="AR2643" s="525"/>
      <c r="AS2643" s="525"/>
      <c r="AT2643" s="525"/>
      <c r="AU2643" s="525"/>
      <c r="AV2643" s="525"/>
      <c r="AW2643" s="525"/>
      <c r="AX2643" s="525"/>
      <c r="AY2643" s="525"/>
      <c r="AZ2643" s="525"/>
      <c r="BA2643" s="525"/>
    </row>
    <row r="2644" spans="28:53" s="94" customFormat="1">
      <c r="AB2644" s="575"/>
      <c r="AC2644" s="569"/>
      <c r="AD2644" s="569"/>
      <c r="AE2644" s="569"/>
      <c r="AF2644" s="569"/>
      <c r="AG2644" s="569"/>
      <c r="AH2644" s="569"/>
      <c r="AI2644" s="569"/>
      <c r="AJ2644" s="569"/>
      <c r="AK2644" s="569"/>
      <c r="AL2644" s="569"/>
      <c r="AM2644" s="569"/>
      <c r="AN2644" s="569"/>
      <c r="AQ2644" s="525"/>
      <c r="AR2644" s="525"/>
      <c r="AS2644" s="525"/>
      <c r="AT2644" s="525"/>
      <c r="AU2644" s="525"/>
      <c r="AV2644" s="525"/>
      <c r="AW2644" s="525"/>
      <c r="AX2644" s="525"/>
      <c r="AY2644" s="525"/>
      <c r="AZ2644" s="525"/>
      <c r="BA2644" s="525"/>
    </row>
    <row r="2645" spans="28:53" s="94" customFormat="1">
      <c r="AB2645" s="575"/>
      <c r="AC2645" s="569"/>
      <c r="AD2645" s="569"/>
      <c r="AE2645" s="569"/>
      <c r="AF2645" s="569"/>
      <c r="AG2645" s="569"/>
      <c r="AH2645" s="569"/>
      <c r="AI2645" s="569"/>
      <c r="AJ2645" s="569"/>
      <c r="AK2645" s="569"/>
      <c r="AL2645" s="569"/>
      <c r="AM2645" s="569"/>
      <c r="AN2645" s="569"/>
      <c r="AQ2645" s="525"/>
      <c r="AR2645" s="525"/>
      <c r="AS2645" s="525"/>
      <c r="AT2645" s="525"/>
      <c r="AU2645" s="525"/>
      <c r="AV2645" s="525"/>
      <c r="AW2645" s="525"/>
      <c r="AX2645" s="525"/>
      <c r="AY2645" s="525"/>
      <c r="AZ2645" s="525"/>
      <c r="BA2645" s="525"/>
    </row>
    <row r="2646" spans="28:53" s="94" customFormat="1">
      <c r="AB2646" s="575"/>
      <c r="AC2646" s="569"/>
      <c r="AD2646" s="569"/>
      <c r="AE2646" s="569"/>
      <c r="AF2646" s="569"/>
      <c r="AG2646" s="569"/>
      <c r="AH2646" s="569"/>
      <c r="AI2646" s="569"/>
      <c r="AJ2646" s="569"/>
      <c r="AK2646" s="569"/>
      <c r="AL2646" s="569"/>
      <c r="AM2646" s="569"/>
      <c r="AN2646" s="569"/>
      <c r="AQ2646" s="525"/>
      <c r="AR2646" s="525"/>
      <c r="AS2646" s="525"/>
      <c r="AT2646" s="525"/>
      <c r="AU2646" s="525"/>
      <c r="AV2646" s="525"/>
      <c r="AW2646" s="525"/>
      <c r="AX2646" s="525"/>
      <c r="AY2646" s="525"/>
      <c r="AZ2646" s="525"/>
      <c r="BA2646" s="525"/>
    </row>
    <row r="2647" spans="28:53" s="94" customFormat="1">
      <c r="AB2647" s="575"/>
      <c r="AC2647" s="569"/>
      <c r="AD2647" s="569"/>
      <c r="AE2647" s="569"/>
      <c r="AF2647" s="569"/>
      <c r="AG2647" s="569"/>
      <c r="AH2647" s="569"/>
      <c r="AI2647" s="569"/>
      <c r="AJ2647" s="569"/>
      <c r="AK2647" s="569"/>
      <c r="AL2647" s="569"/>
      <c r="AM2647" s="569"/>
      <c r="AN2647" s="569"/>
      <c r="AQ2647" s="525"/>
      <c r="AR2647" s="525"/>
      <c r="AS2647" s="525"/>
      <c r="AT2647" s="525"/>
      <c r="AU2647" s="525"/>
      <c r="AV2647" s="525"/>
      <c r="AW2647" s="525"/>
      <c r="AX2647" s="525"/>
      <c r="AY2647" s="525"/>
      <c r="AZ2647" s="525"/>
      <c r="BA2647" s="525"/>
    </row>
    <row r="2648" spans="28:53" s="94" customFormat="1">
      <c r="AB2648" s="575"/>
      <c r="AC2648" s="569"/>
      <c r="AD2648" s="569"/>
      <c r="AE2648" s="569"/>
      <c r="AF2648" s="569"/>
      <c r="AG2648" s="569"/>
      <c r="AH2648" s="569"/>
      <c r="AI2648" s="569"/>
      <c r="AJ2648" s="569"/>
      <c r="AK2648" s="569"/>
      <c r="AL2648" s="569"/>
      <c r="AM2648" s="569"/>
      <c r="AN2648" s="569"/>
      <c r="AQ2648" s="525"/>
      <c r="AR2648" s="525"/>
      <c r="AS2648" s="525"/>
      <c r="AT2648" s="525"/>
      <c r="AU2648" s="525"/>
      <c r="AV2648" s="525"/>
      <c r="AW2648" s="525"/>
      <c r="AX2648" s="525"/>
      <c r="AY2648" s="525"/>
      <c r="AZ2648" s="525"/>
      <c r="BA2648" s="525"/>
    </row>
    <row r="2649" spans="28:53" s="94" customFormat="1">
      <c r="AB2649" s="575"/>
      <c r="AC2649" s="569"/>
      <c r="AD2649" s="569"/>
      <c r="AE2649" s="569"/>
      <c r="AF2649" s="569"/>
      <c r="AG2649" s="569"/>
      <c r="AH2649" s="569"/>
      <c r="AI2649" s="569"/>
      <c r="AJ2649" s="569"/>
      <c r="AK2649" s="569"/>
      <c r="AL2649" s="569"/>
      <c r="AM2649" s="569"/>
      <c r="AN2649" s="569"/>
      <c r="AQ2649" s="525"/>
      <c r="AR2649" s="525"/>
      <c r="AS2649" s="525"/>
      <c r="AT2649" s="525"/>
      <c r="AU2649" s="525"/>
      <c r="AV2649" s="525"/>
      <c r="AW2649" s="525"/>
      <c r="AX2649" s="525"/>
      <c r="AY2649" s="525"/>
      <c r="AZ2649" s="525"/>
      <c r="BA2649" s="525"/>
    </row>
    <row r="2650" spans="28:53" s="94" customFormat="1">
      <c r="AB2650" s="575"/>
      <c r="AC2650" s="569"/>
      <c r="AD2650" s="569"/>
      <c r="AE2650" s="569"/>
      <c r="AF2650" s="569"/>
      <c r="AG2650" s="569"/>
      <c r="AH2650" s="569"/>
      <c r="AI2650" s="569"/>
      <c r="AJ2650" s="569"/>
      <c r="AK2650" s="569"/>
      <c r="AL2650" s="569"/>
      <c r="AM2650" s="569"/>
      <c r="AN2650" s="569"/>
      <c r="AQ2650" s="525"/>
      <c r="AR2650" s="525"/>
      <c r="AS2650" s="525"/>
      <c r="AT2650" s="525"/>
      <c r="AU2650" s="525"/>
      <c r="AV2650" s="525"/>
      <c r="AW2650" s="525"/>
      <c r="AX2650" s="525"/>
      <c r="AY2650" s="525"/>
      <c r="AZ2650" s="525"/>
      <c r="BA2650" s="525"/>
    </row>
    <row r="2651" spans="28:53" s="94" customFormat="1">
      <c r="AB2651" s="575"/>
      <c r="AC2651" s="569"/>
      <c r="AD2651" s="569"/>
      <c r="AE2651" s="569"/>
      <c r="AF2651" s="569"/>
      <c r="AG2651" s="569"/>
      <c r="AH2651" s="569"/>
      <c r="AI2651" s="569"/>
      <c r="AJ2651" s="569"/>
      <c r="AK2651" s="569"/>
      <c r="AL2651" s="569"/>
      <c r="AM2651" s="569"/>
      <c r="AN2651" s="569"/>
      <c r="AQ2651" s="525"/>
      <c r="AR2651" s="525"/>
      <c r="AS2651" s="525"/>
      <c r="AT2651" s="525"/>
      <c r="AU2651" s="525"/>
      <c r="AV2651" s="525"/>
      <c r="AW2651" s="525"/>
      <c r="AX2651" s="525"/>
      <c r="AY2651" s="525"/>
      <c r="AZ2651" s="525"/>
      <c r="BA2651" s="525"/>
    </row>
    <row r="2652" spans="28:53" s="94" customFormat="1">
      <c r="AB2652" s="575"/>
      <c r="AC2652" s="569"/>
      <c r="AD2652" s="569"/>
      <c r="AE2652" s="569"/>
      <c r="AF2652" s="569"/>
      <c r="AG2652" s="569"/>
      <c r="AH2652" s="569"/>
      <c r="AI2652" s="569"/>
      <c r="AJ2652" s="569"/>
      <c r="AK2652" s="569"/>
      <c r="AL2652" s="569"/>
      <c r="AM2652" s="569"/>
      <c r="AN2652" s="569"/>
      <c r="AQ2652" s="525"/>
      <c r="AR2652" s="525"/>
      <c r="AS2652" s="525"/>
      <c r="AT2652" s="525"/>
      <c r="AU2652" s="525"/>
      <c r="AV2652" s="525"/>
      <c r="AW2652" s="525"/>
      <c r="AX2652" s="525"/>
      <c r="AY2652" s="525"/>
      <c r="AZ2652" s="525"/>
      <c r="BA2652" s="525"/>
    </row>
    <row r="2653" spans="28:53" s="94" customFormat="1">
      <c r="AB2653" s="575"/>
      <c r="AC2653" s="569"/>
      <c r="AD2653" s="569"/>
      <c r="AE2653" s="569"/>
      <c r="AF2653" s="569"/>
      <c r="AG2653" s="569"/>
      <c r="AH2653" s="569"/>
      <c r="AI2653" s="569"/>
      <c r="AJ2653" s="569"/>
      <c r="AK2653" s="569"/>
      <c r="AL2653" s="569"/>
      <c r="AM2653" s="569"/>
      <c r="AN2653" s="569"/>
      <c r="AQ2653" s="525"/>
      <c r="AR2653" s="525"/>
      <c r="AS2653" s="525"/>
      <c r="AT2653" s="525"/>
      <c r="AU2653" s="525"/>
      <c r="AV2653" s="525"/>
      <c r="AW2653" s="525"/>
      <c r="AX2653" s="525"/>
      <c r="AY2653" s="525"/>
      <c r="AZ2653" s="525"/>
      <c r="BA2653" s="525"/>
    </row>
    <row r="2654" spans="28:53" s="94" customFormat="1">
      <c r="AB2654" s="575"/>
      <c r="AC2654" s="569"/>
      <c r="AD2654" s="569"/>
      <c r="AE2654" s="569"/>
      <c r="AF2654" s="569"/>
      <c r="AG2654" s="569"/>
      <c r="AH2654" s="569"/>
      <c r="AI2654" s="569"/>
      <c r="AJ2654" s="569"/>
      <c r="AK2654" s="569"/>
      <c r="AL2654" s="569"/>
      <c r="AM2654" s="569"/>
      <c r="AN2654" s="569"/>
      <c r="AQ2654" s="525"/>
      <c r="AR2654" s="525"/>
      <c r="AS2654" s="525"/>
      <c r="AT2654" s="525"/>
      <c r="AU2654" s="525"/>
      <c r="AV2654" s="525"/>
      <c r="AW2654" s="525"/>
      <c r="AX2654" s="525"/>
      <c r="AY2654" s="525"/>
      <c r="AZ2654" s="525"/>
      <c r="BA2654" s="525"/>
    </row>
    <row r="2655" spans="28:53" s="94" customFormat="1">
      <c r="AB2655" s="575"/>
      <c r="AC2655" s="569"/>
      <c r="AD2655" s="569"/>
      <c r="AE2655" s="569"/>
      <c r="AF2655" s="569"/>
      <c r="AG2655" s="569"/>
      <c r="AH2655" s="569"/>
      <c r="AI2655" s="569"/>
      <c r="AJ2655" s="569"/>
      <c r="AK2655" s="569"/>
      <c r="AL2655" s="569"/>
      <c r="AM2655" s="569"/>
      <c r="AN2655" s="569"/>
      <c r="AQ2655" s="525"/>
      <c r="AR2655" s="525"/>
      <c r="AS2655" s="525"/>
      <c r="AT2655" s="525"/>
      <c r="AU2655" s="525"/>
      <c r="AV2655" s="525"/>
      <c r="AW2655" s="525"/>
      <c r="AX2655" s="525"/>
      <c r="AY2655" s="525"/>
      <c r="AZ2655" s="525"/>
      <c r="BA2655" s="525"/>
    </row>
    <row r="2656" spans="28:53" s="94" customFormat="1">
      <c r="AB2656" s="575"/>
      <c r="AC2656" s="569"/>
      <c r="AD2656" s="569"/>
      <c r="AE2656" s="569"/>
      <c r="AF2656" s="569"/>
      <c r="AG2656" s="569"/>
      <c r="AH2656" s="569"/>
      <c r="AI2656" s="569"/>
      <c r="AJ2656" s="569"/>
      <c r="AK2656" s="569"/>
      <c r="AL2656" s="569"/>
      <c r="AM2656" s="569"/>
      <c r="AN2656" s="569"/>
      <c r="AQ2656" s="525"/>
      <c r="AR2656" s="525"/>
      <c r="AS2656" s="525"/>
      <c r="AT2656" s="525"/>
      <c r="AU2656" s="525"/>
      <c r="AV2656" s="525"/>
      <c r="AW2656" s="525"/>
      <c r="AX2656" s="525"/>
      <c r="AY2656" s="525"/>
      <c r="AZ2656" s="525"/>
      <c r="BA2656" s="525"/>
    </row>
    <row r="2657" spans="28:53" s="94" customFormat="1">
      <c r="AB2657" s="575"/>
      <c r="AC2657" s="569"/>
      <c r="AD2657" s="569"/>
      <c r="AE2657" s="569"/>
      <c r="AF2657" s="569"/>
      <c r="AG2657" s="569"/>
      <c r="AH2657" s="569"/>
      <c r="AI2657" s="569"/>
      <c r="AJ2657" s="569"/>
      <c r="AK2657" s="569"/>
      <c r="AL2657" s="569"/>
      <c r="AM2657" s="569"/>
      <c r="AN2657" s="569"/>
      <c r="AQ2657" s="525"/>
      <c r="AR2657" s="525"/>
      <c r="AS2657" s="525"/>
      <c r="AT2657" s="525"/>
      <c r="AU2657" s="525"/>
      <c r="AV2657" s="525"/>
      <c r="AW2657" s="525"/>
      <c r="AX2657" s="525"/>
      <c r="AY2657" s="525"/>
      <c r="AZ2657" s="525"/>
      <c r="BA2657" s="525"/>
    </row>
    <row r="2658" spans="28:53" s="94" customFormat="1">
      <c r="AB2658" s="575"/>
      <c r="AC2658" s="569"/>
      <c r="AD2658" s="569"/>
      <c r="AE2658" s="569"/>
      <c r="AF2658" s="569"/>
      <c r="AG2658" s="569"/>
      <c r="AH2658" s="569"/>
      <c r="AI2658" s="569"/>
      <c r="AJ2658" s="569"/>
      <c r="AK2658" s="569"/>
      <c r="AL2658" s="569"/>
      <c r="AM2658" s="569"/>
      <c r="AN2658" s="569"/>
      <c r="AQ2658" s="525"/>
      <c r="AR2658" s="525"/>
      <c r="AS2658" s="525"/>
      <c r="AT2658" s="525"/>
      <c r="AU2658" s="525"/>
      <c r="AV2658" s="525"/>
      <c r="AW2658" s="525"/>
      <c r="AX2658" s="525"/>
      <c r="AY2658" s="525"/>
      <c r="AZ2658" s="525"/>
      <c r="BA2658" s="525"/>
    </row>
    <row r="2659" spans="28:53" s="94" customFormat="1">
      <c r="AB2659" s="575"/>
      <c r="AC2659" s="569"/>
      <c r="AD2659" s="569"/>
      <c r="AE2659" s="569"/>
      <c r="AF2659" s="569"/>
      <c r="AG2659" s="569"/>
      <c r="AH2659" s="569"/>
      <c r="AI2659" s="569"/>
      <c r="AJ2659" s="569"/>
      <c r="AK2659" s="569"/>
      <c r="AL2659" s="569"/>
      <c r="AM2659" s="569"/>
      <c r="AN2659" s="569"/>
      <c r="AQ2659" s="525"/>
      <c r="AR2659" s="525"/>
      <c r="AS2659" s="525"/>
      <c r="AT2659" s="525"/>
      <c r="AU2659" s="525"/>
      <c r="AV2659" s="525"/>
      <c r="AW2659" s="525"/>
      <c r="AX2659" s="525"/>
      <c r="AY2659" s="525"/>
      <c r="AZ2659" s="525"/>
      <c r="BA2659" s="525"/>
    </row>
    <row r="2660" spans="28:53" s="94" customFormat="1">
      <c r="AB2660" s="575"/>
      <c r="AC2660" s="569"/>
      <c r="AD2660" s="569"/>
      <c r="AE2660" s="569"/>
      <c r="AF2660" s="569"/>
      <c r="AG2660" s="569"/>
      <c r="AH2660" s="569"/>
      <c r="AI2660" s="569"/>
      <c r="AJ2660" s="569"/>
      <c r="AK2660" s="569"/>
      <c r="AL2660" s="569"/>
      <c r="AM2660" s="569"/>
      <c r="AN2660" s="569"/>
      <c r="AQ2660" s="525"/>
      <c r="AR2660" s="525"/>
      <c r="AS2660" s="525"/>
      <c r="AT2660" s="525"/>
      <c r="AU2660" s="525"/>
      <c r="AV2660" s="525"/>
      <c r="AW2660" s="525"/>
      <c r="AX2660" s="525"/>
      <c r="AY2660" s="525"/>
      <c r="AZ2660" s="525"/>
      <c r="BA2660" s="525"/>
    </row>
    <row r="2661" spans="28:53" s="94" customFormat="1">
      <c r="AB2661" s="575"/>
      <c r="AC2661" s="569"/>
      <c r="AD2661" s="569"/>
      <c r="AE2661" s="569"/>
      <c r="AF2661" s="569"/>
      <c r="AG2661" s="569"/>
      <c r="AH2661" s="569"/>
      <c r="AI2661" s="569"/>
      <c r="AJ2661" s="569"/>
      <c r="AK2661" s="569"/>
      <c r="AL2661" s="569"/>
      <c r="AM2661" s="569"/>
      <c r="AN2661" s="569"/>
      <c r="AQ2661" s="525"/>
      <c r="AR2661" s="525"/>
      <c r="AS2661" s="525"/>
      <c r="AT2661" s="525"/>
      <c r="AU2661" s="525"/>
      <c r="AV2661" s="525"/>
      <c r="AW2661" s="525"/>
      <c r="AX2661" s="525"/>
      <c r="AY2661" s="525"/>
      <c r="AZ2661" s="525"/>
      <c r="BA2661" s="525"/>
    </row>
    <row r="2662" spans="28:53" s="94" customFormat="1">
      <c r="AB2662" s="575"/>
      <c r="AC2662" s="569"/>
      <c r="AD2662" s="569"/>
      <c r="AE2662" s="569"/>
      <c r="AF2662" s="569"/>
      <c r="AG2662" s="569"/>
      <c r="AH2662" s="569"/>
      <c r="AI2662" s="569"/>
      <c r="AJ2662" s="569"/>
      <c r="AK2662" s="569"/>
      <c r="AL2662" s="569"/>
      <c r="AM2662" s="569"/>
      <c r="AN2662" s="569"/>
      <c r="AQ2662" s="525"/>
      <c r="AR2662" s="525"/>
      <c r="AS2662" s="525"/>
      <c r="AT2662" s="525"/>
      <c r="AU2662" s="525"/>
      <c r="AV2662" s="525"/>
      <c r="AW2662" s="525"/>
      <c r="AX2662" s="525"/>
      <c r="AY2662" s="525"/>
      <c r="AZ2662" s="525"/>
      <c r="BA2662" s="525"/>
    </row>
    <row r="2663" spans="28:53" s="94" customFormat="1">
      <c r="AB2663" s="575"/>
      <c r="AC2663" s="569"/>
      <c r="AD2663" s="569"/>
      <c r="AE2663" s="569"/>
      <c r="AF2663" s="569"/>
      <c r="AG2663" s="569"/>
      <c r="AH2663" s="569"/>
      <c r="AI2663" s="569"/>
      <c r="AJ2663" s="569"/>
      <c r="AK2663" s="569"/>
      <c r="AL2663" s="569"/>
      <c r="AM2663" s="569"/>
      <c r="AN2663" s="569"/>
      <c r="AQ2663" s="525"/>
      <c r="AR2663" s="525"/>
      <c r="AS2663" s="525"/>
      <c r="AT2663" s="525"/>
      <c r="AU2663" s="525"/>
      <c r="AV2663" s="525"/>
      <c r="AW2663" s="525"/>
      <c r="AX2663" s="525"/>
      <c r="AY2663" s="525"/>
      <c r="AZ2663" s="525"/>
      <c r="BA2663" s="525"/>
    </row>
    <row r="2664" spans="28:53" s="94" customFormat="1">
      <c r="AB2664" s="575"/>
      <c r="AC2664" s="569"/>
      <c r="AD2664" s="569"/>
      <c r="AE2664" s="569"/>
      <c r="AF2664" s="569"/>
      <c r="AG2664" s="569"/>
      <c r="AH2664" s="569"/>
      <c r="AI2664" s="569"/>
      <c r="AJ2664" s="569"/>
      <c r="AK2664" s="569"/>
      <c r="AL2664" s="569"/>
      <c r="AM2664" s="569"/>
      <c r="AN2664" s="569"/>
      <c r="AQ2664" s="525"/>
      <c r="AR2664" s="525"/>
      <c r="AS2664" s="525"/>
      <c r="AT2664" s="525"/>
      <c r="AU2664" s="525"/>
      <c r="AV2664" s="525"/>
      <c r="AW2664" s="525"/>
      <c r="AX2664" s="525"/>
      <c r="AY2664" s="525"/>
      <c r="AZ2664" s="525"/>
      <c r="BA2664" s="525"/>
    </row>
    <row r="2665" spans="28:53" s="94" customFormat="1">
      <c r="AB2665" s="575"/>
      <c r="AC2665" s="569"/>
      <c r="AD2665" s="569"/>
      <c r="AE2665" s="569"/>
      <c r="AF2665" s="569"/>
      <c r="AG2665" s="569"/>
      <c r="AH2665" s="569"/>
      <c r="AI2665" s="569"/>
      <c r="AJ2665" s="569"/>
      <c r="AK2665" s="569"/>
      <c r="AL2665" s="569"/>
      <c r="AM2665" s="569"/>
      <c r="AN2665" s="569"/>
      <c r="AQ2665" s="525"/>
      <c r="AR2665" s="525"/>
      <c r="AS2665" s="525"/>
      <c r="AT2665" s="525"/>
      <c r="AU2665" s="525"/>
      <c r="AV2665" s="525"/>
      <c r="AW2665" s="525"/>
      <c r="AX2665" s="525"/>
      <c r="AY2665" s="525"/>
      <c r="AZ2665" s="525"/>
      <c r="BA2665" s="525"/>
    </row>
    <row r="2666" spans="28:53" s="94" customFormat="1">
      <c r="AB2666" s="575"/>
      <c r="AC2666" s="569"/>
      <c r="AD2666" s="569"/>
      <c r="AE2666" s="569"/>
      <c r="AF2666" s="569"/>
      <c r="AG2666" s="569"/>
      <c r="AH2666" s="569"/>
      <c r="AI2666" s="569"/>
      <c r="AJ2666" s="569"/>
      <c r="AK2666" s="569"/>
      <c r="AL2666" s="569"/>
      <c r="AM2666" s="569"/>
      <c r="AN2666" s="569"/>
      <c r="AQ2666" s="525"/>
      <c r="AR2666" s="525"/>
      <c r="AS2666" s="525"/>
      <c r="AT2666" s="525"/>
      <c r="AU2666" s="525"/>
      <c r="AV2666" s="525"/>
      <c r="AW2666" s="525"/>
      <c r="AX2666" s="525"/>
      <c r="AY2666" s="525"/>
      <c r="AZ2666" s="525"/>
      <c r="BA2666" s="525"/>
    </row>
    <row r="2667" spans="28:53" s="94" customFormat="1">
      <c r="AB2667" s="575"/>
      <c r="AC2667" s="569"/>
      <c r="AD2667" s="569"/>
      <c r="AE2667" s="569"/>
      <c r="AF2667" s="569"/>
      <c r="AG2667" s="569"/>
      <c r="AH2667" s="569"/>
      <c r="AI2667" s="569"/>
      <c r="AJ2667" s="569"/>
      <c r="AK2667" s="569"/>
      <c r="AL2667" s="569"/>
      <c r="AM2667" s="569"/>
      <c r="AN2667" s="569"/>
      <c r="AQ2667" s="525"/>
      <c r="AR2667" s="525"/>
      <c r="AS2667" s="525"/>
      <c r="AT2667" s="525"/>
      <c r="AU2667" s="525"/>
      <c r="AV2667" s="525"/>
      <c r="AW2667" s="525"/>
      <c r="AX2667" s="525"/>
      <c r="AY2667" s="525"/>
      <c r="AZ2667" s="525"/>
      <c r="BA2667" s="525"/>
    </row>
    <row r="2668" spans="28:53" s="94" customFormat="1">
      <c r="AB2668" s="575"/>
      <c r="AC2668" s="569"/>
      <c r="AD2668" s="569"/>
      <c r="AE2668" s="569"/>
      <c r="AF2668" s="569"/>
      <c r="AG2668" s="569"/>
      <c r="AH2668" s="569"/>
      <c r="AI2668" s="569"/>
      <c r="AJ2668" s="569"/>
      <c r="AK2668" s="569"/>
      <c r="AL2668" s="569"/>
      <c r="AM2668" s="569"/>
      <c r="AN2668" s="569"/>
      <c r="AQ2668" s="525"/>
      <c r="AR2668" s="525"/>
      <c r="AS2668" s="525"/>
      <c r="AT2668" s="525"/>
      <c r="AU2668" s="525"/>
      <c r="AV2668" s="525"/>
      <c r="AW2668" s="525"/>
      <c r="AX2668" s="525"/>
      <c r="AY2668" s="525"/>
      <c r="AZ2668" s="525"/>
      <c r="BA2668" s="525"/>
    </row>
    <row r="2669" spans="28:53" s="94" customFormat="1">
      <c r="AB2669" s="575"/>
      <c r="AC2669" s="569"/>
      <c r="AD2669" s="569"/>
      <c r="AE2669" s="569"/>
      <c r="AF2669" s="569"/>
      <c r="AG2669" s="569"/>
      <c r="AH2669" s="569"/>
      <c r="AI2669" s="569"/>
      <c r="AJ2669" s="569"/>
      <c r="AK2669" s="569"/>
      <c r="AL2669" s="569"/>
      <c r="AM2669" s="569"/>
      <c r="AN2669" s="569"/>
      <c r="AQ2669" s="525"/>
      <c r="AR2669" s="525"/>
      <c r="AS2669" s="525"/>
      <c r="AT2669" s="525"/>
      <c r="AU2669" s="525"/>
      <c r="AV2669" s="525"/>
      <c r="AW2669" s="525"/>
      <c r="AX2669" s="525"/>
      <c r="AY2669" s="525"/>
      <c r="AZ2669" s="525"/>
      <c r="BA2669" s="525"/>
    </row>
    <row r="2670" spans="28:53" s="94" customFormat="1">
      <c r="AB2670" s="575"/>
      <c r="AC2670" s="569"/>
      <c r="AD2670" s="569"/>
      <c r="AE2670" s="569"/>
      <c r="AF2670" s="569"/>
      <c r="AG2670" s="569"/>
      <c r="AH2670" s="569"/>
      <c r="AI2670" s="569"/>
      <c r="AJ2670" s="569"/>
      <c r="AK2670" s="569"/>
      <c r="AL2670" s="569"/>
      <c r="AM2670" s="569"/>
      <c r="AN2670" s="569"/>
      <c r="AQ2670" s="525"/>
      <c r="AR2670" s="525"/>
      <c r="AS2670" s="525"/>
      <c r="AT2670" s="525"/>
      <c r="AU2670" s="525"/>
      <c r="AV2670" s="525"/>
      <c r="AW2670" s="525"/>
      <c r="AX2670" s="525"/>
      <c r="AY2670" s="525"/>
      <c r="AZ2670" s="525"/>
      <c r="BA2670" s="525"/>
    </row>
    <row r="2671" spans="28:53" s="94" customFormat="1">
      <c r="AB2671" s="575"/>
      <c r="AC2671" s="569"/>
      <c r="AD2671" s="569"/>
      <c r="AE2671" s="569"/>
      <c r="AF2671" s="569"/>
      <c r="AG2671" s="569"/>
      <c r="AH2671" s="569"/>
      <c r="AI2671" s="569"/>
      <c r="AJ2671" s="569"/>
      <c r="AK2671" s="569"/>
      <c r="AL2671" s="569"/>
      <c r="AM2671" s="569"/>
      <c r="AN2671" s="569"/>
      <c r="AQ2671" s="525"/>
      <c r="AR2671" s="525"/>
      <c r="AS2671" s="525"/>
      <c r="AT2671" s="525"/>
      <c r="AU2671" s="525"/>
      <c r="AV2671" s="525"/>
      <c r="AW2671" s="525"/>
      <c r="AX2671" s="525"/>
      <c r="AY2671" s="525"/>
      <c r="AZ2671" s="525"/>
      <c r="BA2671" s="525"/>
    </row>
    <row r="2672" spans="28:53" s="94" customFormat="1">
      <c r="AB2672" s="575"/>
      <c r="AC2672" s="569"/>
      <c r="AD2672" s="569"/>
      <c r="AE2672" s="569"/>
      <c r="AF2672" s="569"/>
      <c r="AG2672" s="569"/>
      <c r="AH2672" s="569"/>
      <c r="AI2672" s="569"/>
      <c r="AJ2672" s="569"/>
      <c r="AK2672" s="569"/>
      <c r="AL2672" s="569"/>
      <c r="AM2672" s="569"/>
      <c r="AN2672" s="569"/>
      <c r="AQ2672" s="525"/>
      <c r="AR2672" s="525"/>
      <c r="AS2672" s="525"/>
      <c r="AT2672" s="525"/>
      <c r="AU2672" s="525"/>
      <c r="AV2672" s="525"/>
      <c r="AW2672" s="525"/>
      <c r="AX2672" s="525"/>
      <c r="AY2672" s="525"/>
      <c r="AZ2672" s="525"/>
      <c r="BA2672" s="525"/>
    </row>
    <row r="2673" spans="28:53" s="94" customFormat="1">
      <c r="AB2673" s="575"/>
      <c r="AC2673" s="569"/>
      <c r="AD2673" s="569"/>
      <c r="AE2673" s="569"/>
      <c r="AF2673" s="569"/>
      <c r="AG2673" s="569"/>
      <c r="AH2673" s="569"/>
      <c r="AI2673" s="569"/>
      <c r="AJ2673" s="569"/>
      <c r="AK2673" s="569"/>
      <c r="AL2673" s="569"/>
      <c r="AM2673" s="569"/>
      <c r="AN2673" s="569"/>
      <c r="AQ2673" s="525"/>
      <c r="AR2673" s="525"/>
      <c r="AS2673" s="525"/>
      <c r="AT2673" s="525"/>
      <c r="AU2673" s="525"/>
      <c r="AV2673" s="525"/>
      <c r="AW2673" s="525"/>
      <c r="AX2673" s="525"/>
      <c r="AY2673" s="525"/>
      <c r="AZ2673" s="525"/>
      <c r="BA2673" s="525"/>
    </row>
    <row r="2674" spans="28:53" s="94" customFormat="1">
      <c r="AB2674" s="575"/>
      <c r="AC2674" s="569"/>
      <c r="AD2674" s="569"/>
      <c r="AE2674" s="569"/>
      <c r="AF2674" s="569"/>
      <c r="AG2674" s="569"/>
      <c r="AH2674" s="569"/>
      <c r="AI2674" s="569"/>
      <c r="AJ2674" s="569"/>
      <c r="AK2674" s="569"/>
      <c r="AL2674" s="569"/>
      <c r="AM2674" s="569"/>
      <c r="AN2674" s="569"/>
      <c r="AQ2674" s="525"/>
      <c r="AR2674" s="525"/>
      <c r="AS2674" s="525"/>
      <c r="AT2674" s="525"/>
      <c r="AU2674" s="525"/>
      <c r="AV2674" s="525"/>
      <c r="AW2674" s="525"/>
      <c r="AX2674" s="525"/>
      <c r="AY2674" s="525"/>
      <c r="AZ2674" s="525"/>
      <c r="BA2674" s="525"/>
    </row>
    <row r="2675" spans="28:53" s="94" customFormat="1">
      <c r="AB2675" s="575"/>
      <c r="AC2675" s="569"/>
      <c r="AD2675" s="569"/>
      <c r="AE2675" s="569"/>
      <c r="AF2675" s="569"/>
      <c r="AG2675" s="569"/>
      <c r="AH2675" s="569"/>
      <c r="AI2675" s="569"/>
      <c r="AJ2675" s="569"/>
      <c r="AK2675" s="569"/>
      <c r="AL2675" s="569"/>
      <c r="AM2675" s="569"/>
      <c r="AN2675" s="569"/>
      <c r="AQ2675" s="525"/>
      <c r="AR2675" s="525"/>
      <c r="AS2675" s="525"/>
      <c r="AT2675" s="525"/>
      <c r="AU2675" s="525"/>
      <c r="AV2675" s="525"/>
      <c r="AW2675" s="525"/>
      <c r="AX2675" s="525"/>
      <c r="AY2675" s="525"/>
      <c r="AZ2675" s="525"/>
      <c r="BA2675" s="525"/>
    </row>
    <row r="2676" spans="28:53" s="94" customFormat="1">
      <c r="AB2676" s="575"/>
      <c r="AC2676" s="569"/>
      <c r="AD2676" s="569"/>
      <c r="AE2676" s="569"/>
      <c r="AF2676" s="569"/>
      <c r="AG2676" s="569"/>
      <c r="AH2676" s="569"/>
      <c r="AI2676" s="569"/>
      <c r="AJ2676" s="569"/>
      <c r="AK2676" s="569"/>
      <c r="AL2676" s="569"/>
      <c r="AM2676" s="569"/>
      <c r="AN2676" s="569"/>
      <c r="AQ2676" s="525"/>
      <c r="AR2676" s="525"/>
      <c r="AS2676" s="525"/>
      <c r="AT2676" s="525"/>
      <c r="AU2676" s="525"/>
      <c r="AV2676" s="525"/>
      <c r="AW2676" s="525"/>
      <c r="AX2676" s="525"/>
      <c r="AY2676" s="525"/>
      <c r="AZ2676" s="525"/>
      <c r="BA2676" s="525"/>
    </row>
    <row r="2677" spans="28:53" s="94" customFormat="1">
      <c r="AB2677" s="575"/>
      <c r="AC2677" s="569"/>
      <c r="AD2677" s="569"/>
      <c r="AE2677" s="569"/>
      <c r="AF2677" s="569"/>
      <c r="AG2677" s="569"/>
      <c r="AH2677" s="569"/>
      <c r="AI2677" s="569"/>
      <c r="AJ2677" s="569"/>
      <c r="AK2677" s="569"/>
      <c r="AL2677" s="569"/>
      <c r="AM2677" s="569"/>
      <c r="AN2677" s="569"/>
      <c r="AQ2677" s="525"/>
      <c r="AR2677" s="525"/>
      <c r="AS2677" s="525"/>
      <c r="AT2677" s="525"/>
      <c r="AU2677" s="525"/>
      <c r="AV2677" s="525"/>
      <c r="AW2677" s="525"/>
      <c r="AX2677" s="525"/>
      <c r="AY2677" s="525"/>
      <c r="AZ2677" s="525"/>
      <c r="BA2677" s="525"/>
    </row>
    <row r="2678" spans="28:53" s="94" customFormat="1">
      <c r="AB2678" s="575"/>
      <c r="AC2678" s="569"/>
      <c r="AD2678" s="569"/>
      <c r="AE2678" s="569"/>
      <c r="AF2678" s="569"/>
      <c r="AG2678" s="569"/>
      <c r="AH2678" s="569"/>
      <c r="AI2678" s="569"/>
      <c r="AJ2678" s="569"/>
      <c r="AK2678" s="569"/>
      <c r="AL2678" s="569"/>
      <c r="AM2678" s="569"/>
      <c r="AN2678" s="569"/>
      <c r="AQ2678" s="525"/>
      <c r="AR2678" s="525"/>
      <c r="AS2678" s="525"/>
      <c r="AT2678" s="525"/>
      <c r="AU2678" s="525"/>
      <c r="AV2678" s="525"/>
      <c r="AW2678" s="525"/>
      <c r="AX2678" s="525"/>
      <c r="AY2678" s="525"/>
      <c r="AZ2678" s="525"/>
      <c r="BA2678" s="525"/>
    </row>
    <row r="2679" spans="28:53" s="94" customFormat="1">
      <c r="AB2679" s="575"/>
      <c r="AC2679" s="569"/>
      <c r="AD2679" s="569"/>
      <c r="AE2679" s="569"/>
      <c r="AF2679" s="569"/>
      <c r="AG2679" s="569"/>
      <c r="AH2679" s="569"/>
      <c r="AI2679" s="569"/>
      <c r="AJ2679" s="569"/>
      <c r="AK2679" s="569"/>
      <c r="AL2679" s="569"/>
      <c r="AM2679" s="569"/>
      <c r="AN2679" s="569"/>
      <c r="AQ2679" s="525"/>
      <c r="AR2679" s="525"/>
      <c r="AS2679" s="525"/>
      <c r="AT2679" s="525"/>
      <c r="AU2679" s="525"/>
      <c r="AV2679" s="525"/>
      <c r="AW2679" s="525"/>
      <c r="AX2679" s="525"/>
      <c r="AY2679" s="525"/>
      <c r="AZ2679" s="525"/>
      <c r="BA2679" s="525"/>
    </row>
    <row r="2680" spans="28:53" s="94" customFormat="1">
      <c r="AB2680" s="575"/>
      <c r="AC2680" s="569"/>
      <c r="AD2680" s="569"/>
      <c r="AE2680" s="569"/>
      <c r="AF2680" s="569"/>
      <c r="AG2680" s="569"/>
      <c r="AH2680" s="569"/>
      <c r="AI2680" s="569"/>
      <c r="AJ2680" s="569"/>
      <c r="AK2680" s="569"/>
      <c r="AL2680" s="569"/>
      <c r="AM2680" s="569"/>
      <c r="AN2680" s="569"/>
      <c r="AQ2680" s="525"/>
      <c r="AR2680" s="525"/>
      <c r="AS2680" s="525"/>
      <c r="AT2680" s="525"/>
      <c r="AU2680" s="525"/>
      <c r="AV2680" s="525"/>
      <c r="AW2680" s="525"/>
      <c r="AX2680" s="525"/>
      <c r="AY2680" s="525"/>
      <c r="AZ2680" s="525"/>
      <c r="BA2680" s="525"/>
    </row>
    <row r="2681" spans="28:53" s="94" customFormat="1">
      <c r="AB2681" s="575"/>
      <c r="AC2681" s="569"/>
      <c r="AD2681" s="569"/>
      <c r="AE2681" s="569"/>
      <c r="AF2681" s="569"/>
      <c r="AG2681" s="569"/>
      <c r="AH2681" s="569"/>
      <c r="AI2681" s="569"/>
      <c r="AJ2681" s="569"/>
      <c r="AK2681" s="569"/>
      <c r="AL2681" s="569"/>
      <c r="AM2681" s="569"/>
      <c r="AN2681" s="569"/>
      <c r="AQ2681" s="525"/>
      <c r="AR2681" s="525"/>
      <c r="AS2681" s="525"/>
      <c r="AT2681" s="525"/>
      <c r="AU2681" s="525"/>
      <c r="AV2681" s="525"/>
      <c r="AW2681" s="525"/>
      <c r="AX2681" s="525"/>
      <c r="AY2681" s="525"/>
      <c r="AZ2681" s="525"/>
      <c r="BA2681" s="525"/>
    </row>
    <row r="2682" spans="28:53" s="94" customFormat="1">
      <c r="AB2682" s="575"/>
      <c r="AC2682" s="569"/>
      <c r="AD2682" s="569"/>
      <c r="AE2682" s="569"/>
      <c r="AF2682" s="569"/>
      <c r="AG2682" s="569"/>
      <c r="AH2682" s="569"/>
      <c r="AI2682" s="569"/>
      <c r="AJ2682" s="569"/>
      <c r="AK2682" s="569"/>
      <c r="AL2682" s="569"/>
      <c r="AM2682" s="569"/>
      <c r="AN2682" s="569"/>
      <c r="AQ2682" s="525"/>
      <c r="AR2682" s="525"/>
      <c r="AS2682" s="525"/>
      <c r="AT2682" s="525"/>
      <c r="AU2682" s="525"/>
      <c r="AV2682" s="525"/>
      <c r="AW2682" s="525"/>
      <c r="AX2682" s="525"/>
      <c r="AY2682" s="525"/>
      <c r="AZ2682" s="525"/>
      <c r="BA2682" s="525"/>
    </row>
    <row r="2683" spans="28:53" s="94" customFormat="1">
      <c r="AB2683" s="575"/>
      <c r="AC2683" s="569"/>
      <c r="AD2683" s="569"/>
      <c r="AE2683" s="569"/>
      <c r="AF2683" s="569"/>
      <c r="AG2683" s="569"/>
      <c r="AH2683" s="569"/>
      <c r="AI2683" s="569"/>
      <c r="AJ2683" s="569"/>
      <c r="AK2683" s="569"/>
      <c r="AL2683" s="569"/>
      <c r="AM2683" s="569"/>
      <c r="AN2683" s="569"/>
      <c r="AQ2683" s="525"/>
      <c r="AR2683" s="525"/>
      <c r="AS2683" s="525"/>
      <c r="AT2683" s="525"/>
      <c r="AU2683" s="525"/>
      <c r="AV2683" s="525"/>
      <c r="AW2683" s="525"/>
      <c r="AX2683" s="525"/>
      <c r="AY2683" s="525"/>
      <c r="AZ2683" s="525"/>
      <c r="BA2683" s="525"/>
    </row>
    <row r="2684" spans="28:53" s="94" customFormat="1">
      <c r="AB2684" s="575"/>
      <c r="AC2684" s="569"/>
      <c r="AD2684" s="569"/>
      <c r="AE2684" s="569"/>
      <c r="AF2684" s="569"/>
      <c r="AG2684" s="569"/>
      <c r="AH2684" s="569"/>
      <c r="AI2684" s="569"/>
      <c r="AJ2684" s="569"/>
      <c r="AK2684" s="569"/>
      <c r="AL2684" s="569"/>
      <c r="AM2684" s="569"/>
      <c r="AN2684" s="569"/>
      <c r="AQ2684" s="525"/>
      <c r="AR2684" s="525"/>
      <c r="AS2684" s="525"/>
      <c r="AT2684" s="525"/>
      <c r="AU2684" s="525"/>
      <c r="AV2684" s="525"/>
      <c r="AW2684" s="525"/>
      <c r="AX2684" s="525"/>
      <c r="AY2684" s="525"/>
      <c r="AZ2684" s="525"/>
      <c r="BA2684" s="525"/>
    </row>
    <row r="2685" spans="28:53" s="94" customFormat="1">
      <c r="AB2685" s="575"/>
      <c r="AC2685" s="569"/>
      <c r="AD2685" s="569"/>
      <c r="AE2685" s="569"/>
      <c r="AF2685" s="569"/>
      <c r="AG2685" s="569"/>
      <c r="AH2685" s="569"/>
      <c r="AI2685" s="569"/>
      <c r="AJ2685" s="569"/>
      <c r="AK2685" s="569"/>
      <c r="AL2685" s="569"/>
      <c r="AM2685" s="569"/>
      <c r="AN2685" s="569"/>
      <c r="AQ2685" s="525"/>
      <c r="AR2685" s="525"/>
      <c r="AS2685" s="525"/>
      <c r="AT2685" s="525"/>
      <c r="AU2685" s="525"/>
      <c r="AV2685" s="525"/>
      <c r="AW2685" s="525"/>
      <c r="AX2685" s="525"/>
      <c r="AY2685" s="525"/>
      <c r="AZ2685" s="525"/>
      <c r="BA2685" s="525"/>
    </row>
    <row r="2686" spans="28:53" s="94" customFormat="1">
      <c r="AB2686" s="575"/>
      <c r="AC2686" s="569"/>
      <c r="AD2686" s="569"/>
      <c r="AE2686" s="569"/>
      <c r="AF2686" s="569"/>
      <c r="AG2686" s="569"/>
      <c r="AH2686" s="569"/>
      <c r="AI2686" s="569"/>
      <c r="AJ2686" s="569"/>
      <c r="AK2686" s="569"/>
      <c r="AL2686" s="569"/>
      <c r="AM2686" s="569"/>
      <c r="AN2686" s="569"/>
      <c r="AQ2686" s="525"/>
      <c r="AR2686" s="525"/>
      <c r="AS2686" s="525"/>
      <c r="AT2686" s="525"/>
      <c r="AU2686" s="525"/>
      <c r="AV2686" s="525"/>
      <c r="AW2686" s="525"/>
      <c r="AX2686" s="525"/>
      <c r="AY2686" s="525"/>
      <c r="AZ2686" s="525"/>
      <c r="BA2686" s="525"/>
    </row>
    <row r="2687" spans="28:53" s="94" customFormat="1">
      <c r="AB2687" s="575"/>
      <c r="AC2687" s="569"/>
      <c r="AD2687" s="569"/>
      <c r="AE2687" s="569"/>
      <c r="AF2687" s="569"/>
      <c r="AG2687" s="569"/>
      <c r="AH2687" s="569"/>
      <c r="AI2687" s="569"/>
      <c r="AJ2687" s="569"/>
      <c r="AK2687" s="569"/>
      <c r="AL2687" s="569"/>
      <c r="AM2687" s="569"/>
      <c r="AN2687" s="569"/>
      <c r="AQ2687" s="525"/>
      <c r="AR2687" s="525"/>
      <c r="AS2687" s="525"/>
      <c r="AT2687" s="525"/>
      <c r="AU2687" s="525"/>
      <c r="AV2687" s="525"/>
      <c r="AW2687" s="525"/>
      <c r="AX2687" s="525"/>
      <c r="AY2687" s="525"/>
      <c r="AZ2687" s="525"/>
      <c r="BA2687" s="525"/>
    </row>
    <row r="2688" spans="28:53" s="94" customFormat="1">
      <c r="AB2688" s="575"/>
      <c r="AC2688" s="569"/>
      <c r="AD2688" s="569"/>
      <c r="AE2688" s="569"/>
      <c r="AF2688" s="569"/>
      <c r="AG2688" s="569"/>
      <c r="AH2688" s="569"/>
      <c r="AI2688" s="569"/>
      <c r="AJ2688" s="569"/>
      <c r="AK2688" s="569"/>
      <c r="AL2688" s="569"/>
      <c r="AM2688" s="569"/>
      <c r="AN2688" s="569"/>
      <c r="AQ2688" s="525"/>
      <c r="AR2688" s="525"/>
      <c r="AS2688" s="525"/>
      <c r="AT2688" s="525"/>
      <c r="AU2688" s="525"/>
      <c r="AV2688" s="525"/>
      <c r="AW2688" s="525"/>
      <c r="AX2688" s="525"/>
      <c r="AY2688" s="525"/>
      <c r="AZ2688" s="525"/>
      <c r="BA2688" s="525"/>
    </row>
    <row r="2689" spans="28:53" s="94" customFormat="1">
      <c r="AB2689" s="575"/>
      <c r="AC2689" s="569"/>
      <c r="AD2689" s="569"/>
      <c r="AE2689" s="569"/>
      <c r="AF2689" s="569"/>
      <c r="AG2689" s="569"/>
      <c r="AH2689" s="569"/>
      <c r="AI2689" s="569"/>
      <c r="AJ2689" s="569"/>
      <c r="AK2689" s="569"/>
      <c r="AL2689" s="569"/>
      <c r="AM2689" s="569"/>
      <c r="AN2689" s="569"/>
      <c r="AQ2689" s="525"/>
      <c r="AR2689" s="525"/>
      <c r="AS2689" s="525"/>
      <c r="AT2689" s="525"/>
      <c r="AU2689" s="525"/>
      <c r="AV2689" s="525"/>
      <c r="AW2689" s="525"/>
      <c r="AX2689" s="525"/>
      <c r="AY2689" s="525"/>
      <c r="AZ2689" s="525"/>
      <c r="BA2689" s="525"/>
    </row>
    <row r="2690" spans="28:53" s="94" customFormat="1">
      <c r="AB2690" s="575"/>
      <c r="AC2690" s="569"/>
      <c r="AD2690" s="569"/>
      <c r="AE2690" s="569"/>
      <c r="AF2690" s="569"/>
      <c r="AG2690" s="569"/>
      <c r="AH2690" s="569"/>
      <c r="AI2690" s="569"/>
      <c r="AJ2690" s="569"/>
      <c r="AK2690" s="569"/>
      <c r="AL2690" s="569"/>
      <c r="AM2690" s="569"/>
      <c r="AN2690" s="569"/>
      <c r="AQ2690" s="525"/>
      <c r="AR2690" s="525"/>
      <c r="AS2690" s="525"/>
      <c r="AT2690" s="525"/>
      <c r="AU2690" s="525"/>
      <c r="AV2690" s="525"/>
      <c r="AW2690" s="525"/>
      <c r="AX2690" s="525"/>
      <c r="AY2690" s="525"/>
      <c r="AZ2690" s="525"/>
      <c r="BA2690" s="525"/>
    </row>
    <row r="2691" spans="28:53" s="94" customFormat="1">
      <c r="AB2691" s="575"/>
      <c r="AC2691" s="569"/>
      <c r="AD2691" s="569"/>
      <c r="AE2691" s="569"/>
      <c r="AF2691" s="569"/>
      <c r="AG2691" s="569"/>
      <c r="AH2691" s="569"/>
      <c r="AI2691" s="569"/>
      <c r="AJ2691" s="569"/>
      <c r="AK2691" s="569"/>
      <c r="AL2691" s="569"/>
      <c r="AM2691" s="569"/>
      <c r="AN2691" s="569"/>
      <c r="AQ2691" s="525"/>
      <c r="AR2691" s="525"/>
      <c r="AS2691" s="525"/>
      <c r="AT2691" s="525"/>
      <c r="AU2691" s="525"/>
      <c r="AV2691" s="525"/>
      <c r="AW2691" s="525"/>
      <c r="AX2691" s="525"/>
      <c r="AY2691" s="525"/>
      <c r="AZ2691" s="525"/>
      <c r="BA2691" s="525"/>
    </row>
    <row r="2692" spans="28:53" s="94" customFormat="1">
      <c r="AB2692" s="575"/>
      <c r="AC2692" s="569"/>
      <c r="AD2692" s="569"/>
      <c r="AE2692" s="569"/>
      <c r="AF2692" s="569"/>
      <c r="AG2692" s="569"/>
      <c r="AH2692" s="569"/>
      <c r="AI2692" s="569"/>
      <c r="AJ2692" s="569"/>
      <c r="AK2692" s="569"/>
      <c r="AL2692" s="569"/>
      <c r="AM2692" s="569"/>
      <c r="AN2692" s="569"/>
      <c r="AQ2692" s="525"/>
      <c r="AR2692" s="525"/>
      <c r="AS2692" s="525"/>
      <c r="AT2692" s="525"/>
      <c r="AU2692" s="525"/>
      <c r="AV2692" s="525"/>
      <c r="AW2692" s="525"/>
      <c r="AX2692" s="525"/>
      <c r="AY2692" s="525"/>
      <c r="AZ2692" s="525"/>
      <c r="BA2692" s="525"/>
    </row>
    <row r="2693" spans="28:53" s="94" customFormat="1">
      <c r="AB2693" s="575"/>
      <c r="AC2693" s="569"/>
      <c r="AD2693" s="569"/>
      <c r="AE2693" s="569"/>
      <c r="AF2693" s="569"/>
      <c r="AG2693" s="569"/>
      <c r="AH2693" s="569"/>
      <c r="AI2693" s="569"/>
      <c r="AJ2693" s="569"/>
      <c r="AK2693" s="569"/>
      <c r="AL2693" s="569"/>
      <c r="AM2693" s="569"/>
      <c r="AN2693" s="569"/>
      <c r="AQ2693" s="525"/>
      <c r="AR2693" s="525"/>
      <c r="AS2693" s="525"/>
      <c r="AT2693" s="525"/>
      <c r="AU2693" s="525"/>
      <c r="AV2693" s="525"/>
      <c r="AW2693" s="525"/>
      <c r="AX2693" s="525"/>
      <c r="AY2693" s="525"/>
      <c r="AZ2693" s="525"/>
      <c r="BA2693" s="525"/>
    </row>
    <row r="2694" spans="28:53" s="94" customFormat="1">
      <c r="AB2694" s="575"/>
      <c r="AC2694" s="569"/>
      <c r="AD2694" s="569"/>
      <c r="AE2694" s="569"/>
      <c r="AF2694" s="569"/>
      <c r="AG2694" s="569"/>
      <c r="AH2694" s="569"/>
      <c r="AI2694" s="569"/>
      <c r="AJ2694" s="569"/>
      <c r="AK2694" s="569"/>
      <c r="AL2694" s="569"/>
      <c r="AM2694" s="569"/>
      <c r="AN2694" s="569"/>
      <c r="AQ2694" s="525"/>
      <c r="AR2694" s="525"/>
      <c r="AS2694" s="525"/>
      <c r="AT2694" s="525"/>
      <c r="AU2694" s="525"/>
      <c r="AV2694" s="525"/>
      <c r="AW2694" s="525"/>
      <c r="AX2694" s="525"/>
      <c r="AY2694" s="525"/>
      <c r="AZ2694" s="525"/>
      <c r="BA2694" s="525"/>
    </row>
    <row r="2695" spans="28:53" s="94" customFormat="1">
      <c r="AB2695" s="575"/>
      <c r="AC2695" s="569"/>
      <c r="AD2695" s="569"/>
      <c r="AE2695" s="569"/>
      <c r="AF2695" s="569"/>
      <c r="AG2695" s="569"/>
      <c r="AH2695" s="569"/>
      <c r="AI2695" s="569"/>
      <c r="AJ2695" s="569"/>
      <c r="AK2695" s="569"/>
      <c r="AL2695" s="569"/>
      <c r="AM2695" s="569"/>
      <c r="AN2695" s="569"/>
      <c r="AQ2695" s="525"/>
      <c r="AR2695" s="525"/>
      <c r="AS2695" s="525"/>
      <c r="AT2695" s="525"/>
      <c r="AU2695" s="525"/>
      <c r="AV2695" s="525"/>
      <c r="AW2695" s="525"/>
      <c r="AX2695" s="525"/>
      <c r="AY2695" s="525"/>
      <c r="AZ2695" s="525"/>
      <c r="BA2695" s="525"/>
    </row>
    <row r="2696" spans="28:53" s="94" customFormat="1">
      <c r="AB2696" s="575"/>
      <c r="AC2696" s="569"/>
      <c r="AD2696" s="569"/>
      <c r="AE2696" s="569"/>
      <c r="AF2696" s="569"/>
      <c r="AG2696" s="569"/>
      <c r="AH2696" s="569"/>
      <c r="AI2696" s="569"/>
      <c r="AJ2696" s="569"/>
      <c r="AK2696" s="569"/>
      <c r="AL2696" s="569"/>
      <c r="AM2696" s="569"/>
      <c r="AN2696" s="569"/>
      <c r="AQ2696" s="525"/>
      <c r="AR2696" s="525"/>
      <c r="AS2696" s="525"/>
      <c r="AT2696" s="525"/>
      <c r="AU2696" s="525"/>
      <c r="AV2696" s="525"/>
      <c r="AW2696" s="525"/>
      <c r="AX2696" s="525"/>
      <c r="AY2696" s="525"/>
      <c r="AZ2696" s="525"/>
      <c r="BA2696" s="525"/>
    </row>
    <row r="2697" spans="28:53" s="94" customFormat="1">
      <c r="AB2697" s="575"/>
      <c r="AC2697" s="569"/>
      <c r="AD2697" s="569"/>
      <c r="AE2697" s="569"/>
      <c r="AF2697" s="569"/>
      <c r="AG2697" s="569"/>
      <c r="AH2697" s="569"/>
      <c r="AI2697" s="569"/>
      <c r="AJ2697" s="569"/>
      <c r="AK2697" s="569"/>
      <c r="AL2697" s="569"/>
      <c r="AM2697" s="569"/>
      <c r="AN2697" s="569"/>
      <c r="AQ2697" s="525"/>
      <c r="AR2697" s="525"/>
      <c r="AS2697" s="525"/>
      <c r="AT2697" s="525"/>
      <c r="AU2697" s="525"/>
      <c r="AV2697" s="525"/>
      <c r="AW2697" s="525"/>
      <c r="AX2697" s="525"/>
      <c r="AY2697" s="525"/>
      <c r="AZ2697" s="525"/>
      <c r="BA2697" s="525"/>
    </row>
    <row r="2698" spans="28:53" s="94" customFormat="1">
      <c r="AB2698" s="575"/>
      <c r="AC2698" s="569"/>
      <c r="AD2698" s="569"/>
      <c r="AE2698" s="569"/>
      <c r="AF2698" s="569"/>
      <c r="AG2698" s="569"/>
      <c r="AH2698" s="569"/>
      <c r="AI2698" s="569"/>
      <c r="AJ2698" s="569"/>
      <c r="AK2698" s="569"/>
      <c r="AL2698" s="569"/>
      <c r="AM2698" s="569"/>
      <c r="AN2698" s="569"/>
      <c r="AQ2698" s="525"/>
      <c r="AR2698" s="525"/>
      <c r="AS2698" s="525"/>
      <c r="AT2698" s="525"/>
      <c r="AU2698" s="525"/>
      <c r="AV2698" s="525"/>
      <c r="AW2698" s="525"/>
      <c r="AX2698" s="525"/>
      <c r="AY2698" s="525"/>
      <c r="AZ2698" s="525"/>
      <c r="BA2698" s="525"/>
    </row>
    <row r="2699" spans="28:53" s="94" customFormat="1">
      <c r="AB2699" s="575"/>
      <c r="AC2699" s="569"/>
      <c r="AD2699" s="569"/>
      <c r="AE2699" s="569"/>
      <c r="AF2699" s="569"/>
      <c r="AG2699" s="569"/>
      <c r="AH2699" s="569"/>
      <c r="AI2699" s="569"/>
      <c r="AJ2699" s="569"/>
      <c r="AK2699" s="569"/>
      <c r="AL2699" s="569"/>
      <c r="AM2699" s="569"/>
      <c r="AN2699" s="569"/>
      <c r="AQ2699" s="525"/>
      <c r="AR2699" s="525"/>
      <c r="AS2699" s="525"/>
      <c r="AT2699" s="525"/>
      <c r="AU2699" s="525"/>
      <c r="AV2699" s="525"/>
      <c r="AW2699" s="525"/>
      <c r="AX2699" s="525"/>
      <c r="AY2699" s="525"/>
      <c r="AZ2699" s="525"/>
      <c r="BA2699" s="525"/>
    </row>
    <row r="2700" spans="28:53" s="94" customFormat="1">
      <c r="AB2700" s="575"/>
      <c r="AC2700" s="569"/>
      <c r="AD2700" s="569"/>
      <c r="AE2700" s="569"/>
      <c r="AF2700" s="569"/>
      <c r="AG2700" s="569"/>
      <c r="AH2700" s="569"/>
      <c r="AI2700" s="569"/>
      <c r="AJ2700" s="569"/>
      <c r="AK2700" s="569"/>
      <c r="AL2700" s="569"/>
      <c r="AM2700" s="569"/>
      <c r="AN2700" s="569"/>
      <c r="AQ2700" s="525"/>
      <c r="AR2700" s="525"/>
      <c r="AS2700" s="525"/>
      <c r="AT2700" s="525"/>
      <c r="AU2700" s="525"/>
      <c r="AV2700" s="525"/>
      <c r="AW2700" s="525"/>
      <c r="AX2700" s="525"/>
      <c r="AY2700" s="525"/>
      <c r="AZ2700" s="525"/>
      <c r="BA2700" s="525"/>
    </row>
    <row r="2701" spans="28:53" s="94" customFormat="1">
      <c r="AB2701" s="575"/>
      <c r="AC2701" s="569"/>
      <c r="AD2701" s="569"/>
      <c r="AE2701" s="569"/>
      <c r="AF2701" s="569"/>
      <c r="AG2701" s="569"/>
      <c r="AH2701" s="569"/>
      <c r="AI2701" s="569"/>
      <c r="AJ2701" s="569"/>
      <c r="AK2701" s="569"/>
      <c r="AL2701" s="569"/>
      <c r="AM2701" s="569"/>
      <c r="AN2701" s="569"/>
      <c r="AQ2701" s="525"/>
      <c r="AR2701" s="525"/>
      <c r="AS2701" s="525"/>
      <c r="AT2701" s="525"/>
      <c r="AU2701" s="525"/>
      <c r="AV2701" s="525"/>
      <c r="AW2701" s="525"/>
      <c r="AX2701" s="525"/>
      <c r="AY2701" s="525"/>
      <c r="AZ2701" s="525"/>
      <c r="BA2701" s="525"/>
    </row>
    <row r="2702" spans="28:53" s="94" customFormat="1">
      <c r="AB2702" s="575"/>
      <c r="AC2702" s="569"/>
      <c r="AD2702" s="569"/>
      <c r="AE2702" s="569"/>
      <c r="AF2702" s="569"/>
      <c r="AG2702" s="569"/>
      <c r="AH2702" s="569"/>
      <c r="AI2702" s="569"/>
      <c r="AJ2702" s="569"/>
      <c r="AK2702" s="569"/>
      <c r="AL2702" s="569"/>
      <c r="AM2702" s="569"/>
      <c r="AN2702" s="569"/>
      <c r="AQ2702" s="525"/>
      <c r="AR2702" s="525"/>
      <c r="AS2702" s="525"/>
      <c r="AT2702" s="525"/>
      <c r="AU2702" s="525"/>
      <c r="AV2702" s="525"/>
      <c r="AW2702" s="525"/>
      <c r="AX2702" s="525"/>
      <c r="AY2702" s="525"/>
      <c r="AZ2702" s="525"/>
      <c r="BA2702" s="525"/>
    </row>
    <row r="2703" spans="28:53" s="94" customFormat="1">
      <c r="AB2703" s="575"/>
      <c r="AC2703" s="569"/>
      <c r="AD2703" s="569"/>
      <c r="AE2703" s="569"/>
      <c r="AF2703" s="569"/>
      <c r="AG2703" s="569"/>
      <c r="AH2703" s="569"/>
      <c r="AI2703" s="569"/>
      <c r="AJ2703" s="569"/>
      <c r="AK2703" s="569"/>
      <c r="AL2703" s="569"/>
      <c r="AM2703" s="569"/>
      <c r="AN2703" s="569"/>
      <c r="AQ2703" s="525"/>
      <c r="AR2703" s="525"/>
      <c r="AS2703" s="525"/>
      <c r="AT2703" s="525"/>
      <c r="AU2703" s="525"/>
      <c r="AV2703" s="525"/>
      <c r="AW2703" s="525"/>
      <c r="AX2703" s="525"/>
      <c r="AY2703" s="525"/>
      <c r="AZ2703" s="525"/>
      <c r="BA2703" s="525"/>
    </row>
    <row r="2704" spans="28:53" s="94" customFormat="1">
      <c r="AB2704" s="575"/>
      <c r="AC2704" s="569"/>
      <c r="AD2704" s="569"/>
      <c r="AE2704" s="569"/>
      <c r="AF2704" s="569"/>
      <c r="AG2704" s="569"/>
      <c r="AH2704" s="569"/>
      <c r="AI2704" s="569"/>
      <c r="AJ2704" s="569"/>
      <c r="AK2704" s="569"/>
      <c r="AL2704" s="569"/>
      <c r="AM2704" s="569"/>
      <c r="AN2704" s="569"/>
      <c r="AQ2704" s="525"/>
      <c r="AR2704" s="525"/>
      <c r="AS2704" s="525"/>
      <c r="AT2704" s="525"/>
      <c r="AU2704" s="525"/>
      <c r="AV2704" s="525"/>
      <c r="AW2704" s="525"/>
      <c r="AX2704" s="525"/>
      <c r="AY2704" s="525"/>
      <c r="AZ2704" s="525"/>
      <c r="BA2704" s="525"/>
    </row>
    <row r="2705" spans="28:53" s="94" customFormat="1">
      <c r="AB2705" s="575"/>
      <c r="AC2705" s="569"/>
      <c r="AD2705" s="569"/>
      <c r="AE2705" s="569"/>
      <c r="AF2705" s="569"/>
      <c r="AG2705" s="569"/>
      <c r="AH2705" s="569"/>
      <c r="AI2705" s="569"/>
      <c r="AJ2705" s="569"/>
      <c r="AK2705" s="569"/>
      <c r="AL2705" s="569"/>
      <c r="AM2705" s="569"/>
      <c r="AN2705" s="569"/>
      <c r="AQ2705" s="525"/>
      <c r="AR2705" s="525"/>
      <c r="AS2705" s="525"/>
      <c r="AT2705" s="525"/>
      <c r="AU2705" s="525"/>
      <c r="AV2705" s="525"/>
      <c r="AW2705" s="525"/>
      <c r="AX2705" s="525"/>
      <c r="AY2705" s="525"/>
      <c r="AZ2705" s="525"/>
      <c r="BA2705" s="525"/>
    </row>
    <row r="2706" spans="28:53" s="94" customFormat="1">
      <c r="AB2706" s="575"/>
      <c r="AC2706" s="569"/>
      <c r="AD2706" s="569"/>
      <c r="AE2706" s="569"/>
      <c r="AF2706" s="569"/>
      <c r="AG2706" s="569"/>
      <c r="AH2706" s="569"/>
      <c r="AI2706" s="569"/>
      <c r="AJ2706" s="569"/>
      <c r="AK2706" s="569"/>
      <c r="AL2706" s="569"/>
      <c r="AM2706" s="569"/>
      <c r="AN2706" s="569"/>
      <c r="AQ2706" s="525"/>
      <c r="AR2706" s="525"/>
      <c r="AS2706" s="525"/>
      <c r="AT2706" s="525"/>
      <c r="AU2706" s="525"/>
      <c r="AV2706" s="525"/>
      <c r="AW2706" s="525"/>
      <c r="AX2706" s="525"/>
      <c r="AY2706" s="525"/>
      <c r="AZ2706" s="525"/>
      <c r="BA2706" s="525"/>
    </row>
    <row r="2707" spans="28:53" s="94" customFormat="1">
      <c r="AB2707" s="575"/>
      <c r="AC2707" s="569"/>
      <c r="AD2707" s="569"/>
      <c r="AE2707" s="569"/>
      <c r="AF2707" s="569"/>
      <c r="AG2707" s="569"/>
      <c r="AH2707" s="569"/>
      <c r="AI2707" s="569"/>
      <c r="AJ2707" s="569"/>
      <c r="AK2707" s="569"/>
      <c r="AL2707" s="569"/>
      <c r="AM2707" s="569"/>
      <c r="AN2707" s="569"/>
      <c r="AQ2707" s="525"/>
      <c r="AR2707" s="525"/>
      <c r="AS2707" s="525"/>
      <c r="AT2707" s="525"/>
      <c r="AU2707" s="525"/>
      <c r="AV2707" s="525"/>
      <c r="AW2707" s="525"/>
      <c r="AX2707" s="525"/>
      <c r="AY2707" s="525"/>
      <c r="AZ2707" s="525"/>
      <c r="BA2707" s="525"/>
    </row>
    <row r="2708" spans="28:53" s="94" customFormat="1">
      <c r="AB2708" s="575"/>
      <c r="AC2708" s="569"/>
      <c r="AD2708" s="569"/>
      <c r="AE2708" s="569"/>
      <c r="AF2708" s="569"/>
      <c r="AG2708" s="569"/>
      <c r="AH2708" s="569"/>
      <c r="AI2708" s="569"/>
      <c r="AJ2708" s="569"/>
      <c r="AK2708" s="569"/>
      <c r="AL2708" s="569"/>
      <c r="AM2708" s="569"/>
      <c r="AN2708" s="569"/>
      <c r="AQ2708" s="525"/>
      <c r="AR2708" s="525"/>
      <c r="AS2708" s="525"/>
      <c r="AT2708" s="525"/>
      <c r="AU2708" s="525"/>
      <c r="AV2708" s="525"/>
      <c r="AW2708" s="525"/>
      <c r="AX2708" s="525"/>
      <c r="AY2708" s="525"/>
      <c r="AZ2708" s="525"/>
      <c r="BA2708" s="525"/>
    </row>
    <row r="2709" spans="28:53" s="94" customFormat="1">
      <c r="AB2709" s="575"/>
      <c r="AC2709" s="569"/>
      <c r="AD2709" s="569"/>
      <c r="AE2709" s="569"/>
      <c r="AF2709" s="569"/>
      <c r="AG2709" s="569"/>
      <c r="AH2709" s="569"/>
      <c r="AI2709" s="569"/>
      <c r="AJ2709" s="569"/>
      <c r="AK2709" s="569"/>
      <c r="AL2709" s="569"/>
      <c r="AM2709" s="569"/>
      <c r="AN2709" s="569"/>
      <c r="AQ2709" s="525"/>
      <c r="AR2709" s="525"/>
      <c r="AS2709" s="525"/>
      <c r="AT2709" s="525"/>
      <c r="AU2709" s="525"/>
      <c r="AV2709" s="525"/>
      <c r="AW2709" s="525"/>
      <c r="AX2709" s="525"/>
      <c r="AY2709" s="525"/>
      <c r="AZ2709" s="525"/>
      <c r="BA2709" s="525"/>
    </row>
    <row r="2710" spans="28:53" s="94" customFormat="1">
      <c r="AB2710" s="575"/>
      <c r="AC2710" s="569"/>
      <c r="AD2710" s="569"/>
      <c r="AE2710" s="569"/>
      <c r="AF2710" s="569"/>
      <c r="AG2710" s="569"/>
      <c r="AH2710" s="569"/>
      <c r="AI2710" s="569"/>
      <c r="AJ2710" s="569"/>
      <c r="AK2710" s="569"/>
      <c r="AL2710" s="569"/>
      <c r="AM2710" s="569"/>
      <c r="AN2710" s="569"/>
      <c r="AQ2710" s="525"/>
      <c r="AR2710" s="525"/>
      <c r="AS2710" s="525"/>
      <c r="AT2710" s="525"/>
      <c r="AU2710" s="525"/>
      <c r="AV2710" s="525"/>
      <c r="AW2710" s="525"/>
      <c r="AX2710" s="525"/>
      <c r="AY2710" s="525"/>
      <c r="AZ2710" s="525"/>
      <c r="BA2710" s="525"/>
    </row>
    <row r="2711" spans="28:53" s="94" customFormat="1">
      <c r="AB2711" s="575"/>
      <c r="AC2711" s="569"/>
      <c r="AD2711" s="569"/>
      <c r="AE2711" s="569"/>
      <c r="AF2711" s="569"/>
      <c r="AG2711" s="569"/>
      <c r="AH2711" s="569"/>
      <c r="AI2711" s="569"/>
      <c r="AJ2711" s="569"/>
      <c r="AK2711" s="569"/>
      <c r="AL2711" s="569"/>
      <c r="AM2711" s="569"/>
      <c r="AN2711" s="569"/>
      <c r="AQ2711" s="525"/>
      <c r="AR2711" s="525"/>
      <c r="AS2711" s="525"/>
      <c r="AT2711" s="525"/>
      <c r="AU2711" s="525"/>
      <c r="AV2711" s="525"/>
      <c r="AW2711" s="525"/>
      <c r="AX2711" s="525"/>
      <c r="AY2711" s="525"/>
      <c r="AZ2711" s="525"/>
      <c r="BA2711" s="525"/>
    </row>
    <row r="2712" spans="28:53" s="94" customFormat="1">
      <c r="AB2712" s="575"/>
      <c r="AC2712" s="569"/>
      <c r="AD2712" s="569"/>
      <c r="AE2712" s="569"/>
      <c r="AF2712" s="569"/>
      <c r="AG2712" s="569"/>
      <c r="AH2712" s="569"/>
      <c r="AI2712" s="569"/>
      <c r="AJ2712" s="569"/>
      <c r="AK2712" s="569"/>
      <c r="AL2712" s="569"/>
      <c r="AM2712" s="569"/>
      <c r="AN2712" s="569"/>
      <c r="AQ2712" s="525"/>
      <c r="AR2712" s="525"/>
      <c r="AS2712" s="525"/>
      <c r="AT2712" s="525"/>
      <c r="AU2712" s="525"/>
      <c r="AV2712" s="525"/>
      <c r="AW2712" s="525"/>
      <c r="AX2712" s="525"/>
      <c r="AY2712" s="525"/>
      <c r="AZ2712" s="525"/>
      <c r="BA2712" s="525"/>
    </row>
    <row r="2713" spans="28:53" s="94" customFormat="1">
      <c r="AB2713" s="575"/>
      <c r="AC2713" s="569"/>
      <c r="AD2713" s="569"/>
      <c r="AE2713" s="569"/>
      <c r="AF2713" s="569"/>
      <c r="AG2713" s="569"/>
      <c r="AH2713" s="569"/>
      <c r="AI2713" s="569"/>
      <c r="AJ2713" s="569"/>
      <c r="AK2713" s="569"/>
      <c r="AL2713" s="569"/>
      <c r="AM2713" s="569"/>
      <c r="AN2713" s="569"/>
      <c r="AQ2713" s="525"/>
      <c r="AR2713" s="525"/>
      <c r="AS2713" s="525"/>
      <c r="AT2713" s="525"/>
      <c r="AU2713" s="525"/>
      <c r="AV2713" s="525"/>
      <c r="AW2713" s="525"/>
      <c r="AX2713" s="525"/>
      <c r="AY2713" s="525"/>
      <c r="AZ2713" s="525"/>
      <c r="BA2713" s="525"/>
    </row>
    <row r="2714" spans="28:53" s="94" customFormat="1">
      <c r="AB2714" s="575"/>
      <c r="AC2714" s="569"/>
      <c r="AD2714" s="569"/>
      <c r="AE2714" s="569"/>
      <c r="AF2714" s="569"/>
      <c r="AG2714" s="569"/>
      <c r="AH2714" s="569"/>
      <c r="AI2714" s="569"/>
      <c r="AJ2714" s="569"/>
      <c r="AK2714" s="569"/>
      <c r="AL2714" s="569"/>
      <c r="AM2714" s="569"/>
      <c r="AN2714" s="569"/>
      <c r="AQ2714" s="525"/>
      <c r="AR2714" s="525"/>
      <c r="AS2714" s="525"/>
      <c r="AT2714" s="525"/>
      <c r="AU2714" s="525"/>
      <c r="AV2714" s="525"/>
      <c r="AW2714" s="525"/>
      <c r="AX2714" s="525"/>
      <c r="AY2714" s="525"/>
      <c r="AZ2714" s="525"/>
      <c r="BA2714" s="525"/>
    </row>
    <row r="2715" spans="28:53" s="94" customFormat="1">
      <c r="AB2715" s="575"/>
      <c r="AC2715" s="569"/>
      <c r="AD2715" s="569"/>
      <c r="AE2715" s="569"/>
      <c r="AF2715" s="569"/>
      <c r="AG2715" s="569"/>
      <c r="AH2715" s="569"/>
      <c r="AI2715" s="569"/>
      <c r="AJ2715" s="569"/>
      <c r="AK2715" s="569"/>
      <c r="AL2715" s="569"/>
      <c r="AM2715" s="569"/>
      <c r="AN2715" s="569"/>
      <c r="AQ2715" s="525"/>
      <c r="AR2715" s="525"/>
      <c r="AS2715" s="525"/>
      <c r="AT2715" s="525"/>
      <c r="AU2715" s="525"/>
      <c r="AV2715" s="525"/>
      <c r="AW2715" s="525"/>
      <c r="AX2715" s="525"/>
      <c r="AY2715" s="525"/>
      <c r="AZ2715" s="525"/>
      <c r="BA2715" s="525"/>
    </row>
    <row r="2716" spans="28:53" s="94" customFormat="1">
      <c r="AB2716" s="575"/>
      <c r="AC2716" s="569"/>
      <c r="AD2716" s="569"/>
      <c r="AE2716" s="569"/>
      <c r="AF2716" s="569"/>
      <c r="AG2716" s="569"/>
      <c r="AH2716" s="569"/>
      <c r="AI2716" s="569"/>
      <c r="AJ2716" s="569"/>
      <c r="AK2716" s="569"/>
      <c r="AL2716" s="569"/>
      <c r="AM2716" s="569"/>
      <c r="AN2716" s="569"/>
      <c r="AQ2716" s="525"/>
      <c r="AR2716" s="525"/>
      <c r="AS2716" s="525"/>
      <c r="AT2716" s="525"/>
      <c r="AU2716" s="525"/>
      <c r="AV2716" s="525"/>
      <c r="AW2716" s="525"/>
      <c r="AX2716" s="525"/>
      <c r="AY2716" s="525"/>
      <c r="AZ2716" s="525"/>
      <c r="BA2716" s="525"/>
    </row>
    <row r="2717" spans="28:53" s="94" customFormat="1">
      <c r="AB2717" s="575"/>
      <c r="AC2717" s="569"/>
      <c r="AD2717" s="569"/>
      <c r="AE2717" s="569"/>
      <c r="AF2717" s="569"/>
      <c r="AG2717" s="569"/>
      <c r="AH2717" s="569"/>
      <c r="AI2717" s="569"/>
      <c r="AJ2717" s="569"/>
      <c r="AK2717" s="569"/>
      <c r="AL2717" s="569"/>
      <c r="AM2717" s="569"/>
      <c r="AN2717" s="569"/>
      <c r="AQ2717" s="525"/>
      <c r="AR2717" s="525"/>
      <c r="AS2717" s="525"/>
      <c r="AT2717" s="525"/>
      <c r="AU2717" s="525"/>
      <c r="AV2717" s="525"/>
      <c r="AW2717" s="525"/>
      <c r="AX2717" s="525"/>
      <c r="AY2717" s="525"/>
      <c r="AZ2717" s="525"/>
      <c r="BA2717" s="525"/>
    </row>
    <row r="2718" spans="28:53" s="94" customFormat="1">
      <c r="AB2718" s="575"/>
      <c r="AC2718" s="569"/>
      <c r="AD2718" s="569"/>
      <c r="AE2718" s="569"/>
      <c r="AF2718" s="569"/>
      <c r="AG2718" s="569"/>
      <c r="AH2718" s="569"/>
      <c r="AI2718" s="569"/>
      <c r="AJ2718" s="569"/>
      <c r="AK2718" s="569"/>
      <c r="AL2718" s="569"/>
      <c r="AM2718" s="569"/>
      <c r="AN2718" s="569"/>
      <c r="AQ2718" s="525"/>
      <c r="AR2718" s="525"/>
      <c r="AS2718" s="525"/>
      <c r="AT2718" s="525"/>
      <c r="AU2718" s="525"/>
      <c r="AV2718" s="525"/>
      <c r="AW2718" s="525"/>
      <c r="AX2718" s="525"/>
      <c r="AY2718" s="525"/>
      <c r="AZ2718" s="525"/>
      <c r="BA2718" s="525"/>
    </row>
    <row r="2719" spans="28:53" s="94" customFormat="1">
      <c r="AB2719" s="575"/>
      <c r="AC2719" s="569"/>
      <c r="AD2719" s="569"/>
      <c r="AE2719" s="569"/>
      <c r="AF2719" s="569"/>
      <c r="AG2719" s="569"/>
      <c r="AH2719" s="569"/>
      <c r="AI2719" s="569"/>
      <c r="AJ2719" s="569"/>
      <c r="AK2719" s="569"/>
      <c r="AL2719" s="569"/>
      <c r="AM2719" s="569"/>
      <c r="AN2719" s="569"/>
      <c r="AQ2719" s="525"/>
      <c r="AR2719" s="525"/>
      <c r="AS2719" s="525"/>
      <c r="AT2719" s="525"/>
      <c r="AU2719" s="525"/>
      <c r="AV2719" s="525"/>
      <c r="AW2719" s="525"/>
      <c r="AX2719" s="525"/>
      <c r="AY2719" s="525"/>
      <c r="AZ2719" s="525"/>
      <c r="BA2719" s="525"/>
    </row>
    <row r="2720" spans="28:53" s="94" customFormat="1">
      <c r="AB2720" s="575"/>
      <c r="AC2720" s="569"/>
      <c r="AD2720" s="569"/>
      <c r="AE2720" s="569"/>
      <c r="AF2720" s="569"/>
      <c r="AG2720" s="569"/>
      <c r="AH2720" s="569"/>
      <c r="AI2720" s="569"/>
      <c r="AJ2720" s="569"/>
      <c r="AK2720" s="569"/>
      <c r="AL2720" s="569"/>
      <c r="AM2720" s="569"/>
      <c r="AN2720" s="569"/>
      <c r="AQ2720" s="525"/>
      <c r="AR2720" s="525"/>
      <c r="AS2720" s="525"/>
      <c r="AT2720" s="525"/>
      <c r="AU2720" s="525"/>
      <c r="AV2720" s="525"/>
      <c r="AW2720" s="525"/>
      <c r="AX2720" s="525"/>
      <c r="AY2720" s="525"/>
      <c r="AZ2720" s="525"/>
      <c r="BA2720" s="525"/>
    </row>
    <row r="2721" spans="28:53" s="94" customFormat="1">
      <c r="AB2721" s="575"/>
      <c r="AC2721" s="569"/>
      <c r="AD2721" s="569"/>
      <c r="AE2721" s="569"/>
      <c r="AF2721" s="569"/>
      <c r="AG2721" s="569"/>
      <c r="AH2721" s="569"/>
      <c r="AI2721" s="569"/>
      <c r="AJ2721" s="569"/>
      <c r="AK2721" s="569"/>
      <c r="AL2721" s="569"/>
      <c r="AM2721" s="569"/>
      <c r="AN2721" s="569"/>
      <c r="AQ2721" s="525"/>
      <c r="AR2721" s="525"/>
      <c r="AS2721" s="525"/>
      <c r="AT2721" s="525"/>
      <c r="AU2721" s="525"/>
      <c r="AV2721" s="525"/>
      <c r="AW2721" s="525"/>
      <c r="AX2721" s="525"/>
      <c r="AY2721" s="525"/>
      <c r="AZ2721" s="525"/>
      <c r="BA2721" s="525"/>
    </row>
    <row r="2722" spans="28:53" s="94" customFormat="1">
      <c r="AB2722" s="575"/>
      <c r="AC2722" s="569"/>
      <c r="AD2722" s="569"/>
      <c r="AE2722" s="569"/>
      <c r="AF2722" s="569"/>
      <c r="AG2722" s="569"/>
      <c r="AH2722" s="569"/>
      <c r="AI2722" s="569"/>
      <c r="AJ2722" s="569"/>
      <c r="AK2722" s="569"/>
      <c r="AL2722" s="569"/>
      <c r="AM2722" s="569"/>
      <c r="AN2722" s="569"/>
      <c r="AQ2722" s="525"/>
      <c r="AR2722" s="525"/>
      <c r="AS2722" s="525"/>
      <c r="AT2722" s="525"/>
      <c r="AU2722" s="525"/>
      <c r="AV2722" s="525"/>
      <c r="AW2722" s="525"/>
      <c r="AX2722" s="525"/>
      <c r="AY2722" s="525"/>
      <c r="AZ2722" s="525"/>
      <c r="BA2722" s="525"/>
    </row>
    <row r="2723" spans="28:53" s="94" customFormat="1">
      <c r="AB2723" s="575"/>
      <c r="AC2723" s="569"/>
      <c r="AD2723" s="569"/>
      <c r="AE2723" s="569"/>
      <c r="AF2723" s="569"/>
      <c r="AG2723" s="569"/>
      <c r="AH2723" s="569"/>
      <c r="AI2723" s="569"/>
      <c r="AJ2723" s="569"/>
      <c r="AK2723" s="569"/>
      <c r="AL2723" s="569"/>
      <c r="AM2723" s="569"/>
      <c r="AN2723" s="569"/>
      <c r="AQ2723" s="525"/>
      <c r="AR2723" s="525"/>
      <c r="AS2723" s="525"/>
      <c r="AT2723" s="525"/>
      <c r="AU2723" s="525"/>
      <c r="AV2723" s="525"/>
      <c r="AW2723" s="525"/>
      <c r="AX2723" s="525"/>
      <c r="AY2723" s="525"/>
      <c r="AZ2723" s="525"/>
      <c r="BA2723" s="525"/>
    </row>
    <row r="2724" spans="28:53" s="94" customFormat="1">
      <c r="AB2724" s="575"/>
      <c r="AC2724" s="569"/>
      <c r="AD2724" s="569"/>
      <c r="AE2724" s="569"/>
      <c r="AF2724" s="569"/>
      <c r="AG2724" s="569"/>
      <c r="AH2724" s="569"/>
      <c r="AI2724" s="569"/>
      <c r="AJ2724" s="569"/>
      <c r="AK2724" s="569"/>
      <c r="AL2724" s="569"/>
      <c r="AM2724" s="569"/>
      <c r="AN2724" s="569"/>
      <c r="AQ2724" s="525"/>
      <c r="AR2724" s="525"/>
      <c r="AS2724" s="525"/>
      <c r="AT2724" s="525"/>
      <c r="AU2724" s="525"/>
      <c r="AV2724" s="525"/>
      <c r="AW2724" s="525"/>
      <c r="AX2724" s="525"/>
      <c r="AY2724" s="525"/>
      <c r="AZ2724" s="525"/>
      <c r="BA2724" s="525"/>
    </row>
    <row r="2725" spans="28:53" s="94" customFormat="1">
      <c r="AB2725" s="575"/>
      <c r="AC2725" s="569"/>
      <c r="AD2725" s="569"/>
      <c r="AE2725" s="569"/>
      <c r="AF2725" s="569"/>
      <c r="AG2725" s="569"/>
      <c r="AH2725" s="569"/>
      <c r="AI2725" s="569"/>
      <c r="AJ2725" s="569"/>
      <c r="AK2725" s="569"/>
      <c r="AL2725" s="569"/>
      <c r="AM2725" s="569"/>
      <c r="AN2725" s="569"/>
      <c r="AQ2725" s="525"/>
      <c r="AR2725" s="525"/>
      <c r="AS2725" s="525"/>
      <c r="AT2725" s="525"/>
      <c r="AU2725" s="525"/>
      <c r="AV2725" s="525"/>
      <c r="AW2725" s="525"/>
      <c r="AX2725" s="525"/>
      <c r="AY2725" s="525"/>
      <c r="AZ2725" s="525"/>
      <c r="BA2725" s="525"/>
    </row>
    <row r="2726" spans="28:53" s="94" customFormat="1">
      <c r="AB2726" s="575"/>
      <c r="AC2726" s="569"/>
      <c r="AD2726" s="569"/>
      <c r="AE2726" s="569"/>
      <c r="AF2726" s="569"/>
      <c r="AG2726" s="569"/>
      <c r="AH2726" s="569"/>
      <c r="AI2726" s="569"/>
      <c r="AJ2726" s="569"/>
      <c r="AK2726" s="569"/>
      <c r="AL2726" s="569"/>
      <c r="AM2726" s="569"/>
      <c r="AN2726" s="569"/>
      <c r="AQ2726" s="525"/>
      <c r="AR2726" s="525"/>
      <c r="AS2726" s="525"/>
      <c r="AT2726" s="525"/>
      <c r="AU2726" s="525"/>
      <c r="AV2726" s="525"/>
      <c r="AW2726" s="525"/>
      <c r="AX2726" s="525"/>
      <c r="AY2726" s="525"/>
      <c r="AZ2726" s="525"/>
      <c r="BA2726" s="525"/>
    </row>
    <row r="2727" spans="28:53" s="94" customFormat="1">
      <c r="AB2727" s="575"/>
      <c r="AC2727" s="569"/>
      <c r="AD2727" s="569"/>
      <c r="AE2727" s="569"/>
      <c r="AF2727" s="569"/>
      <c r="AG2727" s="569"/>
      <c r="AH2727" s="569"/>
      <c r="AI2727" s="569"/>
      <c r="AJ2727" s="569"/>
      <c r="AK2727" s="569"/>
      <c r="AL2727" s="569"/>
      <c r="AM2727" s="569"/>
      <c r="AN2727" s="569"/>
      <c r="AQ2727" s="525"/>
      <c r="AR2727" s="525"/>
      <c r="AS2727" s="525"/>
      <c r="AT2727" s="525"/>
      <c r="AU2727" s="525"/>
      <c r="AV2727" s="525"/>
      <c r="AW2727" s="525"/>
      <c r="AX2727" s="525"/>
      <c r="AY2727" s="525"/>
      <c r="AZ2727" s="525"/>
      <c r="BA2727" s="525"/>
    </row>
    <row r="2728" spans="28:53" s="94" customFormat="1">
      <c r="AB2728" s="575"/>
      <c r="AC2728" s="569"/>
      <c r="AD2728" s="569"/>
      <c r="AE2728" s="569"/>
      <c r="AF2728" s="569"/>
      <c r="AG2728" s="569"/>
      <c r="AH2728" s="569"/>
      <c r="AI2728" s="569"/>
      <c r="AJ2728" s="569"/>
      <c r="AK2728" s="569"/>
      <c r="AL2728" s="569"/>
      <c r="AM2728" s="569"/>
      <c r="AN2728" s="569"/>
      <c r="AQ2728" s="525"/>
      <c r="AR2728" s="525"/>
      <c r="AS2728" s="525"/>
      <c r="AT2728" s="525"/>
      <c r="AU2728" s="525"/>
      <c r="AV2728" s="525"/>
      <c r="AW2728" s="525"/>
      <c r="AX2728" s="525"/>
      <c r="AY2728" s="525"/>
      <c r="AZ2728" s="525"/>
      <c r="BA2728" s="525"/>
    </row>
    <row r="2729" spans="28:53" s="94" customFormat="1">
      <c r="AB2729" s="575"/>
      <c r="AC2729" s="569"/>
      <c r="AD2729" s="569"/>
      <c r="AE2729" s="569"/>
      <c r="AF2729" s="569"/>
      <c r="AG2729" s="569"/>
      <c r="AH2729" s="569"/>
      <c r="AI2729" s="569"/>
      <c r="AJ2729" s="569"/>
      <c r="AK2729" s="569"/>
      <c r="AL2729" s="569"/>
      <c r="AM2729" s="569"/>
      <c r="AN2729" s="569"/>
      <c r="AQ2729" s="525"/>
      <c r="AR2729" s="525"/>
      <c r="AS2729" s="525"/>
      <c r="AT2729" s="525"/>
      <c r="AU2729" s="525"/>
      <c r="AV2729" s="525"/>
      <c r="AW2729" s="525"/>
      <c r="AX2729" s="525"/>
      <c r="AY2729" s="525"/>
      <c r="AZ2729" s="525"/>
      <c r="BA2729" s="525"/>
    </row>
    <row r="2730" spans="28:53" s="94" customFormat="1">
      <c r="AB2730" s="575"/>
      <c r="AC2730" s="569"/>
      <c r="AD2730" s="569"/>
      <c r="AE2730" s="569"/>
      <c r="AF2730" s="569"/>
      <c r="AG2730" s="569"/>
      <c r="AH2730" s="569"/>
      <c r="AI2730" s="569"/>
      <c r="AJ2730" s="569"/>
      <c r="AK2730" s="569"/>
      <c r="AL2730" s="569"/>
      <c r="AM2730" s="569"/>
      <c r="AN2730" s="569"/>
      <c r="AQ2730" s="525"/>
      <c r="AR2730" s="525"/>
      <c r="AS2730" s="525"/>
      <c r="AT2730" s="525"/>
      <c r="AU2730" s="525"/>
      <c r="AV2730" s="525"/>
      <c r="AW2730" s="525"/>
      <c r="AX2730" s="525"/>
      <c r="AY2730" s="525"/>
      <c r="AZ2730" s="525"/>
      <c r="BA2730" s="525"/>
    </row>
    <row r="2731" spans="28:53" s="94" customFormat="1">
      <c r="AB2731" s="575"/>
      <c r="AC2731" s="569"/>
      <c r="AD2731" s="569"/>
      <c r="AE2731" s="569"/>
      <c r="AF2731" s="569"/>
      <c r="AG2731" s="569"/>
      <c r="AH2731" s="569"/>
      <c r="AI2731" s="569"/>
      <c r="AJ2731" s="569"/>
      <c r="AK2731" s="569"/>
      <c r="AL2731" s="569"/>
      <c r="AM2731" s="569"/>
      <c r="AN2731" s="569"/>
      <c r="AQ2731" s="525"/>
      <c r="AR2731" s="525"/>
      <c r="AS2731" s="525"/>
      <c r="AT2731" s="525"/>
      <c r="AU2731" s="525"/>
      <c r="AV2731" s="525"/>
      <c r="AW2731" s="525"/>
      <c r="AX2731" s="525"/>
      <c r="AY2731" s="525"/>
      <c r="AZ2731" s="525"/>
      <c r="BA2731" s="525"/>
    </row>
    <row r="2732" spans="28:53" s="94" customFormat="1">
      <c r="AB2732" s="575"/>
      <c r="AC2732" s="569"/>
      <c r="AD2732" s="569"/>
      <c r="AE2732" s="569"/>
      <c r="AF2732" s="569"/>
      <c r="AG2732" s="569"/>
      <c r="AH2732" s="569"/>
      <c r="AI2732" s="569"/>
      <c r="AJ2732" s="569"/>
      <c r="AK2732" s="569"/>
      <c r="AL2732" s="569"/>
      <c r="AM2732" s="569"/>
      <c r="AN2732" s="569"/>
      <c r="AQ2732" s="525"/>
      <c r="AR2732" s="525"/>
      <c r="AS2732" s="525"/>
      <c r="AT2732" s="525"/>
      <c r="AU2732" s="525"/>
      <c r="AV2732" s="525"/>
      <c r="AW2732" s="525"/>
      <c r="AX2732" s="525"/>
      <c r="AY2732" s="525"/>
      <c r="AZ2732" s="525"/>
      <c r="BA2732" s="525"/>
    </row>
    <row r="2733" spans="28:53" s="94" customFormat="1">
      <c r="AB2733" s="575"/>
      <c r="AC2733" s="569"/>
      <c r="AD2733" s="569"/>
      <c r="AE2733" s="569"/>
      <c r="AF2733" s="569"/>
      <c r="AG2733" s="569"/>
      <c r="AH2733" s="569"/>
      <c r="AI2733" s="569"/>
      <c r="AJ2733" s="569"/>
      <c r="AK2733" s="569"/>
      <c r="AL2733" s="569"/>
      <c r="AM2733" s="569"/>
      <c r="AN2733" s="569"/>
      <c r="AQ2733" s="525"/>
      <c r="AR2733" s="525"/>
      <c r="AS2733" s="525"/>
      <c r="AT2733" s="525"/>
      <c r="AU2733" s="525"/>
      <c r="AV2733" s="525"/>
      <c r="AW2733" s="525"/>
      <c r="AX2733" s="525"/>
      <c r="AY2733" s="525"/>
      <c r="AZ2733" s="525"/>
      <c r="BA2733" s="525"/>
    </row>
    <row r="2734" spans="28:53" s="94" customFormat="1">
      <c r="AB2734" s="575"/>
      <c r="AC2734" s="569"/>
      <c r="AD2734" s="569"/>
      <c r="AE2734" s="569"/>
      <c r="AF2734" s="569"/>
      <c r="AG2734" s="569"/>
      <c r="AH2734" s="569"/>
      <c r="AI2734" s="569"/>
      <c r="AJ2734" s="569"/>
      <c r="AK2734" s="569"/>
      <c r="AL2734" s="569"/>
      <c r="AM2734" s="569"/>
      <c r="AN2734" s="569"/>
      <c r="AQ2734" s="525"/>
      <c r="AR2734" s="525"/>
      <c r="AS2734" s="525"/>
      <c r="AT2734" s="525"/>
      <c r="AU2734" s="525"/>
      <c r="AV2734" s="525"/>
      <c r="AW2734" s="525"/>
      <c r="AX2734" s="525"/>
      <c r="AY2734" s="525"/>
      <c r="AZ2734" s="525"/>
      <c r="BA2734" s="525"/>
    </row>
    <row r="2735" spans="28:53" s="94" customFormat="1">
      <c r="AB2735" s="575"/>
      <c r="AC2735" s="569"/>
      <c r="AD2735" s="569"/>
      <c r="AE2735" s="569"/>
      <c r="AF2735" s="569"/>
      <c r="AG2735" s="569"/>
      <c r="AH2735" s="569"/>
      <c r="AI2735" s="569"/>
      <c r="AJ2735" s="569"/>
      <c r="AK2735" s="569"/>
      <c r="AL2735" s="569"/>
      <c r="AM2735" s="569"/>
      <c r="AN2735" s="569"/>
      <c r="AQ2735" s="525"/>
      <c r="AR2735" s="525"/>
      <c r="AS2735" s="525"/>
      <c r="AT2735" s="525"/>
      <c r="AU2735" s="525"/>
      <c r="AV2735" s="525"/>
      <c r="AW2735" s="525"/>
      <c r="AX2735" s="525"/>
      <c r="AY2735" s="525"/>
      <c r="AZ2735" s="525"/>
      <c r="BA2735" s="525"/>
    </row>
    <row r="2736" spans="28:53" s="94" customFormat="1">
      <c r="AB2736" s="575"/>
      <c r="AC2736" s="569"/>
      <c r="AD2736" s="569"/>
      <c r="AE2736" s="569"/>
      <c r="AF2736" s="569"/>
      <c r="AG2736" s="569"/>
      <c r="AH2736" s="569"/>
      <c r="AI2736" s="569"/>
      <c r="AJ2736" s="569"/>
      <c r="AK2736" s="569"/>
      <c r="AL2736" s="569"/>
      <c r="AM2736" s="569"/>
      <c r="AN2736" s="569"/>
      <c r="AQ2736" s="525"/>
      <c r="AR2736" s="525"/>
      <c r="AS2736" s="525"/>
      <c r="AT2736" s="525"/>
      <c r="AU2736" s="525"/>
      <c r="AV2736" s="525"/>
      <c r="AW2736" s="525"/>
      <c r="AX2736" s="525"/>
      <c r="AY2736" s="525"/>
      <c r="AZ2736" s="525"/>
      <c r="BA2736" s="525"/>
    </row>
    <row r="2737" spans="28:53" s="94" customFormat="1">
      <c r="AB2737" s="575"/>
      <c r="AC2737" s="569"/>
      <c r="AD2737" s="569"/>
      <c r="AE2737" s="569"/>
      <c r="AF2737" s="569"/>
      <c r="AG2737" s="569"/>
      <c r="AH2737" s="569"/>
      <c r="AI2737" s="569"/>
      <c r="AJ2737" s="569"/>
      <c r="AK2737" s="569"/>
      <c r="AL2737" s="569"/>
      <c r="AM2737" s="569"/>
      <c r="AN2737" s="569"/>
      <c r="AQ2737" s="525"/>
      <c r="AR2737" s="525"/>
      <c r="AS2737" s="525"/>
      <c r="AT2737" s="525"/>
      <c r="AU2737" s="525"/>
      <c r="AV2737" s="525"/>
      <c r="AW2737" s="525"/>
      <c r="AX2737" s="525"/>
      <c r="AY2737" s="525"/>
      <c r="AZ2737" s="525"/>
      <c r="BA2737" s="525"/>
    </row>
    <row r="2738" spans="28:53" s="94" customFormat="1">
      <c r="AB2738" s="575"/>
      <c r="AC2738" s="569"/>
      <c r="AD2738" s="569"/>
      <c r="AE2738" s="569"/>
      <c r="AF2738" s="569"/>
      <c r="AG2738" s="569"/>
      <c r="AH2738" s="569"/>
      <c r="AI2738" s="569"/>
      <c r="AJ2738" s="569"/>
      <c r="AK2738" s="569"/>
      <c r="AL2738" s="569"/>
      <c r="AM2738" s="569"/>
      <c r="AN2738" s="569"/>
      <c r="AQ2738" s="525"/>
      <c r="AR2738" s="525"/>
      <c r="AS2738" s="525"/>
      <c r="AT2738" s="525"/>
      <c r="AU2738" s="525"/>
      <c r="AV2738" s="525"/>
      <c r="AW2738" s="525"/>
      <c r="AX2738" s="525"/>
      <c r="AY2738" s="525"/>
      <c r="AZ2738" s="525"/>
      <c r="BA2738" s="525"/>
    </row>
    <row r="2739" spans="28:53" s="94" customFormat="1">
      <c r="AB2739" s="575"/>
      <c r="AC2739" s="569"/>
      <c r="AD2739" s="569"/>
      <c r="AE2739" s="569"/>
      <c r="AF2739" s="569"/>
      <c r="AG2739" s="569"/>
      <c r="AH2739" s="569"/>
      <c r="AI2739" s="569"/>
      <c r="AJ2739" s="569"/>
      <c r="AK2739" s="569"/>
      <c r="AL2739" s="569"/>
      <c r="AM2739" s="569"/>
      <c r="AN2739" s="569"/>
      <c r="AQ2739" s="525"/>
      <c r="AR2739" s="525"/>
      <c r="AS2739" s="525"/>
      <c r="AT2739" s="525"/>
      <c r="AU2739" s="525"/>
      <c r="AV2739" s="525"/>
      <c r="AW2739" s="525"/>
      <c r="AX2739" s="525"/>
      <c r="AY2739" s="525"/>
      <c r="AZ2739" s="525"/>
      <c r="BA2739" s="525"/>
    </row>
    <row r="2740" spans="28:53" s="94" customFormat="1">
      <c r="AB2740" s="575"/>
      <c r="AC2740" s="569"/>
      <c r="AD2740" s="569"/>
      <c r="AE2740" s="569"/>
      <c r="AF2740" s="569"/>
      <c r="AG2740" s="569"/>
      <c r="AH2740" s="569"/>
      <c r="AI2740" s="569"/>
      <c r="AJ2740" s="569"/>
      <c r="AK2740" s="569"/>
      <c r="AL2740" s="569"/>
      <c r="AM2740" s="569"/>
      <c r="AN2740" s="569"/>
      <c r="AQ2740" s="525"/>
      <c r="AR2740" s="525"/>
      <c r="AS2740" s="525"/>
      <c r="AT2740" s="525"/>
      <c r="AU2740" s="525"/>
      <c r="AV2740" s="525"/>
      <c r="AW2740" s="525"/>
      <c r="AX2740" s="525"/>
      <c r="AY2740" s="525"/>
      <c r="AZ2740" s="525"/>
      <c r="BA2740" s="525"/>
    </row>
    <row r="2741" spans="28:53" s="94" customFormat="1">
      <c r="AB2741" s="575"/>
      <c r="AC2741" s="569"/>
      <c r="AD2741" s="569"/>
      <c r="AE2741" s="569"/>
      <c r="AF2741" s="569"/>
      <c r="AG2741" s="569"/>
      <c r="AH2741" s="569"/>
      <c r="AI2741" s="569"/>
      <c r="AJ2741" s="569"/>
      <c r="AK2741" s="569"/>
      <c r="AL2741" s="569"/>
      <c r="AM2741" s="569"/>
      <c r="AN2741" s="569"/>
      <c r="AQ2741" s="525"/>
      <c r="AR2741" s="525"/>
      <c r="AS2741" s="525"/>
      <c r="AT2741" s="525"/>
      <c r="AU2741" s="525"/>
      <c r="AV2741" s="525"/>
      <c r="AW2741" s="525"/>
      <c r="AX2741" s="525"/>
      <c r="AY2741" s="525"/>
      <c r="AZ2741" s="525"/>
      <c r="BA2741" s="525"/>
    </row>
    <row r="2742" spans="28:53" s="94" customFormat="1">
      <c r="AB2742" s="575"/>
      <c r="AC2742" s="569"/>
      <c r="AD2742" s="569"/>
      <c r="AE2742" s="569"/>
      <c r="AF2742" s="569"/>
      <c r="AG2742" s="569"/>
      <c r="AH2742" s="569"/>
      <c r="AI2742" s="569"/>
      <c r="AJ2742" s="569"/>
      <c r="AK2742" s="569"/>
      <c r="AL2742" s="569"/>
      <c r="AM2742" s="569"/>
      <c r="AN2742" s="569"/>
      <c r="AQ2742" s="525"/>
      <c r="AR2742" s="525"/>
      <c r="AS2742" s="525"/>
      <c r="AT2742" s="525"/>
      <c r="AU2742" s="525"/>
      <c r="AV2742" s="525"/>
      <c r="AW2742" s="525"/>
      <c r="AX2742" s="525"/>
      <c r="AY2742" s="525"/>
      <c r="AZ2742" s="525"/>
      <c r="BA2742" s="525"/>
    </row>
    <row r="2743" spans="28:53" s="94" customFormat="1">
      <c r="AB2743" s="575"/>
      <c r="AC2743" s="569"/>
      <c r="AD2743" s="569"/>
      <c r="AE2743" s="569"/>
      <c r="AF2743" s="569"/>
      <c r="AG2743" s="569"/>
      <c r="AH2743" s="569"/>
      <c r="AI2743" s="569"/>
      <c r="AJ2743" s="569"/>
      <c r="AK2743" s="569"/>
      <c r="AL2743" s="569"/>
      <c r="AM2743" s="569"/>
      <c r="AN2743" s="569"/>
      <c r="AQ2743" s="525"/>
      <c r="AR2743" s="525"/>
      <c r="AS2743" s="525"/>
      <c r="AT2743" s="525"/>
      <c r="AU2743" s="525"/>
      <c r="AV2743" s="525"/>
      <c r="AW2743" s="525"/>
      <c r="AX2743" s="525"/>
      <c r="AY2743" s="525"/>
      <c r="AZ2743" s="525"/>
      <c r="BA2743" s="525"/>
    </row>
    <row r="2744" spans="28:53" s="94" customFormat="1">
      <c r="AB2744" s="575"/>
      <c r="AC2744" s="569"/>
      <c r="AD2744" s="569"/>
      <c r="AE2744" s="569"/>
      <c r="AF2744" s="569"/>
      <c r="AG2744" s="569"/>
      <c r="AH2744" s="569"/>
      <c r="AI2744" s="569"/>
      <c r="AJ2744" s="569"/>
      <c r="AK2744" s="569"/>
      <c r="AL2744" s="569"/>
      <c r="AM2744" s="569"/>
      <c r="AN2744" s="569"/>
      <c r="AQ2744" s="525"/>
      <c r="AR2744" s="525"/>
      <c r="AS2744" s="525"/>
      <c r="AT2744" s="525"/>
      <c r="AU2744" s="525"/>
      <c r="AV2744" s="525"/>
      <c r="AW2744" s="525"/>
      <c r="AX2744" s="525"/>
      <c r="AY2744" s="525"/>
      <c r="AZ2744" s="525"/>
      <c r="BA2744" s="525"/>
    </row>
    <row r="2745" spans="28:53" s="94" customFormat="1">
      <c r="AB2745" s="575"/>
      <c r="AC2745" s="569"/>
      <c r="AD2745" s="569"/>
      <c r="AE2745" s="569"/>
      <c r="AF2745" s="569"/>
      <c r="AG2745" s="569"/>
      <c r="AH2745" s="569"/>
      <c r="AI2745" s="569"/>
      <c r="AJ2745" s="569"/>
      <c r="AK2745" s="569"/>
      <c r="AL2745" s="569"/>
      <c r="AM2745" s="569"/>
      <c r="AN2745" s="569"/>
      <c r="AQ2745" s="525"/>
      <c r="AR2745" s="525"/>
      <c r="AS2745" s="525"/>
      <c r="AT2745" s="525"/>
      <c r="AU2745" s="525"/>
      <c r="AV2745" s="525"/>
      <c r="AW2745" s="525"/>
      <c r="AX2745" s="525"/>
      <c r="AY2745" s="525"/>
      <c r="AZ2745" s="525"/>
      <c r="BA2745" s="525"/>
    </row>
    <row r="2746" spans="28:53" s="94" customFormat="1">
      <c r="AB2746" s="575"/>
      <c r="AC2746" s="569"/>
      <c r="AD2746" s="569"/>
      <c r="AE2746" s="569"/>
      <c r="AF2746" s="569"/>
      <c r="AG2746" s="569"/>
      <c r="AH2746" s="569"/>
      <c r="AI2746" s="569"/>
      <c r="AJ2746" s="569"/>
      <c r="AK2746" s="569"/>
      <c r="AL2746" s="569"/>
      <c r="AM2746" s="569"/>
      <c r="AN2746" s="569"/>
      <c r="AQ2746" s="525"/>
      <c r="AR2746" s="525"/>
      <c r="AS2746" s="525"/>
      <c r="AT2746" s="525"/>
      <c r="AU2746" s="525"/>
      <c r="AV2746" s="525"/>
      <c r="AW2746" s="525"/>
      <c r="AX2746" s="525"/>
      <c r="AY2746" s="525"/>
      <c r="AZ2746" s="525"/>
      <c r="BA2746" s="525"/>
    </row>
    <row r="2747" spans="28:53" s="94" customFormat="1">
      <c r="AB2747" s="575"/>
      <c r="AC2747" s="569"/>
      <c r="AD2747" s="569"/>
      <c r="AE2747" s="569"/>
      <c r="AF2747" s="569"/>
      <c r="AG2747" s="569"/>
      <c r="AH2747" s="569"/>
      <c r="AI2747" s="569"/>
      <c r="AJ2747" s="569"/>
      <c r="AK2747" s="569"/>
      <c r="AL2747" s="569"/>
      <c r="AM2747" s="569"/>
      <c r="AN2747" s="569"/>
      <c r="AQ2747" s="525"/>
      <c r="AR2747" s="525"/>
      <c r="AS2747" s="525"/>
      <c r="AT2747" s="525"/>
      <c r="AU2747" s="525"/>
      <c r="AV2747" s="525"/>
      <c r="AW2747" s="525"/>
      <c r="AX2747" s="525"/>
      <c r="AY2747" s="525"/>
      <c r="AZ2747" s="525"/>
      <c r="BA2747" s="525"/>
    </row>
    <row r="2748" spans="28:53" s="94" customFormat="1">
      <c r="AB2748" s="575"/>
      <c r="AC2748" s="569"/>
      <c r="AD2748" s="569"/>
      <c r="AE2748" s="569"/>
      <c r="AF2748" s="569"/>
      <c r="AG2748" s="569"/>
      <c r="AH2748" s="569"/>
      <c r="AI2748" s="569"/>
      <c r="AJ2748" s="569"/>
      <c r="AK2748" s="569"/>
      <c r="AL2748" s="569"/>
      <c r="AM2748" s="569"/>
      <c r="AN2748" s="569"/>
      <c r="AQ2748" s="525"/>
      <c r="AR2748" s="525"/>
      <c r="AS2748" s="525"/>
      <c r="AT2748" s="525"/>
      <c r="AU2748" s="525"/>
      <c r="AV2748" s="525"/>
      <c r="AW2748" s="525"/>
      <c r="AX2748" s="525"/>
      <c r="AY2748" s="525"/>
      <c r="AZ2748" s="525"/>
      <c r="BA2748" s="525"/>
    </row>
    <row r="2749" spans="28:53" s="94" customFormat="1">
      <c r="AB2749" s="575"/>
      <c r="AC2749" s="569"/>
      <c r="AD2749" s="569"/>
      <c r="AE2749" s="569"/>
      <c r="AF2749" s="569"/>
      <c r="AG2749" s="569"/>
      <c r="AH2749" s="569"/>
      <c r="AI2749" s="569"/>
      <c r="AJ2749" s="569"/>
      <c r="AK2749" s="569"/>
      <c r="AL2749" s="569"/>
      <c r="AM2749" s="569"/>
      <c r="AN2749" s="569"/>
      <c r="AQ2749" s="525"/>
      <c r="AR2749" s="525"/>
      <c r="AS2749" s="525"/>
      <c r="AT2749" s="525"/>
      <c r="AU2749" s="525"/>
      <c r="AV2749" s="525"/>
      <c r="AW2749" s="525"/>
      <c r="AX2749" s="525"/>
      <c r="AY2749" s="525"/>
      <c r="AZ2749" s="525"/>
      <c r="BA2749" s="525"/>
    </row>
    <row r="2750" spans="28:53" s="94" customFormat="1">
      <c r="AB2750" s="575"/>
      <c r="AC2750" s="569"/>
      <c r="AD2750" s="569"/>
      <c r="AE2750" s="569"/>
      <c r="AF2750" s="569"/>
      <c r="AG2750" s="569"/>
      <c r="AH2750" s="569"/>
      <c r="AI2750" s="569"/>
      <c r="AJ2750" s="569"/>
      <c r="AK2750" s="569"/>
      <c r="AL2750" s="569"/>
      <c r="AM2750" s="569"/>
      <c r="AN2750" s="569"/>
      <c r="AQ2750" s="525"/>
      <c r="AR2750" s="525"/>
      <c r="AS2750" s="525"/>
      <c r="AT2750" s="525"/>
      <c r="AU2750" s="525"/>
      <c r="AV2750" s="525"/>
      <c r="AW2750" s="525"/>
      <c r="AX2750" s="525"/>
      <c r="AY2750" s="525"/>
      <c r="AZ2750" s="525"/>
      <c r="BA2750" s="525"/>
    </row>
    <row r="2751" spans="28:53" s="94" customFormat="1">
      <c r="AB2751" s="575"/>
      <c r="AC2751" s="569"/>
      <c r="AD2751" s="569"/>
      <c r="AE2751" s="569"/>
      <c r="AF2751" s="569"/>
      <c r="AG2751" s="569"/>
      <c r="AH2751" s="569"/>
      <c r="AI2751" s="569"/>
      <c r="AJ2751" s="569"/>
      <c r="AK2751" s="569"/>
      <c r="AL2751" s="569"/>
      <c r="AM2751" s="569"/>
      <c r="AN2751" s="569"/>
      <c r="AQ2751" s="525"/>
      <c r="AR2751" s="525"/>
      <c r="AS2751" s="525"/>
      <c r="AT2751" s="525"/>
      <c r="AU2751" s="525"/>
      <c r="AV2751" s="525"/>
      <c r="AW2751" s="525"/>
      <c r="AX2751" s="525"/>
      <c r="AY2751" s="525"/>
      <c r="AZ2751" s="525"/>
      <c r="BA2751" s="525"/>
    </row>
    <row r="2752" spans="28:53" s="94" customFormat="1">
      <c r="AB2752" s="575"/>
      <c r="AC2752" s="569"/>
      <c r="AD2752" s="569"/>
      <c r="AE2752" s="569"/>
      <c r="AF2752" s="569"/>
      <c r="AG2752" s="569"/>
      <c r="AH2752" s="569"/>
      <c r="AI2752" s="569"/>
      <c r="AJ2752" s="569"/>
      <c r="AK2752" s="569"/>
      <c r="AL2752" s="569"/>
      <c r="AM2752" s="569"/>
      <c r="AN2752" s="569"/>
      <c r="AQ2752" s="525"/>
      <c r="AR2752" s="525"/>
      <c r="AS2752" s="525"/>
      <c r="AT2752" s="525"/>
      <c r="AU2752" s="525"/>
      <c r="AV2752" s="525"/>
      <c r="AW2752" s="525"/>
      <c r="AX2752" s="525"/>
      <c r="AY2752" s="525"/>
      <c r="AZ2752" s="525"/>
      <c r="BA2752" s="525"/>
    </row>
    <row r="2753" spans="28:53" s="94" customFormat="1">
      <c r="AB2753" s="575"/>
      <c r="AC2753" s="569"/>
      <c r="AD2753" s="569"/>
      <c r="AE2753" s="569"/>
      <c r="AF2753" s="569"/>
      <c r="AG2753" s="569"/>
      <c r="AH2753" s="569"/>
      <c r="AI2753" s="569"/>
      <c r="AJ2753" s="569"/>
      <c r="AK2753" s="569"/>
      <c r="AL2753" s="569"/>
      <c r="AM2753" s="569"/>
      <c r="AN2753" s="569"/>
      <c r="AQ2753" s="525"/>
      <c r="AR2753" s="525"/>
      <c r="AS2753" s="525"/>
      <c r="AT2753" s="525"/>
      <c r="AU2753" s="525"/>
      <c r="AV2753" s="525"/>
      <c r="AW2753" s="525"/>
      <c r="AX2753" s="525"/>
      <c r="AY2753" s="525"/>
      <c r="AZ2753" s="525"/>
      <c r="BA2753" s="525"/>
    </row>
    <row r="2754" spans="28:53" s="94" customFormat="1">
      <c r="AB2754" s="575"/>
      <c r="AC2754" s="569"/>
      <c r="AD2754" s="569"/>
      <c r="AE2754" s="569"/>
      <c r="AF2754" s="569"/>
      <c r="AG2754" s="569"/>
      <c r="AH2754" s="569"/>
      <c r="AI2754" s="569"/>
      <c r="AJ2754" s="569"/>
      <c r="AK2754" s="569"/>
      <c r="AL2754" s="569"/>
      <c r="AM2754" s="569"/>
      <c r="AN2754" s="569"/>
      <c r="AQ2754" s="525"/>
      <c r="AR2754" s="525"/>
      <c r="AS2754" s="525"/>
      <c r="AT2754" s="525"/>
      <c r="AU2754" s="525"/>
      <c r="AV2754" s="525"/>
      <c r="AW2754" s="525"/>
      <c r="AX2754" s="525"/>
      <c r="AY2754" s="525"/>
      <c r="AZ2754" s="525"/>
      <c r="BA2754" s="525"/>
    </row>
    <row r="2755" spans="28:53" s="94" customFormat="1">
      <c r="AB2755" s="575"/>
      <c r="AC2755" s="569"/>
      <c r="AD2755" s="569"/>
      <c r="AE2755" s="569"/>
      <c r="AF2755" s="569"/>
      <c r="AG2755" s="569"/>
      <c r="AH2755" s="569"/>
      <c r="AI2755" s="569"/>
      <c r="AJ2755" s="569"/>
      <c r="AK2755" s="569"/>
      <c r="AL2755" s="569"/>
      <c r="AM2755" s="569"/>
      <c r="AN2755" s="569"/>
      <c r="AQ2755" s="525"/>
      <c r="AR2755" s="525"/>
      <c r="AS2755" s="525"/>
      <c r="AT2755" s="525"/>
      <c r="AU2755" s="525"/>
      <c r="AV2755" s="525"/>
      <c r="AW2755" s="525"/>
      <c r="AX2755" s="525"/>
      <c r="AY2755" s="525"/>
      <c r="AZ2755" s="525"/>
      <c r="BA2755" s="525"/>
    </row>
    <row r="2756" spans="28:53" s="94" customFormat="1">
      <c r="AB2756" s="575"/>
      <c r="AC2756" s="569"/>
      <c r="AD2756" s="569"/>
      <c r="AE2756" s="569"/>
      <c r="AF2756" s="569"/>
      <c r="AG2756" s="569"/>
      <c r="AH2756" s="569"/>
      <c r="AI2756" s="569"/>
      <c r="AJ2756" s="569"/>
      <c r="AK2756" s="569"/>
      <c r="AL2756" s="569"/>
      <c r="AM2756" s="569"/>
      <c r="AN2756" s="569"/>
      <c r="AQ2756" s="525"/>
      <c r="AR2756" s="525"/>
      <c r="AS2756" s="525"/>
      <c r="AT2756" s="525"/>
      <c r="AU2756" s="525"/>
      <c r="AV2756" s="525"/>
      <c r="AW2756" s="525"/>
      <c r="AX2756" s="525"/>
      <c r="AY2756" s="525"/>
      <c r="AZ2756" s="525"/>
      <c r="BA2756" s="525"/>
    </row>
    <row r="2757" spans="28:53" s="94" customFormat="1">
      <c r="AB2757" s="575"/>
      <c r="AC2757" s="569"/>
      <c r="AD2757" s="569"/>
      <c r="AE2757" s="569"/>
      <c r="AF2757" s="569"/>
      <c r="AG2757" s="569"/>
      <c r="AH2757" s="569"/>
      <c r="AI2757" s="569"/>
      <c r="AJ2757" s="569"/>
      <c r="AK2757" s="569"/>
      <c r="AL2757" s="569"/>
      <c r="AM2757" s="569"/>
      <c r="AN2757" s="569"/>
      <c r="AQ2757" s="525"/>
      <c r="AR2757" s="525"/>
      <c r="AS2757" s="525"/>
      <c r="AT2757" s="525"/>
      <c r="AU2757" s="525"/>
      <c r="AV2757" s="525"/>
      <c r="AW2757" s="525"/>
      <c r="AX2757" s="525"/>
      <c r="AY2757" s="525"/>
      <c r="AZ2757" s="525"/>
      <c r="BA2757" s="525"/>
    </row>
    <row r="2758" spans="28:53" s="94" customFormat="1">
      <c r="AB2758" s="575"/>
      <c r="AC2758" s="569"/>
      <c r="AD2758" s="569"/>
      <c r="AE2758" s="569"/>
      <c r="AF2758" s="569"/>
      <c r="AG2758" s="569"/>
      <c r="AH2758" s="569"/>
      <c r="AI2758" s="569"/>
      <c r="AJ2758" s="569"/>
      <c r="AK2758" s="569"/>
      <c r="AL2758" s="569"/>
      <c r="AM2758" s="569"/>
      <c r="AN2758" s="569"/>
      <c r="AQ2758" s="525"/>
      <c r="AR2758" s="525"/>
      <c r="AS2758" s="525"/>
      <c r="AT2758" s="525"/>
      <c r="AU2758" s="525"/>
      <c r="AV2758" s="525"/>
      <c r="AW2758" s="525"/>
      <c r="AX2758" s="525"/>
      <c r="AY2758" s="525"/>
      <c r="AZ2758" s="525"/>
      <c r="BA2758" s="525"/>
    </row>
    <row r="2759" spans="28:53" s="94" customFormat="1">
      <c r="AB2759" s="575"/>
      <c r="AC2759" s="569"/>
      <c r="AD2759" s="569"/>
      <c r="AE2759" s="569"/>
      <c r="AF2759" s="569"/>
      <c r="AG2759" s="569"/>
      <c r="AH2759" s="569"/>
      <c r="AI2759" s="569"/>
      <c r="AJ2759" s="569"/>
      <c r="AK2759" s="569"/>
      <c r="AL2759" s="569"/>
      <c r="AM2759" s="569"/>
      <c r="AN2759" s="569"/>
      <c r="AQ2759" s="525"/>
      <c r="AR2759" s="525"/>
      <c r="AS2759" s="525"/>
      <c r="AT2759" s="525"/>
      <c r="AU2759" s="525"/>
      <c r="AV2759" s="525"/>
      <c r="AW2759" s="525"/>
      <c r="AX2759" s="525"/>
      <c r="AY2759" s="525"/>
      <c r="AZ2759" s="525"/>
      <c r="BA2759" s="525"/>
    </row>
    <row r="2760" spans="28:53" s="94" customFormat="1">
      <c r="AB2760" s="575"/>
      <c r="AC2760" s="569"/>
      <c r="AD2760" s="569"/>
      <c r="AE2760" s="569"/>
      <c r="AF2760" s="569"/>
      <c r="AG2760" s="569"/>
      <c r="AH2760" s="569"/>
      <c r="AI2760" s="569"/>
      <c r="AJ2760" s="569"/>
      <c r="AK2760" s="569"/>
      <c r="AL2760" s="569"/>
      <c r="AM2760" s="569"/>
      <c r="AN2760" s="569"/>
      <c r="AQ2760" s="525"/>
      <c r="AR2760" s="525"/>
      <c r="AS2760" s="525"/>
      <c r="AT2760" s="525"/>
      <c r="AU2760" s="525"/>
      <c r="AV2760" s="525"/>
      <c r="AW2760" s="525"/>
      <c r="AX2760" s="525"/>
      <c r="AY2760" s="525"/>
      <c r="AZ2760" s="525"/>
      <c r="BA2760" s="525"/>
    </row>
    <row r="2761" spans="28:53" s="94" customFormat="1">
      <c r="AB2761" s="575"/>
      <c r="AC2761" s="569"/>
      <c r="AD2761" s="569"/>
      <c r="AE2761" s="569"/>
      <c r="AF2761" s="569"/>
      <c r="AG2761" s="569"/>
      <c r="AH2761" s="569"/>
      <c r="AI2761" s="569"/>
      <c r="AJ2761" s="569"/>
      <c r="AK2761" s="569"/>
      <c r="AL2761" s="569"/>
      <c r="AM2761" s="569"/>
      <c r="AN2761" s="569"/>
      <c r="AQ2761" s="525"/>
      <c r="AR2761" s="525"/>
      <c r="AS2761" s="525"/>
      <c r="AT2761" s="525"/>
      <c r="AU2761" s="525"/>
      <c r="AV2761" s="525"/>
      <c r="AW2761" s="525"/>
      <c r="AX2761" s="525"/>
      <c r="AY2761" s="525"/>
      <c r="AZ2761" s="525"/>
      <c r="BA2761" s="525"/>
    </row>
    <row r="2762" spans="28:53" s="94" customFormat="1">
      <c r="AB2762" s="575"/>
      <c r="AC2762" s="569"/>
      <c r="AD2762" s="569"/>
      <c r="AE2762" s="569"/>
      <c r="AF2762" s="569"/>
      <c r="AG2762" s="569"/>
      <c r="AH2762" s="569"/>
      <c r="AI2762" s="569"/>
      <c r="AJ2762" s="569"/>
      <c r="AK2762" s="569"/>
      <c r="AL2762" s="569"/>
      <c r="AM2762" s="569"/>
      <c r="AN2762" s="569"/>
      <c r="AQ2762" s="525"/>
      <c r="AR2762" s="525"/>
      <c r="AS2762" s="525"/>
      <c r="AT2762" s="525"/>
      <c r="AU2762" s="525"/>
      <c r="AV2762" s="525"/>
      <c r="AW2762" s="525"/>
      <c r="AX2762" s="525"/>
      <c r="AY2762" s="525"/>
      <c r="AZ2762" s="525"/>
      <c r="BA2762" s="525"/>
    </row>
    <row r="2763" spans="28:53" s="94" customFormat="1">
      <c r="AB2763" s="575"/>
      <c r="AC2763" s="569"/>
      <c r="AD2763" s="569"/>
      <c r="AE2763" s="569"/>
      <c r="AF2763" s="569"/>
      <c r="AG2763" s="569"/>
      <c r="AH2763" s="569"/>
      <c r="AI2763" s="569"/>
      <c r="AJ2763" s="569"/>
      <c r="AK2763" s="569"/>
      <c r="AL2763" s="569"/>
      <c r="AM2763" s="569"/>
      <c r="AN2763" s="569"/>
      <c r="AQ2763" s="525"/>
      <c r="AR2763" s="525"/>
      <c r="AS2763" s="525"/>
      <c r="AT2763" s="525"/>
      <c r="AU2763" s="525"/>
      <c r="AV2763" s="525"/>
      <c r="AW2763" s="525"/>
      <c r="AX2763" s="525"/>
      <c r="AY2763" s="525"/>
      <c r="AZ2763" s="525"/>
      <c r="BA2763" s="525"/>
    </row>
    <row r="2764" spans="28:53" s="94" customFormat="1">
      <c r="AB2764" s="575"/>
      <c r="AC2764" s="569"/>
      <c r="AD2764" s="569"/>
      <c r="AE2764" s="569"/>
      <c r="AF2764" s="569"/>
      <c r="AG2764" s="569"/>
      <c r="AH2764" s="569"/>
      <c r="AI2764" s="569"/>
      <c r="AJ2764" s="569"/>
      <c r="AK2764" s="569"/>
      <c r="AL2764" s="569"/>
      <c r="AM2764" s="569"/>
      <c r="AN2764" s="569"/>
      <c r="AQ2764" s="525"/>
      <c r="AR2764" s="525"/>
      <c r="AS2764" s="525"/>
      <c r="AT2764" s="525"/>
      <c r="AU2764" s="525"/>
      <c r="AV2764" s="525"/>
      <c r="AW2764" s="525"/>
      <c r="AX2764" s="525"/>
      <c r="AY2764" s="525"/>
      <c r="AZ2764" s="525"/>
      <c r="BA2764" s="525"/>
    </row>
    <row r="2765" spans="28:53" s="94" customFormat="1">
      <c r="AB2765" s="575"/>
      <c r="AC2765" s="569"/>
      <c r="AD2765" s="569"/>
      <c r="AE2765" s="569"/>
      <c r="AF2765" s="569"/>
      <c r="AG2765" s="569"/>
      <c r="AH2765" s="569"/>
      <c r="AI2765" s="569"/>
      <c r="AJ2765" s="569"/>
      <c r="AK2765" s="569"/>
      <c r="AL2765" s="569"/>
      <c r="AM2765" s="569"/>
      <c r="AN2765" s="569"/>
      <c r="AQ2765" s="525"/>
      <c r="AR2765" s="525"/>
      <c r="AS2765" s="525"/>
      <c r="AT2765" s="525"/>
      <c r="AU2765" s="525"/>
      <c r="AV2765" s="525"/>
      <c r="AW2765" s="525"/>
      <c r="AX2765" s="525"/>
      <c r="AY2765" s="525"/>
      <c r="AZ2765" s="525"/>
      <c r="BA2765" s="525"/>
    </row>
    <row r="2766" spans="28:53" s="94" customFormat="1">
      <c r="AB2766" s="575"/>
      <c r="AC2766" s="569"/>
      <c r="AD2766" s="569"/>
      <c r="AE2766" s="569"/>
      <c r="AF2766" s="569"/>
      <c r="AG2766" s="569"/>
      <c r="AH2766" s="569"/>
      <c r="AI2766" s="569"/>
      <c r="AJ2766" s="569"/>
      <c r="AK2766" s="569"/>
      <c r="AL2766" s="569"/>
      <c r="AM2766" s="569"/>
      <c r="AN2766" s="569"/>
      <c r="AQ2766" s="525"/>
      <c r="AR2766" s="525"/>
      <c r="AS2766" s="525"/>
      <c r="AT2766" s="525"/>
      <c r="AU2766" s="525"/>
      <c r="AV2766" s="525"/>
      <c r="AW2766" s="525"/>
      <c r="AX2766" s="525"/>
      <c r="AY2766" s="525"/>
      <c r="AZ2766" s="525"/>
      <c r="BA2766" s="525"/>
    </row>
    <row r="2767" spans="28:53" s="94" customFormat="1">
      <c r="AB2767" s="575"/>
      <c r="AC2767" s="569"/>
      <c r="AD2767" s="569"/>
      <c r="AE2767" s="569"/>
      <c r="AF2767" s="569"/>
      <c r="AG2767" s="569"/>
      <c r="AH2767" s="569"/>
      <c r="AI2767" s="569"/>
      <c r="AJ2767" s="569"/>
      <c r="AK2767" s="569"/>
      <c r="AL2767" s="569"/>
      <c r="AM2767" s="569"/>
      <c r="AN2767" s="569"/>
      <c r="AQ2767" s="525"/>
      <c r="AR2767" s="525"/>
      <c r="AS2767" s="525"/>
      <c r="AT2767" s="525"/>
      <c r="AU2767" s="525"/>
      <c r="AV2767" s="525"/>
      <c r="AW2767" s="525"/>
      <c r="AX2767" s="525"/>
      <c r="AY2767" s="525"/>
      <c r="AZ2767" s="525"/>
      <c r="BA2767" s="525"/>
    </row>
    <row r="2768" spans="28:53" s="94" customFormat="1">
      <c r="AB2768" s="575"/>
      <c r="AC2768" s="569"/>
      <c r="AD2768" s="569"/>
      <c r="AE2768" s="569"/>
      <c r="AF2768" s="569"/>
      <c r="AG2768" s="569"/>
      <c r="AH2768" s="569"/>
      <c r="AI2768" s="569"/>
      <c r="AJ2768" s="569"/>
      <c r="AK2768" s="569"/>
      <c r="AL2768" s="569"/>
      <c r="AM2768" s="569"/>
      <c r="AN2768" s="569"/>
      <c r="AQ2768" s="525"/>
      <c r="AR2768" s="525"/>
      <c r="AS2768" s="525"/>
      <c r="AT2768" s="525"/>
      <c r="AU2768" s="525"/>
      <c r="AV2768" s="525"/>
      <c r="AW2768" s="525"/>
      <c r="AX2768" s="525"/>
      <c r="AY2768" s="525"/>
      <c r="AZ2768" s="525"/>
      <c r="BA2768" s="525"/>
    </row>
    <row r="2769" spans="28:53" s="94" customFormat="1">
      <c r="AB2769" s="575"/>
      <c r="AC2769" s="569"/>
      <c r="AD2769" s="569"/>
      <c r="AE2769" s="569"/>
      <c r="AF2769" s="569"/>
      <c r="AG2769" s="569"/>
      <c r="AH2769" s="569"/>
      <c r="AI2769" s="569"/>
      <c r="AJ2769" s="569"/>
      <c r="AK2769" s="569"/>
      <c r="AL2769" s="569"/>
      <c r="AM2769" s="569"/>
      <c r="AN2769" s="569"/>
      <c r="AQ2769" s="525"/>
      <c r="AR2769" s="525"/>
      <c r="AS2769" s="525"/>
      <c r="AT2769" s="525"/>
      <c r="AU2769" s="525"/>
      <c r="AV2769" s="525"/>
      <c r="AW2769" s="525"/>
      <c r="AX2769" s="525"/>
      <c r="AY2769" s="525"/>
      <c r="AZ2769" s="525"/>
      <c r="BA2769" s="525"/>
    </row>
    <row r="2770" spans="28:53" s="94" customFormat="1">
      <c r="AB2770" s="575"/>
      <c r="AC2770" s="569"/>
      <c r="AD2770" s="569"/>
      <c r="AE2770" s="569"/>
      <c r="AF2770" s="569"/>
      <c r="AG2770" s="569"/>
      <c r="AH2770" s="569"/>
      <c r="AI2770" s="569"/>
      <c r="AJ2770" s="569"/>
      <c r="AK2770" s="569"/>
      <c r="AL2770" s="569"/>
      <c r="AM2770" s="569"/>
      <c r="AN2770" s="569"/>
      <c r="AQ2770" s="525"/>
      <c r="AR2770" s="525"/>
      <c r="AS2770" s="525"/>
      <c r="AT2770" s="525"/>
      <c r="AU2770" s="525"/>
      <c r="AV2770" s="525"/>
      <c r="AW2770" s="525"/>
      <c r="AX2770" s="525"/>
      <c r="AY2770" s="525"/>
      <c r="AZ2770" s="525"/>
      <c r="BA2770" s="525"/>
    </row>
    <row r="2771" spans="28:53" s="94" customFormat="1">
      <c r="AB2771" s="575"/>
      <c r="AC2771" s="569"/>
      <c r="AD2771" s="569"/>
      <c r="AE2771" s="569"/>
      <c r="AF2771" s="569"/>
      <c r="AG2771" s="569"/>
      <c r="AH2771" s="569"/>
      <c r="AI2771" s="569"/>
      <c r="AJ2771" s="569"/>
      <c r="AK2771" s="569"/>
      <c r="AL2771" s="569"/>
      <c r="AM2771" s="569"/>
      <c r="AN2771" s="569"/>
      <c r="AQ2771" s="525"/>
      <c r="AR2771" s="525"/>
      <c r="AS2771" s="525"/>
      <c r="AT2771" s="525"/>
      <c r="AU2771" s="525"/>
      <c r="AV2771" s="525"/>
      <c r="AW2771" s="525"/>
      <c r="AX2771" s="525"/>
      <c r="AY2771" s="525"/>
      <c r="AZ2771" s="525"/>
      <c r="BA2771" s="525"/>
    </row>
    <row r="2772" spans="28:53" s="94" customFormat="1">
      <c r="AB2772" s="575"/>
      <c r="AC2772" s="569"/>
      <c r="AD2772" s="569"/>
      <c r="AE2772" s="569"/>
      <c r="AF2772" s="569"/>
      <c r="AG2772" s="569"/>
      <c r="AH2772" s="569"/>
      <c r="AI2772" s="569"/>
      <c r="AJ2772" s="569"/>
      <c r="AK2772" s="569"/>
      <c r="AL2772" s="569"/>
      <c r="AM2772" s="569"/>
      <c r="AN2772" s="569"/>
      <c r="AQ2772" s="525"/>
      <c r="AR2772" s="525"/>
      <c r="AS2772" s="525"/>
      <c r="AT2772" s="525"/>
      <c r="AU2772" s="525"/>
      <c r="AV2772" s="525"/>
      <c r="AW2772" s="525"/>
      <c r="AX2772" s="525"/>
      <c r="AY2772" s="525"/>
      <c r="AZ2772" s="525"/>
      <c r="BA2772" s="525"/>
    </row>
    <row r="2773" spans="28:53" s="94" customFormat="1">
      <c r="AB2773" s="575"/>
      <c r="AC2773" s="569"/>
      <c r="AD2773" s="569"/>
      <c r="AE2773" s="569"/>
      <c r="AF2773" s="569"/>
      <c r="AG2773" s="569"/>
      <c r="AH2773" s="569"/>
      <c r="AI2773" s="569"/>
      <c r="AJ2773" s="569"/>
      <c r="AK2773" s="569"/>
      <c r="AL2773" s="569"/>
      <c r="AM2773" s="569"/>
      <c r="AN2773" s="569"/>
      <c r="AQ2773" s="525"/>
      <c r="AR2773" s="525"/>
      <c r="AS2773" s="525"/>
      <c r="AT2773" s="525"/>
      <c r="AU2773" s="525"/>
      <c r="AV2773" s="525"/>
      <c r="AW2773" s="525"/>
      <c r="AX2773" s="525"/>
      <c r="AY2773" s="525"/>
      <c r="AZ2773" s="525"/>
      <c r="BA2773" s="525"/>
    </row>
    <row r="2774" spans="28:53" s="94" customFormat="1">
      <c r="AB2774" s="575"/>
      <c r="AC2774" s="569"/>
      <c r="AD2774" s="569"/>
      <c r="AE2774" s="569"/>
      <c r="AF2774" s="569"/>
      <c r="AG2774" s="569"/>
      <c r="AH2774" s="569"/>
      <c r="AI2774" s="569"/>
      <c r="AJ2774" s="569"/>
      <c r="AK2774" s="569"/>
      <c r="AL2774" s="569"/>
      <c r="AM2774" s="569"/>
      <c r="AN2774" s="569"/>
      <c r="AQ2774" s="525"/>
      <c r="AR2774" s="525"/>
      <c r="AS2774" s="525"/>
      <c r="AT2774" s="525"/>
      <c r="AU2774" s="525"/>
      <c r="AV2774" s="525"/>
      <c r="AW2774" s="525"/>
      <c r="AX2774" s="525"/>
      <c r="AY2774" s="525"/>
      <c r="AZ2774" s="525"/>
      <c r="BA2774" s="525"/>
    </row>
    <row r="2775" spans="28:53" s="94" customFormat="1">
      <c r="AB2775" s="575"/>
      <c r="AC2775" s="569"/>
      <c r="AD2775" s="569"/>
      <c r="AE2775" s="569"/>
      <c r="AF2775" s="569"/>
      <c r="AG2775" s="569"/>
      <c r="AH2775" s="569"/>
      <c r="AI2775" s="569"/>
      <c r="AJ2775" s="569"/>
      <c r="AK2775" s="569"/>
      <c r="AL2775" s="569"/>
      <c r="AM2775" s="569"/>
      <c r="AN2775" s="569"/>
      <c r="AQ2775" s="525"/>
      <c r="AR2775" s="525"/>
      <c r="AS2775" s="525"/>
      <c r="AT2775" s="525"/>
      <c r="AU2775" s="525"/>
      <c r="AV2775" s="525"/>
      <c r="AW2775" s="525"/>
      <c r="AX2775" s="525"/>
      <c r="AY2775" s="525"/>
      <c r="AZ2775" s="525"/>
      <c r="BA2775" s="525"/>
    </row>
    <row r="2776" spans="28:53" s="94" customFormat="1">
      <c r="AB2776" s="575"/>
      <c r="AC2776" s="569"/>
      <c r="AD2776" s="569"/>
      <c r="AE2776" s="569"/>
      <c r="AF2776" s="569"/>
      <c r="AG2776" s="569"/>
      <c r="AH2776" s="569"/>
      <c r="AI2776" s="569"/>
      <c r="AJ2776" s="569"/>
      <c r="AK2776" s="569"/>
      <c r="AL2776" s="569"/>
      <c r="AM2776" s="569"/>
      <c r="AN2776" s="569"/>
      <c r="AQ2776" s="525"/>
      <c r="AR2776" s="525"/>
      <c r="AS2776" s="525"/>
      <c r="AT2776" s="525"/>
      <c r="AU2776" s="525"/>
      <c r="AV2776" s="525"/>
      <c r="AW2776" s="525"/>
      <c r="AX2776" s="525"/>
      <c r="AY2776" s="525"/>
      <c r="AZ2776" s="525"/>
      <c r="BA2776" s="525"/>
    </row>
    <row r="2777" spans="28:53" s="94" customFormat="1">
      <c r="AB2777" s="575"/>
      <c r="AC2777" s="569"/>
      <c r="AD2777" s="569"/>
      <c r="AE2777" s="569"/>
      <c r="AF2777" s="569"/>
      <c r="AG2777" s="569"/>
      <c r="AH2777" s="569"/>
      <c r="AI2777" s="569"/>
      <c r="AJ2777" s="569"/>
      <c r="AK2777" s="569"/>
      <c r="AL2777" s="569"/>
      <c r="AM2777" s="569"/>
      <c r="AN2777" s="569"/>
      <c r="AQ2777" s="525"/>
      <c r="AR2777" s="525"/>
      <c r="AS2777" s="525"/>
      <c r="AT2777" s="525"/>
      <c r="AU2777" s="525"/>
      <c r="AV2777" s="525"/>
      <c r="AW2777" s="525"/>
      <c r="AX2777" s="525"/>
      <c r="AY2777" s="525"/>
      <c r="AZ2777" s="525"/>
      <c r="BA2777" s="525"/>
    </row>
    <row r="2778" spans="28:53" s="94" customFormat="1">
      <c r="AB2778" s="575"/>
      <c r="AC2778" s="569"/>
      <c r="AD2778" s="569"/>
      <c r="AE2778" s="569"/>
      <c r="AF2778" s="569"/>
      <c r="AG2778" s="569"/>
      <c r="AH2778" s="569"/>
      <c r="AI2778" s="569"/>
      <c r="AJ2778" s="569"/>
      <c r="AK2778" s="569"/>
      <c r="AL2778" s="569"/>
      <c r="AM2778" s="569"/>
      <c r="AN2778" s="569"/>
      <c r="AQ2778" s="525"/>
      <c r="AR2778" s="525"/>
      <c r="AS2778" s="525"/>
      <c r="AT2778" s="525"/>
      <c r="AU2778" s="525"/>
      <c r="AV2778" s="525"/>
      <c r="AW2778" s="525"/>
      <c r="AX2778" s="525"/>
      <c r="AY2778" s="525"/>
      <c r="AZ2778" s="525"/>
      <c r="BA2778" s="525"/>
    </row>
    <row r="2779" spans="28:53" s="94" customFormat="1">
      <c r="AB2779" s="575"/>
      <c r="AC2779" s="569"/>
      <c r="AD2779" s="569"/>
      <c r="AE2779" s="569"/>
      <c r="AF2779" s="569"/>
      <c r="AG2779" s="569"/>
      <c r="AH2779" s="569"/>
      <c r="AI2779" s="569"/>
      <c r="AJ2779" s="569"/>
      <c r="AK2779" s="569"/>
      <c r="AL2779" s="569"/>
      <c r="AM2779" s="569"/>
      <c r="AN2779" s="569"/>
      <c r="AQ2779" s="525"/>
      <c r="AR2779" s="525"/>
      <c r="AS2779" s="525"/>
      <c r="AT2779" s="525"/>
      <c r="AU2779" s="525"/>
      <c r="AV2779" s="525"/>
      <c r="AW2779" s="525"/>
      <c r="AX2779" s="525"/>
      <c r="AY2779" s="525"/>
      <c r="AZ2779" s="525"/>
      <c r="BA2779" s="525"/>
    </row>
    <row r="2780" spans="28:53" s="94" customFormat="1">
      <c r="AB2780" s="575"/>
      <c r="AC2780" s="569"/>
      <c r="AD2780" s="569"/>
      <c r="AE2780" s="569"/>
      <c r="AF2780" s="569"/>
      <c r="AG2780" s="569"/>
      <c r="AH2780" s="569"/>
      <c r="AI2780" s="569"/>
      <c r="AJ2780" s="569"/>
      <c r="AK2780" s="569"/>
      <c r="AL2780" s="569"/>
      <c r="AM2780" s="569"/>
      <c r="AN2780" s="569"/>
      <c r="AQ2780" s="525"/>
      <c r="AR2780" s="525"/>
      <c r="AS2780" s="525"/>
      <c r="AT2780" s="525"/>
      <c r="AU2780" s="525"/>
      <c r="AV2780" s="525"/>
      <c r="AW2780" s="525"/>
      <c r="AX2780" s="525"/>
      <c r="AY2780" s="525"/>
      <c r="AZ2780" s="525"/>
      <c r="BA2780" s="525"/>
    </row>
    <row r="2781" spans="28:53" s="94" customFormat="1">
      <c r="AB2781" s="575"/>
      <c r="AC2781" s="569"/>
      <c r="AD2781" s="569"/>
      <c r="AE2781" s="569"/>
      <c r="AF2781" s="569"/>
      <c r="AG2781" s="569"/>
      <c r="AH2781" s="569"/>
      <c r="AI2781" s="569"/>
      <c r="AJ2781" s="569"/>
      <c r="AK2781" s="569"/>
      <c r="AL2781" s="569"/>
      <c r="AM2781" s="569"/>
      <c r="AN2781" s="569"/>
      <c r="AQ2781" s="525"/>
      <c r="AR2781" s="525"/>
      <c r="AS2781" s="525"/>
      <c r="AT2781" s="525"/>
      <c r="AU2781" s="525"/>
      <c r="AV2781" s="525"/>
      <c r="AW2781" s="525"/>
      <c r="AX2781" s="525"/>
      <c r="AY2781" s="525"/>
      <c r="AZ2781" s="525"/>
      <c r="BA2781" s="525"/>
    </row>
    <row r="2782" spans="28:53" s="94" customFormat="1">
      <c r="AB2782" s="575"/>
      <c r="AC2782" s="569"/>
      <c r="AD2782" s="569"/>
      <c r="AE2782" s="569"/>
      <c r="AF2782" s="569"/>
      <c r="AG2782" s="569"/>
      <c r="AH2782" s="569"/>
      <c r="AI2782" s="569"/>
      <c r="AJ2782" s="569"/>
      <c r="AK2782" s="569"/>
      <c r="AL2782" s="569"/>
      <c r="AM2782" s="569"/>
      <c r="AN2782" s="569"/>
      <c r="AQ2782" s="525"/>
      <c r="AR2782" s="525"/>
      <c r="AS2782" s="525"/>
      <c r="AT2782" s="525"/>
      <c r="AU2782" s="525"/>
      <c r="AV2782" s="525"/>
      <c r="AW2782" s="525"/>
      <c r="AX2782" s="525"/>
      <c r="AY2782" s="525"/>
      <c r="AZ2782" s="525"/>
      <c r="BA2782" s="525"/>
    </row>
    <row r="2783" spans="28:53" s="94" customFormat="1">
      <c r="AB2783" s="575"/>
      <c r="AC2783" s="569"/>
      <c r="AD2783" s="569"/>
      <c r="AE2783" s="569"/>
      <c r="AF2783" s="569"/>
      <c r="AG2783" s="569"/>
      <c r="AH2783" s="569"/>
      <c r="AI2783" s="569"/>
      <c r="AJ2783" s="569"/>
      <c r="AK2783" s="569"/>
      <c r="AL2783" s="569"/>
      <c r="AM2783" s="569"/>
      <c r="AN2783" s="569"/>
      <c r="AQ2783" s="525"/>
      <c r="AR2783" s="525"/>
      <c r="AS2783" s="525"/>
      <c r="AT2783" s="525"/>
      <c r="AU2783" s="525"/>
      <c r="AV2783" s="525"/>
      <c r="AW2783" s="525"/>
      <c r="AX2783" s="525"/>
      <c r="AY2783" s="525"/>
      <c r="AZ2783" s="525"/>
      <c r="BA2783" s="525"/>
    </row>
    <row r="2784" spans="28:53" s="94" customFormat="1">
      <c r="AB2784" s="575"/>
      <c r="AC2784" s="569"/>
      <c r="AD2784" s="569"/>
      <c r="AE2784" s="569"/>
      <c r="AF2784" s="569"/>
      <c r="AG2784" s="569"/>
      <c r="AH2784" s="569"/>
      <c r="AI2784" s="569"/>
      <c r="AJ2784" s="569"/>
      <c r="AK2784" s="569"/>
      <c r="AL2784" s="569"/>
      <c r="AM2784" s="569"/>
      <c r="AN2784" s="569"/>
      <c r="AQ2784" s="525"/>
      <c r="AR2784" s="525"/>
      <c r="AS2784" s="525"/>
      <c r="AT2784" s="525"/>
      <c r="AU2784" s="525"/>
      <c r="AV2784" s="525"/>
      <c r="AW2784" s="525"/>
      <c r="AX2784" s="525"/>
      <c r="AY2784" s="525"/>
      <c r="AZ2784" s="525"/>
      <c r="BA2784" s="525"/>
    </row>
    <row r="2785" spans="28:53" s="94" customFormat="1">
      <c r="AB2785" s="575"/>
      <c r="AC2785" s="569"/>
      <c r="AD2785" s="569"/>
      <c r="AE2785" s="569"/>
      <c r="AF2785" s="569"/>
      <c r="AG2785" s="569"/>
      <c r="AH2785" s="569"/>
      <c r="AI2785" s="569"/>
      <c r="AJ2785" s="569"/>
      <c r="AK2785" s="569"/>
      <c r="AL2785" s="569"/>
      <c r="AM2785" s="569"/>
      <c r="AN2785" s="569"/>
      <c r="AQ2785" s="525"/>
      <c r="AR2785" s="525"/>
      <c r="AS2785" s="525"/>
      <c r="AT2785" s="525"/>
      <c r="AU2785" s="525"/>
      <c r="AV2785" s="525"/>
      <c r="AW2785" s="525"/>
      <c r="AX2785" s="525"/>
      <c r="AY2785" s="525"/>
      <c r="AZ2785" s="525"/>
      <c r="BA2785" s="525"/>
    </row>
    <row r="2786" spans="28:53" s="94" customFormat="1">
      <c r="AB2786" s="575"/>
      <c r="AC2786" s="569"/>
      <c r="AD2786" s="569"/>
      <c r="AE2786" s="569"/>
      <c r="AF2786" s="569"/>
      <c r="AG2786" s="569"/>
      <c r="AH2786" s="569"/>
      <c r="AI2786" s="569"/>
      <c r="AJ2786" s="569"/>
      <c r="AK2786" s="569"/>
      <c r="AL2786" s="569"/>
      <c r="AM2786" s="569"/>
      <c r="AN2786" s="569"/>
      <c r="AQ2786" s="525"/>
      <c r="AR2786" s="525"/>
      <c r="AS2786" s="525"/>
      <c r="AT2786" s="525"/>
      <c r="AU2786" s="525"/>
      <c r="AV2786" s="525"/>
      <c r="AW2786" s="525"/>
      <c r="AX2786" s="525"/>
      <c r="AY2786" s="525"/>
      <c r="AZ2786" s="525"/>
      <c r="BA2786" s="525"/>
    </row>
    <row r="2787" spans="28:53" s="94" customFormat="1">
      <c r="AB2787" s="575"/>
      <c r="AC2787" s="569"/>
      <c r="AD2787" s="569"/>
      <c r="AE2787" s="569"/>
      <c r="AF2787" s="569"/>
      <c r="AG2787" s="569"/>
      <c r="AH2787" s="569"/>
      <c r="AI2787" s="569"/>
      <c r="AJ2787" s="569"/>
      <c r="AK2787" s="569"/>
      <c r="AL2787" s="569"/>
      <c r="AM2787" s="569"/>
      <c r="AN2787" s="569"/>
      <c r="AQ2787" s="525"/>
      <c r="AR2787" s="525"/>
      <c r="AS2787" s="525"/>
      <c r="AT2787" s="525"/>
      <c r="AU2787" s="525"/>
      <c r="AV2787" s="525"/>
      <c r="AW2787" s="525"/>
      <c r="AX2787" s="525"/>
      <c r="AY2787" s="525"/>
      <c r="AZ2787" s="525"/>
      <c r="BA2787" s="525"/>
    </row>
    <row r="2788" spans="28:53" s="94" customFormat="1">
      <c r="AB2788" s="575"/>
      <c r="AC2788" s="569"/>
      <c r="AD2788" s="569"/>
      <c r="AE2788" s="569"/>
      <c r="AF2788" s="569"/>
      <c r="AG2788" s="569"/>
      <c r="AH2788" s="569"/>
      <c r="AI2788" s="569"/>
      <c r="AJ2788" s="569"/>
      <c r="AK2788" s="569"/>
      <c r="AL2788" s="569"/>
      <c r="AM2788" s="569"/>
      <c r="AN2788" s="569"/>
      <c r="AQ2788" s="525"/>
      <c r="AR2788" s="525"/>
      <c r="AS2788" s="525"/>
      <c r="AT2788" s="525"/>
      <c r="AU2788" s="525"/>
      <c r="AV2788" s="525"/>
      <c r="AW2788" s="525"/>
      <c r="AX2788" s="525"/>
      <c r="AY2788" s="525"/>
      <c r="AZ2788" s="525"/>
      <c r="BA2788" s="525"/>
    </row>
    <row r="2789" spans="28:53" s="94" customFormat="1">
      <c r="AB2789" s="575"/>
      <c r="AC2789" s="569"/>
      <c r="AD2789" s="569"/>
      <c r="AE2789" s="569"/>
      <c r="AF2789" s="569"/>
      <c r="AG2789" s="569"/>
      <c r="AH2789" s="569"/>
      <c r="AI2789" s="569"/>
      <c r="AJ2789" s="569"/>
      <c r="AK2789" s="569"/>
      <c r="AL2789" s="569"/>
      <c r="AM2789" s="569"/>
      <c r="AN2789" s="569"/>
      <c r="AQ2789" s="525"/>
      <c r="AR2789" s="525"/>
      <c r="AS2789" s="525"/>
      <c r="AT2789" s="525"/>
      <c r="AU2789" s="525"/>
      <c r="AV2789" s="525"/>
      <c r="AW2789" s="525"/>
      <c r="AX2789" s="525"/>
      <c r="AY2789" s="525"/>
      <c r="AZ2789" s="525"/>
      <c r="BA2789" s="525"/>
    </row>
    <row r="2790" spans="28:53" s="94" customFormat="1">
      <c r="AB2790" s="575"/>
      <c r="AC2790" s="569"/>
      <c r="AD2790" s="569"/>
      <c r="AE2790" s="569"/>
      <c r="AF2790" s="569"/>
      <c r="AG2790" s="569"/>
      <c r="AH2790" s="569"/>
      <c r="AI2790" s="569"/>
      <c r="AJ2790" s="569"/>
      <c r="AK2790" s="569"/>
      <c r="AL2790" s="569"/>
      <c r="AM2790" s="569"/>
      <c r="AN2790" s="569"/>
      <c r="AQ2790" s="525"/>
      <c r="AR2790" s="525"/>
      <c r="AS2790" s="525"/>
      <c r="AT2790" s="525"/>
      <c r="AU2790" s="525"/>
      <c r="AV2790" s="525"/>
      <c r="AW2790" s="525"/>
      <c r="AX2790" s="525"/>
      <c r="AY2790" s="525"/>
      <c r="AZ2790" s="525"/>
      <c r="BA2790" s="525"/>
    </row>
    <row r="2791" spans="28:53" s="94" customFormat="1">
      <c r="AB2791" s="575"/>
      <c r="AC2791" s="569"/>
      <c r="AD2791" s="569"/>
      <c r="AE2791" s="569"/>
      <c r="AF2791" s="569"/>
      <c r="AG2791" s="569"/>
      <c r="AH2791" s="569"/>
      <c r="AI2791" s="569"/>
      <c r="AJ2791" s="569"/>
      <c r="AK2791" s="569"/>
      <c r="AL2791" s="569"/>
      <c r="AM2791" s="569"/>
      <c r="AN2791" s="569"/>
      <c r="AQ2791" s="525"/>
      <c r="AR2791" s="525"/>
      <c r="AS2791" s="525"/>
      <c r="AT2791" s="525"/>
      <c r="AU2791" s="525"/>
      <c r="AV2791" s="525"/>
      <c r="AW2791" s="525"/>
      <c r="AX2791" s="525"/>
      <c r="AY2791" s="525"/>
      <c r="AZ2791" s="525"/>
      <c r="BA2791" s="525"/>
    </row>
    <row r="2792" spans="28:53" s="94" customFormat="1">
      <c r="AB2792" s="575"/>
      <c r="AC2792" s="569"/>
      <c r="AD2792" s="569"/>
      <c r="AE2792" s="569"/>
      <c r="AF2792" s="569"/>
      <c r="AG2792" s="569"/>
      <c r="AH2792" s="569"/>
      <c r="AI2792" s="569"/>
      <c r="AJ2792" s="569"/>
      <c r="AK2792" s="569"/>
      <c r="AL2792" s="569"/>
      <c r="AM2792" s="569"/>
      <c r="AN2792" s="569"/>
      <c r="AQ2792" s="525"/>
      <c r="AR2792" s="525"/>
      <c r="AS2792" s="525"/>
      <c r="AT2792" s="525"/>
      <c r="AU2792" s="525"/>
      <c r="AV2792" s="525"/>
      <c r="AW2792" s="525"/>
      <c r="AX2792" s="525"/>
      <c r="AY2792" s="525"/>
      <c r="AZ2792" s="525"/>
      <c r="BA2792" s="525"/>
    </row>
    <row r="2793" spans="28:53" s="94" customFormat="1">
      <c r="AB2793" s="575"/>
      <c r="AC2793" s="569"/>
      <c r="AD2793" s="569"/>
      <c r="AE2793" s="569"/>
      <c r="AF2793" s="569"/>
      <c r="AG2793" s="569"/>
      <c r="AH2793" s="569"/>
      <c r="AI2793" s="569"/>
      <c r="AJ2793" s="569"/>
      <c r="AK2793" s="569"/>
      <c r="AL2793" s="569"/>
      <c r="AM2793" s="569"/>
      <c r="AN2793" s="569"/>
      <c r="AQ2793" s="525"/>
      <c r="AR2793" s="525"/>
      <c r="AS2793" s="525"/>
      <c r="AT2793" s="525"/>
      <c r="AU2793" s="525"/>
      <c r="AV2793" s="525"/>
      <c r="AW2793" s="525"/>
      <c r="AX2793" s="525"/>
      <c r="AY2793" s="525"/>
      <c r="AZ2793" s="525"/>
      <c r="BA2793" s="525"/>
    </row>
    <row r="2794" spans="28:53" s="94" customFormat="1">
      <c r="AB2794" s="575"/>
      <c r="AC2794" s="569"/>
      <c r="AD2794" s="569"/>
      <c r="AE2794" s="569"/>
      <c r="AF2794" s="569"/>
      <c r="AG2794" s="569"/>
      <c r="AH2794" s="569"/>
      <c r="AI2794" s="569"/>
      <c r="AJ2794" s="569"/>
      <c r="AK2794" s="569"/>
      <c r="AL2794" s="569"/>
      <c r="AM2794" s="569"/>
      <c r="AN2794" s="569"/>
      <c r="AQ2794" s="525"/>
      <c r="AR2794" s="525"/>
      <c r="AS2794" s="525"/>
      <c r="AT2794" s="525"/>
      <c r="AU2794" s="525"/>
      <c r="AV2794" s="525"/>
      <c r="AW2794" s="525"/>
      <c r="AX2794" s="525"/>
      <c r="AY2794" s="525"/>
      <c r="AZ2794" s="525"/>
      <c r="BA2794" s="525"/>
    </row>
    <row r="2795" spans="28:53" s="94" customFormat="1">
      <c r="AB2795" s="575"/>
      <c r="AC2795" s="569"/>
      <c r="AD2795" s="569"/>
      <c r="AE2795" s="569"/>
      <c r="AF2795" s="569"/>
      <c r="AG2795" s="569"/>
      <c r="AH2795" s="569"/>
      <c r="AI2795" s="569"/>
      <c r="AJ2795" s="569"/>
      <c r="AK2795" s="569"/>
      <c r="AL2795" s="569"/>
      <c r="AM2795" s="569"/>
      <c r="AN2795" s="569"/>
      <c r="AQ2795" s="525"/>
      <c r="AR2795" s="525"/>
      <c r="AS2795" s="525"/>
      <c r="AT2795" s="525"/>
      <c r="AU2795" s="525"/>
      <c r="AV2795" s="525"/>
      <c r="AW2795" s="525"/>
      <c r="AX2795" s="525"/>
      <c r="AY2795" s="525"/>
      <c r="AZ2795" s="525"/>
      <c r="BA2795" s="525"/>
    </row>
    <row r="2796" spans="28:53" s="94" customFormat="1">
      <c r="AB2796" s="575"/>
      <c r="AC2796" s="569"/>
      <c r="AD2796" s="569"/>
      <c r="AE2796" s="569"/>
      <c r="AF2796" s="569"/>
      <c r="AG2796" s="569"/>
      <c r="AH2796" s="569"/>
      <c r="AI2796" s="569"/>
      <c r="AJ2796" s="569"/>
      <c r="AK2796" s="569"/>
      <c r="AL2796" s="569"/>
      <c r="AM2796" s="569"/>
      <c r="AN2796" s="569"/>
      <c r="AQ2796" s="525"/>
      <c r="AR2796" s="525"/>
      <c r="AS2796" s="525"/>
      <c r="AT2796" s="525"/>
      <c r="AU2796" s="525"/>
      <c r="AV2796" s="525"/>
      <c r="AW2796" s="525"/>
      <c r="AX2796" s="525"/>
      <c r="AY2796" s="525"/>
      <c r="AZ2796" s="525"/>
      <c r="BA2796" s="525"/>
    </row>
    <row r="2797" spans="28:53" s="94" customFormat="1">
      <c r="AB2797" s="575"/>
      <c r="AC2797" s="569"/>
      <c r="AD2797" s="569"/>
      <c r="AE2797" s="569"/>
      <c r="AF2797" s="569"/>
      <c r="AG2797" s="569"/>
      <c r="AH2797" s="569"/>
      <c r="AI2797" s="569"/>
      <c r="AJ2797" s="569"/>
      <c r="AK2797" s="569"/>
      <c r="AL2797" s="569"/>
      <c r="AM2797" s="569"/>
      <c r="AN2797" s="569"/>
      <c r="AQ2797" s="525"/>
      <c r="AR2797" s="525"/>
      <c r="AS2797" s="525"/>
      <c r="AT2797" s="525"/>
      <c r="AU2797" s="525"/>
      <c r="AV2797" s="525"/>
      <c r="AW2797" s="525"/>
      <c r="AX2797" s="525"/>
      <c r="AY2797" s="525"/>
      <c r="AZ2797" s="525"/>
      <c r="BA2797" s="525"/>
    </row>
    <row r="2798" spans="28:53" s="94" customFormat="1">
      <c r="AB2798" s="575"/>
      <c r="AC2798" s="569"/>
      <c r="AD2798" s="569"/>
      <c r="AE2798" s="569"/>
      <c r="AF2798" s="569"/>
      <c r="AG2798" s="569"/>
      <c r="AH2798" s="569"/>
      <c r="AI2798" s="569"/>
      <c r="AJ2798" s="569"/>
      <c r="AK2798" s="569"/>
      <c r="AL2798" s="569"/>
      <c r="AM2798" s="569"/>
      <c r="AN2798" s="569"/>
      <c r="AQ2798" s="525"/>
      <c r="AR2798" s="525"/>
      <c r="AS2798" s="525"/>
      <c r="AT2798" s="525"/>
      <c r="AU2798" s="525"/>
      <c r="AV2798" s="525"/>
      <c r="AW2798" s="525"/>
      <c r="AX2798" s="525"/>
      <c r="AY2798" s="525"/>
      <c r="AZ2798" s="525"/>
      <c r="BA2798" s="525"/>
    </row>
    <row r="2799" spans="28:53" s="94" customFormat="1">
      <c r="AB2799" s="575"/>
      <c r="AC2799" s="569"/>
      <c r="AD2799" s="569"/>
      <c r="AE2799" s="569"/>
      <c r="AF2799" s="569"/>
      <c r="AG2799" s="569"/>
      <c r="AH2799" s="569"/>
      <c r="AI2799" s="569"/>
      <c r="AJ2799" s="569"/>
      <c r="AK2799" s="569"/>
      <c r="AL2799" s="569"/>
      <c r="AM2799" s="569"/>
      <c r="AN2799" s="569"/>
      <c r="AQ2799" s="525"/>
      <c r="AR2799" s="525"/>
      <c r="AS2799" s="525"/>
      <c r="AT2799" s="525"/>
      <c r="AU2799" s="525"/>
      <c r="AV2799" s="525"/>
      <c r="AW2799" s="525"/>
      <c r="AX2799" s="525"/>
      <c r="AY2799" s="525"/>
      <c r="AZ2799" s="525"/>
      <c r="BA2799" s="525"/>
    </row>
    <row r="2800" spans="28:53" s="94" customFormat="1">
      <c r="AB2800" s="575"/>
      <c r="AC2800" s="569"/>
      <c r="AD2800" s="569"/>
      <c r="AE2800" s="569"/>
      <c r="AF2800" s="569"/>
      <c r="AG2800" s="569"/>
      <c r="AH2800" s="569"/>
      <c r="AI2800" s="569"/>
      <c r="AJ2800" s="569"/>
      <c r="AK2800" s="569"/>
      <c r="AL2800" s="569"/>
      <c r="AM2800" s="569"/>
      <c r="AN2800" s="569"/>
      <c r="AQ2800" s="525"/>
      <c r="AR2800" s="525"/>
      <c r="AS2800" s="525"/>
      <c r="AT2800" s="525"/>
      <c r="AU2800" s="525"/>
      <c r="AV2800" s="525"/>
      <c r="AW2800" s="525"/>
      <c r="AX2800" s="525"/>
      <c r="AY2800" s="525"/>
      <c r="AZ2800" s="525"/>
      <c r="BA2800" s="525"/>
    </row>
    <row r="2801" spans="28:53" s="94" customFormat="1">
      <c r="AB2801" s="575"/>
      <c r="AC2801" s="569"/>
      <c r="AD2801" s="569"/>
      <c r="AE2801" s="569"/>
      <c r="AF2801" s="569"/>
      <c r="AG2801" s="569"/>
      <c r="AH2801" s="569"/>
      <c r="AI2801" s="569"/>
      <c r="AJ2801" s="569"/>
      <c r="AK2801" s="569"/>
      <c r="AL2801" s="569"/>
      <c r="AM2801" s="569"/>
      <c r="AN2801" s="569"/>
      <c r="AQ2801" s="525"/>
      <c r="AR2801" s="525"/>
      <c r="AS2801" s="525"/>
      <c r="AT2801" s="525"/>
      <c r="AU2801" s="525"/>
      <c r="AV2801" s="525"/>
      <c r="AW2801" s="525"/>
      <c r="AX2801" s="525"/>
      <c r="AY2801" s="525"/>
      <c r="AZ2801" s="525"/>
      <c r="BA2801" s="525"/>
    </row>
    <row r="2802" spans="28:53" s="94" customFormat="1">
      <c r="AB2802" s="575"/>
      <c r="AC2802" s="569"/>
      <c r="AD2802" s="569"/>
      <c r="AE2802" s="569"/>
      <c r="AF2802" s="569"/>
      <c r="AG2802" s="569"/>
      <c r="AH2802" s="569"/>
      <c r="AI2802" s="569"/>
      <c r="AJ2802" s="569"/>
      <c r="AK2802" s="569"/>
      <c r="AL2802" s="569"/>
      <c r="AM2802" s="569"/>
      <c r="AN2802" s="569"/>
      <c r="AQ2802" s="525"/>
      <c r="AR2802" s="525"/>
      <c r="AS2802" s="525"/>
      <c r="AT2802" s="525"/>
      <c r="AU2802" s="525"/>
      <c r="AV2802" s="525"/>
      <c r="AW2802" s="525"/>
      <c r="AX2802" s="525"/>
      <c r="AY2802" s="525"/>
      <c r="AZ2802" s="525"/>
      <c r="BA2802" s="525"/>
    </row>
    <row r="2803" spans="28:53" s="94" customFormat="1">
      <c r="AB2803" s="575"/>
      <c r="AC2803" s="569"/>
      <c r="AD2803" s="569"/>
      <c r="AE2803" s="569"/>
      <c r="AF2803" s="569"/>
      <c r="AG2803" s="569"/>
      <c r="AH2803" s="569"/>
      <c r="AI2803" s="569"/>
      <c r="AJ2803" s="569"/>
      <c r="AK2803" s="569"/>
      <c r="AL2803" s="569"/>
      <c r="AM2803" s="569"/>
      <c r="AN2803" s="569"/>
      <c r="AQ2803" s="525"/>
      <c r="AR2803" s="525"/>
      <c r="AS2803" s="525"/>
      <c r="AT2803" s="525"/>
      <c r="AU2803" s="525"/>
      <c r="AV2803" s="525"/>
      <c r="AW2803" s="525"/>
      <c r="AX2803" s="525"/>
      <c r="AY2803" s="525"/>
      <c r="AZ2803" s="525"/>
      <c r="BA2803" s="525"/>
    </row>
    <row r="2804" spans="28:53" s="94" customFormat="1">
      <c r="AB2804" s="575"/>
      <c r="AC2804" s="569"/>
      <c r="AD2804" s="569"/>
      <c r="AE2804" s="569"/>
      <c r="AF2804" s="569"/>
      <c r="AG2804" s="569"/>
      <c r="AH2804" s="569"/>
      <c r="AI2804" s="569"/>
      <c r="AJ2804" s="569"/>
      <c r="AK2804" s="569"/>
      <c r="AL2804" s="569"/>
      <c r="AM2804" s="569"/>
      <c r="AN2804" s="569"/>
      <c r="AQ2804" s="525"/>
      <c r="AR2804" s="525"/>
      <c r="AS2804" s="525"/>
      <c r="AT2804" s="525"/>
      <c r="AU2804" s="525"/>
      <c r="AV2804" s="525"/>
      <c r="AW2804" s="525"/>
      <c r="AX2804" s="525"/>
      <c r="AY2804" s="525"/>
      <c r="AZ2804" s="525"/>
      <c r="BA2804" s="525"/>
    </row>
    <row r="2805" spans="28:53" s="94" customFormat="1">
      <c r="AB2805" s="575"/>
      <c r="AC2805" s="569"/>
      <c r="AD2805" s="569"/>
      <c r="AE2805" s="569"/>
      <c r="AF2805" s="569"/>
      <c r="AG2805" s="569"/>
      <c r="AH2805" s="569"/>
      <c r="AI2805" s="569"/>
      <c r="AJ2805" s="569"/>
      <c r="AK2805" s="569"/>
      <c r="AL2805" s="569"/>
      <c r="AM2805" s="569"/>
      <c r="AN2805" s="569"/>
      <c r="AQ2805" s="525"/>
      <c r="AR2805" s="525"/>
      <c r="AS2805" s="525"/>
      <c r="AT2805" s="525"/>
      <c r="AU2805" s="525"/>
      <c r="AV2805" s="525"/>
      <c r="AW2805" s="525"/>
      <c r="AX2805" s="525"/>
      <c r="AY2805" s="525"/>
      <c r="AZ2805" s="525"/>
      <c r="BA2805" s="525"/>
    </row>
    <row r="2806" spans="28:53" s="94" customFormat="1">
      <c r="AB2806" s="575"/>
      <c r="AC2806" s="569"/>
      <c r="AD2806" s="569"/>
      <c r="AE2806" s="569"/>
      <c r="AF2806" s="569"/>
      <c r="AG2806" s="569"/>
      <c r="AH2806" s="569"/>
      <c r="AI2806" s="569"/>
      <c r="AJ2806" s="569"/>
      <c r="AK2806" s="569"/>
      <c r="AL2806" s="569"/>
      <c r="AM2806" s="569"/>
      <c r="AN2806" s="569"/>
      <c r="AQ2806" s="525"/>
      <c r="AR2806" s="525"/>
      <c r="AS2806" s="525"/>
      <c r="AT2806" s="525"/>
      <c r="AU2806" s="525"/>
      <c r="AV2806" s="525"/>
      <c r="AW2806" s="525"/>
      <c r="AX2806" s="525"/>
      <c r="AY2806" s="525"/>
      <c r="AZ2806" s="525"/>
      <c r="BA2806" s="525"/>
    </row>
    <row r="2807" spans="28:53" s="94" customFormat="1">
      <c r="AB2807" s="575"/>
      <c r="AC2807" s="569"/>
      <c r="AD2807" s="569"/>
      <c r="AE2807" s="569"/>
      <c r="AF2807" s="569"/>
      <c r="AG2807" s="569"/>
      <c r="AH2807" s="569"/>
      <c r="AI2807" s="569"/>
      <c r="AJ2807" s="569"/>
      <c r="AK2807" s="569"/>
      <c r="AL2807" s="569"/>
      <c r="AM2807" s="569"/>
      <c r="AN2807" s="569"/>
      <c r="AQ2807" s="525"/>
      <c r="AR2807" s="525"/>
      <c r="AS2807" s="525"/>
      <c r="AT2807" s="525"/>
      <c r="AU2807" s="525"/>
      <c r="AV2807" s="525"/>
      <c r="AW2807" s="525"/>
      <c r="AX2807" s="525"/>
      <c r="AY2807" s="525"/>
      <c r="AZ2807" s="525"/>
      <c r="BA2807" s="525"/>
    </row>
    <row r="2808" spans="28:53" s="94" customFormat="1">
      <c r="AB2808" s="575"/>
      <c r="AC2808" s="569"/>
      <c r="AD2808" s="569"/>
      <c r="AE2808" s="569"/>
      <c r="AF2808" s="569"/>
      <c r="AG2808" s="569"/>
      <c r="AH2808" s="569"/>
      <c r="AI2808" s="569"/>
      <c r="AJ2808" s="569"/>
      <c r="AK2808" s="569"/>
      <c r="AL2808" s="569"/>
      <c r="AM2808" s="569"/>
      <c r="AN2808" s="569"/>
      <c r="AQ2808" s="525"/>
      <c r="AR2808" s="525"/>
      <c r="AS2808" s="525"/>
      <c r="AT2808" s="525"/>
      <c r="AU2808" s="525"/>
      <c r="AV2808" s="525"/>
      <c r="AW2808" s="525"/>
      <c r="AX2808" s="525"/>
      <c r="AY2808" s="525"/>
      <c r="AZ2808" s="525"/>
      <c r="BA2808" s="525"/>
    </row>
    <row r="2809" spans="28:53" s="94" customFormat="1">
      <c r="AB2809" s="575"/>
      <c r="AC2809" s="569"/>
      <c r="AD2809" s="569"/>
      <c r="AE2809" s="569"/>
      <c r="AF2809" s="569"/>
      <c r="AG2809" s="569"/>
      <c r="AH2809" s="569"/>
      <c r="AI2809" s="569"/>
      <c r="AJ2809" s="569"/>
      <c r="AK2809" s="569"/>
      <c r="AL2809" s="569"/>
      <c r="AM2809" s="569"/>
      <c r="AN2809" s="569"/>
      <c r="AQ2809" s="525"/>
      <c r="AR2809" s="525"/>
      <c r="AS2809" s="525"/>
      <c r="AT2809" s="525"/>
      <c r="AU2809" s="525"/>
      <c r="AV2809" s="525"/>
      <c r="AW2809" s="525"/>
      <c r="AX2809" s="525"/>
      <c r="AY2809" s="525"/>
      <c r="AZ2809" s="525"/>
      <c r="BA2809" s="525"/>
    </row>
    <row r="2810" spans="28:53" s="94" customFormat="1">
      <c r="AB2810" s="575"/>
      <c r="AC2810" s="569"/>
      <c r="AD2810" s="569"/>
      <c r="AE2810" s="569"/>
      <c r="AF2810" s="569"/>
      <c r="AG2810" s="569"/>
      <c r="AH2810" s="569"/>
      <c r="AI2810" s="569"/>
      <c r="AJ2810" s="569"/>
      <c r="AK2810" s="569"/>
      <c r="AL2810" s="569"/>
      <c r="AM2810" s="569"/>
      <c r="AN2810" s="569"/>
      <c r="AQ2810" s="525"/>
      <c r="AR2810" s="525"/>
      <c r="AS2810" s="525"/>
      <c r="AT2810" s="525"/>
      <c r="AU2810" s="525"/>
      <c r="AV2810" s="525"/>
      <c r="AW2810" s="525"/>
      <c r="AX2810" s="525"/>
      <c r="AY2810" s="525"/>
      <c r="AZ2810" s="525"/>
      <c r="BA2810" s="525"/>
    </row>
    <row r="2811" spans="28:53" s="94" customFormat="1">
      <c r="AB2811" s="575"/>
      <c r="AC2811" s="569"/>
      <c r="AD2811" s="569"/>
      <c r="AE2811" s="569"/>
      <c r="AF2811" s="569"/>
      <c r="AG2811" s="569"/>
      <c r="AH2811" s="569"/>
      <c r="AI2811" s="569"/>
      <c r="AJ2811" s="569"/>
      <c r="AK2811" s="569"/>
      <c r="AL2811" s="569"/>
      <c r="AM2811" s="569"/>
      <c r="AN2811" s="569"/>
      <c r="AQ2811" s="525"/>
      <c r="AR2811" s="525"/>
      <c r="AS2811" s="525"/>
      <c r="AT2811" s="525"/>
      <c r="AU2811" s="525"/>
      <c r="AV2811" s="525"/>
      <c r="AW2811" s="525"/>
      <c r="AX2811" s="525"/>
      <c r="AY2811" s="525"/>
      <c r="AZ2811" s="525"/>
      <c r="BA2811" s="525"/>
    </row>
    <row r="2812" spans="28:53" s="94" customFormat="1">
      <c r="AB2812" s="575"/>
      <c r="AC2812" s="569"/>
      <c r="AD2812" s="569"/>
      <c r="AE2812" s="569"/>
      <c r="AF2812" s="569"/>
      <c r="AG2812" s="569"/>
      <c r="AH2812" s="569"/>
      <c r="AI2812" s="569"/>
      <c r="AJ2812" s="569"/>
      <c r="AK2812" s="569"/>
      <c r="AL2812" s="569"/>
      <c r="AM2812" s="569"/>
      <c r="AN2812" s="569"/>
      <c r="AQ2812" s="525"/>
      <c r="AR2812" s="525"/>
      <c r="AS2812" s="525"/>
      <c r="AT2812" s="525"/>
      <c r="AU2812" s="525"/>
      <c r="AV2812" s="525"/>
      <c r="AW2812" s="525"/>
      <c r="AX2812" s="525"/>
      <c r="AY2812" s="525"/>
      <c r="AZ2812" s="525"/>
      <c r="BA2812" s="525"/>
    </row>
    <row r="2813" spans="28:53" s="94" customFormat="1">
      <c r="AB2813" s="575"/>
      <c r="AC2813" s="569"/>
      <c r="AD2813" s="569"/>
      <c r="AE2813" s="569"/>
      <c r="AF2813" s="569"/>
      <c r="AG2813" s="569"/>
      <c r="AH2813" s="569"/>
      <c r="AI2813" s="569"/>
      <c r="AJ2813" s="569"/>
      <c r="AK2813" s="569"/>
      <c r="AL2813" s="569"/>
      <c r="AM2813" s="569"/>
      <c r="AN2813" s="569"/>
      <c r="AQ2813" s="525"/>
      <c r="AR2813" s="525"/>
      <c r="AS2813" s="525"/>
      <c r="AT2813" s="525"/>
      <c r="AU2813" s="525"/>
      <c r="AV2813" s="525"/>
      <c r="AW2813" s="525"/>
      <c r="AX2813" s="525"/>
      <c r="AY2813" s="525"/>
      <c r="AZ2813" s="525"/>
      <c r="BA2813" s="525"/>
    </row>
    <row r="2814" spans="28:53" s="94" customFormat="1">
      <c r="AB2814" s="575"/>
      <c r="AC2814" s="569"/>
      <c r="AD2814" s="569"/>
      <c r="AE2814" s="569"/>
      <c r="AF2814" s="569"/>
      <c r="AG2814" s="569"/>
      <c r="AH2814" s="569"/>
      <c r="AI2814" s="569"/>
      <c r="AJ2814" s="569"/>
      <c r="AK2814" s="569"/>
      <c r="AL2814" s="569"/>
      <c r="AM2814" s="569"/>
      <c r="AN2814" s="569"/>
      <c r="AQ2814" s="525"/>
      <c r="AR2814" s="525"/>
      <c r="AS2814" s="525"/>
      <c r="AT2814" s="525"/>
      <c r="AU2814" s="525"/>
      <c r="AV2814" s="525"/>
      <c r="AW2814" s="525"/>
      <c r="AX2814" s="525"/>
      <c r="AY2814" s="525"/>
      <c r="AZ2814" s="525"/>
      <c r="BA2814" s="525"/>
    </row>
    <row r="2815" spans="28:53" s="94" customFormat="1">
      <c r="AB2815" s="575"/>
      <c r="AC2815" s="569"/>
      <c r="AD2815" s="569"/>
      <c r="AE2815" s="569"/>
      <c r="AF2815" s="569"/>
      <c r="AG2815" s="569"/>
      <c r="AH2815" s="569"/>
      <c r="AI2815" s="569"/>
      <c r="AJ2815" s="569"/>
      <c r="AK2815" s="569"/>
      <c r="AL2815" s="569"/>
      <c r="AM2815" s="569"/>
      <c r="AN2815" s="569"/>
      <c r="AQ2815" s="525"/>
      <c r="AR2815" s="525"/>
      <c r="AS2815" s="525"/>
      <c r="AT2815" s="525"/>
      <c r="AU2815" s="525"/>
      <c r="AV2815" s="525"/>
      <c r="AW2815" s="525"/>
      <c r="AX2815" s="525"/>
      <c r="AY2815" s="525"/>
      <c r="AZ2815" s="525"/>
      <c r="BA2815" s="525"/>
    </row>
    <row r="2816" spans="28:53" s="94" customFormat="1">
      <c r="AB2816" s="575"/>
      <c r="AC2816" s="569"/>
      <c r="AD2816" s="569"/>
      <c r="AE2816" s="569"/>
      <c r="AF2816" s="569"/>
      <c r="AG2816" s="569"/>
      <c r="AH2816" s="569"/>
      <c r="AI2816" s="569"/>
      <c r="AJ2816" s="569"/>
      <c r="AK2816" s="569"/>
      <c r="AL2816" s="569"/>
      <c r="AM2816" s="569"/>
      <c r="AN2816" s="569"/>
      <c r="AQ2816" s="525"/>
      <c r="AR2816" s="525"/>
      <c r="AS2816" s="525"/>
      <c r="AT2816" s="525"/>
      <c r="AU2816" s="525"/>
      <c r="AV2816" s="525"/>
      <c r="AW2816" s="525"/>
      <c r="AX2816" s="525"/>
      <c r="AY2816" s="525"/>
      <c r="AZ2816" s="525"/>
      <c r="BA2816" s="525"/>
    </row>
    <row r="2817" spans="28:53" s="94" customFormat="1">
      <c r="AB2817" s="575"/>
      <c r="AC2817" s="569"/>
      <c r="AD2817" s="569"/>
      <c r="AE2817" s="569"/>
      <c r="AF2817" s="569"/>
      <c r="AG2817" s="569"/>
      <c r="AH2817" s="569"/>
      <c r="AI2817" s="569"/>
      <c r="AJ2817" s="569"/>
      <c r="AK2817" s="569"/>
      <c r="AL2817" s="569"/>
      <c r="AM2817" s="569"/>
      <c r="AN2817" s="569"/>
      <c r="AQ2817" s="525"/>
      <c r="AR2817" s="525"/>
      <c r="AS2817" s="525"/>
      <c r="AT2817" s="525"/>
      <c r="AU2817" s="525"/>
      <c r="AV2817" s="525"/>
      <c r="AW2817" s="525"/>
      <c r="AX2817" s="525"/>
      <c r="AY2817" s="525"/>
      <c r="AZ2817" s="525"/>
      <c r="BA2817" s="525"/>
    </row>
    <row r="2818" spans="28:53" s="94" customFormat="1">
      <c r="AB2818" s="575"/>
      <c r="AC2818" s="569"/>
      <c r="AD2818" s="569"/>
      <c r="AE2818" s="569"/>
      <c r="AF2818" s="569"/>
      <c r="AG2818" s="569"/>
      <c r="AH2818" s="569"/>
      <c r="AI2818" s="569"/>
      <c r="AJ2818" s="569"/>
      <c r="AK2818" s="569"/>
      <c r="AL2818" s="569"/>
      <c r="AM2818" s="569"/>
      <c r="AN2818" s="569"/>
      <c r="AQ2818" s="525"/>
      <c r="AR2818" s="525"/>
      <c r="AS2818" s="525"/>
      <c r="AT2818" s="525"/>
      <c r="AU2818" s="525"/>
      <c r="AV2818" s="525"/>
      <c r="AW2818" s="525"/>
      <c r="AX2818" s="525"/>
      <c r="AY2818" s="525"/>
      <c r="AZ2818" s="525"/>
      <c r="BA2818" s="525"/>
    </row>
    <row r="2819" spans="28:53" s="94" customFormat="1">
      <c r="AB2819" s="575"/>
      <c r="AC2819" s="569"/>
      <c r="AD2819" s="569"/>
      <c r="AE2819" s="569"/>
      <c r="AF2819" s="569"/>
      <c r="AG2819" s="569"/>
      <c r="AH2819" s="569"/>
      <c r="AI2819" s="569"/>
      <c r="AJ2819" s="569"/>
      <c r="AK2819" s="569"/>
      <c r="AL2819" s="569"/>
      <c r="AM2819" s="569"/>
      <c r="AN2819" s="569"/>
      <c r="AQ2819" s="525"/>
      <c r="AR2819" s="525"/>
      <c r="AS2819" s="525"/>
      <c r="AT2819" s="525"/>
      <c r="AU2819" s="525"/>
      <c r="AV2819" s="525"/>
      <c r="AW2819" s="525"/>
      <c r="AX2819" s="525"/>
      <c r="AY2819" s="525"/>
      <c r="AZ2819" s="525"/>
      <c r="BA2819" s="525"/>
    </row>
    <row r="2820" spans="28:53" s="94" customFormat="1">
      <c r="AB2820" s="575"/>
      <c r="AC2820" s="569"/>
      <c r="AD2820" s="569"/>
      <c r="AE2820" s="569"/>
      <c r="AF2820" s="569"/>
      <c r="AG2820" s="569"/>
      <c r="AH2820" s="569"/>
      <c r="AI2820" s="569"/>
      <c r="AJ2820" s="569"/>
      <c r="AK2820" s="569"/>
      <c r="AL2820" s="569"/>
      <c r="AM2820" s="569"/>
      <c r="AN2820" s="569"/>
      <c r="AQ2820" s="525"/>
      <c r="AR2820" s="525"/>
      <c r="AS2820" s="525"/>
      <c r="AT2820" s="525"/>
      <c r="AU2820" s="525"/>
      <c r="AV2820" s="525"/>
      <c r="AW2820" s="525"/>
      <c r="AX2820" s="525"/>
      <c r="AY2820" s="525"/>
      <c r="AZ2820" s="525"/>
      <c r="BA2820" s="525"/>
    </row>
    <row r="2821" spans="28:53" s="94" customFormat="1">
      <c r="AB2821" s="575"/>
      <c r="AC2821" s="569"/>
      <c r="AD2821" s="569"/>
      <c r="AE2821" s="569"/>
      <c r="AF2821" s="569"/>
      <c r="AG2821" s="569"/>
      <c r="AH2821" s="569"/>
      <c r="AI2821" s="569"/>
      <c r="AJ2821" s="569"/>
      <c r="AK2821" s="569"/>
      <c r="AL2821" s="569"/>
      <c r="AM2821" s="569"/>
      <c r="AN2821" s="569"/>
      <c r="AQ2821" s="525"/>
      <c r="AR2821" s="525"/>
      <c r="AS2821" s="525"/>
      <c r="AT2821" s="525"/>
      <c r="AU2821" s="525"/>
      <c r="AV2821" s="525"/>
      <c r="AW2821" s="525"/>
      <c r="AX2821" s="525"/>
      <c r="AY2821" s="525"/>
      <c r="AZ2821" s="525"/>
      <c r="BA2821" s="525"/>
    </row>
    <row r="2822" spans="28:53" s="94" customFormat="1">
      <c r="AB2822" s="575"/>
      <c r="AC2822" s="569"/>
      <c r="AD2822" s="569"/>
      <c r="AE2822" s="569"/>
      <c r="AF2822" s="569"/>
      <c r="AG2822" s="569"/>
      <c r="AH2822" s="569"/>
      <c r="AI2822" s="569"/>
      <c r="AJ2822" s="569"/>
      <c r="AK2822" s="569"/>
      <c r="AL2822" s="569"/>
      <c r="AM2822" s="569"/>
      <c r="AN2822" s="569"/>
      <c r="AQ2822" s="525"/>
      <c r="AR2822" s="525"/>
      <c r="AS2822" s="525"/>
      <c r="AT2822" s="525"/>
      <c r="AU2822" s="525"/>
      <c r="AV2822" s="525"/>
      <c r="AW2822" s="525"/>
      <c r="AX2822" s="525"/>
      <c r="AY2822" s="525"/>
      <c r="AZ2822" s="525"/>
      <c r="BA2822" s="525"/>
    </row>
    <row r="2823" spans="28:53" s="94" customFormat="1">
      <c r="AB2823" s="575"/>
      <c r="AC2823" s="569"/>
      <c r="AD2823" s="569"/>
      <c r="AE2823" s="569"/>
      <c r="AF2823" s="569"/>
      <c r="AG2823" s="569"/>
      <c r="AH2823" s="569"/>
      <c r="AI2823" s="569"/>
      <c r="AJ2823" s="569"/>
      <c r="AK2823" s="569"/>
      <c r="AL2823" s="569"/>
      <c r="AM2823" s="569"/>
      <c r="AN2823" s="569"/>
      <c r="AQ2823" s="525"/>
      <c r="AR2823" s="525"/>
      <c r="AS2823" s="525"/>
      <c r="AT2823" s="525"/>
      <c r="AU2823" s="525"/>
      <c r="AV2823" s="525"/>
      <c r="AW2823" s="525"/>
      <c r="AX2823" s="525"/>
      <c r="AY2823" s="525"/>
      <c r="AZ2823" s="525"/>
      <c r="BA2823" s="525"/>
    </row>
    <row r="2824" spans="28:53" s="94" customFormat="1">
      <c r="AB2824" s="575"/>
      <c r="AC2824" s="569"/>
      <c r="AD2824" s="569"/>
      <c r="AE2824" s="569"/>
      <c r="AF2824" s="569"/>
      <c r="AG2824" s="569"/>
      <c r="AH2824" s="569"/>
      <c r="AI2824" s="569"/>
      <c r="AJ2824" s="569"/>
      <c r="AK2824" s="569"/>
      <c r="AL2824" s="569"/>
      <c r="AM2824" s="569"/>
      <c r="AN2824" s="569"/>
      <c r="AQ2824" s="525"/>
      <c r="AR2824" s="525"/>
      <c r="AS2824" s="525"/>
      <c r="AT2824" s="525"/>
      <c r="AU2824" s="525"/>
      <c r="AV2824" s="525"/>
      <c r="AW2824" s="525"/>
      <c r="AX2824" s="525"/>
      <c r="AY2824" s="525"/>
      <c r="AZ2824" s="525"/>
      <c r="BA2824" s="525"/>
    </row>
    <row r="2825" spans="28:53" s="94" customFormat="1">
      <c r="AB2825" s="575"/>
      <c r="AC2825" s="569"/>
      <c r="AD2825" s="569"/>
      <c r="AE2825" s="569"/>
      <c r="AF2825" s="569"/>
      <c r="AG2825" s="569"/>
      <c r="AH2825" s="569"/>
      <c r="AI2825" s="569"/>
      <c r="AJ2825" s="569"/>
      <c r="AK2825" s="569"/>
      <c r="AL2825" s="569"/>
      <c r="AM2825" s="569"/>
      <c r="AN2825" s="569"/>
      <c r="AQ2825" s="525"/>
      <c r="AR2825" s="525"/>
      <c r="AS2825" s="525"/>
      <c r="AT2825" s="525"/>
      <c r="AU2825" s="525"/>
      <c r="AV2825" s="525"/>
      <c r="AW2825" s="525"/>
      <c r="AX2825" s="525"/>
      <c r="AY2825" s="525"/>
      <c r="AZ2825" s="525"/>
      <c r="BA2825" s="525"/>
    </row>
    <row r="2826" spans="28:53" s="94" customFormat="1">
      <c r="AB2826" s="575"/>
      <c r="AC2826" s="569"/>
      <c r="AD2826" s="569"/>
      <c r="AE2826" s="569"/>
      <c r="AF2826" s="569"/>
      <c r="AG2826" s="569"/>
      <c r="AH2826" s="569"/>
      <c r="AI2826" s="569"/>
      <c r="AJ2826" s="569"/>
      <c r="AK2826" s="569"/>
      <c r="AL2826" s="569"/>
      <c r="AM2826" s="569"/>
      <c r="AN2826" s="569"/>
      <c r="AQ2826" s="525"/>
      <c r="AR2826" s="525"/>
      <c r="AS2826" s="525"/>
      <c r="AT2826" s="525"/>
      <c r="AU2826" s="525"/>
      <c r="AV2826" s="525"/>
      <c r="AW2826" s="525"/>
      <c r="AX2826" s="525"/>
      <c r="AY2826" s="525"/>
      <c r="AZ2826" s="525"/>
      <c r="BA2826" s="525"/>
    </row>
    <row r="2827" spans="28:53" s="94" customFormat="1">
      <c r="AB2827" s="575"/>
      <c r="AC2827" s="569"/>
      <c r="AD2827" s="569"/>
      <c r="AE2827" s="569"/>
      <c r="AF2827" s="569"/>
      <c r="AG2827" s="569"/>
      <c r="AH2827" s="569"/>
      <c r="AI2827" s="569"/>
      <c r="AJ2827" s="569"/>
      <c r="AK2827" s="569"/>
      <c r="AL2827" s="569"/>
      <c r="AM2827" s="569"/>
      <c r="AN2827" s="569"/>
      <c r="AQ2827" s="525"/>
      <c r="AR2827" s="525"/>
      <c r="AS2827" s="525"/>
      <c r="AT2827" s="525"/>
      <c r="AU2827" s="525"/>
      <c r="AV2827" s="525"/>
      <c r="AW2827" s="525"/>
      <c r="AX2827" s="525"/>
      <c r="AY2827" s="525"/>
      <c r="AZ2827" s="525"/>
      <c r="BA2827" s="525"/>
    </row>
    <row r="2828" spans="28:53" s="94" customFormat="1">
      <c r="AB2828" s="575"/>
      <c r="AC2828" s="569"/>
      <c r="AD2828" s="569"/>
      <c r="AE2828" s="569"/>
      <c r="AF2828" s="569"/>
      <c r="AG2828" s="569"/>
      <c r="AH2828" s="569"/>
      <c r="AI2828" s="569"/>
      <c r="AJ2828" s="569"/>
      <c r="AK2828" s="569"/>
      <c r="AL2828" s="569"/>
      <c r="AM2828" s="569"/>
      <c r="AN2828" s="569"/>
      <c r="AQ2828" s="525"/>
      <c r="AR2828" s="525"/>
      <c r="AS2828" s="525"/>
      <c r="AT2828" s="525"/>
      <c r="AU2828" s="525"/>
      <c r="AV2828" s="525"/>
      <c r="AW2828" s="525"/>
      <c r="AX2828" s="525"/>
      <c r="AY2828" s="525"/>
      <c r="AZ2828" s="525"/>
      <c r="BA2828" s="525"/>
    </row>
    <row r="2829" spans="28:53" s="94" customFormat="1">
      <c r="AB2829" s="575"/>
      <c r="AC2829" s="569"/>
      <c r="AD2829" s="569"/>
      <c r="AE2829" s="569"/>
      <c r="AF2829" s="569"/>
      <c r="AG2829" s="569"/>
      <c r="AH2829" s="569"/>
      <c r="AI2829" s="569"/>
      <c r="AJ2829" s="569"/>
      <c r="AK2829" s="569"/>
      <c r="AL2829" s="569"/>
      <c r="AM2829" s="569"/>
      <c r="AN2829" s="569"/>
      <c r="AQ2829" s="525"/>
      <c r="AR2829" s="525"/>
      <c r="AS2829" s="525"/>
      <c r="AT2829" s="525"/>
      <c r="AU2829" s="525"/>
      <c r="AV2829" s="525"/>
      <c r="AW2829" s="525"/>
      <c r="AX2829" s="525"/>
      <c r="AY2829" s="525"/>
      <c r="AZ2829" s="525"/>
      <c r="BA2829" s="525"/>
    </row>
    <row r="2830" spans="28:53" s="94" customFormat="1">
      <c r="AB2830" s="575"/>
      <c r="AC2830" s="569"/>
      <c r="AD2830" s="569"/>
      <c r="AE2830" s="569"/>
      <c r="AF2830" s="569"/>
      <c r="AG2830" s="569"/>
      <c r="AH2830" s="569"/>
      <c r="AI2830" s="569"/>
      <c r="AJ2830" s="569"/>
      <c r="AK2830" s="569"/>
      <c r="AL2830" s="569"/>
      <c r="AM2830" s="569"/>
      <c r="AN2830" s="569"/>
      <c r="AQ2830" s="525"/>
      <c r="AR2830" s="525"/>
      <c r="AS2830" s="525"/>
      <c r="AT2830" s="525"/>
      <c r="AU2830" s="525"/>
      <c r="AV2830" s="525"/>
      <c r="AW2830" s="525"/>
      <c r="AX2830" s="525"/>
      <c r="AY2830" s="525"/>
      <c r="AZ2830" s="525"/>
      <c r="BA2830" s="525"/>
    </row>
    <row r="2831" spans="28:53" s="94" customFormat="1">
      <c r="AB2831" s="575"/>
      <c r="AC2831" s="569"/>
      <c r="AD2831" s="569"/>
      <c r="AE2831" s="569"/>
      <c r="AF2831" s="569"/>
      <c r="AG2831" s="569"/>
      <c r="AH2831" s="569"/>
      <c r="AI2831" s="569"/>
      <c r="AJ2831" s="569"/>
      <c r="AK2831" s="569"/>
      <c r="AL2831" s="569"/>
      <c r="AM2831" s="569"/>
      <c r="AN2831" s="569"/>
      <c r="AQ2831" s="525"/>
      <c r="AR2831" s="525"/>
      <c r="AS2831" s="525"/>
      <c r="AT2831" s="525"/>
      <c r="AU2831" s="525"/>
      <c r="AV2831" s="525"/>
      <c r="AW2831" s="525"/>
      <c r="AX2831" s="525"/>
      <c r="AY2831" s="525"/>
      <c r="AZ2831" s="525"/>
      <c r="BA2831" s="525"/>
    </row>
    <row r="2832" spans="28:53" s="94" customFormat="1">
      <c r="AB2832" s="575"/>
      <c r="AC2832" s="569"/>
      <c r="AD2832" s="569"/>
      <c r="AE2832" s="569"/>
      <c r="AF2832" s="569"/>
      <c r="AG2832" s="569"/>
      <c r="AH2832" s="569"/>
      <c r="AI2832" s="569"/>
      <c r="AJ2832" s="569"/>
      <c r="AK2832" s="569"/>
      <c r="AL2832" s="569"/>
      <c r="AM2832" s="569"/>
      <c r="AN2832" s="569"/>
      <c r="AQ2832" s="525"/>
      <c r="AR2832" s="525"/>
      <c r="AS2832" s="525"/>
      <c r="AT2832" s="525"/>
      <c r="AU2832" s="525"/>
      <c r="AV2832" s="525"/>
      <c r="AW2832" s="525"/>
      <c r="AX2832" s="525"/>
      <c r="AY2832" s="525"/>
      <c r="AZ2832" s="525"/>
      <c r="BA2832" s="525"/>
    </row>
    <row r="2833" spans="28:53" s="94" customFormat="1">
      <c r="AB2833" s="575"/>
      <c r="AC2833" s="569"/>
      <c r="AD2833" s="569"/>
      <c r="AE2833" s="569"/>
      <c r="AF2833" s="569"/>
      <c r="AG2833" s="569"/>
      <c r="AH2833" s="569"/>
      <c r="AI2833" s="569"/>
      <c r="AJ2833" s="569"/>
      <c r="AK2833" s="569"/>
      <c r="AL2833" s="569"/>
      <c r="AM2833" s="569"/>
      <c r="AN2833" s="569"/>
      <c r="AQ2833" s="525"/>
      <c r="AR2833" s="525"/>
      <c r="AS2833" s="525"/>
      <c r="AT2833" s="525"/>
      <c r="AU2833" s="525"/>
      <c r="AV2833" s="525"/>
      <c r="AW2833" s="525"/>
      <c r="AX2833" s="525"/>
      <c r="AY2833" s="525"/>
      <c r="AZ2833" s="525"/>
      <c r="BA2833" s="525"/>
    </row>
    <row r="2834" spans="28:53" s="94" customFormat="1">
      <c r="AB2834" s="575"/>
      <c r="AC2834" s="569"/>
      <c r="AD2834" s="569"/>
      <c r="AE2834" s="569"/>
      <c r="AF2834" s="569"/>
      <c r="AG2834" s="569"/>
      <c r="AH2834" s="569"/>
      <c r="AI2834" s="569"/>
      <c r="AJ2834" s="569"/>
      <c r="AK2834" s="569"/>
      <c r="AL2834" s="569"/>
      <c r="AM2834" s="569"/>
      <c r="AN2834" s="569"/>
      <c r="AQ2834" s="525"/>
      <c r="AR2834" s="525"/>
      <c r="AS2834" s="525"/>
      <c r="AT2834" s="525"/>
      <c r="AU2834" s="525"/>
      <c r="AV2834" s="525"/>
      <c r="AW2834" s="525"/>
      <c r="AX2834" s="525"/>
      <c r="AY2834" s="525"/>
      <c r="AZ2834" s="525"/>
      <c r="BA2834" s="525"/>
    </row>
    <row r="2835" spans="28:53" s="94" customFormat="1">
      <c r="AB2835" s="575"/>
      <c r="AC2835" s="569"/>
      <c r="AD2835" s="569"/>
      <c r="AE2835" s="569"/>
      <c r="AF2835" s="569"/>
      <c r="AG2835" s="569"/>
      <c r="AH2835" s="569"/>
      <c r="AI2835" s="569"/>
      <c r="AJ2835" s="569"/>
      <c r="AK2835" s="569"/>
      <c r="AL2835" s="569"/>
      <c r="AM2835" s="569"/>
      <c r="AN2835" s="569"/>
      <c r="AQ2835" s="525"/>
      <c r="AR2835" s="525"/>
      <c r="AS2835" s="525"/>
      <c r="AT2835" s="525"/>
      <c r="AU2835" s="525"/>
      <c r="AV2835" s="525"/>
      <c r="AW2835" s="525"/>
      <c r="AX2835" s="525"/>
      <c r="AY2835" s="525"/>
      <c r="AZ2835" s="525"/>
      <c r="BA2835" s="525"/>
    </row>
    <row r="2836" spans="28:53" s="94" customFormat="1">
      <c r="AB2836" s="575"/>
      <c r="AC2836" s="569"/>
      <c r="AD2836" s="569"/>
      <c r="AE2836" s="569"/>
      <c r="AF2836" s="569"/>
      <c r="AG2836" s="569"/>
      <c r="AH2836" s="569"/>
      <c r="AI2836" s="569"/>
      <c r="AJ2836" s="569"/>
      <c r="AK2836" s="569"/>
      <c r="AL2836" s="569"/>
      <c r="AM2836" s="569"/>
      <c r="AN2836" s="569"/>
      <c r="AQ2836" s="525"/>
      <c r="AR2836" s="525"/>
      <c r="AS2836" s="525"/>
      <c r="AT2836" s="525"/>
      <c r="AU2836" s="525"/>
      <c r="AV2836" s="525"/>
      <c r="AW2836" s="525"/>
      <c r="AX2836" s="525"/>
      <c r="AY2836" s="525"/>
      <c r="AZ2836" s="525"/>
      <c r="BA2836" s="525"/>
    </row>
    <row r="2837" spans="28:53" s="94" customFormat="1">
      <c r="AB2837" s="575"/>
      <c r="AC2837" s="569"/>
      <c r="AD2837" s="569"/>
      <c r="AE2837" s="569"/>
      <c r="AF2837" s="569"/>
      <c r="AG2837" s="569"/>
      <c r="AH2837" s="569"/>
      <c r="AI2837" s="569"/>
      <c r="AJ2837" s="569"/>
      <c r="AK2837" s="569"/>
      <c r="AL2837" s="569"/>
      <c r="AM2837" s="569"/>
      <c r="AN2837" s="569"/>
      <c r="AQ2837" s="525"/>
      <c r="AR2837" s="525"/>
      <c r="AS2837" s="525"/>
      <c r="AT2837" s="525"/>
      <c r="AU2837" s="525"/>
      <c r="AV2837" s="525"/>
      <c r="AW2837" s="525"/>
      <c r="AX2837" s="525"/>
      <c r="AY2837" s="525"/>
      <c r="AZ2837" s="525"/>
      <c r="BA2837" s="525"/>
    </row>
    <row r="2838" spans="28:53" s="94" customFormat="1">
      <c r="AB2838" s="575"/>
      <c r="AC2838" s="569"/>
      <c r="AD2838" s="569"/>
      <c r="AE2838" s="569"/>
      <c r="AF2838" s="569"/>
      <c r="AG2838" s="569"/>
      <c r="AH2838" s="569"/>
      <c r="AI2838" s="569"/>
      <c r="AJ2838" s="569"/>
      <c r="AK2838" s="569"/>
      <c r="AL2838" s="569"/>
      <c r="AM2838" s="569"/>
      <c r="AN2838" s="569"/>
      <c r="AQ2838" s="525"/>
      <c r="AR2838" s="525"/>
      <c r="AS2838" s="525"/>
      <c r="AT2838" s="525"/>
      <c r="AU2838" s="525"/>
      <c r="AV2838" s="525"/>
      <c r="AW2838" s="525"/>
      <c r="AX2838" s="525"/>
      <c r="AY2838" s="525"/>
      <c r="AZ2838" s="525"/>
      <c r="BA2838" s="525"/>
    </row>
    <row r="2839" spans="28:53" s="94" customFormat="1">
      <c r="AB2839" s="575"/>
      <c r="AC2839" s="569"/>
      <c r="AD2839" s="569"/>
      <c r="AE2839" s="569"/>
      <c r="AF2839" s="569"/>
      <c r="AG2839" s="569"/>
      <c r="AH2839" s="569"/>
      <c r="AI2839" s="569"/>
      <c r="AJ2839" s="569"/>
      <c r="AK2839" s="569"/>
      <c r="AL2839" s="569"/>
      <c r="AM2839" s="569"/>
      <c r="AN2839" s="569"/>
      <c r="AQ2839" s="525"/>
      <c r="AR2839" s="525"/>
      <c r="AS2839" s="525"/>
      <c r="AT2839" s="525"/>
      <c r="AU2839" s="525"/>
      <c r="AV2839" s="525"/>
      <c r="AW2839" s="525"/>
      <c r="AX2839" s="525"/>
      <c r="AY2839" s="525"/>
      <c r="AZ2839" s="525"/>
      <c r="BA2839" s="525"/>
    </row>
    <row r="2840" spans="28:53" s="94" customFormat="1">
      <c r="AB2840" s="575"/>
      <c r="AC2840" s="569"/>
      <c r="AD2840" s="569"/>
      <c r="AE2840" s="569"/>
      <c r="AF2840" s="569"/>
      <c r="AG2840" s="569"/>
      <c r="AH2840" s="569"/>
      <c r="AI2840" s="569"/>
      <c r="AJ2840" s="569"/>
      <c r="AK2840" s="569"/>
      <c r="AL2840" s="569"/>
      <c r="AM2840" s="569"/>
      <c r="AN2840" s="569"/>
      <c r="AQ2840" s="525"/>
      <c r="AR2840" s="525"/>
      <c r="AS2840" s="525"/>
      <c r="AT2840" s="525"/>
      <c r="AU2840" s="525"/>
      <c r="AV2840" s="525"/>
      <c r="AW2840" s="525"/>
      <c r="AX2840" s="525"/>
      <c r="AY2840" s="525"/>
      <c r="AZ2840" s="525"/>
      <c r="BA2840" s="525"/>
    </row>
    <row r="2841" spans="28:53" s="94" customFormat="1">
      <c r="AB2841" s="575"/>
      <c r="AC2841" s="569"/>
      <c r="AD2841" s="569"/>
      <c r="AE2841" s="569"/>
      <c r="AF2841" s="569"/>
      <c r="AG2841" s="569"/>
      <c r="AH2841" s="569"/>
      <c r="AI2841" s="569"/>
      <c r="AJ2841" s="569"/>
      <c r="AK2841" s="569"/>
      <c r="AL2841" s="569"/>
      <c r="AM2841" s="569"/>
      <c r="AN2841" s="569"/>
      <c r="AQ2841" s="525"/>
      <c r="AR2841" s="525"/>
      <c r="AS2841" s="525"/>
      <c r="AT2841" s="525"/>
      <c r="AU2841" s="525"/>
      <c r="AV2841" s="525"/>
      <c r="AW2841" s="525"/>
      <c r="AX2841" s="525"/>
      <c r="AY2841" s="525"/>
      <c r="AZ2841" s="525"/>
      <c r="BA2841" s="525"/>
    </row>
    <row r="2842" spans="28:53" s="94" customFormat="1">
      <c r="AB2842" s="575"/>
      <c r="AC2842" s="569"/>
      <c r="AD2842" s="569"/>
      <c r="AE2842" s="569"/>
      <c r="AF2842" s="569"/>
      <c r="AG2842" s="569"/>
      <c r="AH2842" s="569"/>
      <c r="AI2842" s="569"/>
      <c r="AJ2842" s="569"/>
      <c r="AK2842" s="569"/>
      <c r="AL2842" s="569"/>
      <c r="AM2842" s="569"/>
      <c r="AN2842" s="569"/>
      <c r="AQ2842" s="525"/>
      <c r="AR2842" s="525"/>
      <c r="AS2842" s="525"/>
      <c r="AT2842" s="525"/>
      <c r="AU2842" s="525"/>
      <c r="AV2842" s="525"/>
      <c r="AW2842" s="525"/>
      <c r="AX2842" s="525"/>
      <c r="AY2842" s="525"/>
      <c r="AZ2842" s="525"/>
      <c r="BA2842" s="525"/>
    </row>
    <row r="2843" spans="28:53" s="94" customFormat="1">
      <c r="AB2843" s="575"/>
      <c r="AC2843" s="569"/>
      <c r="AD2843" s="569"/>
      <c r="AE2843" s="569"/>
      <c r="AF2843" s="569"/>
      <c r="AG2843" s="569"/>
      <c r="AH2843" s="569"/>
      <c r="AI2843" s="569"/>
      <c r="AJ2843" s="569"/>
      <c r="AK2843" s="569"/>
      <c r="AL2843" s="569"/>
      <c r="AM2843" s="569"/>
      <c r="AN2843" s="569"/>
      <c r="AQ2843" s="525"/>
      <c r="AR2843" s="525"/>
      <c r="AS2843" s="525"/>
      <c r="AT2843" s="525"/>
      <c r="AU2843" s="525"/>
      <c r="AV2843" s="525"/>
      <c r="AW2843" s="525"/>
      <c r="AX2843" s="525"/>
      <c r="AY2843" s="525"/>
      <c r="AZ2843" s="525"/>
      <c r="BA2843" s="525"/>
    </row>
    <row r="2844" spans="28:53" s="94" customFormat="1">
      <c r="AB2844" s="575"/>
      <c r="AC2844" s="569"/>
      <c r="AD2844" s="569"/>
      <c r="AE2844" s="569"/>
      <c r="AF2844" s="569"/>
      <c r="AG2844" s="569"/>
      <c r="AH2844" s="569"/>
      <c r="AI2844" s="569"/>
      <c r="AJ2844" s="569"/>
      <c r="AK2844" s="569"/>
      <c r="AL2844" s="569"/>
      <c r="AM2844" s="569"/>
      <c r="AN2844" s="569"/>
      <c r="AQ2844" s="525"/>
      <c r="AR2844" s="525"/>
      <c r="AS2844" s="525"/>
      <c r="AT2844" s="525"/>
      <c r="AU2844" s="525"/>
      <c r="AV2844" s="525"/>
      <c r="AW2844" s="525"/>
      <c r="AX2844" s="525"/>
      <c r="AY2844" s="525"/>
      <c r="AZ2844" s="525"/>
      <c r="BA2844" s="525"/>
    </row>
    <row r="2845" spans="28:53" s="94" customFormat="1">
      <c r="AB2845" s="575"/>
      <c r="AC2845" s="569"/>
      <c r="AD2845" s="569"/>
      <c r="AE2845" s="569"/>
      <c r="AF2845" s="569"/>
      <c r="AG2845" s="569"/>
      <c r="AH2845" s="569"/>
      <c r="AI2845" s="569"/>
      <c r="AJ2845" s="569"/>
      <c r="AK2845" s="569"/>
      <c r="AL2845" s="569"/>
      <c r="AM2845" s="569"/>
      <c r="AN2845" s="569"/>
      <c r="AQ2845" s="525"/>
      <c r="AR2845" s="525"/>
      <c r="AS2845" s="525"/>
      <c r="AT2845" s="525"/>
      <c r="AU2845" s="525"/>
      <c r="AV2845" s="525"/>
      <c r="AW2845" s="525"/>
      <c r="AX2845" s="525"/>
      <c r="AY2845" s="525"/>
      <c r="AZ2845" s="525"/>
      <c r="BA2845" s="525"/>
    </row>
    <row r="2846" spans="28:53" s="94" customFormat="1">
      <c r="AB2846" s="575"/>
      <c r="AC2846" s="569"/>
      <c r="AD2846" s="569"/>
      <c r="AE2846" s="569"/>
      <c r="AF2846" s="569"/>
      <c r="AG2846" s="569"/>
      <c r="AH2846" s="569"/>
      <c r="AI2846" s="569"/>
      <c r="AJ2846" s="569"/>
      <c r="AK2846" s="569"/>
      <c r="AL2846" s="569"/>
      <c r="AM2846" s="569"/>
      <c r="AN2846" s="569"/>
      <c r="AQ2846" s="525"/>
      <c r="AR2846" s="525"/>
      <c r="AS2846" s="525"/>
      <c r="AT2846" s="525"/>
      <c r="AU2846" s="525"/>
      <c r="AV2846" s="525"/>
      <c r="AW2846" s="525"/>
      <c r="AX2846" s="525"/>
      <c r="AY2846" s="525"/>
      <c r="AZ2846" s="525"/>
      <c r="BA2846" s="525"/>
    </row>
    <row r="2847" spans="28:53" s="94" customFormat="1">
      <c r="AB2847" s="575"/>
      <c r="AC2847" s="569"/>
      <c r="AD2847" s="569"/>
      <c r="AE2847" s="569"/>
      <c r="AF2847" s="569"/>
      <c r="AG2847" s="569"/>
      <c r="AH2847" s="569"/>
      <c r="AI2847" s="569"/>
      <c r="AJ2847" s="569"/>
      <c r="AK2847" s="569"/>
      <c r="AL2847" s="569"/>
      <c r="AM2847" s="569"/>
      <c r="AN2847" s="569"/>
      <c r="AQ2847" s="525"/>
      <c r="AR2847" s="525"/>
      <c r="AS2847" s="525"/>
      <c r="AT2847" s="525"/>
      <c r="AU2847" s="525"/>
      <c r="AV2847" s="525"/>
      <c r="AW2847" s="525"/>
      <c r="AX2847" s="525"/>
      <c r="AY2847" s="525"/>
      <c r="AZ2847" s="525"/>
      <c r="BA2847" s="525"/>
    </row>
    <row r="2848" spans="28:53" s="94" customFormat="1">
      <c r="AB2848" s="575"/>
      <c r="AC2848" s="569"/>
      <c r="AD2848" s="569"/>
      <c r="AE2848" s="569"/>
      <c r="AF2848" s="569"/>
      <c r="AG2848" s="569"/>
      <c r="AH2848" s="569"/>
      <c r="AI2848" s="569"/>
      <c r="AJ2848" s="569"/>
      <c r="AK2848" s="569"/>
      <c r="AL2848" s="569"/>
      <c r="AM2848" s="569"/>
      <c r="AN2848" s="569"/>
      <c r="AQ2848" s="525"/>
      <c r="AR2848" s="525"/>
      <c r="AS2848" s="525"/>
      <c r="AT2848" s="525"/>
      <c r="AU2848" s="525"/>
      <c r="AV2848" s="525"/>
      <c r="AW2848" s="525"/>
      <c r="AX2848" s="525"/>
      <c r="AY2848" s="525"/>
      <c r="AZ2848" s="525"/>
      <c r="BA2848" s="525"/>
    </row>
    <row r="2849" spans="28:53" s="94" customFormat="1">
      <c r="AB2849" s="575"/>
      <c r="AC2849" s="569"/>
      <c r="AD2849" s="569"/>
      <c r="AE2849" s="569"/>
      <c r="AF2849" s="569"/>
      <c r="AG2849" s="569"/>
      <c r="AH2849" s="569"/>
      <c r="AI2849" s="569"/>
      <c r="AJ2849" s="569"/>
      <c r="AK2849" s="569"/>
      <c r="AL2849" s="569"/>
      <c r="AM2849" s="569"/>
      <c r="AN2849" s="569"/>
      <c r="AQ2849" s="525"/>
      <c r="AR2849" s="525"/>
      <c r="AS2849" s="525"/>
      <c r="AT2849" s="525"/>
      <c r="AU2849" s="525"/>
      <c r="AV2849" s="525"/>
      <c r="AW2849" s="525"/>
      <c r="AX2849" s="525"/>
      <c r="AY2849" s="525"/>
      <c r="AZ2849" s="525"/>
      <c r="BA2849" s="525"/>
    </row>
    <row r="2850" spans="28:53" s="94" customFormat="1">
      <c r="AB2850" s="575"/>
      <c r="AC2850" s="569"/>
      <c r="AD2850" s="569"/>
      <c r="AE2850" s="569"/>
      <c r="AF2850" s="569"/>
      <c r="AG2850" s="569"/>
      <c r="AH2850" s="569"/>
      <c r="AI2850" s="569"/>
      <c r="AJ2850" s="569"/>
      <c r="AK2850" s="569"/>
      <c r="AL2850" s="569"/>
      <c r="AM2850" s="569"/>
      <c r="AN2850" s="569"/>
      <c r="AQ2850" s="525"/>
      <c r="AR2850" s="525"/>
      <c r="AS2850" s="525"/>
      <c r="AT2850" s="525"/>
      <c r="AU2850" s="525"/>
      <c r="AV2850" s="525"/>
      <c r="AW2850" s="525"/>
      <c r="AX2850" s="525"/>
      <c r="AY2850" s="525"/>
      <c r="AZ2850" s="525"/>
      <c r="BA2850" s="525"/>
    </row>
    <row r="2851" spans="28:53" s="94" customFormat="1">
      <c r="AB2851" s="575"/>
      <c r="AC2851" s="569"/>
      <c r="AD2851" s="569"/>
      <c r="AE2851" s="569"/>
      <c r="AF2851" s="569"/>
      <c r="AG2851" s="569"/>
      <c r="AH2851" s="569"/>
      <c r="AI2851" s="569"/>
      <c r="AJ2851" s="569"/>
      <c r="AK2851" s="569"/>
      <c r="AL2851" s="569"/>
      <c r="AM2851" s="569"/>
      <c r="AN2851" s="569"/>
      <c r="AQ2851" s="525"/>
      <c r="AR2851" s="525"/>
      <c r="AS2851" s="525"/>
      <c r="AT2851" s="525"/>
      <c r="AU2851" s="525"/>
      <c r="AV2851" s="525"/>
      <c r="AW2851" s="525"/>
      <c r="AX2851" s="525"/>
      <c r="AY2851" s="525"/>
      <c r="AZ2851" s="525"/>
      <c r="BA2851" s="525"/>
    </row>
    <row r="2852" spans="28:53" s="94" customFormat="1">
      <c r="AB2852" s="575"/>
      <c r="AC2852" s="569"/>
      <c r="AD2852" s="569"/>
      <c r="AE2852" s="569"/>
      <c r="AF2852" s="569"/>
      <c r="AG2852" s="569"/>
      <c r="AH2852" s="569"/>
      <c r="AI2852" s="569"/>
      <c r="AJ2852" s="569"/>
      <c r="AK2852" s="569"/>
      <c r="AL2852" s="569"/>
      <c r="AM2852" s="569"/>
      <c r="AN2852" s="569"/>
      <c r="AQ2852" s="525"/>
      <c r="AR2852" s="525"/>
      <c r="AS2852" s="525"/>
      <c r="AT2852" s="525"/>
      <c r="AU2852" s="525"/>
      <c r="AV2852" s="525"/>
      <c r="AW2852" s="525"/>
      <c r="AX2852" s="525"/>
      <c r="AY2852" s="525"/>
      <c r="AZ2852" s="525"/>
      <c r="BA2852" s="525"/>
    </row>
    <row r="2853" spans="28:53" s="94" customFormat="1">
      <c r="AB2853" s="575"/>
      <c r="AC2853" s="569"/>
      <c r="AD2853" s="569"/>
      <c r="AE2853" s="569"/>
      <c r="AF2853" s="569"/>
      <c r="AG2853" s="569"/>
      <c r="AH2853" s="569"/>
      <c r="AI2853" s="569"/>
      <c r="AJ2853" s="569"/>
      <c r="AK2853" s="569"/>
      <c r="AL2853" s="569"/>
      <c r="AM2853" s="569"/>
      <c r="AN2853" s="569"/>
      <c r="AQ2853" s="525"/>
      <c r="AR2853" s="525"/>
      <c r="AS2853" s="525"/>
      <c r="AT2853" s="525"/>
      <c r="AU2853" s="525"/>
      <c r="AV2853" s="525"/>
      <c r="AW2853" s="525"/>
      <c r="AX2853" s="525"/>
      <c r="AY2853" s="525"/>
      <c r="AZ2853" s="525"/>
      <c r="BA2853" s="525"/>
    </row>
    <row r="2854" spans="28:53" s="94" customFormat="1">
      <c r="AB2854" s="575"/>
      <c r="AC2854" s="569"/>
      <c r="AD2854" s="569"/>
      <c r="AE2854" s="569"/>
      <c r="AF2854" s="569"/>
      <c r="AG2854" s="569"/>
      <c r="AH2854" s="569"/>
      <c r="AI2854" s="569"/>
      <c r="AJ2854" s="569"/>
      <c r="AK2854" s="569"/>
      <c r="AL2854" s="569"/>
      <c r="AM2854" s="569"/>
      <c r="AN2854" s="569"/>
      <c r="AQ2854" s="525"/>
      <c r="AR2854" s="525"/>
      <c r="AS2854" s="525"/>
      <c r="AT2854" s="525"/>
      <c r="AU2854" s="525"/>
      <c r="AV2854" s="525"/>
      <c r="AW2854" s="525"/>
      <c r="AX2854" s="525"/>
      <c r="AY2854" s="525"/>
      <c r="AZ2854" s="525"/>
      <c r="BA2854" s="525"/>
    </row>
    <row r="2855" spans="28:53" s="94" customFormat="1">
      <c r="AB2855" s="575"/>
      <c r="AC2855" s="569"/>
      <c r="AD2855" s="569"/>
      <c r="AE2855" s="569"/>
      <c r="AF2855" s="569"/>
      <c r="AG2855" s="569"/>
      <c r="AH2855" s="569"/>
      <c r="AI2855" s="569"/>
      <c r="AJ2855" s="569"/>
      <c r="AK2855" s="569"/>
      <c r="AL2855" s="569"/>
      <c r="AM2855" s="569"/>
      <c r="AN2855" s="569"/>
      <c r="AQ2855" s="525"/>
      <c r="AR2855" s="525"/>
      <c r="AS2855" s="525"/>
      <c r="AT2855" s="525"/>
      <c r="AU2855" s="525"/>
      <c r="AV2855" s="525"/>
      <c r="AW2855" s="525"/>
      <c r="AX2855" s="525"/>
      <c r="AY2855" s="525"/>
      <c r="AZ2855" s="525"/>
      <c r="BA2855" s="525"/>
    </row>
    <row r="2856" spans="28:53" s="94" customFormat="1">
      <c r="AB2856" s="575"/>
      <c r="AC2856" s="569"/>
      <c r="AD2856" s="569"/>
      <c r="AE2856" s="569"/>
      <c r="AF2856" s="569"/>
      <c r="AG2856" s="569"/>
      <c r="AH2856" s="569"/>
      <c r="AI2856" s="569"/>
      <c r="AJ2856" s="569"/>
      <c r="AK2856" s="569"/>
      <c r="AL2856" s="569"/>
      <c r="AM2856" s="569"/>
      <c r="AN2856" s="569"/>
      <c r="AQ2856" s="525"/>
      <c r="AR2856" s="525"/>
      <c r="AS2856" s="525"/>
      <c r="AT2856" s="525"/>
      <c r="AU2856" s="525"/>
      <c r="AV2856" s="525"/>
      <c r="AW2856" s="525"/>
      <c r="AX2856" s="525"/>
      <c r="AY2856" s="525"/>
      <c r="AZ2856" s="525"/>
      <c r="BA2856" s="525"/>
    </row>
    <row r="2857" spans="28:53" s="94" customFormat="1">
      <c r="AB2857" s="575"/>
      <c r="AC2857" s="569"/>
      <c r="AD2857" s="569"/>
      <c r="AE2857" s="569"/>
      <c r="AF2857" s="569"/>
      <c r="AG2857" s="569"/>
      <c r="AH2857" s="569"/>
      <c r="AI2857" s="569"/>
      <c r="AJ2857" s="569"/>
      <c r="AK2857" s="569"/>
      <c r="AL2857" s="569"/>
      <c r="AM2857" s="569"/>
      <c r="AN2857" s="569"/>
      <c r="AQ2857" s="525"/>
      <c r="AR2857" s="525"/>
      <c r="AS2857" s="525"/>
      <c r="AT2857" s="525"/>
      <c r="AU2857" s="525"/>
      <c r="AV2857" s="525"/>
      <c r="AW2857" s="525"/>
      <c r="AX2857" s="525"/>
      <c r="AY2857" s="525"/>
      <c r="AZ2857" s="525"/>
      <c r="BA2857" s="525"/>
    </row>
    <row r="2858" spans="28:53" s="94" customFormat="1">
      <c r="AB2858" s="575"/>
      <c r="AC2858" s="569"/>
      <c r="AD2858" s="569"/>
      <c r="AE2858" s="569"/>
      <c r="AF2858" s="569"/>
      <c r="AG2858" s="569"/>
      <c r="AH2858" s="569"/>
      <c r="AI2858" s="569"/>
      <c r="AJ2858" s="569"/>
      <c r="AK2858" s="569"/>
      <c r="AL2858" s="569"/>
      <c r="AM2858" s="569"/>
      <c r="AN2858" s="569"/>
      <c r="AQ2858" s="525"/>
      <c r="AR2858" s="525"/>
      <c r="AS2858" s="525"/>
      <c r="AT2858" s="525"/>
      <c r="AU2858" s="525"/>
      <c r="AV2858" s="525"/>
      <c r="AW2858" s="525"/>
      <c r="AX2858" s="525"/>
      <c r="AY2858" s="525"/>
      <c r="AZ2858" s="525"/>
      <c r="BA2858" s="525"/>
    </row>
    <row r="2859" spans="28:53" s="94" customFormat="1">
      <c r="AB2859" s="575"/>
      <c r="AC2859" s="569"/>
      <c r="AD2859" s="569"/>
      <c r="AE2859" s="569"/>
      <c r="AF2859" s="569"/>
      <c r="AG2859" s="569"/>
      <c r="AH2859" s="569"/>
      <c r="AI2859" s="569"/>
      <c r="AJ2859" s="569"/>
      <c r="AK2859" s="569"/>
      <c r="AL2859" s="569"/>
      <c r="AM2859" s="569"/>
      <c r="AN2859" s="569"/>
      <c r="AQ2859" s="525"/>
      <c r="AR2859" s="525"/>
      <c r="AS2859" s="525"/>
      <c r="AT2859" s="525"/>
      <c r="AU2859" s="525"/>
      <c r="AV2859" s="525"/>
      <c r="AW2859" s="525"/>
      <c r="AX2859" s="525"/>
      <c r="AY2859" s="525"/>
      <c r="AZ2859" s="525"/>
      <c r="BA2859" s="525"/>
    </row>
    <row r="2860" spans="28:53" s="94" customFormat="1">
      <c r="AB2860" s="575"/>
      <c r="AC2860" s="569"/>
      <c r="AD2860" s="569"/>
      <c r="AE2860" s="569"/>
      <c r="AF2860" s="569"/>
      <c r="AG2860" s="569"/>
      <c r="AH2860" s="569"/>
      <c r="AI2860" s="569"/>
      <c r="AJ2860" s="569"/>
      <c r="AK2860" s="569"/>
      <c r="AL2860" s="569"/>
      <c r="AM2860" s="569"/>
      <c r="AN2860" s="569"/>
      <c r="AQ2860" s="525"/>
      <c r="AR2860" s="525"/>
      <c r="AS2860" s="525"/>
      <c r="AT2860" s="525"/>
      <c r="AU2860" s="525"/>
      <c r="AV2860" s="525"/>
      <c r="AW2860" s="525"/>
      <c r="AX2860" s="525"/>
      <c r="AY2860" s="525"/>
      <c r="AZ2860" s="525"/>
      <c r="BA2860" s="525"/>
    </row>
    <row r="2861" spans="28:53" s="94" customFormat="1">
      <c r="AB2861" s="575"/>
      <c r="AC2861" s="569"/>
      <c r="AD2861" s="569"/>
      <c r="AE2861" s="569"/>
      <c r="AF2861" s="569"/>
      <c r="AG2861" s="569"/>
      <c r="AH2861" s="569"/>
      <c r="AI2861" s="569"/>
      <c r="AJ2861" s="569"/>
      <c r="AK2861" s="569"/>
      <c r="AL2861" s="569"/>
      <c r="AM2861" s="569"/>
      <c r="AN2861" s="569"/>
      <c r="AQ2861" s="525"/>
      <c r="AR2861" s="525"/>
      <c r="AS2861" s="525"/>
      <c r="AT2861" s="525"/>
      <c r="AU2861" s="525"/>
      <c r="AV2861" s="525"/>
      <c r="AW2861" s="525"/>
      <c r="AX2861" s="525"/>
      <c r="AY2861" s="525"/>
      <c r="AZ2861" s="525"/>
      <c r="BA2861" s="525"/>
    </row>
    <row r="2862" spans="28:53" s="94" customFormat="1">
      <c r="AB2862" s="575"/>
      <c r="AC2862" s="569"/>
      <c r="AD2862" s="569"/>
      <c r="AE2862" s="569"/>
      <c r="AF2862" s="569"/>
      <c r="AG2862" s="569"/>
      <c r="AH2862" s="569"/>
      <c r="AI2862" s="569"/>
      <c r="AJ2862" s="569"/>
      <c r="AK2862" s="569"/>
      <c r="AL2862" s="569"/>
      <c r="AM2862" s="569"/>
      <c r="AN2862" s="569"/>
      <c r="AQ2862" s="525"/>
      <c r="AR2862" s="525"/>
      <c r="AS2862" s="525"/>
      <c r="AT2862" s="525"/>
      <c r="AU2862" s="525"/>
      <c r="AV2862" s="525"/>
      <c r="AW2862" s="525"/>
      <c r="AX2862" s="525"/>
      <c r="AY2862" s="525"/>
      <c r="AZ2862" s="525"/>
      <c r="BA2862" s="525"/>
    </row>
    <row r="2863" spans="28:53" s="94" customFormat="1">
      <c r="AB2863" s="575"/>
      <c r="AC2863" s="569"/>
      <c r="AD2863" s="569"/>
      <c r="AE2863" s="569"/>
      <c r="AF2863" s="569"/>
      <c r="AG2863" s="569"/>
      <c r="AH2863" s="569"/>
      <c r="AI2863" s="569"/>
      <c r="AJ2863" s="569"/>
      <c r="AK2863" s="569"/>
      <c r="AL2863" s="569"/>
      <c r="AM2863" s="569"/>
      <c r="AN2863" s="569"/>
      <c r="AQ2863" s="525"/>
      <c r="AR2863" s="525"/>
      <c r="AS2863" s="525"/>
      <c r="AT2863" s="525"/>
      <c r="AU2863" s="525"/>
      <c r="AV2863" s="525"/>
      <c r="AW2863" s="525"/>
      <c r="AX2863" s="525"/>
      <c r="AY2863" s="525"/>
      <c r="AZ2863" s="525"/>
      <c r="BA2863" s="525"/>
    </row>
    <row r="2864" spans="28:53" s="94" customFormat="1">
      <c r="AB2864" s="575"/>
      <c r="AC2864" s="569"/>
      <c r="AD2864" s="569"/>
      <c r="AE2864" s="569"/>
      <c r="AF2864" s="569"/>
      <c r="AG2864" s="569"/>
      <c r="AH2864" s="569"/>
      <c r="AI2864" s="569"/>
      <c r="AJ2864" s="569"/>
      <c r="AK2864" s="569"/>
      <c r="AL2864" s="569"/>
      <c r="AM2864" s="569"/>
      <c r="AN2864" s="569"/>
      <c r="AQ2864" s="525"/>
      <c r="AR2864" s="525"/>
      <c r="AS2864" s="525"/>
      <c r="AT2864" s="525"/>
      <c r="AU2864" s="525"/>
      <c r="AV2864" s="525"/>
      <c r="AW2864" s="525"/>
      <c r="AX2864" s="525"/>
      <c r="AY2864" s="525"/>
      <c r="AZ2864" s="525"/>
      <c r="BA2864" s="525"/>
    </row>
    <row r="2865" spans="28:53" s="94" customFormat="1">
      <c r="AB2865" s="575"/>
      <c r="AC2865" s="569"/>
      <c r="AD2865" s="569"/>
      <c r="AE2865" s="569"/>
      <c r="AF2865" s="569"/>
      <c r="AG2865" s="569"/>
      <c r="AH2865" s="569"/>
      <c r="AI2865" s="569"/>
      <c r="AJ2865" s="569"/>
      <c r="AK2865" s="569"/>
      <c r="AL2865" s="569"/>
      <c r="AM2865" s="569"/>
      <c r="AN2865" s="569"/>
      <c r="AQ2865" s="525"/>
      <c r="AR2865" s="525"/>
      <c r="AS2865" s="525"/>
      <c r="AT2865" s="525"/>
      <c r="AU2865" s="525"/>
      <c r="AV2865" s="525"/>
      <c r="AW2865" s="525"/>
      <c r="AX2865" s="525"/>
      <c r="AY2865" s="525"/>
      <c r="AZ2865" s="525"/>
      <c r="BA2865" s="525"/>
    </row>
    <row r="2866" spans="28:53" s="94" customFormat="1">
      <c r="AB2866" s="575"/>
      <c r="AC2866" s="569"/>
      <c r="AD2866" s="569"/>
      <c r="AE2866" s="569"/>
      <c r="AF2866" s="569"/>
      <c r="AG2866" s="569"/>
      <c r="AH2866" s="569"/>
      <c r="AI2866" s="569"/>
      <c r="AJ2866" s="569"/>
      <c r="AK2866" s="569"/>
      <c r="AL2866" s="569"/>
      <c r="AM2866" s="569"/>
      <c r="AN2866" s="569"/>
      <c r="AQ2866" s="525"/>
      <c r="AR2866" s="525"/>
      <c r="AS2866" s="525"/>
      <c r="AT2866" s="525"/>
      <c r="AU2866" s="525"/>
      <c r="AV2866" s="525"/>
      <c r="AW2866" s="525"/>
      <c r="AX2866" s="525"/>
      <c r="AY2866" s="525"/>
      <c r="AZ2866" s="525"/>
      <c r="BA2866" s="525"/>
    </row>
    <row r="2867" spans="28:53" s="94" customFormat="1">
      <c r="AB2867" s="575"/>
      <c r="AC2867" s="569"/>
      <c r="AD2867" s="569"/>
      <c r="AE2867" s="569"/>
      <c r="AF2867" s="569"/>
      <c r="AG2867" s="569"/>
      <c r="AH2867" s="569"/>
      <c r="AI2867" s="569"/>
      <c r="AJ2867" s="569"/>
      <c r="AK2867" s="569"/>
      <c r="AL2867" s="569"/>
      <c r="AM2867" s="569"/>
      <c r="AN2867" s="569"/>
      <c r="AQ2867" s="525"/>
      <c r="AR2867" s="525"/>
      <c r="AS2867" s="525"/>
      <c r="AT2867" s="525"/>
      <c r="AU2867" s="525"/>
      <c r="AV2867" s="525"/>
      <c r="AW2867" s="525"/>
      <c r="AX2867" s="525"/>
      <c r="AY2867" s="525"/>
      <c r="AZ2867" s="525"/>
      <c r="BA2867" s="525"/>
    </row>
    <row r="2868" spans="28:53" s="94" customFormat="1">
      <c r="AB2868" s="575"/>
      <c r="AC2868" s="569"/>
      <c r="AD2868" s="569"/>
      <c r="AE2868" s="569"/>
      <c r="AF2868" s="569"/>
      <c r="AG2868" s="569"/>
      <c r="AH2868" s="569"/>
      <c r="AI2868" s="569"/>
      <c r="AJ2868" s="569"/>
      <c r="AK2868" s="569"/>
      <c r="AL2868" s="569"/>
      <c r="AM2868" s="569"/>
      <c r="AN2868" s="569"/>
      <c r="AQ2868" s="525"/>
      <c r="AR2868" s="525"/>
      <c r="AS2868" s="525"/>
      <c r="AT2868" s="525"/>
      <c r="AU2868" s="525"/>
      <c r="AV2868" s="525"/>
      <c r="AW2868" s="525"/>
      <c r="AX2868" s="525"/>
      <c r="AY2868" s="525"/>
      <c r="AZ2868" s="525"/>
      <c r="BA2868" s="525"/>
    </row>
    <row r="2869" spans="28:53" s="94" customFormat="1">
      <c r="AB2869" s="575"/>
      <c r="AC2869" s="569"/>
      <c r="AD2869" s="569"/>
      <c r="AE2869" s="569"/>
      <c r="AF2869" s="569"/>
      <c r="AG2869" s="569"/>
      <c r="AH2869" s="569"/>
      <c r="AI2869" s="569"/>
      <c r="AJ2869" s="569"/>
      <c r="AK2869" s="569"/>
      <c r="AL2869" s="569"/>
      <c r="AM2869" s="569"/>
      <c r="AN2869" s="569"/>
      <c r="AQ2869" s="525"/>
      <c r="AR2869" s="525"/>
      <c r="AS2869" s="525"/>
      <c r="AT2869" s="525"/>
      <c r="AU2869" s="525"/>
      <c r="AV2869" s="525"/>
      <c r="AW2869" s="525"/>
      <c r="AX2869" s="525"/>
      <c r="AY2869" s="525"/>
      <c r="AZ2869" s="525"/>
      <c r="BA2869" s="525"/>
    </row>
    <row r="2870" spans="28:53" s="94" customFormat="1">
      <c r="AB2870" s="575"/>
      <c r="AC2870" s="569"/>
      <c r="AD2870" s="569"/>
      <c r="AE2870" s="569"/>
      <c r="AF2870" s="569"/>
      <c r="AG2870" s="569"/>
      <c r="AH2870" s="569"/>
      <c r="AI2870" s="569"/>
      <c r="AJ2870" s="569"/>
      <c r="AK2870" s="569"/>
      <c r="AL2870" s="569"/>
      <c r="AM2870" s="569"/>
      <c r="AN2870" s="569"/>
      <c r="AQ2870" s="525"/>
      <c r="AR2870" s="525"/>
      <c r="AS2870" s="525"/>
      <c r="AT2870" s="525"/>
      <c r="AU2870" s="525"/>
      <c r="AV2870" s="525"/>
      <c r="AW2870" s="525"/>
      <c r="AX2870" s="525"/>
      <c r="AY2870" s="525"/>
      <c r="AZ2870" s="525"/>
      <c r="BA2870" s="525"/>
    </row>
    <row r="2871" spans="28:53" s="94" customFormat="1">
      <c r="AB2871" s="575"/>
      <c r="AC2871" s="569"/>
      <c r="AD2871" s="569"/>
      <c r="AE2871" s="569"/>
      <c r="AF2871" s="569"/>
      <c r="AG2871" s="569"/>
      <c r="AH2871" s="569"/>
      <c r="AI2871" s="569"/>
      <c r="AJ2871" s="569"/>
      <c r="AK2871" s="569"/>
      <c r="AL2871" s="569"/>
      <c r="AM2871" s="569"/>
      <c r="AN2871" s="569"/>
      <c r="AQ2871" s="525"/>
      <c r="AR2871" s="525"/>
      <c r="AS2871" s="525"/>
      <c r="AT2871" s="525"/>
      <c r="AU2871" s="525"/>
      <c r="AV2871" s="525"/>
      <c r="AW2871" s="525"/>
      <c r="AX2871" s="525"/>
      <c r="AY2871" s="525"/>
      <c r="AZ2871" s="525"/>
      <c r="BA2871" s="525"/>
    </row>
    <row r="2872" spans="28:53" s="94" customFormat="1">
      <c r="AB2872" s="575"/>
      <c r="AC2872" s="569"/>
      <c r="AD2872" s="569"/>
      <c r="AE2872" s="569"/>
      <c r="AF2872" s="569"/>
      <c r="AG2872" s="569"/>
      <c r="AH2872" s="569"/>
      <c r="AI2872" s="569"/>
      <c r="AJ2872" s="569"/>
      <c r="AK2872" s="569"/>
      <c r="AL2872" s="569"/>
      <c r="AM2872" s="569"/>
      <c r="AN2872" s="569"/>
      <c r="AQ2872" s="525"/>
      <c r="AR2872" s="525"/>
      <c r="AS2872" s="525"/>
      <c r="AT2872" s="525"/>
      <c r="AU2872" s="525"/>
      <c r="AV2872" s="525"/>
      <c r="AW2872" s="525"/>
      <c r="AX2872" s="525"/>
      <c r="AY2872" s="525"/>
      <c r="AZ2872" s="525"/>
      <c r="BA2872" s="525"/>
    </row>
    <row r="2873" spans="28:53" s="94" customFormat="1">
      <c r="AB2873" s="575"/>
      <c r="AC2873" s="569"/>
      <c r="AD2873" s="569"/>
      <c r="AE2873" s="569"/>
      <c r="AF2873" s="569"/>
      <c r="AG2873" s="569"/>
      <c r="AH2873" s="569"/>
      <c r="AI2873" s="569"/>
      <c r="AJ2873" s="569"/>
      <c r="AK2873" s="569"/>
      <c r="AL2873" s="569"/>
      <c r="AM2873" s="569"/>
      <c r="AN2873" s="569"/>
      <c r="AQ2873" s="525"/>
      <c r="AR2873" s="525"/>
      <c r="AS2873" s="525"/>
      <c r="AT2873" s="525"/>
      <c r="AU2873" s="525"/>
      <c r="AV2873" s="525"/>
      <c r="AW2873" s="525"/>
      <c r="AX2873" s="525"/>
      <c r="AY2873" s="525"/>
      <c r="AZ2873" s="525"/>
      <c r="BA2873" s="525"/>
    </row>
    <row r="2874" spans="28:53" s="94" customFormat="1">
      <c r="AB2874" s="575"/>
      <c r="AC2874" s="569"/>
      <c r="AD2874" s="569"/>
      <c r="AE2874" s="569"/>
      <c r="AF2874" s="569"/>
      <c r="AG2874" s="569"/>
      <c r="AH2874" s="569"/>
      <c r="AI2874" s="569"/>
      <c r="AJ2874" s="569"/>
      <c r="AK2874" s="569"/>
      <c r="AL2874" s="569"/>
      <c r="AM2874" s="569"/>
      <c r="AN2874" s="569"/>
      <c r="AQ2874" s="525"/>
      <c r="AR2874" s="525"/>
      <c r="AS2874" s="525"/>
      <c r="AT2874" s="525"/>
      <c r="AU2874" s="525"/>
      <c r="AV2874" s="525"/>
      <c r="AW2874" s="525"/>
      <c r="AX2874" s="525"/>
      <c r="AY2874" s="525"/>
      <c r="AZ2874" s="525"/>
      <c r="BA2874" s="525"/>
    </row>
    <row r="2875" spans="28:53" s="94" customFormat="1">
      <c r="AB2875" s="575"/>
      <c r="AC2875" s="569"/>
      <c r="AD2875" s="569"/>
      <c r="AE2875" s="569"/>
      <c r="AF2875" s="569"/>
      <c r="AG2875" s="569"/>
      <c r="AH2875" s="569"/>
      <c r="AI2875" s="569"/>
      <c r="AJ2875" s="569"/>
      <c r="AK2875" s="569"/>
      <c r="AL2875" s="569"/>
      <c r="AM2875" s="569"/>
      <c r="AN2875" s="569"/>
      <c r="AQ2875" s="525"/>
      <c r="AR2875" s="525"/>
      <c r="AS2875" s="525"/>
      <c r="AT2875" s="525"/>
      <c r="AU2875" s="525"/>
      <c r="AV2875" s="525"/>
      <c r="AW2875" s="525"/>
      <c r="AX2875" s="525"/>
      <c r="AY2875" s="525"/>
      <c r="AZ2875" s="525"/>
      <c r="BA2875" s="525"/>
    </row>
    <row r="2876" spans="28:53" s="94" customFormat="1">
      <c r="AB2876" s="575"/>
      <c r="AC2876" s="569"/>
      <c r="AD2876" s="569"/>
      <c r="AE2876" s="569"/>
      <c r="AF2876" s="569"/>
      <c r="AG2876" s="569"/>
      <c r="AH2876" s="569"/>
      <c r="AI2876" s="569"/>
      <c r="AJ2876" s="569"/>
      <c r="AK2876" s="569"/>
      <c r="AL2876" s="569"/>
      <c r="AM2876" s="569"/>
      <c r="AN2876" s="569"/>
      <c r="AQ2876" s="525"/>
      <c r="AR2876" s="525"/>
      <c r="AS2876" s="525"/>
      <c r="AT2876" s="525"/>
      <c r="AU2876" s="525"/>
      <c r="AV2876" s="525"/>
      <c r="AW2876" s="525"/>
      <c r="AX2876" s="525"/>
      <c r="AY2876" s="525"/>
      <c r="AZ2876" s="525"/>
      <c r="BA2876" s="525"/>
    </row>
    <row r="2877" spans="28:53" s="94" customFormat="1">
      <c r="AB2877" s="575"/>
      <c r="AC2877" s="569"/>
      <c r="AD2877" s="569"/>
      <c r="AE2877" s="569"/>
      <c r="AF2877" s="569"/>
      <c r="AG2877" s="569"/>
      <c r="AH2877" s="569"/>
      <c r="AI2877" s="569"/>
      <c r="AJ2877" s="569"/>
      <c r="AK2877" s="569"/>
      <c r="AL2877" s="569"/>
      <c r="AM2877" s="569"/>
      <c r="AN2877" s="569"/>
      <c r="AQ2877" s="525"/>
      <c r="AR2877" s="525"/>
      <c r="AS2877" s="525"/>
      <c r="AT2877" s="525"/>
      <c r="AU2877" s="525"/>
      <c r="AV2877" s="525"/>
      <c r="AW2877" s="525"/>
      <c r="AX2877" s="525"/>
      <c r="AY2877" s="525"/>
      <c r="AZ2877" s="525"/>
      <c r="BA2877" s="525"/>
    </row>
    <row r="2878" spans="28:53" s="94" customFormat="1">
      <c r="AB2878" s="575"/>
      <c r="AC2878" s="569"/>
      <c r="AD2878" s="569"/>
      <c r="AE2878" s="569"/>
      <c r="AF2878" s="569"/>
      <c r="AG2878" s="569"/>
      <c r="AH2878" s="569"/>
      <c r="AI2878" s="569"/>
      <c r="AJ2878" s="569"/>
      <c r="AK2878" s="569"/>
      <c r="AL2878" s="569"/>
      <c r="AM2878" s="569"/>
      <c r="AN2878" s="569"/>
      <c r="AQ2878" s="525"/>
      <c r="AR2878" s="525"/>
      <c r="AS2878" s="525"/>
      <c r="AT2878" s="525"/>
      <c r="AU2878" s="525"/>
      <c r="AV2878" s="525"/>
      <c r="AW2878" s="525"/>
      <c r="AX2878" s="525"/>
      <c r="AY2878" s="525"/>
      <c r="AZ2878" s="525"/>
      <c r="BA2878" s="525"/>
    </row>
    <row r="2879" spans="28:53" s="94" customFormat="1">
      <c r="AB2879" s="575"/>
      <c r="AC2879" s="569"/>
      <c r="AD2879" s="569"/>
      <c r="AE2879" s="569"/>
      <c r="AF2879" s="569"/>
      <c r="AG2879" s="569"/>
      <c r="AH2879" s="569"/>
      <c r="AI2879" s="569"/>
      <c r="AJ2879" s="569"/>
      <c r="AK2879" s="569"/>
      <c r="AL2879" s="569"/>
      <c r="AM2879" s="569"/>
      <c r="AN2879" s="569"/>
      <c r="AQ2879" s="525"/>
      <c r="AR2879" s="525"/>
      <c r="AS2879" s="525"/>
      <c r="AT2879" s="525"/>
      <c r="AU2879" s="525"/>
      <c r="AV2879" s="525"/>
      <c r="AW2879" s="525"/>
      <c r="AX2879" s="525"/>
      <c r="AY2879" s="525"/>
      <c r="AZ2879" s="525"/>
      <c r="BA2879" s="525"/>
    </row>
    <row r="2880" spans="28:53" s="94" customFormat="1">
      <c r="AB2880" s="575"/>
      <c r="AC2880" s="569"/>
      <c r="AD2880" s="569"/>
      <c r="AE2880" s="569"/>
      <c r="AF2880" s="569"/>
      <c r="AG2880" s="569"/>
      <c r="AH2880" s="569"/>
      <c r="AI2880" s="569"/>
      <c r="AJ2880" s="569"/>
      <c r="AK2880" s="569"/>
      <c r="AL2880" s="569"/>
      <c r="AM2880" s="569"/>
      <c r="AN2880" s="569"/>
      <c r="AQ2880" s="525"/>
      <c r="AR2880" s="525"/>
      <c r="AS2880" s="525"/>
      <c r="AT2880" s="525"/>
      <c r="AU2880" s="525"/>
      <c r="AV2880" s="525"/>
      <c r="AW2880" s="525"/>
      <c r="AX2880" s="525"/>
      <c r="AY2880" s="525"/>
      <c r="AZ2880" s="525"/>
      <c r="BA2880" s="525"/>
    </row>
    <row r="2881" spans="28:53" s="94" customFormat="1">
      <c r="AB2881" s="575"/>
      <c r="AC2881" s="569"/>
      <c r="AD2881" s="569"/>
      <c r="AE2881" s="569"/>
      <c r="AF2881" s="569"/>
      <c r="AG2881" s="569"/>
      <c r="AH2881" s="569"/>
      <c r="AI2881" s="569"/>
      <c r="AJ2881" s="569"/>
      <c r="AK2881" s="569"/>
      <c r="AL2881" s="569"/>
      <c r="AM2881" s="569"/>
      <c r="AN2881" s="569"/>
      <c r="AQ2881" s="525"/>
      <c r="AR2881" s="525"/>
      <c r="AS2881" s="525"/>
      <c r="AT2881" s="525"/>
      <c r="AU2881" s="525"/>
      <c r="AV2881" s="525"/>
      <c r="AW2881" s="525"/>
      <c r="AX2881" s="525"/>
      <c r="AY2881" s="525"/>
      <c r="AZ2881" s="525"/>
      <c r="BA2881" s="525"/>
    </row>
    <row r="2882" spans="28:53" s="94" customFormat="1">
      <c r="AB2882" s="575"/>
      <c r="AC2882" s="569"/>
      <c r="AD2882" s="569"/>
      <c r="AE2882" s="569"/>
      <c r="AF2882" s="569"/>
      <c r="AG2882" s="569"/>
      <c r="AH2882" s="569"/>
      <c r="AI2882" s="569"/>
      <c r="AJ2882" s="569"/>
      <c r="AK2882" s="569"/>
      <c r="AL2882" s="569"/>
      <c r="AM2882" s="569"/>
      <c r="AN2882" s="569"/>
      <c r="AQ2882" s="525"/>
      <c r="AR2882" s="525"/>
      <c r="AS2882" s="525"/>
      <c r="AT2882" s="525"/>
      <c r="AU2882" s="525"/>
      <c r="AV2882" s="525"/>
      <c r="AW2882" s="525"/>
      <c r="AX2882" s="525"/>
      <c r="AY2882" s="525"/>
      <c r="AZ2882" s="525"/>
      <c r="BA2882" s="525"/>
    </row>
    <row r="2883" spans="28:53" s="94" customFormat="1">
      <c r="AB2883" s="575"/>
      <c r="AC2883" s="569"/>
      <c r="AD2883" s="569"/>
      <c r="AE2883" s="569"/>
      <c r="AF2883" s="569"/>
      <c r="AG2883" s="569"/>
      <c r="AH2883" s="569"/>
      <c r="AI2883" s="569"/>
      <c r="AJ2883" s="569"/>
      <c r="AK2883" s="569"/>
      <c r="AL2883" s="569"/>
      <c r="AM2883" s="569"/>
      <c r="AN2883" s="569"/>
      <c r="AQ2883" s="525"/>
      <c r="AR2883" s="525"/>
      <c r="AS2883" s="525"/>
      <c r="AT2883" s="525"/>
      <c r="AU2883" s="525"/>
      <c r="AV2883" s="525"/>
      <c r="AW2883" s="525"/>
      <c r="AX2883" s="525"/>
      <c r="AY2883" s="525"/>
      <c r="AZ2883" s="525"/>
      <c r="BA2883" s="525"/>
    </row>
    <row r="2884" spans="28:53" s="94" customFormat="1">
      <c r="AB2884" s="575"/>
      <c r="AC2884" s="569"/>
      <c r="AD2884" s="569"/>
      <c r="AE2884" s="569"/>
      <c r="AF2884" s="569"/>
      <c r="AG2884" s="569"/>
      <c r="AH2884" s="569"/>
      <c r="AI2884" s="569"/>
      <c r="AJ2884" s="569"/>
      <c r="AK2884" s="569"/>
      <c r="AL2884" s="569"/>
      <c r="AM2884" s="569"/>
      <c r="AN2884" s="569"/>
      <c r="AQ2884" s="525"/>
      <c r="AR2884" s="525"/>
      <c r="AS2884" s="525"/>
      <c r="AT2884" s="525"/>
      <c r="AU2884" s="525"/>
      <c r="AV2884" s="525"/>
      <c r="AW2884" s="525"/>
      <c r="AX2884" s="525"/>
      <c r="AY2884" s="525"/>
      <c r="AZ2884" s="525"/>
      <c r="BA2884" s="525"/>
    </row>
    <row r="2885" spans="28:53" s="94" customFormat="1">
      <c r="AB2885" s="575"/>
      <c r="AC2885" s="569"/>
      <c r="AD2885" s="569"/>
      <c r="AE2885" s="569"/>
      <c r="AF2885" s="569"/>
      <c r="AG2885" s="569"/>
      <c r="AH2885" s="569"/>
      <c r="AI2885" s="569"/>
      <c r="AJ2885" s="569"/>
      <c r="AK2885" s="569"/>
      <c r="AL2885" s="569"/>
      <c r="AM2885" s="569"/>
      <c r="AN2885" s="569"/>
      <c r="AQ2885" s="525"/>
      <c r="AR2885" s="525"/>
      <c r="AS2885" s="525"/>
      <c r="AT2885" s="525"/>
      <c r="AU2885" s="525"/>
      <c r="AV2885" s="525"/>
      <c r="AW2885" s="525"/>
      <c r="AX2885" s="525"/>
      <c r="AY2885" s="525"/>
      <c r="AZ2885" s="525"/>
      <c r="BA2885" s="525"/>
    </row>
    <row r="2886" spans="28:53" s="94" customFormat="1">
      <c r="AB2886" s="575"/>
      <c r="AC2886" s="569"/>
      <c r="AD2886" s="569"/>
      <c r="AE2886" s="569"/>
      <c r="AF2886" s="569"/>
      <c r="AG2886" s="569"/>
      <c r="AH2886" s="569"/>
      <c r="AI2886" s="569"/>
      <c r="AJ2886" s="569"/>
      <c r="AK2886" s="569"/>
      <c r="AL2886" s="569"/>
      <c r="AM2886" s="569"/>
      <c r="AN2886" s="569"/>
      <c r="AQ2886" s="525"/>
      <c r="AR2886" s="525"/>
      <c r="AS2886" s="525"/>
      <c r="AT2886" s="525"/>
      <c r="AU2886" s="525"/>
      <c r="AV2886" s="525"/>
      <c r="AW2886" s="525"/>
      <c r="AX2886" s="525"/>
      <c r="AY2886" s="525"/>
      <c r="AZ2886" s="525"/>
      <c r="BA2886" s="525"/>
    </row>
    <row r="2887" spans="28:53" s="94" customFormat="1">
      <c r="AB2887" s="575"/>
      <c r="AC2887" s="569"/>
      <c r="AD2887" s="569"/>
      <c r="AE2887" s="569"/>
      <c r="AF2887" s="569"/>
      <c r="AG2887" s="569"/>
      <c r="AH2887" s="569"/>
      <c r="AI2887" s="569"/>
      <c r="AJ2887" s="569"/>
      <c r="AK2887" s="569"/>
      <c r="AL2887" s="569"/>
      <c r="AM2887" s="569"/>
      <c r="AN2887" s="569"/>
      <c r="AQ2887" s="525"/>
      <c r="AR2887" s="525"/>
      <c r="AS2887" s="525"/>
      <c r="AT2887" s="525"/>
      <c r="AU2887" s="525"/>
      <c r="AV2887" s="525"/>
      <c r="AW2887" s="525"/>
      <c r="AX2887" s="525"/>
      <c r="AY2887" s="525"/>
      <c r="AZ2887" s="525"/>
      <c r="BA2887" s="525"/>
    </row>
    <row r="2888" spans="28:53" s="94" customFormat="1">
      <c r="AB2888" s="575"/>
      <c r="AC2888" s="569"/>
      <c r="AD2888" s="569"/>
      <c r="AE2888" s="569"/>
      <c r="AF2888" s="569"/>
      <c r="AG2888" s="569"/>
      <c r="AH2888" s="569"/>
      <c r="AI2888" s="569"/>
      <c r="AJ2888" s="569"/>
      <c r="AK2888" s="569"/>
      <c r="AL2888" s="569"/>
      <c r="AM2888" s="569"/>
      <c r="AN2888" s="569"/>
      <c r="AQ2888" s="525"/>
      <c r="AR2888" s="525"/>
      <c r="AS2888" s="525"/>
      <c r="AT2888" s="525"/>
      <c r="AU2888" s="525"/>
      <c r="AV2888" s="525"/>
      <c r="AW2888" s="525"/>
      <c r="AX2888" s="525"/>
      <c r="AY2888" s="525"/>
      <c r="AZ2888" s="525"/>
      <c r="BA2888" s="525"/>
    </row>
    <row r="2889" spans="28:53" s="94" customFormat="1">
      <c r="AB2889" s="575"/>
      <c r="AC2889" s="569"/>
      <c r="AD2889" s="569"/>
      <c r="AE2889" s="569"/>
      <c r="AF2889" s="569"/>
      <c r="AG2889" s="569"/>
      <c r="AH2889" s="569"/>
      <c r="AI2889" s="569"/>
      <c r="AJ2889" s="569"/>
      <c r="AK2889" s="569"/>
      <c r="AL2889" s="569"/>
      <c r="AM2889" s="569"/>
      <c r="AN2889" s="569"/>
      <c r="AQ2889" s="525"/>
      <c r="AR2889" s="525"/>
      <c r="AS2889" s="525"/>
      <c r="AT2889" s="525"/>
      <c r="AU2889" s="525"/>
      <c r="AV2889" s="525"/>
      <c r="AW2889" s="525"/>
      <c r="AX2889" s="525"/>
      <c r="AY2889" s="525"/>
      <c r="AZ2889" s="525"/>
      <c r="BA2889" s="525"/>
    </row>
    <row r="2890" spans="28:53" s="94" customFormat="1">
      <c r="AB2890" s="575"/>
      <c r="AC2890" s="569"/>
      <c r="AD2890" s="569"/>
      <c r="AE2890" s="569"/>
      <c r="AF2890" s="569"/>
      <c r="AG2890" s="569"/>
      <c r="AH2890" s="569"/>
      <c r="AI2890" s="569"/>
      <c r="AJ2890" s="569"/>
      <c r="AK2890" s="569"/>
      <c r="AL2890" s="569"/>
      <c r="AM2890" s="569"/>
      <c r="AN2890" s="569"/>
      <c r="AQ2890" s="525"/>
      <c r="AR2890" s="525"/>
      <c r="AS2890" s="525"/>
      <c r="AT2890" s="525"/>
      <c r="AU2890" s="525"/>
      <c r="AV2890" s="525"/>
      <c r="AW2890" s="525"/>
      <c r="AX2890" s="525"/>
      <c r="AY2890" s="525"/>
      <c r="AZ2890" s="525"/>
      <c r="BA2890" s="525"/>
    </row>
    <row r="2891" spans="28:53" s="94" customFormat="1">
      <c r="AB2891" s="575"/>
      <c r="AC2891" s="569"/>
      <c r="AD2891" s="569"/>
      <c r="AE2891" s="569"/>
      <c r="AF2891" s="569"/>
      <c r="AG2891" s="569"/>
      <c r="AH2891" s="569"/>
      <c r="AI2891" s="569"/>
      <c r="AJ2891" s="569"/>
      <c r="AK2891" s="569"/>
      <c r="AL2891" s="569"/>
      <c r="AM2891" s="569"/>
      <c r="AN2891" s="569"/>
      <c r="AQ2891" s="525"/>
      <c r="AR2891" s="525"/>
      <c r="AS2891" s="525"/>
      <c r="AT2891" s="525"/>
      <c r="AU2891" s="525"/>
      <c r="AV2891" s="525"/>
      <c r="AW2891" s="525"/>
      <c r="AX2891" s="525"/>
      <c r="AY2891" s="525"/>
      <c r="AZ2891" s="525"/>
      <c r="BA2891" s="525"/>
    </row>
    <row r="2892" spans="28:53" s="94" customFormat="1">
      <c r="AB2892" s="575"/>
      <c r="AC2892" s="569"/>
      <c r="AD2892" s="569"/>
      <c r="AE2892" s="569"/>
      <c r="AF2892" s="569"/>
      <c r="AG2892" s="569"/>
      <c r="AH2892" s="569"/>
      <c r="AI2892" s="569"/>
      <c r="AJ2892" s="569"/>
      <c r="AK2892" s="569"/>
      <c r="AL2892" s="569"/>
      <c r="AM2892" s="569"/>
      <c r="AN2892" s="569"/>
      <c r="AQ2892" s="525"/>
      <c r="AR2892" s="525"/>
      <c r="AS2892" s="525"/>
      <c r="AT2892" s="525"/>
      <c r="AU2892" s="525"/>
      <c r="AV2892" s="525"/>
      <c r="AW2892" s="525"/>
      <c r="AX2892" s="525"/>
      <c r="AY2892" s="525"/>
      <c r="AZ2892" s="525"/>
      <c r="BA2892" s="525"/>
    </row>
    <row r="2893" spans="28:53" s="94" customFormat="1">
      <c r="AB2893" s="575"/>
      <c r="AC2893" s="569"/>
      <c r="AD2893" s="569"/>
      <c r="AE2893" s="569"/>
      <c r="AF2893" s="569"/>
      <c r="AG2893" s="569"/>
      <c r="AH2893" s="569"/>
      <c r="AI2893" s="569"/>
      <c r="AJ2893" s="569"/>
      <c r="AK2893" s="569"/>
      <c r="AL2893" s="569"/>
      <c r="AM2893" s="569"/>
      <c r="AN2893" s="569"/>
      <c r="AQ2893" s="525"/>
      <c r="AR2893" s="525"/>
      <c r="AS2893" s="525"/>
      <c r="AT2893" s="525"/>
      <c r="AU2893" s="525"/>
      <c r="AV2893" s="525"/>
      <c r="AW2893" s="525"/>
      <c r="AX2893" s="525"/>
      <c r="AY2893" s="525"/>
      <c r="AZ2893" s="525"/>
      <c r="BA2893" s="525"/>
    </row>
    <row r="2894" spans="28:53" s="94" customFormat="1">
      <c r="AB2894" s="575"/>
      <c r="AC2894" s="569"/>
      <c r="AD2894" s="569"/>
      <c r="AE2894" s="569"/>
      <c r="AF2894" s="569"/>
      <c r="AG2894" s="569"/>
      <c r="AH2894" s="569"/>
      <c r="AI2894" s="569"/>
      <c r="AJ2894" s="569"/>
      <c r="AK2894" s="569"/>
      <c r="AL2894" s="569"/>
      <c r="AM2894" s="569"/>
      <c r="AN2894" s="569"/>
      <c r="AQ2894" s="525"/>
      <c r="AR2894" s="525"/>
      <c r="AS2894" s="525"/>
      <c r="AT2894" s="525"/>
      <c r="AU2894" s="525"/>
      <c r="AV2894" s="525"/>
      <c r="AW2894" s="525"/>
      <c r="AX2894" s="525"/>
      <c r="AY2894" s="525"/>
      <c r="AZ2894" s="525"/>
      <c r="BA2894" s="525"/>
    </row>
    <row r="2895" spans="28:53" s="94" customFormat="1">
      <c r="AB2895" s="575"/>
      <c r="AC2895" s="569"/>
      <c r="AD2895" s="569"/>
      <c r="AE2895" s="569"/>
      <c r="AF2895" s="569"/>
      <c r="AG2895" s="569"/>
      <c r="AH2895" s="569"/>
      <c r="AI2895" s="569"/>
      <c r="AJ2895" s="569"/>
      <c r="AK2895" s="569"/>
      <c r="AL2895" s="569"/>
      <c r="AM2895" s="569"/>
      <c r="AN2895" s="569"/>
      <c r="AQ2895" s="525"/>
      <c r="AR2895" s="525"/>
      <c r="AS2895" s="525"/>
      <c r="AT2895" s="525"/>
      <c r="AU2895" s="525"/>
      <c r="AV2895" s="525"/>
      <c r="AW2895" s="525"/>
      <c r="AX2895" s="525"/>
      <c r="AY2895" s="525"/>
      <c r="AZ2895" s="525"/>
      <c r="BA2895" s="525"/>
    </row>
    <row r="2896" spans="28:53" s="94" customFormat="1">
      <c r="AB2896" s="575"/>
      <c r="AC2896" s="569"/>
      <c r="AD2896" s="569"/>
      <c r="AE2896" s="569"/>
      <c r="AF2896" s="569"/>
      <c r="AG2896" s="569"/>
      <c r="AH2896" s="569"/>
      <c r="AI2896" s="569"/>
      <c r="AJ2896" s="569"/>
      <c r="AK2896" s="569"/>
      <c r="AL2896" s="569"/>
      <c r="AM2896" s="569"/>
      <c r="AN2896" s="569"/>
      <c r="AQ2896" s="525"/>
      <c r="AR2896" s="525"/>
      <c r="AS2896" s="525"/>
      <c r="AT2896" s="525"/>
      <c r="AU2896" s="525"/>
      <c r="AV2896" s="525"/>
      <c r="AW2896" s="525"/>
      <c r="AX2896" s="525"/>
      <c r="AY2896" s="525"/>
      <c r="AZ2896" s="525"/>
      <c r="BA2896" s="525"/>
    </row>
    <row r="2897" spans="28:53" s="94" customFormat="1">
      <c r="AB2897" s="575"/>
      <c r="AC2897" s="569"/>
      <c r="AD2897" s="569"/>
      <c r="AE2897" s="569"/>
      <c r="AF2897" s="569"/>
      <c r="AG2897" s="569"/>
      <c r="AH2897" s="569"/>
      <c r="AI2897" s="569"/>
      <c r="AJ2897" s="569"/>
      <c r="AK2897" s="569"/>
      <c r="AL2897" s="569"/>
      <c r="AM2897" s="569"/>
      <c r="AN2897" s="569"/>
      <c r="AQ2897" s="525"/>
      <c r="AR2897" s="525"/>
      <c r="AS2897" s="525"/>
      <c r="AT2897" s="525"/>
      <c r="AU2897" s="525"/>
      <c r="AV2897" s="525"/>
      <c r="AW2897" s="525"/>
      <c r="AX2897" s="525"/>
      <c r="AY2897" s="525"/>
      <c r="AZ2897" s="525"/>
      <c r="BA2897" s="525"/>
    </row>
    <row r="2898" spans="28:53" s="94" customFormat="1">
      <c r="AB2898" s="575"/>
      <c r="AC2898" s="569"/>
      <c r="AD2898" s="569"/>
      <c r="AE2898" s="569"/>
      <c r="AF2898" s="569"/>
      <c r="AG2898" s="569"/>
      <c r="AH2898" s="569"/>
      <c r="AI2898" s="569"/>
      <c r="AJ2898" s="569"/>
      <c r="AK2898" s="569"/>
      <c r="AL2898" s="569"/>
      <c r="AM2898" s="569"/>
      <c r="AN2898" s="569"/>
      <c r="AQ2898" s="525"/>
      <c r="AR2898" s="525"/>
      <c r="AS2898" s="525"/>
      <c r="AT2898" s="525"/>
      <c r="AU2898" s="525"/>
      <c r="AV2898" s="525"/>
      <c r="AW2898" s="525"/>
      <c r="AX2898" s="525"/>
      <c r="AY2898" s="525"/>
      <c r="AZ2898" s="525"/>
      <c r="BA2898" s="525"/>
    </row>
    <row r="2899" spans="28:53" s="94" customFormat="1">
      <c r="AB2899" s="575"/>
      <c r="AC2899" s="569"/>
      <c r="AD2899" s="569"/>
      <c r="AE2899" s="569"/>
      <c r="AF2899" s="569"/>
      <c r="AG2899" s="569"/>
      <c r="AH2899" s="569"/>
      <c r="AI2899" s="569"/>
      <c r="AJ2899" s="569"/>
      <c r="AK2899" s="569"/>
      <c r="AL2899" s="569"/>
      <c r="AM2899" s="569"/>
      <c r="AN2899" s="569"/>
      <c r="AQ2899" s="525"/>
      <c r="AR2899" s="525"/>
      <c r="AS2899" s="525"/>
      <c r="AT2899" s="525"/>
      <c r="AU2899" s="525"/>
      <c r="AV2899" s="525"/>
      <c r="AW2899" s="525"/>
      <c r="AX2899" s="525"/>
      <c r="AY2899" s="525"/>
      <c r="AZ2899" s="525"/>
      <c r="BA2899" s="525"/>
    </row>
    <row r="2900" spans="28:53" s="94" customFormat="1">
      <c r="AB2900" s="575"/>
      <c r="AC2900" s="569"/>
      <c r="AD2900" s="569"/>
      <c r="AE2900" s="569"/>
      <c r="AF2900" s="569"/>
      <c r="AG2900" s="569"/>
      <c r="AH2900" s="569"/>
      <c r="AI2900" s="569"/>
      <c r="AJ2900" s="569"/>
      <c r="AK2900" s="569"/>
      <c r="AL2900" s="569"/>
      <c r="AM2900" s="569"/>
      <c r="AN2900" s="569"/>
      <c r="AQ2900" s="525"/>
      <c r="AR2900" s="525"/>
      <c r="AS2900" s="525"/>
      <c r="AT2900" s="525"/>
      <c r="AU2900" s="525"/>
      <c r="AV2900" s="525"/>
      <c r="AW2900" s="525"/>
      <c r="AX2900" s="525"/>
      <c r="AY2900" s="525"/>
      <c r="AZ2900" s="525"/>
      <c r="BA2900" s="525"/>
    </row>
    <row r="2901" spans="28:53" s="94" customFormat="1">
      <c r="AB2901" s="575"/>
      <c r="AC2901" s="569"/>
      <c r="AD2901" s="569"/>
      <c r="AE2901" s="569"/>
      <c r="AF2901" s="569"/>
      <c r="AG2901" s="569"/>
      <c r="AH2901" s="569"/>
      <c r="AI2901" s="569"/>
      <c r="AJ2901" s="569"/>
      <c r="AK2901" s="569"/>
      <c r="AL2901" s="569"/>
      <c r="AM2901" s="569"/>
      <c r="AN2901" s="569"/>
      <c r="AQ2901" s="525"/>
      <c r="AR2901" s="525"/>
      <c r="AS2901" s="525"/>
      <c r="AT2901" s="525"/>
      <c r="AU2901" s="525"/>
      <c r="AV2901" s="525"/>
      <c r="AW2901" s="525"/>
      <c r="AX2901" s="525"/>
      <c r="AY2901" s="525"/>
      <c r="AZ2901" s="525"/>
      <c r="BA2901" s="525"/>
    </row>
    <row r="2902" spans="28:53" s="94" customFormat="1">
      <c r="AB2902" s="575"/>
      <c r="AC2902" s="569"/>
      <c r="AD2902" s="569"/>
      <c r="AE2902" s="569"/>
      <c r="AF2902" s="569"/>
      <c r="AG2902" s="569"/>
      <c r="AH2902" s="569"/>
      <c r="AI2902" s="569"/>
      <c r="AJ2902" s="569"/>
      <c r="AK2902" s="569"/>
      <c r="AL2902" s="569"/>
      <c r="AM2902" s="569"/>
      <c r="AN2902" s="569"/>
      <c r="AQ2902" s="525"/>
      <c r="AR2902" s="525"/>
      <c r="AS2902" s="525"/>
      <c r="AT2902" s="525"/>
      <c r="AU2902" s="525"/>
      <c r="AV2902" s="525"/>
      <c r="AW2902" s="525"/>
      <c r="AX2902" s="525"/>
      <c r="AY2902" s="525"/>
      <c r="AZ2902" s="525"/>
      <c r="BA2902" s="525"/>
    </row>
    <row r="2903" spans="28:53" s="94" customFormat="1">
      <c r="AB2903" s="575"/>
      <c r="AC2903" s="569"/>
      <c r="AD2903" s="569"/>
      <c r="AE2903" s="569"/>
      <c r="AF2903" s="569"/>
      <c r="AG2903" s="569"/>
      <c r="AH2903" s="569"/>
      <c r="AI2903" s="569"/>
      <c r="AJ2903" s="569"/>
      <c r="AK2903" s="569"/>
      <c r="AL2903" s="569"/>
      <c r="AM2903" s="569"/>
      <c r="AN2903" s="569"/>
      <c r="AQ2903" s="525"/>
      <c r="AR2903" s="525"/>
      <c r="AS2903" s="525"/>
      <c r="AT2903" s="525"/>
      <c r="AU2903" s="525"/>
      <c r="AV2903" s="525"/>
      <c r="AW2903" s="525"/>
      <c r="AX2903" s="525"/>
      <c r="AY2903" s="525"/>
      <c r="AZ2903" s="525"/>
      <c r="BA2903" s="525"/>
    </row>
    <row r="2904" spans="28:53" s="94" customFormat="1">
      <c r="AB2904" s="575"/>
      <c r="AC2904" s="569"/>
      <c r="AD2904" s="569"/>
      <c r="AE2904" s="569"/>
      <c r="AF2904" s="569"/>
      <c r="AG2904" s="569"/>
      <c r="AH2904" s="569"/>
      <c r="AI2904" s="569"/>
      <c r="AJ2904" s="569"/>
      <c r="AK2904" s="569"/>
      <c r="AL2904" s="569"/>
      <c r="AM2904" s="569"/>
      <c r="AN2904" s="569"/>
      <c r="AQ2904" s="525"/>
      <c r="AR2904" s="525"/>
      <c r="AS2904" s="525"/>
      <c r="AT2904" s="525"/>
      <c r="AU2904" s="525"/>
      <c r="AV2904" s="525"/>
      <c r="AW2904" s="525"/>
      <c r="AX2904" s="525"/>
      <c r="AY2904" s="525"/>
      <c r="AZ2904" s="525"/>
      <c r="BA2904" s="525"/>
    </row>
    <row r="2905" spans="28:53" s="94" customFormat="1">
      <c r="AB2905" s="575"/>
      <c r="AC2905" s="569"/>
      <c r="AD2905" s="569"/>
      <c r="AE2905" s="569"/>
      <c r="AF2905" s="569"/>
      <c r="AG2905" s="569"/>
      <c r="AH2905" s="569"/>
      <c r="AI2905" s="569"/>
      <c r="AJ2905" s="569"/>
      <c r="AK2905" s="569"/>
      <c r="AL2905" s="569"/>
      <c r="AM2905" s="569"/>
      <c r="AN2905" s="569"/>
      <c r="AQ2905" s="525"/>
      <c r="AR2905" s="525"/>
      <c r="AS2905" s="525"/>
      <c r="AT2905" s="525"/>
      <c r="AU2905" s="525"/>
      <c r="AV2905" s="525"/>
      <c r="AW2905" s="525"/>
      <c r="AX2905" s="525"/>
      <c r="AY2905" s="525"/>
      <c r="AZ2905" s="525"/>
      <c r="BA2905" s="525"/>
    </row>
    <row r="2906" spans="28:53" s="94" customFormat="1">
      <c r="AB2906" s="575"/>
      <c r="AC2906" s="569"/>
      <c r="AD2906" s="569"/>
      <c r="AE2906" s="569"/>
      <c r="AF2906" s="569"/>
      <c r="AG2906" s="569"/>
      <c r="AH2906" s="569"/>
      <c r="AI2906" s="569"/>
      <c r="AJ2906" s="569"/>
      <c r="AK2906" s="569"/>
      <c r="AL2906" s="569"/>
      <c r="AM2906" s="569"/>
      <c r="AN2906" s="569"/>
      <c r="AQ2906" s="525"/>
      <c r="AR2906" s="525"/>
      <c r="AS2906" s="525"/>
      <c r="AT2906" s="525"/>
      <c r="AU2906" s="525"/>
      <c r="AV2906" s="525"/>
      <c r="AW2906" s="525"/>
      <c r="AX2906" s="525"/>
      <c r="AY2906" s="525"/>
      <c r="AZ2906" s="525"/>
      <c r="BA2906" s="525"/>
    </row>
    <row r="2907" spans="28:53" s="94" customFormat="1">
      <c r="AB2907" s="575"/>
      <c r="AC2907" s="569"/>
      <c r="AD2907" s="569"/>
      <c r="AE2907" s="569"/>
      <c r="AF2907" s="569"/>
      <c r="AG2907" s="569"/>
      <c r="AH2907" s="569"/>
      <c r="AI2907" s="569"/>
      <c r="AJ2907" s="569"/>
      <c r="AK2907" s="569"/>
      <c r="AL2907" s="569"/>
      <c r="AM2907" s="569"/>
      <c r="AN2907" s="569"/>
      <c r="AQ2907" s="525"/>
      <c r="AR2907" s="525"/>
      <c r="AS2907" s="525"/>
      <c r="AT2907" s="525"/>
      <c r="AU2907" s="525"/>
      <c r="AV2907" s="525"/>
      <c r="AW2907" s="525"/>
      <c r="AX2907" s="525"/>
      <c r="AY2907" s="525"/>
      <c r="AZ2907" s="525"/>
      <c r="BA2907" s="525"/>
    </row>
    <row r="2908" spans="28:53" s="94" customFormat="1">
      <c r="AB2908" s="575"/>
      <c r="AC2908" s="569"/>
      <c r="AD2908" s="569"/>
      <c r="AE2908" s="569"/>
      <c r="AF2908" s="569"/>
      <c r="AG2908" s="569"/>
      <c r="AH2908" s="569"/>
      <c r="AI2908" s="569"/>
      <c r="AJ2908" s="569"/>
      <c r="AK2908" s="569"/>
      <c r="AL2908" s="569"/>
      <c r="AM2908" s="569"/>
      <c r="AN2908" s="569"/>
      <c r="AQ2908" s="525"/>
      <c r="AR2908" s="525"/>
      <c r="AS2908" s="525"/>
      <c r="AT2908" s="525"/>
      <c r="AU2908" s="525"/>
      <c r="AV2908" s="525"/>
      <c r="AW2908" s="525"/>
      <c r="AX2908" s="525"/>
      <c r="AY2908" s="525"/>
      <c r="AZ2908" s="525"/>
      <c r="BA2908" s="525"/>
    </row>
    <row r="2909" spans="28:53" s="94" customFormat="1">
      <c r="AB2909" s="575"/>
      <c r="AC2909" s="569"/>
      <c r="AD2909" s="569"/>
      <c r="AE2909" s="569"/>
      <c r="AF2909" s="569"/>
      <c r="AG2909" s="569"/>
      <c r="AH2909" s="569"/>
      <c r="AI2909" s="569"/>
      <c r="AJ2909" s="569"/>
      <c r="AK2909" s="569"/>
      <c r="AL2909" s="569"/>
      <c r="AM2909" s="569"/>
      <c r="AN2909" s="569"/>
      <c r="AQ2909" s="525"/>
      <c r="AR2909" s="525"/>
      <c r="AS2909" s="525"/>
      <c r="AT2909" s="525"/>
      <c r="AU2909" s="525"/>
      <c r="AV2909" s="525"/>
      <c r="AW2909" s="525"/>
      <c r="AX2909" s="525"/>
      <c r="AY2909" s="525"/>
      <c r="AZ2909" s="525"/>
      <c r="BA2909" s="525"/>
    </row>
    <row r="2910" spans="28:53" s="94" customFormat="1">
      <c r="AB2910" s="575"/>
      <c r="AC2910" s="569"/>
      <c r="AD2910" s="569"/>
      <c r="AE2910" s="569"/>
      <c r="AF2910" s="569"/>
      <c r="AG2910" s="569"/>
      <c r="AH2910" s="569"/>
      <c r="AI2910" s="569"/>
      <c r="AJ2910" s="569"/>
      <c r="AK2910" s="569"/>
      <c r="AL2910" s="569"/>
      <c r="AM2910" s="569"/>
      <c r="AN2910" s="569"/>
      <c r="AQ2910" s="525"/>
      <c r="AR2910" s="525"/>
      <c r="AS2910" s="525"/>
      <c r="AT2910" s="525"/>
      <c r="AU2910" s="525"/>
      <c r="AV2910" s="525"/>
      <c r="AW2910" s="525"/>
      <c r="AX2910" s="525"/>
      <c r="AY2910" s="525"/>
      <c r="AZ2910" s="525"/>
      <c r="BA2910" s="525"/>
    </row>
    <row r="2911" spans="28:53" s="94" customFormat="1">
      <c r="AB2911" s="575"/>
      <c r="AC2911" s="569"/>
      <c r="AD2911" s="569"/>
      <c r="AE2911" s="569"/>
      <c r="AF2911" s="569"/>
      <c r="AG2911" s="569"/>
      <c r="AH2911" s="569"/>
      <c r="AI2911" s="569"/>
      <c r="AJ2911" s="569"/>
      <c r="AK2911" s="569"/>
      <c r="AL2911" s="569"/>
      <c r="AM2911" s="569"/>
      <c r="AN2911" s="569"/>
      <c r="AQ2911" s="525"/>
      <c r="AR2911" s="525"/>
      <c r="AS2911" s="525"/>
      <c r="AT2911" s="525"/>
      <c r="AU2911" s="525"/>
      <c r="AV2911" s="525"/>
      <c r="AW2911" s="525"/>
      <c r="AX2911" s="525"/>
      <c r="AY2911" s="525"/>
      <c r="AZ2911" s="525"/>
      <c r="BA2911" s="525"/>
    </row>
    <row r="2912" spans="28:53" s="94" customFormat="1">
      <c r="AB2912" s="575"/>
      <c r="AC2912" s="569"/>
      <c r="AD2912" s="569"/>
      <c r="AE2912" s="569"/>
      <c r="AF2912" s="569"/>
      <c r="AG2912" s="569"/>
      <c r="AH2912" s="569"/>
      <c r="AI2912" s="569"/>
      <c r="AJ2912" s="569"/>
      <c r="AK2912" s="569"/>
      <c r="AL2912" s="569"/>
      <c r="AM2912" s="569"/>
      <c r="AN2912" s="569"/>
      <c r="AQ2912" s="525"/>
      <c r="AR2912" s="525"/>
      <c r="AS2912" s="525"/>
      <c r="AT2912" s="525"/>
      <c r="AU2912" s="525"/>
      <c r="AV2912" s="525"/>
      <c r="AW2912" s="525"/>
      <c r="AX2912" s="525"/>
      <c r="AY2912" s="525"/>
      <c r="AZ2912" s="525"/>
      <c r="BA2912" s="525"/>
    </row>
    <row r="2913" spans="28:53" s="94" customFormat="1">
      <c r="AB2913" s="575"/>
      <c r="AC2913" s="569"/>
      <c r="AD2913" s="569"/>
      <c r="AE2913" s="569"/>
      <c r="AF2913" s="569"/>
      <c r="AG2913" s="569"/>
      <c r="AH2913" s="569"/>
      <c r="AI2913" s="569"/>
      <c r="AJ2913" s="569"/>
      <c r="AK2913" s="569"/>
      <c r="AL2913" s="569"/>
      <c r="AM2913" s="569"/>
      <c r="AN2913" s="569"/>
      <c r="AQ2913" s="525"/>
      <c r="AR2913" s="525"/>
      <c r="AS2913" s="525"/>
      <c r="AT2913" s="525"/>
      <c r="AU2913" s="525"/>
      <c r="AV2913" s="525"/>
      <c r="AW2913" s="525"/>
      <c r="AX2913" s="525"/>
      <c r="AY2913" s="525"/>
      <c r="AZ2913" s="525"/>
      <c r="BA2913" s="525"/>
    </row>
    <row r="2914" spans="28:53" s="94" customFormat="1">
      <c r="AB2914" s="575"/>
      <c r="AC2914" s="569"/>
      <c r="AD2914" s="569"/>
      <c r="AE2914" s="569"/>
      <c r="AF2914" s="569"/>
      <c r="AG2914" s="569"/>
      <c r="AH2914" s="569"/>
      <c r="AI2914" s="569"/>
      <c r="AJ2914" s="569"/>
      <c r="AK2914" s="569"/>
      <c r="AL2914" s="569"/>
      <c r="AM2914" s="569"/>
      <c r="AN2914" s="569"/>
      <c r="AQ2914" s="525"/>
      <c r="AR2914" s="525"/>
      <c r="AS2914" s="525"/>
      <c r="AT2914" s="525"/>
      <c r="AU2914" s="525"/>
      <c r="AV2914" s="525"/>
      <c r="AW2914" s="525"/>
      <c r="AX2914" s="525"/>
      <c r="AY2914" s="525"/>
      <c r="AZ2914" s="525"/>
      <c r="BA2914" s="525"/>
    </row>
    <row r="2915" spans="28:53" s="94" customFormat="1">
      <c r="AB2915" s="575"/>
      <c r="AC2915" s="569"/>
      <c r="AD2915" s="569"/>
      <c r="AE2915" s="569"/>
      <c r="AF2915" s="569"/>
      <c r="AG2915" s="569"/>
      <c r="AH2915" s="569"/>
      <c r="AI2915" s="569"/>
      <c r="AJ2915" s="569"/>
      <c r="AK2915" s="569"/>
      <c r="AL2915" s="569"/>
      <c r="AM2915" s="569"/>
      <c r="AN2915" s="569"/>
      <c r="AQ2915" s="525"/>
      <c r="AR2915" s="525"/>
      <c r="AS2915" s="525"/>
      <c r="AT2915" s="525"/>
      <c r="AU2915" s="525"/>
      <c r="AV2915" s="525"/>
      <c r="AW2915" s="525"/>
      <c r="AX2915" s="525"/>
      <c r="AY2915" s="525"/>
      <c r="AZ2915" s="525"/>
      <c r="BA2915" s="525"/>
    </row>
    <row r="2916" spans="28:53" s="94" customFormat="1">
      <c r="AB2916" s="575"/>
      <c r="AC2916" s="569"/>
      <c r="AD2916" s="569"/>
      <c r="AE2916" s="569"/>
      <c r="AF2916" s="569"/>
      <c r="AG2916" s="569"/>
      <c r="AH2916" s="569"/>
      <c r="AI2916" s="569"/>
      <c r="AJ2916" s="569"/>
      <c r="AK2916" s="569"/>
      <c r="AL2916" s="569"/>
      <c r="AM2916" s="569"/>
      <c r="AN2916" s="569"/>
      <c r="AQ2916" s="525"/>
      <c r="AR2916" s="525"/>
      <c r="AS2916" s="525"/>
      <c r="AT2916" s="525"/>
      <c r="AU2916" s="525"/>
      <c r="AV2916" s="525"/>
      <c r="AW2916" s="525"/>
      <c r="AX2916" s="525"/>
      <c r="AY2916" s="525"/>
      <c r="AZ2916" s="525"/>
      <c r="BA2916" s="525"/>
    </row>
    <row r="2917" spans="28:53" s="94" customFormat="1">
      <c r="AB2917" s="575"/>
      <c r="AC2917" s="569"/>
      <c r="AD2917" s="569"/>
      <c r="AE2917" s="569"/>
      <c r="AF2917" s="569"/>
      <c r="AG2917" s="569"/>
      <c r="AH2917" s="569"/>
      <c r="AI2917" s="569"/>
      <c r="AJ2917" s="569"/>
      <c r="AK2917" s="569"/>
      <c r="AL2917" s="569"/>
      <c r="AM2917" s="569"/>
      <c r="AN2917" s="569"/>
      <c r="AQ2917" s="525"/>
      <c r="AR2917" s="525"/>
      <c r="AS2917" s="525"/>
      <c r="AT2917" s="525"/>
      <c r="AU2917" s="525"/>
      <c r="AV2917" s="525"/>
      <c r="AW2917" s="525"/>
      <c r="AX2917" s="525"/>
      <c r="AY2917" s="525"/>
      <c r="AZ2917" s="525"/>
      <c r="BA2917" s="525"/>
    </row>
    <row r="2918" spans="28:53" s="94" customFormat="1">
      <c r="AB2918" s="575"/>
      <c r="AC2918" s="569"/>
      <c r="AD2918" s="569"/>
      <c r="AE2918" s="569"/>
      <c r="AF2918" s="569"/>
      <c r="AG2918" s="569"/>
      <c r="AH2918" s="569"/>
      <c r="AI2918" s="569"/>
      <c r="AJ2918" s="569"/>
      <c r="AK2918" s="569"/>
      <c r="AL2918" s="569"/>
      <c r="AM2918" s="569"/>
      <c r="AN2918" s="569"/>
      <c r="AQ2918" s="525"/>
      <c r="AR2918" s="525"/>
      <c r="AS2918" s="525"/>
      <c r="AT2918" s="525"/>
      <c r="AU2918" s="525"/>
      <c r="AV2918" s="525"/>
      <c r="AW2918" s="525"/>
      <c r="AX2918" s="525"/>
      <c r="AY2918" s="525"/>
      <c r="AZ2918" s="525"/>
      <c r="BA2918" s="525"/>
    </row>
    <row r="2919" spans="28:53" s="94" customFormat="1">
      <c r="AB2919" s="575"/>
      <c r="AC2919" s="569"/>
      <c r="AD2919" s="569"/>
      <c r="AE2919" s="569"/>
      <c r="AF2919" s="569"/>
      <c r="AG2919" s="569"/>
      <c r="AH2919" s="569"/>
      <c r="AI2919" s="569"/>
      <c r="AJ2919" s="569"/>
      <c r="AK2919" s="569"/>
      <c r="AL2919" s="569"/>
      <c r="AM2919" s="569"/>
      <c r="AN2919" s="569"/>
      <c r="AQ2919" s="525"/>
      <c r="AR2919" s="525"/>
      <c r="AS2919" s="525"/>
      <c r="AT2919" s="525"/>
      <c r="AU2919" s="525"/>
      <c r="AV2919" s="525"/>
      <c r="AW2919" s="525"/>
      <c r="AX2919" s="525"/>
      <c r="AY2919" s="525"/>
      <c r="AZ2919" s="525"/>
      <c r="BA2919" s="525"/>
    </row>
    <row r="2920" spans="28:53" s="94" customFormat="1">
      <c r="AB2920" s="575"/>
      <c r="AC2920" s="569"/>
      <c r="AD2920" s="569"/>
      <c r="AE2920" s="569"/>
      <c r="AF2920" s="569"/>
      <c r="AG2920" s="569"/>
      <c r="AH2920" s="569"/>
      <c r="AI2920" s="569"/>
      <c r="AJ2920" s="569"/>
      <c r="AK2920" s="569"/>
      <c r="AL2920" s="569"/>
      <c r="AM2920" s="569"/>
      <c r="AN2920" s="569"/>
      <c r="AQ2920" s="525"/>
      <c r="AR2920" s="525"/>
      <c r="AS2920" s="525"/>
      <c r="AT2920" s="525"/>
      <c r="AU2920" s="525"/>
      <c r="AV2920" s="525"/>
      <c r="AW2920" s="525"/>
      <c r="AX2920" s="525"/>
      <c r="AY2920" s="525"/>
      <c r="AZ2920" s="525"/>
      <c r="BA2920" s="525"/>
    </row>
    <row r="2921" spans="28:53" s="94" customFormat="1">
      <c r="AB2921" s="575"/>
      <c r="AC2921" s="569"/>
      <c r="AD2921" s="569"/>
      <c r="AE2921" s="569"/>
      <c r="AF2921" s="569"/>
      <c r="AG2921" s="569"/>
      <c r="AH2921" s="569"/>
      <c r="AI2921" s="569"/>
      <c r="AJ2921" s="569"/>
      <c r="AK2921" s="569"/>
      <c r="AL2921" s="569"/>
      <c r="AM2921" s="569"/>
      <c r="AN2921" s="569"/>
      <c r="AQ2921" s="525"/>
      <c r="AR2921" s="525"/>
      <c r="AS2921" s="525"/>
      <c r="AT2921" s="525"/>
      <c r="AU2921" s="525"/>
      <c r="AV2921" s="525"/>
      <c r="AW2921" s="525"/>
      <c r="AX2921" s="525"/>
      <c r="AY2921" s="525"/>
      <c r="AZ2921" s="525"/>
      <c r="BA2921" s="525"/>
    </row>
    <row r="2922" spans="28:53" s="94" customFormat="1">
      <c r="AB2922" s="575"/>
      <c r="AC2922" s="569"/>
      <c r="AD2922" s="569"/>
      <c r="AE2922" s="569"/>
      <c r="AF2922" s="569"/>
      <c r="AG2922" s="569"/>
      <c r="AH2922" s="569"/>
      <c r="AI2922" s="569"/>
      <c r="AJ2922" s="569"/>
      <c r="AK2922" s="569"/>
      <c r="AL2922" s="569"/>
      <c r="AM2922" s="569"/>
      <c r="AN2922" s="569"/>
      <c r="AQ2922" s="525"/>
      <c r="AR2922" s="525"/>
      <c r="AS2922" s="525"/>
      <c r="AT2922" s="525"/>
      <c r="AU2922" s="525"/>
      <c r="AV2922" s="525"/>
      <c r="AW2922" s="525"/>
      <c r="AX2922" s="525"/>
      <c r="AY2922" s="525"/>
      <c r="AZ2922" s="525"/>
      <c r="BA2922" s="525"/>
    </row>
    <row r="2923" spans="28:53" s="94" customFormat="1">
      <c r="AB2923" s="575"/>
      <c r="AC2923" s="569"/>
      <c r="AD2923" s="569"/>
      <c r="AE2923" s="569"/>
      <c r="AF2923" s="569"/>
      <c r="AG2923" s="569"/>
      <c r="AH2923" s="569"/>
      <c r="AI2923" s="569"/>
      <c r="AJ2923" s="569"/>
      <c r="AK2923" s="569"/>
      <c r="AL2923" s="569"/>
      <c r="AM2923" s="569"/>
      <c r="AN2923" s="569"/>
      <c r="AQ2923" s="525"/>
      <c r="AR2923" s="525"/>
      <c r="AS2923" s="525"/>
      <c r="AT2923" s="525"/>
      <c r="AU2923" s="525"/>
      <c r="AV2923" s="525"/>
      <c r="AW2923" s="525"/>
      <c r="AX2923" s="525"/>
      <c r="AY2923" s="525"/>
      <c r="AZ2923" s="525"/>
      <c r="BA2923" s="525"/>
    </row>
    <row r="2924" spans="28:53" s="94" customFormat="1">
      <c r="AB2924" s="575"/>
      <c r="AC2924" s="569"/>
      <c r="AD2924" s="569"/>
      <c r="AE2924" s="569"/>
      <c r="AF2924" s="569"/>
      <c r="AG2924" s="569"/>
      <c r="AH2924" s="569"/>
      <c r="AI2924" s="569"/>
      <c r="AJ2924" s="569"/>
      <c r="AK2924" s="569"/>
      <c r="AL2924" s="569"/>
      <c r="AM2924" s="569"/>
      <c r="AN2924" s="569"/>
      <c r="AQ2924" s="525"/>
      <c r="AR2924" s="525"/>
      <c r="AS2924" s="525"/>
      <c r="AT2924" s="525"/>
      <c r="AU2924" s="525"/>
      <c r="AV2924" s="525"/>
      <c r="AW2924" s="525"/>
      <c r="AX2924" s="525"/>
      <c r="AY2924" s="525"/>
      <c r="AZ2924" s="525"/>
      <c r="BA2924" s="525"/>
    </row>
    <row r="2925" spans="28:53" s="94" customFormat="1">
      <c r="AB2925" s="575"/>
      <c r="AC2925" s="569"/>
      <c r="AD2925" s="569"/>
      <c r="AE2925" s="569"/>
      <c r="AF2925" s="569"/>
      <c r="AG2925" s="569"/>
      <c r="AH2925" s="569"/>
      <c r="AI2925" s="569"/>
      <c r="AJ2925" s="569"/>
      <c r="AK2925" s="569"/>
      <c r="AL2925" s="569"/>
      <c r="AM2925" s="569"/>
      <c r="AN2925" s="569"/>
      <c r="AQ2925" s="525"/>
      <c r="AR2925" s="525"/>
      <c r="AS2925" s="525"/>
      <c r="AT2925" s="525"/>
      <c r="AU2925" s="525"/>
      <c r="AV2925" s="525"/>
      <c r="AW2925" s="525"/>
      <c r="AX2925" s="525"/>
      <c r="AY2925" s="525"/>
      <c r="AZ2925" s="525"/>
      <c r="BA2925" s="525"/>
    </row>
    <row r="2926" spans="28:53" s="94" customFormat="1">
      <c r="AB2926" s="575"/>
      <c r="AC2926" s="569"/>
      <c r="AD2926" s="569"/>
      <c r="AE2926" s="569"/>
      <c r="AF2926" s="569"/>
      <c r="AG2926" s="569"/>
      <c r="AH2926" s="569"/>
      <c r="AI2926" s="569"/>
      <c r="AJ2926" s="569"/>
      <c r="AK2926" s="569"/>
      <c r="AL2926" s="569"/>
      <c r="AM2926" s="569"/>
      <c r="AN2926" s="569"/>
      <c r="AQ2926" s="525"/>
      <c r="AR2926" s="525"/>
      <c r="AS2926" s="525"/>
      <c r="AT2926" s="525"/>
      <c r="AU2926" s="525"/>
      <c r="AV2926" s="525"/>
      <c r="AW2926" s="525"/>
      <c r="AX2926" s="525"/>
      <c r="AY2926" s="525"/>
      <c r="AZ2926" s="525"/>
      <c r="BA2926" s="525"/>
    </row>
    <row r="2927" spans="28:53" s="94" customFormat="1">
      <c r="AB2927" s="575"/>
      <c r="AC2927" s="569"/>
      <c r="AD2927" s="569"/>
      <c r="AE2927" s="569"/>
      <c r="AF2927" s="569"/>
      <c r="AG2927" s="569"/>
      <c r="AH2927" s="569"/>
      <c r="AI2927" s="569"/>
      <c r="AJ2927" s="569"/>
      <c r="AK2927" s="569"/>
      <c r="AL2927" s="569"/>
      <c r="AM2927" s="569"/>
      <c r="AN2927" s="569"/>
      <c r="AQ2927" s="525"/>
      <c r="AR2927" s="525"/>
      <c r="AS2927" s="525"/>
      <c r="AT2927" s="525"/>
      <c r="AU2927" s="525"/>
      <c r="AV2927" s="525"/>
      <c r="AW2927" s="525"/>
      <c r="AX2927" s="525"/>
      <c r="AY2927" s="525"/>
      <c r="AZ2927" s="525"/>
      <c r="BA2927" s="525"/>
    </row>
    <row r="2928" spans="28:53" s="94" customFormat="1">
      <c r="AB2928" s="575"/>
      <c r="AC2928" s="569"/>
      <c r="AD2928" s="569"/>
      <c r="AE2928" s="569"/>
      <c r="AF2928" s="569"/>
      <c r="AG2928" s="569"/>
      <c r="AH2928" s="569"/>
      <c r="AI2928" s="569"/>
      <c r="AJ2928" s="569"/>
      <c r="AK2928" s="569"/>
      <c r="AL2928" s="569"/>
      <c r="AM2928" s="569"/>
      <c r="AN2928" s="569"/>
      <c r="AQ2928" s="525"/>
      <c r="AR2928" s="525"/>
      <c r="AS2928" s="525"/>
      <c r="AT2928" s="525"/>
      <c r="AU2928" s="525"/>
      <c r="AV2928" s="525"/>
      <c r="AW2928" s="525"/>
      <c r="AX2928" s="525"/>
      <c r="AY2928" s="525"/>
      <c r="AZ2928" s="525"/>
      <c r="BA2928" s="525"/>
    </row>
    <row r="2929" spans="28:53" s="94" customFormat="1">
      <c r="AB2929" s="575"/>
      <c r="AC2929" s="569"/>
      <c r="AD2929" s="569"/>
      <c r="AE2929" s="569"/>
      <c r="AF2929" s="569"/>
      <c r="AG2929" s="569"/>
      <c r="AH2929" s="569"/>
      <c r="AI2929" s="569"/>
      <c r="AJ2929" s="569"/>
      <c r="AK2929" s="569"/>
      <c r="AL2929" s="569"/>
      <c r="AM2929" s="569"/>
      <c r="AN2929" s="569"/>
      <c r="AQ2929" s="525"/>
      <c r="AR2929" s="525"/>
      <c r="AS2929" s="525"/>
      <c r="AT2929" s="525"/>
      <c r="AU2929" s="525"/>
      <c r="AV2929" s="525"/>
      <c r="AW2929" s="525"/>
      <c r="AX2929" s="525"/>
      <c r="AY2929" s="525"/>
      <c r="AZ2929" s="525"/>
      <c r="BA2929" s="525"/>
    </row>
    <row r="2930" spans="28:53" s="94" customFormat="1">
      <c r="AB2930" s="575"/>
      <c r="AC2930" s="569"/>
      <c r="AD2930" s="569"/>
      <c r="AE2930" s="569"/>
      <c r="AF2930" s="569"/>
      <c r="AG2930" s="569"/>
      <c r="AH2930" s="569"/>
      <c r="AI2930" s="569"/>
      <c r="AJ2930" s="569"/>
      <c r="AK2930" s="569"/>
      <c r="AL2930" s="569"/>
      <c r="AM2930" s="569"/>
      <c r="AN2930" s="569"/>
      <c r="AQ2930" s="525"/>
      <c r="AR2930" s="525"/>
      <c r="AS2930" s="525"/>
      <c r="AT2930" s="525"/>
      <c r="AU2930" s="525"/>
      <c r="AV2930" s="525"/>
      <c r="AW2930" s="525"/>
      <c r="AX2930" s="525"/>
      <c r="AY2930" s="525"/>
      <c r="AZ2930" s="525"/>
      <c r="BA2930" s="525"/>
    </row>
    <row r="2931" spans="28:53" s="94" customFormat="1">
      <c r="AB2931" s="575"/>
      <c r="AC2931" s="569"/>
      <c r="AD2931" s="569"/>
      <c r="AE2931" s="569"/>
      <c r="AF2931" s="569"/>
      <c r="AG2931" s="569"/>
      <c r="AH2931" s="569"/>
      <c r="AI2931" s="569"/>
      <c r="AJ2931" s="569"/>
      <c r="AK2931" s="569"/>
      <c r="AL2931" s="569"/>
      <c r="AM2931" s="569"/>
      <c r="AN2931" s="569"/>
      <c r="AQ2931" s="525"/>
      <c r="AR2931" s="525"/>
      <c r="AS2931" s="525"/>
      <c r="AT2931" s="525"/>
      <c r="AU2931" s="525"/>
      <c r="AV2931" s="525"/>
      <c r="AW2931" s="525"/>
      <c r="AX2931" s="525"/>
      <c r="AY2931" s="525"/>
      <c r="AZ2931" s="525"/>
      <c r="BA2931" s="525"/>
    </row>
    <row r="2932" spans="28:53" s="94" customFormat="1">
      <c r="AB2932" s="575"/>
      <c r="AC2932" s="569"/>
      <c r="AD2932" s="569"/>
      <c r="AE2932" s="569"/>
      <c r="AF2932" s="569"/>
      <c r="AG2932" s="569"/>
      <c r="AH2932" s="569"/>
      <c r="AI2932" s="569"/>
      <c r="AJ2932" s="569"/>
      <c r="AK2932" s="569"/>
      <c r="AL2932" s="569"/>
      <c r="AM2932" s="569"/>
      <c r="AN2932" s="569"/>
      <c r="AQ2932" s="525"/>
      <c r="AR2932" s="525"/>
      <c r="AS2932" s="525"/>
      <c r="AT2932" s="525"/>
      <c r="AU2932" s="525"/>
      <c r="AV2932" s="525"/>
      <c r="AW2932" s="525"/>
      <c r="AX2932" s="525"/>
      <c r="AY2932" s="525"/>
      <c r="AZ2932" s="525"/>
      <c r="BA2932" s="525"/>
    </row>
    <row r="2933" spans="28:53" s="94" customFormat="1">
      <c r="AB2933" s="575"/>
      <c r="AC2933" s="569"/>
      <c r="AD2933" s="569"/>
      <c r="AE2933" s="569"/>
      <c r="AF2933" s="569"/>
      <c r="AG2933" s="569"/>
      <c r="AH2933" s="569"/>
      <c r="AI2933" s="569"/>
      <c r="AJ2933" s="569"/>
      <c r="AK2933" s="569"/>
      <c r="AL2933" s="569"/>
      <c r="AM2933" s="569"/>
      <c r="AN2933" s="569"/>
      <c r="AQ2933" s="525"/>
      <c r="AR2933" s="525"/>
      <c r="AS2933" s="525"/>
      <c r="AT2933" s="525"/>
      <c r="AU2933" s="525"/>
      <c r="AV2933" s="525"/>
      <c r="AW2933" s="525"/>
      <c r="AX2933" s="525"/>
      <c r="AY2933" s="525"/>
      <c r="AZ2933" s="525"/>
      <c r="BA2933" s="525"/>
    </row>
    <row r="2934" spans="28:53" s="94" customFormat="1">
      <c r="AB2934" s="575"/>
      <c r="AC2934" s="569"/>
      <c r="AD2934" s="569"/>
      <c r="AE2934" s="569"/>
      <c r="AF2934" s="569"/>
      <c r="AG2934" s="569"/>
      <c r="AH2934" s="569"/>
      <c r="AI2934" s="569"/>
      <c r="AJ2934" s="569"/>
      <c r="AK2934" s="569"/>
      <c r="AL2934" s="569"/>
      <c r="AM2934" s="569"/>
      <c r="AN2934" s="569"/>
      <c r="AQ2934" s="525"/>
      <c r="AR2934" s="525"/>
      <c r="AS2934" s="525"/>
      <c r="AT2934" s="525"/>
      <c r="AU2934" s="525"/>
      <c r="AV2934" s="525"/>
      <c r="AW2934" s="525"/>
      <c r="AX2934" s="525"/>
      <c r="AY2934" s="525"/>
      <c r="AZ2934" s="525"/>
      <c r="BA2934" s="525"/>
    </row>
    <row r="2935" spans="28:53" s="94" customFormat="1">
      <c r="AB2935" s="575"/>
      <c r="AC2935" s="569"/>
      <c r="AD2935" s="569"/>
      <c r="AE2935" s="569"/>
      <c r="AF2935" s="569"/>
      <c r="AG2935" s="569"/>
      <c r="AH2935" s="569"/>
      <c r="AI2935" s="569"/>
      <c r="AJ2935" s="569"/>
      <c r="AK2935" s="569"/>
      <c r="AL2935" s="569"/>
      <c r="AM2935" s="569"/>
      <c r="AN2935" s="569"/>
      <c r="AQ2935" s="525"/>
      <c r="AR2935" s="525"/>
      <c r="AS2935" s="525"/>
      <c r="AT2935" s="525"/>
      <c r="AU2935" s="525"/>
      <c r="AV2935" s="525"/>
      <c r="AW2935" s="525"/>
      <c r="AX2935" s="525"/>
      <c r="AY2935" s="525"/>
      <c r="AZ2935" s="525"/>
      <c r="BA2935" s="525"/>
    </row>
    <row r="2936" spans="28:53" s="94" customFormat="1">
      <c r="AB2936" s="575"/>
      <c r="AC2936" s="569"/>
      <c r="AD2936" s="569"/>
      <c r="AE2936" s="569"/>
      <c r="AF2936" s="569"/>
      <c r="AG2936" s="569"/>
      <c r="AH2936" s="569"/>
      <c r="AI2936" s="569"/>
      <c r="AJ2936" s="569"/>
      <c r="AK2936" s="569"/>
      <c r="AL2936" s="569"/>
      <c r="AM2936" s="569"/>
      <c r="AN2936" s="569"/>
      <c r="AQ2936" s="525"/>
      <c r="AR2936" s="525"/>
      <c r="AS2936" s="525"/>
      <c r="AT2936" s="525"/>
      <c r="AU2936" s="525"/>
      <c r="AV2936" s="525"/>
      <c r="AW2936" s="525"/>
      <c r="AX2936" s="525"/>
      <c r="AY2936" s="525"/>
      <c r="AZ2936" s="525"/>
      <c r="BA2936" s="525"/>
    </row>
    <row r="2937" spans="28:53" s="94" customFormat="1">
      <c r="AB2937" s="575"/>
      <c r="AC2937" s="569"/>
      <c r="AD2937" s="569"/>
      <c r="AE2937" s="569"/>
      <c r="AF2937" s="569"/>
      <c r="AG2937" s="569"/>
      <c r="AH2937" s="569"/>
      <c r="AI2937" s="569"/>
      <c r="AJ2937" s="569"/>
      <c r="AK2937" s="569"/>
      <c r="AL2937" s="569"/>
      <c r="AM2937" s="569"/>
      <c r="AN2937" s="569"/>
      <c r="AQ2937" s="525"/>
      <c r="AR2937" s="525"/>
      <c r="AS2937" s="525"/>
      <c r="AT2937" s="525"/>
      <c r="AU2937" s="525"/>
      <c r="AV2937" s="525"/>
      <c r="AW2937" s="525"/>
      <c r="AX2937" s="525"/>
      <c r="AY2937" s="525"/>
      <c r="AZ2937" s="525"/>
      <c r="BA2937" s="525"/>
    </row>
    <row r="2938" spans="28:53" s="94" customFormat="1">
      <c r="AB2938" s="575"/>
      <c r="AC2938" s="569"/>
      <c r="AD2938" s="569"/>
      <c r="AE2938" s="569"/>
      <c r="AF2938" s="569"/>
      <c r="AG2938" s="569"/>
      <c r="AH2938" s="569"/>
      <c r="AI2938" s="569"/>
      <c r="AJ2938" s="569"/>
      <c r="AK2938" s="569"/>
      <c r="AL2938" s="569"/>
      <c r="AM2938" s="569"/>
      <c r="AN2938" s="569"/>
      <c r="AQ2938" s="525"/>
      <c r="AR2938" s="525"/>
      <c r="AS2938" s="525"/>
      <c r="AT2938" s="525"/>
      <c r="AU2938" s="525"/>
      <c r="AV2938" s="525"/>
      <c r="AW2938" s="525"/>
      <c r="AX2938" s="525"/>
      <c r="AY2938" s="525"/>
      <c r="AZ2938" s="525"/>
      <c r="BA2938" s="525"/>
    </row>
    <row r="2939" spans="28:53" s="94" customFormat="1">
      <c r="AB2939" s="575"/>
      <c r="AC2939" s="569"/>
      <c r="AD2939" s="569"/>
      <c r="AE2939" s="569"/>
      <c r="AF2939" s="569"/>
      <c r="AG2939" s="569"/>
      <c r="AH2939" s="569"/>
      <c r="AI2939" s="569"/>
      <c r="AJ2939" s="569"/>
      <c r="AK2939" s="569"/>
      <c r="AL2939" s="569"/>
      <c r="AM2939" s="569"/>
      <c r="AN2939" s="569"/>
      <c r="AQ2939" s="525"/>
      <c r="AR2939" s="525"/>
      <c r="AS2939" s="525"/>
      <c r="AT2939" s="525"/>
      <c r="AU2939" s="525"/>
      <c r="AV2939" s="525"/>
      <c r="AW2939" s="525"/>
      <c r="AX2939" s="525"/>
      <c r="AY2939" s="525"/>
      <c r="AZ2939" s="525"/>
      <c r="BA2939" s="525"/>
    </row>
    <row r="2940" spans="28:53" s="94" customFormat="1">
      <c r="AB2940" s="575"/>
      <c r="AC2940" s="569"/>
      <c r="AD2940" s="569"/>
      <c r="AE2940" s="569"/>
      <c r="AF2940" s="569"/>
      <c r="AG2940" s="569"/>
      <c r="AH2940" s="569"/>
      <c r="AI2940" s="569"/>
      <c r="AJ2940" s="569"/>
      <c r="AK2940" s="569"/>
      <c r="AL2940" s="569"/>
      <c r="AM2940" s="569"/>
      <c r="AN2940" s="569"/>
      <c r="AQ2940" s="525"/>
      <c r="AR2940" s="525"/>
      <c r="AS2940" s="525"/>
      <c r="AT2940" s="525"/>
      <c r="AU2940" s="525"/>
      <c r="AV2940" s="525"/>
      <c r="AW2940" s="525"/>
      <c r="AX2940" s="525"/>
      <c r="AY2940" s="525"/>
      <c r="AZ2940" s="525"/>
      <c r="BA2940" s="525"/>
    </row>
    <row r="2941" spans="28:53" s="94" customFormat="1">
      <c r="AB2941" s="575"/>
      <c r="AC2941" s="569"/>
      <c r="AD2941" s="569"/>
      <c r="AE2941" s="569"/>
      <c r="AF2941" s="569"/>
      <c r="AG2941" s="569"/>
      <c r="AH2941" s="569"/>
      <c r="AI2941" s="569"/>
      <c r="AJ2941" s="569"/>
      <c r="AK2941" s="569"/>
      <c r="AL2941" s="569"/>
      <c r="AM2941" s="569"/>
      <c r="AN2941" s="569"/>
      <c r="AQ2941" s="525"/>
      <c r="AR2941" s="525"/>
      <c r="AS2941" s="525"/>
      <c r="AT2941" s="525"/>
      <c r="AU2941" s="525"/>
      <c r="AV2941" s="525"/>
      <c r="AW2941" s="525"/>
      <c r="AX2941" s="525"/>
      <c r="AY2941" s="525"/>
      <c r="AZ2941" s="525"/>
      <c r="BA2941" s="525"/>
    </row>
    <row r="2942" spans="28:53" s="94" customFormat="1">
      <c r="AB2942" s="575"/>
      <c r="AC2942" s="569"/>
      <c r="AD2942" s="569"/>
      <c r="AE2942" s="569"/>
      <c r="AF2942" s="569"/>
      <c r="AG2942" s="569"/>
      <c r="AH2942" s="569"/>
      <c r="AI2942" s="569"/>
      <c r="AJ2942" s="569"/>
      <c r="AK2942" s="569"/>
      <c r="AL2942" s="569"/>
      <c r="AM2942" s="569"/>
      <c r="AN2942" s="569"/>
      <c r="AQ2942" s="525"/>
      <c r="AR2942" s="525"/>
      <c r="AS2942" s="525"/>
      <c r="AT2942" s="525"/>
      <c r="AU2942" s="525"/>
      <c r="AV2942" s="525"/>
      <c r="AW2942" s="525"/>
      <c r="AX2942" s="525"/>
      <c r="AY2942" s="525"/>
      <c r="AZ2942" s="525"/>
      <c r="BA2942" s="525"/>
    </row>
    <row r="2943" spans="28:53" s="94" customFormat="1">
      <c r="AB2943" s="575"/>
      <c r="AC2943" s="569"/>
      <c r="AD2943" s="569"/>
      <c r="AE2943" s="569"/>
      <c r="AF2943" s="569"/>
      <c r="AG2943" s="569"/>
      <c r="AH2943" s="569"/>
      <c r="AI2943" s="569"/>
      <c r="AJ2943" s="569"/>
      <c r="AK2943" s="569"/>
      <c r="AL2943" s="569"/>
      <c r="AM2943" s="569"/>
      <c r="AN2943" s="569"/>
      <c r="AQ2943" s="525"/>
      <c r="AR2943" s="525"/>
      <c r="AS2943" s="525"/>
      <c r="AT2943" s="525"/>
      <c r="AU2943" s="525"/>
      <c r="AV2943" s="525"/>
      <c r="AW2943" s="525"/>
      <c r="AX2943" s="525"/>
      <c r="AY2943" s="525"/>
      <c r="AZ2943" s="525"/>
      <c r="BA2943" s="525"/>
    </row>
    <row r="2944" spans="28:53" s="94" customFormat="1">
      <c r="AB2944" s="575"/>
      <c r="AC2944" s="569"/>
      <c r="AD2944" s="569"/>
      <c r="AE2944" s="569"/>
      <c r="AF2944" s="569"/>
      <c r="AG2944" s="569"/>
      <c r="AH2944" s="569"/>
      <c r="AI2944" s="569"/>
      <c r="AJ2944" s="569"/>
      <c r="AK2944" s="569"/>
      <c r="AL2944" s="569"/>
      <c r="AM2944" s="569"/>
      <c r="AN2944" s="569"/>
      <c r="AQ2944" s="525"/>
      <c r="AR2944" s="525"/>
      <c r="AS2944" s="525"/>
      <c r="AT2944" s="525"/>
      <c r="AU2944" s="525"/>
      <c r="AV2944" s="525"/>
      <c r="AW2944" s="525"/>
      <c r="AX2944" s="525"/>
      <c r="AY2944" s="525"/>
      <c r="AZ2944" s="525"/>
      <c r="BA2944" s="525"/>
    </row>
    <row r="2945" spans="28:53" s="94" customFormat="1">
      <c r="AB2945" s="575"/>
      <c r="AC2945" s="569"/>
      <c r="AD2945" s="569"/>
      <c r="AE2945" s="569"/>
      <c r="AF2945" s="569"/>
      <c r="AG2945" s="569"/>
      <c r="AH2945" s="569"/>
      <c r="AI2945" s="569"/>
      <c r="AJ2945" s="569"/>
      <c r="AK2945" s="569"/>
      <c r="AL2945" s="569"/>
      <c r="AM2945" s="569"/>
      <c r="AN2945" s="569"/>
      <c r="AQ2945" s="525"/>
      <c r="AR2945" s="525"/>
      <c r="AS2945" s="525"/>
      <c r="AT2945" s="525"/>
      <c r="AU2945" s="525"/>
      <c r="AV2945" s="525"/>
      <c r="AW2945" s="525"/>
      <c r="AX2945" s="525"/>
      <c r="AY2945" s="525"/>
      <c r="AZ2945" s="525"/>
      <c r="BA2945" s="525"/>
    </row>
    <row r="2946" spans="28:53" s="94" customFormat="1">
      <c r="AB2946" s="575"/>
      <c r="AC2946" s="569"/>
      <c r="AD2946" s="569"/>
      <c r="AE2946" s="569"/>
      <c r="AF2946" s="569"/>
      <c r="AG2946" s="569"/>
      <c r="AH2946" s="569"/>
      <c r="AI2946" s="569"/>
      <c r="AJ2946" s="569"/>
      <c r="AK2946" s="569"/>
      <c r="AL2946" s="569"/>
      <c r="AM2946" s="569"/>
      <c r="AN2946" s="569"/>
      <c r="AQ2946" s="525"/>
      <c r="AR2946" s="525"/>
      <c r="AS2946" s="525"/>
      <c r="AT2946" s="525"/>
      <c r="AU2946" s="525"/>
      <c r="AV2946" s="525"/>
      <c r="AW2946" s="525"/>
      <c r="AX2946" s="525"/>
      <c r="AY2946" s="525"/>
      <c r="AZ2946" s="525"/>
      <c r="BA2946" s="525"/>
    </row>
    <row r="2947" spans="28:53" s="94" customFormat="1">
      <c r="AB2947" s="575"/>
      <c r="AC2947" s="569"/>
      <c r="AD2947" s="569"/>
      <c r="AE2947" s="569"/>
      <c r="AF2947" s="569"/>
      <c r="AG2947" s="569"/>
      <c r="AH2947" s="569"/>
      <c r="AI2947" s="569"/>
      <c r="AJ2947" s="569"/>
      <c r="AK2947" s="569"/>
      <c r="AL2947" s="569"/>
      <c r="AM2947" s="569"/>
      <c r="AN2947" s="569"/>
      <c r="AQ2947" s="525"/>
      <c r="AR2947" s="525"/>
      <c r="AS2947" s="525"/>
      <c r="AT2947" s="525"/>
      <c r="AU2947" s="525"/>
      <c r="AV2947" s="525"/>
      <c r="AW2947" s="525"/>
      <c r="AX2947" s="525"/>
      <c r="AY2947" s="525"/>
      <c r="AZ2947" s="525"/>
      <c r="BA2947" s="525"/>
    </row>
    <row r="2948" spans="28:53" s="94" customFormat="1">
      <c r="AB2948" s="575"/>
      <c r="AC2948" s="569"/>
      <c r="AD2948" s="569"/>
      <c r="AE2948" s="569"/>
      <c r="AF2948" s="569"/>
      <c r="AG2948" s="569"/>
      <c r="AH2948" s="569"/>
      <c r="AI2948" s="569"/>
      <c r="AJ2948" s="569"/>
      <c r="AK2948" s="569"/>
      <c r="AL2948" s="569"/>
      <c r="AM2948" s="569"/>
      <c r="AN2948" s="569"/>
      <c r="AQ2948" s="525"/>
      <c r="AR2948" s="525"/>
      <c r="AS2948" s="525"/>
      <c r="AT2948" s="525"/>
      <c r="AU2948" s="525"/>
      <c r="AV2948" s="525"/>
      <c r="AW2948" s="525"/>
      <c r="AX2948" s="525"/>
      <c r="AY2948" s="525"/>
      <c r="AZ2948" s="525"/>
      <c r="BA2948" s="525"/>
    </row>
    <row r="2949" spans="28:53" s="94" customFormat="1">
      <c r="AB2949" s="575"/>
      <c r="AC2949" s="569"/>
      <c r="AD2949" s="569"/>
      <c r="AE2949" s="569"/>
      <c r="AF2949" s="569"/>
      <c r="AG2949" s="569"/>
      <c r="AH2949" s="569"/>
      <c r="AI2949" s="569"/>
      <c r="AJ2949" s="569"/>
      <c r="AK2949" s="569"/>
      <c r="AL2949" s="569"/>
      <c r="AM2949" s="569"/>
      <c r="AN2949" s="569"/>
      <c r="AQ2949" s="525"/>
      <c r="AR2949" s="525"/>
      <c r="AS2949" s="525"/>
      <c r="AT2949" s="525"/>
      <c r="AU2949" s="525"/>
      <c r="AV2949" s="525"/>
      <c r="AW2949" s="525"/>
      <c r="AX2949" s="525"/>
      <c r="AY2949" s="525"/>
      <c r="AZ2949" s="525"/>
      <c r="BA2949" s="525"/>
    </row>
    <row r="2950" spans="28:53" s="94" customFormat="1">
      <c r="AB2950" s="575"/>
      <c r="AC2950" s="569"/>
      <c r="AD2950" s="569"/>
      <c r="AE2950" s="569"/>
      <c r="AF2950" s="569"/>
      <c r="AG2950" s="569"/>
      <c r="AH2950" s="569"/>
      <c r="AI2950" s="569"/>
      <c r="AJ2950" s="569"/>
      <c r="AK2950" s="569"/>
      <c r="AL2950" s="569"/>
      <c r="AM2950" s="569"/>
      <c r="AN2950" s="569"/>
      <c r="AQ2950" s="525"/>
      <c r="AR2950" s="525"/>
      <c r="AS2950" s="525"/>
      <c r="AT2950" s="525"/>
      <c r="AU2950" s="525"/>
      <c r="AV2950" s="525"/>
      <c r="AW2950" s="525"/>
      <c r="AX2950" s="525"/>
      <c r="AY2950" s="525"/>
      <c r="AZ2950" s="525"/>
      <c r="BA2950" s="525"/>
    </row>
    <row r="2951" spans="28:53" s="94" customFormat="1">
      <c r="AB2951" s="575"/>
      <c r="AC2951" s="569"/>
      <c r="AD2951" s="569"/>
      <c r="AE2951" s="569"/>
      <c r="AF2951" s="569"/>
      <c r="AG2951" s="569"/>
      <c r="AH2951" s="569"/>
      <c r="AI2951" s="569"/>
      <c r="AJ2951" s="569"/>
      <c r="AK2951" s="569"/>
      <c r="AL2951" s="569"/>
      <c r="AM2951" s="569"/>
      <c r="AN2951" s="569"/>
      <c r="AQ2951" s="525"/>
      <c r="AR2951" s="525"/>
      <c r="AS2951" s="525"/>
      <c r="AT2951" s="525"/>
      <c r="AU2951" s="525"/>
      <c r="AV2951" s="525"/>
      <c r="AW2951" s="525"/>
      <c r="AX2951" s="525"/>
      <c r="AY2951" s="525"/>
      <c r="AZ2951" s="525"/>
      <c r="BA2951" s="525"/>
    </row>
    <row r="2952" spans="28:53" s="94" customFormat="1">
      <c r="AB2952" s="575"/>
      <c r="AC2952" s="569"/>
      <c r="AD2952" s="569"/>
      <c r="AE2952" s="569"/>
      <c r="AF2952" s="569"/>
      <c r="AG2952" s="569"/>
      <c r="AH2952" s="569"/>
      <c r="AI2952" s="569"/>
      <c r="AJ2952" s="569"/>
      <c r="AK2952" s="569"/>
      <c r="AL2952" s="569"/>
      <c r="AM2952" s="569"/>
      <c r="AN2952" s="569"/>
      <c r="AQ2952" s="525"/>
      <c r="AR2952" s="525"/>
      <c r="AS2952" s="525"/>
      <c r="AT2952" s="525"/>
      <c r="AU2952" s="525"/>
      <c r="AV2952" s="525"/>
      <c r="AW2952" s="525"/>
      <c r="AX2952" s="525"/>
      <c r="AY2952" s="525"/>
      <c r="AZ2952" s="525"/>
      <c r="BA2952" s="525"/>
    </row>
    <row r="2953" spans="28:53" s="94" customFormat="1">
      <c r="AB2953" s="575"/>
      <c r="AC2953" s="569"/>
      <c r="AD2953" s="569"/>
      <c r="AE2953" s="569"/>
      <c r="AF2953" s="569"/>
      <c r="AG2953" s="569"/>
      <c r="AH2953" s="569"/>
      <c r="AI2953" s="569"/>
      <c r="AJ2953" s="569"/>
      <c r="AK2953" s="569"/>
      <c r="AL2953" s="569"/>
      <c r="AM2953" s="569"/>
      <c r="AN2953" s="569"/>
      <c r="AQ2953" s="525"/>
      <c r="AR2953" s="525"/>
      <c r="AS2953" s="525"/>
      <c r="AT2953" s="525"/>
      <c r="AU2953" s="525"/>
      <c r="AV2953" s="525"/>
      <c r="AW2953" s="525"/>
      <c r="AX2953" s="525"/>
      <c r="AY2953" s="525"/>
      <c r="AZ2953" s="525"/>
      <c r="BA2953" s="525"/>
    </row>
    <row r="2954" spans="28:53" s="94" customFormat="1">
      <c r="AB2954" s="575"/>
      <c r="AC2954" s="569"/>
      <c r="AD2954" s="569"/>
      <c r="AE2954" s="569"/>
      <c r="AF2954" s="569"/>
      <c r="AG2954" s="569"/>
      <c r="AH2954" s="569"/>
      <c r="AI2954" s="569"/>
      <c r="AJ2954" s="569"/>
      <c r="AK2954" s="569"/>
      <c r="AL2954" s="569"/>
      <c r="AM2954" s="569"/>
      <c r="AN2954" s="569"/>
      <c r="AQ2954" s="525"/>
      <c r="AR2954" s="525"/>
      <c r="AS2954" s="525"/>
      <c r="AT2954" s="525"/>
      <c r="AU2954" s="525"/>
      <c r="AV2954" s="525"/>
      <c r="AW2954" s="525"/>
      <c r="AX2954" s="525"/>
      <c r="AY2954" s="525"/>
      <c r="AZ2954" s="525"/>
      <c r="BA2954" s="525"/>
    </row>
    <row r="2955" spans="28:53" s="94" customFormat="1">
      <c r="AB2955" s="575"/>
      <c r="AC2955" s="569"/>
      <c r="AD2955" s="569"/>
      <c r="AE2955" s="569"/>
      <c r="AF2955" s="569"/>
      <c r="AG2955" s="569"/>
      <c r="AH2955" s="569"/>
      <c r="AI2955" s="569"/>
      <c r="AJ2955" s="569"/>
      <c r="AK2955" s="569"/>
      <c r="AL2955" s="569"/>
      <c r="AM2955" s="569"/>
      <c r="AN2955" s="569"/>
      <c r="AQ2955" s="525"/>
      <c r="AR2955" s="525"/>
      <c r="AS2955" s="525"/>
      <c r="AT2955" s="525"/>
      <c r="AU2955" s="525"/>
      <c r="AV2955" s="525"/>
      <c r="AW2955" s="525"/>
      <c r="AX2955" s="525"/>
      <c r="AY2955" s="525"/>
      <c r="AZ2955" s="525"/>
      <c r="BA2955" s="525"/>
    </row>
    <row r="2956" spans="28:53" s="94" customFormat="1">
      <c r="AB2956" s="575"/>
      <c r="AC2956" s="569"/>
      <c r="AD2956" s="569"/>
      <c r="AE2956" s="569"/>
      <c r="AF2956" s="569"/>
      <c r="AG2956" s="569"/>
      <c r="AH2956" s="569"/>
      <c r="AI2956" s="569"/>
      <c r="AJ2956" s="569"/>
      <c r="AK2956" s="569"/>
      <c r="AL2956" s="569"/>
      <c r="AM2956" s="569"/>
      <c r="AN2956" s="569"/>
      <c r="AQ2956" s="525"/>
      <c r="AR2956" s="525"/>
      <c r="AS2956" s="525"/>
      <c r="AT2956" s="525"/>
      <c r="AU2956" s="525"/>
      <c r="AV2956" s="525"/>
      <c r="AW2956" s="525"/>
      <c r="AX2956" s="525"/>
      <c r="AY2956" s="525"/>
      <c r="AZ2956" s="525"/>
      <c r="BA2956" s="525"/>
    </row>
    <row r="2957" spans="28:53" s="94" customFormat="1">
      <c r="AB2957" s="575"/>
      <c r="AC2957" s="569"/>
      <c r="AD2957" s="569"/>
      <c r="AE2957" s="569"/>
      <c r="AF2957" s="569"/>
      <c r="AG2957" s="569"/>
      <c r="AH2957" s="569"/>
      <c r="AI2957" s="569"/>
      <c r="AJ2957" s="569"/>
      <c r="AK2957" s="569"/>
      <c r="AL2957" s="569"/>
      <c r="AM2957" s="569"/>
      <c r="AN2957" s="569"/>
      <c r="AQ2957" s="525"/>
      <c r="AR2957" s="525"/>
      <c r="AS2957" s="525"/>
      <c r="AT2957" s="525"/>
      <c r="AU2957" s="525"/>
      <c r="AV2957" s="525"/>
      <c r="AW2957" s="525"/>
      <c r="AX2957" s="525"/>
      <c r="AY2957" s="525"/>
      <c r="AZ2957" s="525"/>
      <c r="BA2957" s="525"/>
    </row>
    <row r="2958" spans="28:53" s="94" customFormat="1">
      <c r="AB2958" s="575"/>
      <c r="AC2958" s="569"/>
      <c r="AD2958" s="569"/>
      <c r="AE2958" s="569"/>
      <c r="AF2958" s="569"/>
      <c r="AG2958" s="569"/>
      <c r="AH2958" s="569"/>
      <c r="AI2958" s="569"/>
      <c r="AJ2958" s="569"/>
      <c r="AK2958" s="569"/>
      <c r="AL2958" s="569"/>
      <c r="AM2958" s="569"/>
      <c r="AN2958" s="569"/>
      <c r="AQ2958" s="525"/>
      <c r="AR2958" s="525"/>
      <c r="AS2958" s="525"/>
      <c r="AT2958" s="525"/>
      <c r="AU2958" s="525"/>
      <c r="AV2958" s="525"/>
      <c r="AW2958" s="525"/>
      <c r="AX2958" s="525"/>
      <c r="AY2958" s="525"/>
      <c r="AZ2958" s="525"/>
      <c r="BA2958" s="525"/>
    </row>
    <row r="2959" spans="28:53" s="94" customFormat="1">
      <c r="AB2959" s="575"/>
      <c r="AC2959" s="569"/>
      <c r="AD2959" s="569"/>
      <c r="AE2959" s="569"/>
      <c r="AF2959" s="569"/>
      <c r="AG2959" s="569"/>
      <c r="AH2959" s="569"/>
      <c r="AI2959" s="569"/>
      <c r="AJ2959" s="569"/>
      <c r="AK2959" s="569"/>
      <c r="AL2959" s="569"/>
      <c r="AM2959" s="569"/>
      <c r="AN2959" s="569"/>
      <c r="AQ2959" s="525"/>
      <c r="AR2959" s="525"/>
      <c r="AS2959" s="525"/>
      <c r="AT2959" s="525"/>
      <c r="AU2959" s="525"/>
      <c r="AV2959" s="525"/>
      <c r="AW2959" s="525"/>
      <c r="AX2959" s="525"/>
      <c r="AY2959" s="525"/>
      <c r="AZ2959" s="525"/>
      <c r="BA2959" s="525"/>
    </row>
    <row r="2960" spans="28:53" s="94" customFormat="1">
      <c r="AB2960" s="575"/>
      <c r="AC2960" s="569"/>
      <c r="AD2960" s="569"/>
      <c r="AE2960" s="569"/>
      <c r="AF2960" s="569"/>
      <c r="AG2960" s="569"/>
      <c r="AH2960" s="569"/>
      <c r="AI2960" s="569"/>
      <c r="AJ2960" s="569"/>
      <c r="AK2960" s="569"/>
      <c r="AL2960" s="569"/>
      <c r="AM2960" s="569"/>
      <c r="AN2960" s="569"/>
      <c r="AQ2960" s="525"/>
      <c r="AR2960" s="525"/>
      <c r="AS2960" s="525"/>
      <c r="AT2960" s="525"/>
      <c r="AU2960" s="525"/>
      <c r="AV2960" s="525"/>
      <c r="AW2960" s="525"/>
      <c r="AX2960" s="525"/>
      <c r="AY2960" s="525"/>
      <c r="AZ2960" s="525"/>
      <c r="BA2960" s="525"/>
    </row>
    <row r="2961" spans="28:53" s="94" customFormat="1">
      <c r="AB2961" s="575"/>
      <c r="AC2961" s="569"/>
      <c r="AD2961" s="569"/>
      <c r="AE2961" s="569"/>
      <c r="AF2961" s="569"/>
      <c r="AG2961" s="569"/>
      <c r="AH2961" s="569"/>
      <c r="AI2961" s="569"/>
      <c r="AJ2961" s="569"/>
      <c r="AK2961" s="569"/>
      <c r="AL2961" s="569"/>
      <c r="AM2961" s="569"/>
      <c r="AN2961" s="569"/>
      <c r="AQ2961" s="525"/>
      <c r="AR2961" s="525"/>
      <c r="AS2961" s="525"/>
      <c r="AT2961" s="525"/>
      <c r="AU2961" s="525"/>
      <c r="AV2961" s="525"/>
      <c r="AW2961" s="525"/>
      <c r="AX2961" s="525"/>
      <c r="AY2961" s="525"/>
      <c r="AZ2961" s="525"/>
      <c r="BA2961" s="525"/>
    </row>
    <row r="2962" spans="28:53" s="94" customFormat="1">
      <c r="AB2962" s="575"/>
      <c r="AC2962" s="569"/>
      <c r="AD2962" s="569"/>
      <c r="AE2962" s="569"/>
      <c r="AF2962" s="569"/>
      <c r="AG2962" s="569"/>
      <c r="AH2962" s="569"/>
      <c r="AI2962" s="569"/>
      <c r="AJ2962" s="569"/>
      <c r="AK2962" s="569"/>
      <c r="AL2962" s="569"/>
      <c r="AM2962" s="569"/>
      <c r="AN2962" s="569"/>
      <c r="AQ2962" s="525"/>
      <c r="AR2962" s="525"/>
      <c r="AS2962" s="525"/>
      <c r="AT2962" s="525"/>
      <c r="AU2962" s="525"/>
      <c r="AV2962" s="525"/>
      <c r="AW2962" s="525"/>
      <c r="AX2962" s="525"/>
      <c r="AY2962" s="525"/>
      <c r="AZ2962" s="525"/>
      <c r="BA2962" s="525"/>
    </row>
    <row r="2963" spans="28:53" s="94" customFormat="1">
      <c r="AB2963" s="575"/>
      <c r="AC2963" s="569"/>
      <c r="AD2963" s="569"/>
      <c r="AE2963" s="569"/>
      <c r="AF2963" s="569"/>
      <c r="AG2963" s="569"/>
      <c r="AH2963" s="569"/>
      <c r="AI2963" s="569"/>
      <c r="AJ2963" s="569"/>
      <c r="AK2963" s="569"/>
      <c r="AL2963" s="569"/>
      <c r="AM2963" s="569"/>
      <c r="AN2963" s="569"/>
      <c r="AQ2963" s="525"/>
      <c r="AR2963" s="525"/>
      <c r="AS2963" s="525"/>
      <c r="AT2963" s="525"/>
      <c r="AU2963" s="525"/>
      <c r="AV2963" s="525"/>
      <c r="AW2963" s="525"/>
      <c r="AX2963" s="525"/>
      <c r="AY2963" s="525"/>
      <c r="AZ2963" s="525"/>
      <c r="BA2963" s="525"/>
    </row>
    <row r="2964" spans="28:53" s="94" customFormat="1">
      <c r="AB2964" s="575"/>
      <c r="AC2964" s="569"/>
      <c r="AD2964" s="569"/>
      <c r="AE2964" s="569"/>
      <c r="AF2964" s="569"/>
      <c r="AG2964" s="569"/>
      <c r="AH2964" s="569"/>
      <c r="AI2964" s="569"/>
      <c r="AJ2964" s="569"/>
      <c r="AK2964" s="569"/>
      <c r="AL2964" s="569"/>
      <c r="AM2964" s="569"/>
      <c r="AN2964" s="569"/>
      <c r="AQ2964" s="525"/>
      <c r="AR2964" s="525"/>
      <c r="AS2964" s="525"/>
      <c r="AT2964" s="525"/>
      <c r="AU2964" s="525"/>
      <c r="AV2964" s="525"/>
      <c r="AW2964" s="525"/>
      <c r="AX2964" s="525"/>
      <c r="AY2964" s="525"/>
      <c r="AZ2964" s="525"/>
      <c r="BA2964" s="525"/>
    </row>
    <row r="2965" spans="28:53" s="94" customFormat="1">
      <c r="AB2965" s="575"/>
      <c r="AC2965" s="569"/>
      <c r="AD2965" s="569"/>
      <c r="AE2965" s="569"/>
      <c r="AF2965" s="569"/>
      <c r="AG2965" s="569"/>
      <c r="AH2965" s="569"/>
      <c r="AI2965" s="569"/>
      <c r="AJ2965" s="569"/>
      <c r="AK2965" s="569"/>
      <c r="AL2965" s="569"/>
      <c r="AM2965" s="569"/>
      <c r="AN2965" s="569"/>
      <c r="AQ2965" s="525"/>
      <c r="AR2965" s="525"/>
      <c r="AS2965" s="525"/>
      <c r="AT2965" s="525"/>
      <c r="AU2965" s="525"/>
      <c r="AV2965" s="525"/>
      <c r="AW2965" s="525"/>
      <c r="AX2965" s="525"/>
      <c r="AY2965" s="525"/>
      <c r="AZ2965" s="525"/>
      <c r="BA2965" s="525"/>
    </row>
    <row r="2966" spans="28:53" s="94" customFormat="1">
      <c r="AB2966" s="575"/>
      <c r="AC2966" s="569"/>
      <c r="AD2966" s="569"/>
      <c r="AE2966" s="569"/>
      <c r="AF2966" s="569"/>
      <c r="AG2966" s="569"/>
      <c r="AH2966" s="569"/>
      <c r="AI2966" s="569"/>
      <c r="AJ2966" s="569"/>
      <c r="AK2966" s="569"/>
      <c r="AL2966" s="569"/>
      <c r="AM2966" s="569"/>
      <c r="AN2966" s="569"/>
      <c r="AQ2966" s="525"/>
      <c r="AR2966" s="525"/>
      <c r="AS2966" s="525"/>
      <c r="AT2966" s="525"/>
      <c r="AU2966" s="525"/>
      <c r="AV2966" s="525"/>
      <c r="AW2966" s="525"/>
      <c r="AX2966" s="525"/>
      <c r="AY2966" s="525"/>
      <c r="AZ2966" s="525"/>
      <c r="BA2966" s="525"/>
    </row>
    <row r="2967" spans="28:53" s="94" customFormat="1">
      <c r="AB2967" s="575"/>
      <c r="AC2967" s="569"/>
      <c r="AD2967" s="569"/>
      <c r="AE2967" s="569"/>
      <c r="AF2967" s="569"/>
      <c r="AG2967" s="569"/>
      <c r="AH2967" s="569"/>
      <c r="AI2967" s="569"/>
      <c r="AJ2967" s="569"/>
      <c r="AK2967" s="569"/>
      <c r="AL2967" s="569"/>
      <c r="AM2967" s="569"/>
      <c r="AN2967" s="569"/>
      <c r="AQ2967" s="525"/>
      <c r="AR2967" s="525"/>
      <c r="AS2967" s="525"/>
      <c r="AT2967" s="525"/>
      <c r="AU2967" s="525"/>
      <c r="AV2967" s="525"/>
      <c r="AW2967" s="525"/>
      <c r="AX2967" s="525"/>
      <c r="AY2967" s="525"/>
      <c r="AZ2967" s="525"/>
      <c r="BA2967" s="525"/>
    </row>
    <row r="2968" spans="28:53" s="94" customFormat="1">
      <c r="AB2968" s="575"/>
      <c r="AC2968" s="569"/>
      <c r="AD2968" s="569"/>
      <c r="AE2968" s="569"/>
      <c r="AF2968" s="569"/>
      <c r="AG2968" s="569"/>
      <c r="AH2968" s="569"/>
      <c r="AI2968" s="569"/>
      <c r="AJ2968" s="569"/>
      <c r="AK2968" s="569"/>
      <c r="AL2968" s="569"/>
      <c r="AM2968" s="569"/>
      <c r="AN2968" s="569"/>
      <c r="AQ2968" s="525"/>
      <c r="AR2968" s="525"/>
      <c r="AS2968" s="525"/>
      <c r="AT2968" s="525"/>
      <c r="AU2968" s="525"/>
      <c r="AV2968" s="525"/>
      <c r="AW2968" s="525"/>
      <c r="AX2968" s="525"/>
      <c r="AY2968" s="525"/>
      <c r="AZ2968" s="525"/>
      <c r="BA2968" s="525"/>
    </row>
    <row r="2969" spans="28:53" s="94" customFormat="1">
      <c r="AB2969" s="575"/>
      <c r="AC2969" s="569"/>
      <c r="AD2969" s="569"/>
      <c r="AE2969" s="569"/>
      <c r="AF2969" s="569"/>
      <c r="AG2969" s="569"/>
      <c r="AH2969" s="569"/>
      <c r="AI2969" s="569"/>
      <c r="AJ2969" s="569"/>
      <c r="AK2969" s="569"/>
      <c r="AL2969" s="569"/>
      <c r="AM2969" s="569"/>
      <c r="AN2969" s="569"/>
      <c r="AQ2969" s="525"/>
      <c r="AR2969" s="525"/>
      <c r="AS2969" s="525"/>
      <c r="AT2969" s="525"/>
      <c r="AU2969" s="525"/>
      <c r="AV2969" s="525"/>
      <c r="AW2969" s="525"/>
      <c r="AX2969" s="525"/>
      <c r="AY2969" s="525"/>
      <c r="AZ2969" s="525"/>
      <c r="BA2969" s="525"/>
    </row>
    <row r="2970" spans="28:53" s="94" customFormat="1">
      <c r="AB2970" s="575"/>
      <c r="AC2970" s="569"/>
      <c r="AD2970" s="569"/>
      <c r="AE2970" s="569"/>
      <c r="AF2970" s="569"/>
      <c r="AG2970" s="569"/>
      <c r="AH2970" s="569"/>
      <c r="AI2970" s="569"/>
      <c r="AJ2970" s="569"/>
      <c r="AK2970" s="569"/>
      <c r="AL2970" s="569"/>
      <c r="AM2970" s="569"/>
      <c r="AN2970" s="569"/>
      <c r="AQ2970" s="525"/>
      <c r="AR2970" s="525"/>
      <c r="AS2970" s="525"/>
      <c r="AT2970" s="525"/>
      <c r="AU2970" s="525"/>
      <c r="AV2970" s="525"/>
      <c r="AW2970" s="525"/>
      <c r="AX2970" s="525"/>
      <c r="AY2970" s="525"/>
      <c r="AZ2970" s="525"/>
      <c r="BA2970" s="525"/>
    </row>
    <row r="2971" spans="28:53" s="94" customFormat="1">
      <c r="AB2971" s="575"/>
      <c r="AC2971" s="569"/>
      <c r="AD2971" s="569"/>
      <c r="AE2971" s="569"/>
      <c r="AF2971" s="569"/>
      <c r="AG2971" s="569"/>
      <c r="AH2971" s="569"/>
      <c r="AI2971" s="569"/>
      <c r="AJ2971" s="569"/>
      <c r="AK2971" s="569"/>
      <c r="AL2971" s="569"/>
      <c r="AM2971" s="569"/>
      <c r="AN2971" s="569"/>
      <c r="AQ2971" s="525"/>
      <c r="AR2971" s="525"/>
      <c r="AS2971" s="525"/>
      <c r="AT2971" s="525"/>
      <c r="AU2971" s="525"/>
      <c r="AV2971" s="525"/>
      <c r="AW2971" s="525"/>
      <c r="AX2971" s="525"/>
      <c r="AY2971" s="525"/>
      <c r="AZ2971" s="525"/>
      <c r="BA2971" s="525"/>
    </row>
    <row r="2972" spans="28:53" s="94" customFormat="1">
      <c r="AB2972" s="575"/>
      <c r="AC2972" s="569"/>
      <c r="AD2972" s="569"/>
      <c r="AE2972" s="569"/>
      <c r="AF2972" s="569"/>
      <c r="AG2972" s="569"/>
      <c r="AH2972" s="569"/>
      <c r="AI2972" s="569"/>
      <c r="AJ2972" s="569"/>
      <c r="AK2972" s="569"/>
      <c r="AL2972" s="569"/>
      <c r="AM2972" s="569"/>
      <c r="AN2972" s="569"/>
      <c r="AQ2972" s="525"/>
      <c r="AR2972" s="525"/>
      <c r="AS2972" s="525"/>
      <c r="AT2972" s="525"/>
      <c r="AU2972" s="525"/>
      <c r="AV2972" s="525"/>
      <c r="AW2972" s="525"/>
      <c r="AX2972" s="525"/>
      <c r="AY2972" s="525"/>
      <c r="AZ2972" s="525"/>
      <c r="BA2972" s="525"/>
    </row>
    <row r="2973" spans="28:53" s="94" customFormat="1">
      <c r="AB2973" s="575"/>
      <c r="AC2973" s="569"/>
      <c r="AD2973" s="569"/>
      <c r="AE2973" s="569"/>
      <c r="AF2973" s="569"/>
      <c r="AG2973" s="569"/>
      <c r="AH2973" s="569"/>
      <c r="AI2973" s="569"/>
      <c r="AJ2973" s="569"/>
      <c r="AK2973" s="569"/>
      <c r="AL2973" s="569"/>
      <c r="AM2973" s="569"/>
      <c r="AN2973" s="569"/>
      <c r="AQ2973" s="525"/>
      <c r="AR2973" s="525"/>
      <c r="AS2973" s="525"/>
      <c r="AT2973" s="525"/>
      <c r="AU2973" s="525"/>
      <c r="AV2973" s="525"/>
      <c r="AW2973" s="525"/>
      <c r="AX2973" s="525"/>
      <c r="AY2973" s="525"/>
      <c r="AZ2973" s="525"/>
      <c r="BA2973" s="525"/>
    </row>
    <row r="2974" spans="28:53" s="94" customFormat="1">
      <c r="AB2974" s="575"/>
      <c r="AC2974" s="569"/>
      <c r="AD2974" s="569"/>
      <c r="AE2974" s="569"/>
      <c r="AF2974" s="569"/>
      <c r="AG2974" s="569"/>
      <c r="AH2974" s="569"/>
      <c r="AI2974" s="569"/>
      <c r="AJ2974" s="569"/>
      <c r="AK2974" s="569"/>
      <c r="AL2974" s="569"/>
      <c r="AM2974" s="569"/>
      <c r="AN2974" s="569"/>
      <c r="AQ2974" s="525"/>
      <c r="AR2974" s="525"/>
      <c r="AS2974" s="525"/>
      <c r="AT2974" s="525"/>
      <c r="AU2974" s="525"/>
      <c r="AV2974" s="525"/>
      <c r="AW2974" s="525"/>
      <c r="AX2974" s="525"/>
      <c r="AY2974" s="525"/>
      <c r="AZ2974" s="525"/>
      <c r="BA2974" s="525"/>
    </row>
    <row r="2975" spans="28:53" s="94" customFormat="1">
      <c r="AB2975" s="575"/>
      <c r="AC2975" s="569"/>
      <c r="AD2975" s="569"/>
      <c r="AE2975" s="569"/>
      <c r="AF2975" s="569"/>
      <c r="AG2975" s="569"/>
      <c r="AH2975" s="569"/>
      <c r="AI2975" s="569"/>
      <c r="AJ2975" s="569"/>
      <c r="AK2975" s="569"/>
      <c r="AL2975" s="569"/>
      <c r="AM2975" s="569"/>
      <c r="AN2975" s="569"/>
      <c r="AQ2975" s="525"/>
      <c r="AR2975" s="525"/>
      <c r="AS2975" s="525"/>
      <c r="AT2975" s="525"/>
      <c r="AU2975" s="525"/>
      <c r="AV2975" s="525"/>
      <c r="AW2975" s="525"/>
      <c r="AX2975" s="525"/>
      <c r="AY2975" s="525"/>
      <c r="AZ2975" s="525"/>
      <c r="BA2975" s="525"/>
    </row>
    <row r="2976" spans="28:53" s="94" customFormat="1">
      <c r="AB2976" s="575"/>
      <c r="AC2976" s="569"/>
      <c r="AD2976" s="569"/>
      <c r="AE2976" s="569"/>
      <c r="AF2976" s="569"/>
      <c r="AG2976" s="569"/>
      <c r="AH2976" s="569"/>
      <c r="AI2976" s="569"/>
      <c r="AJ2976" s="569"/>
      <c r="AK2976" s="569"/>
      <c r="AL2976" s="569"/>
      <c r="AM2976" s="569"/>
      <c r="AN2976" s="569"/>
      <c r="AQ2976" s="525"/>
      <c r="AR2976" s="525"/>
      <c r="AS2976" s="525"/>
      <c r="AT2976" s="525"/>
      <c r="AU2976" s="525"/>
      <c r="AV2976" s="525"/>
      <c r="AW2976" s="525"/>
      <c r="AX2976" s="525"/>
      <c r="AY2976" s="525"/>
      <c r="AZ2976" s="525"/>
      <c r="BA2976" s="525"/>
    </row>
    <row r="2977" spans="28:53" s="94" customFormat="1">
      <c r="AB2977" s="575"/>
      <c r="AC2977" s="569"/>
      <c r="AD2977" s="569"/>
      <c r="AE2977" s="569"/>
      <c r="AF2977" s="569"/>
      <c r="AG2977" s="569"/>
      <c r="AH2977" s="569"/>
      <c r="AI2977" s="569"/>
      <c r="AJ2977" s="569"/>
      <c r="AK2977" s="569"/>
      <c r="AL2977" s="569"/>
      <c r="AM2977" s="569"/>
      <c r="AN2977" s="569"/>
      <c r="AQ2977" s="525"/>
      <c r="AR2977" s="525"/>
      <c r="AS2977" s="525"/>
      <c r="AT2977" s="525"/>
      <c r="AU2977" s="525"/>
      <c r="AV2977" s="525"/>
      <c r="AW2977" s="525"/>
      <c r="AX2977" s="525"/>
      <c r="AY2977" s="525"/>
      <c r="AZ2977" s="525"/>
      <c r="BA2977" s="525"/>
    </row>
    <row r="2978" spans="28:53" s="94" customFormat="1">
      <c r="AB2978" s="575"/>
      <c r="AC2978" s="569"/>
      <c r="AD2978" s="569"/>
      <c r="AE2978" s="569"/>
      <c r="AF2978" s="569"/>
      <c r="AG2978" s="569"/>
      <c r="AH2978" s="569"/>
      <c r="AI2978" s="569"/>
      <c r="AJ2978" s="569"/>
      <c r="AK2978" s="569"/>
      <c r="AL2978" s="569"/>
      <c r="AM2978" s="569"/>
      <c r="AN2978" s="569"/>
      <c r="AQ2978" s="525"/>
      <c r="AR2978" s="525"/>
      <c r="AS2978" s="525"/>
      <c r="AT2978" s="525"/>
      <c r="AU2978" s="525"/>
      <c r="AV2978" s="525"/>
      <c r="AW2978" s="525"/>
      <c r="AX2978" s="525"/>
      <c r="AY2978" s="525"/>
      <c r="AZ2978" s="525"/>
      <c r="BA2978" s="525"/>
    </row>
    <row r="2979" spans="28:53" s="94" customFormat="1">
      <c r="AB2979" s="575"/>
      <c r="AC2979" s="569"/>
      <c r="AD2979" s="569"/>
      <c r="AE2979" s="569"/>
      <c r="AF2979" s="569"/>
      <c r="AG2979" s="569"/>
      <c r="AH2979" s="569"/>
      <c r="AI2979" s="569"/>
      <c r="AJ2979" s="569"/>
      <c r="AK2979" s="569"/>
      <c r="AL2979" s="569"/>
      <c r="AM2979" s="569"/>
      <c r="AN2979" s="569"/>
      <c r="AQ2979" s="525"/>
      <c r="AR2979" s="525"/>
      <c r="AS2979" s="525"/>
      <c r="AT2979" s="525"/>
      <c r="AU2979" s="525"/>
      <c r="AV2979" s="525"/>
      <c r="AW2979" s="525"/>
      <c r="AX2979" s="525"/>
      <c r="AY2979" s="525"/>
      <c r="AZ2979" s="525"/>
      <c r="BA2979" s="525"/>
    </row>
    <row r="2980" spans="28:53" s="94" customFormat="1">
      <c r="AB2980" s="575"/>
      <c r="AC2980" s="569"/>
      <c r="AD2980" s="569"/>
      <c r="AE2980" s="569"/>
      <c r="AF2980" s="569"/>
      <c r="AG2980" s="569"/>
      <c r="AH2980" s="569"/>
      <c r="AI2980" s="569"/>
      <c r="AJ2980" s="569"/>
      <c r="AK2980" s="569"/>
      <c r="AL2980" s="569"/>
      <c r="AM2980" s="569"/>
      <c r="AN2980" s="569"/>
      <c r="AQ2980" s="525"/>
      <c r="AR2980" s="525"/>
      <c r="AS2980" s="525"/>
      <c r="AT2980" s="525"/>
      <c r="AU2980" s="525"/>
      <c r="AV2980" s="525"/>
      <c r="AW2980" s="525"/>
      <c r="AX2980" s="525"/>
      <c r="AY2980" s="525"/>
      <c r="AZ2980" s="525"/>
      <c r="BA2980" s="525"/>
    </row>
    <row r="2981" spans="28:53" s="94" customFormat="1">
      <c r="AB2981" s="575"/>
      <c r="AC2981" s="569"/>
      <c r="AD2981" s="569"/>
      <c r="AE2981" s="569"/>
      <c r="AF2981" s="569"/>
      <c r="AG2981" s="569"/>
      <c r="AH2981" s="569"/>
      <c r="AI2981" s="569"/>
      <c r="AJ2981" s="569"/>
      <c r="AK2981" s="569"/>
      <c r="AL2981" s="569"/>
      <c r="AM2981" s="569"/>
      <c r="AN2981" s="569"/>
      <c r="AQ2981" s="525"/>
      <c r="AR2981" s="525"/>
      <c r="AS2981" s="525"/>
      <c r="AT2981" s="525"/>
      <c r="AU2981" s="525"/>
      <c r="AV2981" s="525"/>
      <c r="AW2981" s="525"/>
      <c r="AX2981" s="525"/>
      <c r="AY2981" s="525"/>
      <c r="AZ2981" s="525"/>
      <c r="BA2981" s="525"/>
    </row>
    <row r="2982" spans="28:53" s="94" customFormat="1">
      <c r="AB2982" s="575"/>
      <c r="AC2982" s="569"/>
      <c r="AD2982" s="569"/>
      <c r="AE2982" s="569"/>
      <c r="AF2982" s="569"/>
      <c r="AG2982" s="569"/>
      <c r="AH2982" s="569"/>
      <c r="AI2982" s="569"/>
      <c r="AJ2982" s="569"/>
      <c r="AK2982" s="569"/>
      <c r="AL2982" s="569"/>
      <c r="AM2982" s="569"/>
      <c r="AN2982" s="569"/>
      <c r="AQ2982" s="525"/>
      <c r="AR2982" s="525"/>
      <c r="AS2982" s="525"/>
      <c r="AT2982" s="525"/>
      <c r="AU2982" s="525"/>
      <c r="AV2982" s="525"/>
      <c r="AW2982" s="525"/>
      <c r="AX2982" s="525"/>
      <c r="AY2982" s="525"/>
      <c r="AZ2982" s="525"/>
      <c r="BA2982" s="525"/>
    </row>
    <row r="2983" spans="28:53" s="94" customFormat="1">
      <c r="AB2983" s="575"/>
      <c r="AC2983" s="569"/>
      <c r="AD2983" s="569"/>
      <c r="AE2983" s="569"/>
      <c r="AF2983" s="569"/>
      <c r="AG2983" s="569"/>
      <c r="AH2983" s="569"/>
      <c r="AI2983" s="569"/>
      <c r="AJ2983" s="569"/>
      <c r="AK2983" s="569"/>
      <c r="AL2983" s="569"/>
      <c r="AM2983" s="569"/>
      <c r="AN2983" s="569"/>
      <c r="AQ2983" s="525"/>
      <c r="AR2983" s="525"/>
      <c r="AS2983" s="525"/>
      <c r="AT2983" s="525"/>
      <c r="AU2983" s="525"/>
      <c r="AV2983" s="525"/>
      <c r="AW2983" s="525"/>
      <c r="AX2983" s="525"/>
      <c r="AY2983" s="525"/>
      <c r="AZ2983" s="525"/>
      <c r="BA2983" s="525"/>
    </row>
    <row r="2984" spans="28:53" s="94" customFormat="1">
      <c r="AB2984" s="575"/>
      <c r="AC2984" s="569"/>
      <c r="AD2984" s="569"/>
      <c r="AE2984" s="569"/>
      <c r="AF2984" s="569"/>
      <c r="AG2984" s="569"/>
      <c r="AH2984" s="569"/>
      <c r="AI2984" s="569"/>
      <c r="AJ2984" s="569"/>
      <c r="AK2984" s="569"/>
      <c r="AL2984" s="569"/>
      <c r="AM2984" s="569"/>
      <c r="AN2984" s="569"/>
      <c r="AQ2984" s="525"/>
      <c r="AR2984" s="525"/>
      <c r="AS2984" s="525"/>
      <c r="AT2984" s="525"/>
      <c r="AU2984" s="525"/>
      <c r="AV2984" s="525"/>
      <c r="AW2984" s="525"/>
      <c r="AX2984" s="525"/>
      <c r="AY2984" s="525"/>
      <c r="AZ2984" s="525"/>
      <c r="BA2984" s="525"/>
    </row>
    <row r="2985" spans="28:53" s="94" customFormat="1">
      <c r="AB2985" s="575"/>
      <c r="AC2985" s="569"/>
      <c r="AD2985" s="569"/>
      <c r="AE2985" s="569"/>
      <c r="AF2985" s="569"/>
      <c r="AG2985" s="569"/>
      <c r="AH2985" s="569"/>
      <c r="AI2985" s="569"/>
      <c r="AJ2985" s="569"/>
      <c r="AK2985" s="569"/>
      <c r="AL2985" s="569"/>
      <c r="AM2985" s="569"/>
      <c r="AN2985" s="569"/>
      <c r="AQ2985" s="525"/>
      <c r="AR2985" s="525"/>
      <c r="AS2985" s="525"/>
      <c r="AT2985" s="525"/>
      <c r="AU2985" s="525"/>
      <c r="AV2985" s="525"/>
      <c r="AW2985" s="525"/>
      <c r="AX2985" s="525"/>
      <c r="AY2985" s="525"/>
      <c r="AZ2985" s="525"/>
      <c r="BA2985" s="525"/>
    </row>
    <row r="2986" spans="28:53" s="94" customFormat="1">
      <c r="AB2986" s="575"/>
      <c r="AC2986" s="569"/>
      <c r="AD2986" s="569"/>
      <c r="AE2986" s="569"/>
      <c r="AF2986" s="569"/>
      <c r="AG2986" s="569"/>
      <c r="AH2986" s="569"/>
      <c r="AI2986" s="569"/>
      <c r="AJ2986" s="569"/>
      <c r="AK2986" s="569"/>
      <c r="AL2986" s="569"/>
      <c r="AM2986" s="569"/>
      <c r="AN2986" s="569"/>
      <c r="AQ2986" s="525"/>
      <c r="AR2986" s="525"/>
      <c r="AS2986" s="525"/>
      <c r="AT2986" s="525"/>
      <c r="AU2986" s="525"/>
      <c r="AV2986" s="525"/>
      <c r="AW2986" s="525"/>
      <c r="AX2986" s="525"/>
      <c r="AY2986" s="525"/>
      <c r="AZ2986" s="525"/>
      <c r="BA2986" s="525"/>
    </row>
    <row r="2987" spans="28:53" s="94" customFormat="1">
      <c r="AB2987" s="575"/>
      <c r="AC2987" s="569"/>
      <c r="AD2987" s="569"/>
      <c r="AE2987" s="569"/>
      <c r="AF2987" s="569"/>
      <c r="AG2987" s="569"/>
      <c r="AH2987" s="569"/>
      <c r="AI2987" s="569"/>
      <c r="AJ2987" s="569"/>
      <c r="AK2987" s="569"/>
      <c r="AL2987" s="569"/>
      <c r="AM2987" s="569"/>
      <c r="AN2987" s="569"/>
      <c r="AQ2987" s="525"/>
      <c r="AR2987" s="525"/>
      <c r="AS2987" s="525"/>
      <c r="AT2987" s="525"/>
      <c r="AU2987" s="525"/>
      <c r="AV2987" s="525"/>
      <c r="AW2987" s="525"/>
      <c r="AX2987" s="525"/>
      <c r="AY2987" s="525"/>
      <c r="AZ2987" s="525"/>
      <c r="BA2987" s="525"/>
    </row>
    <row r="2988" spans="28:53" s="94" customFormat="1">
      <c r="AB2988" s="575"/>
      <c r="AC2988" s="569"/>
      <c r="AD2988" s="569"/>
      <c r="AE2988" s="569"/>
      <c r="AF2988" s="569"/>
      <c r="AG2988" s="569"/>
      <c r="AH2988" s="569"/>
      <c r="AI2988" s="569"/>
      <c r="AJ2988" s="569"/>
      <c r="AK2988" s="569"/>
      <c r="AL2988" s="569"/>
      <c r="AM2988" s="569"/>
      <c r="AN2988" s="569"/>
      <c r="AQ2988" s="525"/>
      <c r="AR2988" s="525"/>
      <c r="AS2988" s="525"/>
      <c r="AT2988" s="525"/>
      <c r="AU2988" s="525"/>
      <c r="AV2988" s="525"/>
      <c r="AW2988" s="525"/>
      <c r="AX2988" s="525"/>
      <c r="AY2988" s="525"/>
      <c r="AZ2988" s="525"/>
      <c r="BA2988" s="525"/>
    </row>
    <row r="2989" spans="28:53" s="94" customFormat="1">
      <c r="AB2989" s="575"/>
      <c r="AC2989" s="569"/>
      <c r="AD2989" s="569"/>
      <c r="AE2989" s="569"/>
      <c r="AF2989" s="569"/>
      <c r="AG2989" s="569"/>
      <c r="AH2989" s="569"/>
      <c r="AI2989" s="569"/>
      <c r="AJ2989" s="569"/>
      <c r="AK2989" s="569"/>
      <c r="AL2989" s="569"/>
      <c r="AM2989" s="569"/>
      <c r="AN2989" s="569"/>
      <c r="AQ2989" s="525"/>
      <c r="AR2989" s="525"/>
      <c r="AS2989" s="525"/>
      <c r="AT2989" s="525"/>
      <c r="AU2989" s="525"/>
      <c r="AV2989" s="525"/>
      <c r="AW2989" s="525"/>
      <c r="AX2989" s="525"/>
      <c r="AY2989" s="525"/>
      <c r="AZ2989" s="525"/>
      <c r="BA2989" s="525"/>
    </row>
    <row r="2990" spans="28:53" s="94" customFormat="1">
      <c r="AB2990" s="575"/>
      <c r="AC2990" s="569"/>
      <c r="AD2990" s="569"/>
      <c r="AE2990" s="569"/>
      <c r="AF2990" s="569"/>
      <c r="AG2990" s="569"/>
      <c r="AH2990" s="569"/>
      <c r="AI2990" s="569"/>
      <c r="AJ2990" s="569"/>
      <c r="AK2990" s="569"/>
      <c r="AL2990" s="569"/>
      <c r="AM2990" s="569"/>
      <c r="AN2990" s="569"/>
      <c r="AQ2990" s="525"/>
      <c r="AR2990" s="525"/>
      <c r="AS2990" s="525"/>
      <c r="AT2990" s="525"/>
      <c r="AU2990" s="525"/>
      <c r="AV2990" s="525"/>
      <c r="AW2990" s="525"/>
      <c r="AX2990" s="525"/>
      <c r="AY2990" s="525"/>
      <c r="AZ2990" s="525"/>
      <c r="BA2990" s="525"/>
    </row>
    <row r="2991" spans="28:53" s="94" customFormat="1">
      <c r="AB2991" s="575"/>
      <c r="AC2991" s="569"/>
      <c r="AD2991" s="569"/>
      <c r="AE2991" s="569"/>
      <c r="AF2991" s="569"/>
      <c r="AG2991" s="569"/>
      <c r="AH2991" s="569"/>
      <c r="AI2991" s="569"/>
      <c r="AJ2991" s="569"/>
      <c r="AK2991" s="569"/>
      <c r="AL2991" s="569"/>
      <c r="AM2991" s="569"/>
      <c r="AN2991" s="569"/>
      <c r="AQ2991" s="525"/>
      <c r="AR2991" s="525"/>
      <c r="AS2991" s="525"/>
      <c r="AT2991" s="525"/>
      <c r="AU2991" s="525"/>
      <c r="AV2991" s="525"/>
      <c r="AW2991" s="525"/>
      <c r="AX2991" s="525"/>
      <c r="AY2991" s="525"/>
      <c r="AZ2991" s="525"/>
      <c r="BA2991" s="525"/>
    </row>
    <row r="2992" spans="28:53" s="94" customFormat="1">
      <c r="AB2992" s="575"/>
      <c r="AC2992" s="569"/>
      <c r="AD2992" s="569"/>
      <c r="AE2992" s="569"/>
      <c r="AF2992" s="569"/>
      <c r="AG2992" s="569"/>
      <c r="AH2992" s="569"/>
      <c r="AI2992" s="569"/>
      <c r="AJ2992" s="569"/>
      <c r="AK2992" s="569"/>
      <c r="AL2992" s="569"/>
      <c r="AM2992" s="569"/>
      <c r="AN2992" s="569"/>
      <c r="AQ2992" s="525"/>
      <c r="AR2992" s="525"/>
      <c r="AS2992" s="525"/>
      <c r="AT2992" s="525"/>
      <c r="AU2992" s="525"/>
      <c r="AV2992" s="525"/>
      <c r="AW2992" s="525"/>
      <c r="AX2992" s="525"/>
      <c r="AY2992" s="525"/>
      <c r="AZ2992" s="525"/>
      <c r="BA2992" s="525"/>
    </row>
    <row r="2993" spans="28:53" s="94" customFormat="1">
      <c r="AB2993" s="575"/>
      <c r="AC2993" s="569"/>
      <c r="AD2993" s="569"/>
      <c r="AE2993" s="569"/>
      <c r="AF2993" s="569"/>
      <c r="AG2993" s="569"/>
      <c r="AH2993" s="569"/>
      <c r="AI2993" s="569"/>
      <c r="AJ2993" s="569"/>
      <c r="AK2993" s="569"/>
      <c r="AL2993" s="569"/>
      <c r="AM2993" s="569"/>
      <c r="AN2993" s="569"/>
      <c r="AQ2993" s="525"/>
      <c r="AR2993" s="525"/>
      <c r="AS2993" s="525"/>
      <c r="AT2993" s="525"/>
      <c r="AU2993" s="525"/>
      <c r="AV2993" s="525"/>
      <c r="AW2993" s="525"/>
      <c r="AX2993" s="525"/>
      <c r="AY2993" s="525"/>
      <c r="AZ2993" s="525"/>
      <c r="BA2993" s="525"/>
    </row>
    <row r="2994" spans="28:53" s="94" customFormat="1">
      <c r="AB2994" s="575"/>
      <c r="AC2994" s="569"/>
      <c r="AD2994" s="569"/>
      <c r="AE2994" s="569"/>
      <c r="AF2994" s="569"/>
      <c r="AG2994" s="569"/>
      <c r="AH2994" s="569"/>
      <c r="AI2994" s="569"/>
      <c r="AJ2994" s="569"/>
      <c r="AK2994" s="569"/>
      <c r="AL2994" s="569"/>
      <c r="AM2994" s="569"/>
      <c r="AN2994" s="569"/>
      <c r="AQ2994" s="525"/>
      <c r="AR2994" s="525"/>
      <c r="AS2994" s="525"/>
      <c r="AT2994" s="525"/>
      <c r="AU2994" s="525"/>
      <c r="AV2994" s="525"/>
      <c r="AW2994" s="525"/>
      <c r="AX2994" s="525"/>
      <c r="AY2994" s="525"/>
      <c r="AZ2994" s="525"/>
      <c r="BA2994" s="525"/>
    </row>
    <row r="2995" spans="28:53" s="94" customFormat="1">
      <c r="AB2995" s="575"/>
      <c r="AC2995" s="569"/>
      <c r="AD2995" s="569"/>
      <c r="AE2995" s="569"/>
      <c r="AF2995" s="569"/>
      <c r="AG2995" s="569"/>
      <c r="AH2995" s="569"/>
      <c r="AI2995" s="569"/>
      <c r="AJ2995" s="569"/>
      <c r="AK2995" s="569"/>
      <c r="AL2995" s="569"/>
      <c r="AM2995" s="569"/>
      <c r="AN2995" s="569"/>
      <c r="AQ2995" s="525"/>
      <c r="AR2995" s="525"/>
      <c r="AS2995" s="525"/>
      <c r="AT2995" s="525"/>
      <c r="AU2995" s="525"/>
      <c r="AV2995" s="525"/>
      <c r="AW2995" s="525"/>
      <c r="AX2995" s="525"/>
      <c r="AY2995" s="525"/>
      <c r="AZ2995" s="525"/>
      <c r="BA2995" s="525"/>
    </row>
    <row r="2996" spans="28:53" s="94" customFormat="1">
      <c r="AB2996" s="575"/>
      <c r="AC2996" s="569"/>
      <c r="AD2996" s="569"/>
      <c r="AE2996" s="569"/>
      <c r="AF2996" s="569"/>
      <c r="AG2996" s="569"/>
      <c r="AH2996" s="569"/>
      <c r="AI2996" s="569"/>
      <c r="AJ2996" s="569"/>
      <c r="AK2996" s="569"/>
      <c r="AL2996" s="569"/>
      <c r="AM2996" s="569"/>
      <c r="AN2996" s="569"/>
      <c r="AQ2996" s="525"/>
      <c r="AR2996" s="525"/>
      <c r="AS2996" s="525"/>
      <c r="AT2996" s="525"/>
      <c r="AU2996" s="525"/>
      <c r="AV2996" s="525"/>
      <c r="AW2996" s="525"/>
      <c r="AX2996" s="525"/>
      <c r="AY2996" s="525"/>
      <c r="AZ2996" s="525"/>
      <c r="BA2996" s="525"/>
    </row>
    <row r="2997" spans="28:53" s="94" customFormat="1">
      <c r="AB2997" s="575"/>
      <c r="AC2997" s="569"/>
      <c r="AD2997" s="569"/>
      <c r="AE2997" s="569"/>
      <c r="AF2997" s="569"/>
      <c r="AG2997" s="569"/>
      <c r="AH2997" s="569"/>
      <c r="AI2997" s="569"/>
      <c r="AJ2997" s="569"/>
      <c r="AK2997" s="569"/>
      <c r="AL2997" s="569"/>
      <c r="AM2997" s="569"/>
      <c r="AN2997" s="569"/>
      <c r="AQ2997" s="525"/>
      <c r="AR2997" s="525"/>
      <c r="AS2997" s="525"/>
      <c r="AT2997" s="525"/>
      <c r="AU2997" s="525"/>
      <c r="AV2997" s="525"/>
      <c r="AW2997" s="525"/>
      <c r="AX2997" s="525"/>
      <c r="AY2997" s="525"/>
      <c r="AZ2997" s="525"/>
      <c r="BA2997" s="525"/>
    </row>
    <row r="2998" spans="28:53" s="94" customFormat="1">
      <c r="AB2998" s="575"/>
      <c r="AC2998" s="569"/>
      <c r="AD2998" s="569"/>
      <c r="AE2998" s="569"/>
      <c r="AF2998" s="569"/>
      <c r="AG2998" s="569"/>
      <c r="AH2998" s="569"/>
      <c r="AI2998" s="569"/>
      <c r="AJ2998" s="569"/>
      <c r="AK2998" s="569"/>
      <c r="AL2998" s="569"/>
      <c r="AM2998" s="569"/>
      <c r="AN2998" s="569"/>
      <c r="AQ2998" s="525"/>
      <c r="AR2998" s="525"/>
      <c r="AS2998" s="525"/>
      <c r="AT2998" s="525"/>
      <c r="AU2998" s="525"/>
      <c r="AV2998" s="525"/>
      <c r="AW2998" s="525"/>
      <c r="AX2998" s="525"/>
      <c r="AY2998" s="525"/>
      <c r="AZ2998" s="525"/>
      <c r="BA2998" s="525"/>
    </row>
    <row r="2999" spans="28:53" s="94" customFormat="1">
      <c r="AB2999" s="575"/>
      <c r="AC2999" s="569"/>
      <c r="AD2999" s="569"/>
      <c r="AE2999" s="569"/>
      <c r="AF2999" s="569"/>
      <c r="AG2999" s="569"/>
      <c r="AH2999" s="569"/>
      <c r="AI2999" s="569"/>
      <c r="AJ2999" s="569"/>
      <c r="AK2999" s="569"/>
      <c r="AL2999" s="569"/>
      <c r="AM2999" s="569"/>
      <c r="AN2999" s="569"/>
      <c r="AQ2999" s="525"/>
      <c r="AR2999" s="525"/>
      <c r="AS2999" s="525"/>
      <c r="AT2999" s="525"/>
      <c r="AU2999" s="525"/>
      <c r="AV2999" s="525"/>
      <c r="AW2999" s="525"/>
      <c r="AX2999" s="525"/>
      <c r="AY2999" s="525"/>
      <c r="AZ2999" s="525"/>
      <c r="BA2999" s="525"/>
    </row>
    <row r="3000" spans="28:53" s="94" customFormat="1">
      <c r="AB3000" s="575"/>
      <c r="AC3000" s="569"/>
      <c r="AD3000" s="569"/>
      <c r="AE3000" s="569"/>
      <c r="AF3000" s="569"/>
      <c r="AG3000" s="569"/>
      <c r="AH3000" s="569"/>
      <c r="AI3000" s="569"/>
      <c r="AJ3000" s="569"/>
      <c r="AK3000" s="569"/>
      <c r="AL3000" s="569"/>
      <c r="AM3000" s="569"/>
      <c r="AN3000" s="569"/>
      <c r="AQ3000" s="525"/>
      <c r="AR3000" s="525"/>
      <c r="AS3000" s="525"/>
      <c r="AT3000" s="525"/>
      <c r="AU3000" s="525"/>
      <c r="AV3000" s="525"/>
      <c r="AW3000" s="525"/>
      <c r="AX3000" s="525"/>
      <c r="AY3000" s="525"/>
      <c r="AZ3000" s="525"/>
      <c r="BA3000" s="525"/>
    </row>
    <row r="3001" spans="28:53" s="94" customFormat="1">
      <c r="AB3001" s="575"/>
      <c r="AC3001" s="569"/>
      <c r="AD3001" s="569"/>
      <c r="AE3001" s="569"/>
      <c r="AF3001" s="569"/>
      <c r="AG3001" s="569"/>
      <c r="AH3001" s="569"/>
      <c r="AI3001" s="569"/>
      <c r="AJ3001" s="569"/>
      <c r="AK3001" s="569"/>
      <c r="AL3001" s="569"/>
      <c r="AM3001" s="569"/>
      <c r="AN3001" s="569"/>
      <c r="AQ3001" s="525"/>
      <c r="AR3001" s="525"/>
      <c r="AS3001" s="525"/>
      <c r="AT3001" s="525"/>
      <c r="AU3001" s="525"/>
      <c r="AV3001" s="525"/>
      <c r="AW3001" s="525"/>
      <c r="AX3001" s="525"/>
      <c r="AY3001" s="525"/>
      <c r="AZ3001" s="525"/>
      <c r="BA3001" s="525"/>
    </row>
    <row r="3002" spans="28:53" s="94" customFormat="1">
      <c r="AB3002" s="575"/>
      <c r="AC3002" s="569"/>
      <c r="AD3002" s="569"/>
      <c r="AE3002" s="569"/>
      <c r="AF3002" s="569"/>
      <c r="AG3002" s="569"/>
      <c r="AH3002" s="569"/>
      <c r="AI3002" s="569"/>
      <c r="AJ3002" s="569"/>
      <c r="AK3002" s="569"/>
      <c r="AL3002" s="569"/>
      <c r="AM3002" s="569"/>
      <c r="AN3002" s="569"/>
      <c r="AQ3002" s="525"/>
      <c r="AR3002" s="525"/>
      <c r="AS3002" s="525"/>
      <c r="AT3002" s="525"/>
      <c r="AU3002" s="525"/>
      <c r="AV3002" s="525"/>
      <c r="AW3002" s="525"/>
      <c r="AX3002" s="525"/>
      <c r="AY3002" s="525"/>
      <c r="AZ3002" s="525"/>
      <c r="BA3002" s="525"/>
    </row>
    <row r="3003" spans="28:53" s="94" customFormat="1">
      <c r="AB3003" s="575"/>
      <c r="AC3003" s="569"/>
      <c r="AD3003" s="569"/>
      <c r="AE3003" s="569"/>
      <c r="AF3003" s="569"/>
      <c r="AG3003" s="569"/>
      <c r="AH3003" s="569"/>
      <c r="AI3003" s="569"/>
      <c r="AJ3003" s="569"/>
      <c r="AK3003" s="569"/>
      <c r="AL3003" s="569"/>
      <c r="AM3003" s="569"/>
      <c r="AN3003" s="569"/>
      <c r="AQ3003" s="525"/>
      <c r="AR3003" s="525"/>
      <c r="AS3003" s="525"/>
      <c r="AT3003" s="525"/>
      <c r="AU3003" s="525"/>
      <c r="AV3003" s="525"/>
      <c r="AW3003" s="525"/>
      <c r="AX3003" s="525"/>
      <c r="AY3003" s="525"/>
      <c r="AZ3003" s="525"/>
      <c r="BA3003" s="525"/>
    </row>
    <row r="3004" spans="28:53" s="94" customFormat="1">
      <c r="AB3004" s="575"/>
      <c r="AC3004" s="569"/>
      <c r="AD3004" s="569"/>
      <c r="AE3004" s="569"/>
      <c r="AF3004" s="569"/>
      <c r="AG3004" s="569"/>
      <c r="AH3004" s="569"/>
      <c r="AI3004" s="569"/>
      <c r="AJ3004" s="569"/>
      <c r="AK3004" s="569"/>
      <c r="AL3004" s="569"/>
      <c r="AM3004" s="569"/>
      <c r="AN3004" s="569"/>
      <c r="AQ3004" s="525"/>
      <c r="AR3004" s="525"/>
      <c r="AS3004" s="525"/>
      <c r="AT3004" s="525"/>
      <c r="AU3004" s="525"/>
      <c r="AV3004" s="525"/>
      <c r="AW3004" s="525"/>
      <c r="AX3004" s="525"/>
      <c r="AY3004" s="525"/>
      <c r="AZ3004" s="525"/>
      <c r="BA3004" s="525"/>
    </row>
    <row r="3005" spans="28:53" s="94" customFormat="1">
      <c r="AB3005" s="575"/>
      <c r="AC3005" s="569"/>
      <c r="AD3005" s="569"/>
      <c r="AE3005" s="569"/>
      <c r="AF3005" s="569"/>
      <c r="AG3005" s="569"/>
      <c r="AH3005" s="569"/>
      <c r="AI3005" s="569"/>
      <c r="AJ3005" s="569"/>
      <c r="AK3005" s="569"/>
      <c r="AL3005" s="569"/>
      <c r="AM3005" s="569"/>
      <c r="AN3005" s="569"/>
      <c r="AQ3005" s="525"/>
      <c r="AR3005" s="525"/>
      <c r="AS3005" s="525"/>
      <c r="AT3005" s="525"/>
      <c r="AU3005" s="525"/>
      <c r="AV3005" s="525"/>
      <c r="AW3005" s="525"/>
      <c r="AX3005" s="525"/>
      <c r="AY3005" s="525"/>
      <c r="AZ3005" s="525"/>
      <c r="BA3005" s="525"/>
    </row>
    <row r="3006" spans="28:53" s="94" customFormat="1">
      <c r="AB3006" s="575"/>
      <c r="AC3006" s="569"/>
      <c r="AD3006" s="569"/>
      <c r="AE3006" s="569"/>
      <c r="AF3006" s="569"/>
      <c r="AG3006" s="569"/>
      <c r="AH3006" s="569"/>
      <c r="AI3006" s="569"/>
      <c r="AJ3006" s="569"/>
      <c r="AK3006" s="569"/>
      <c r="AL3006" s="569"/>
      <c r="AM3006" s="569"/>
      <c r="AN3006" s="569"/>
      <c r="AQ3006" s="525"/>
      <c r="AR3006" s="525"/>
      <c r="AS3006" s="525"/>
      <c r="AT3006" s="525"/>
      <c r="AU3006" s="525"/>
      <c r="AV3006" s="525"/>
      <c r="AW3006" s="525"/>
      <c r="AX3006" s="525"/>
      <c r="AY3006" s="525"/>
      <c r="AZ3006" s="525"/>
      <c r="BA3006" s="525"/>
    </row>
    <row r="3007" spans="28:53" s="94" customFormat="1">
      <c r="AB3007" s="575"/>
      <c r="AC3007" s="569"/>
      <c r="AD3007" s="569"/>
      <c r="AE3007" s="569"/>
      <c r="AF3007" s="569"/>
      <c r="AG3007" s="569"/>
      <c r="AH3007" s="569"/>
      <c r="AI3007" s="569"/>
      <c r="AJ3007" s="569"/>
      <c r="AK3007" s="569"/>
      <c r="AL3007" s="569"/>
      <c r="AM3007" s="569"/>
      <c r="AN3007" s="569"/>
      <c r="AQ3007" s="525"/>
      <c r="AR3007" s="525"/>
      <c r="AS3007" s="525"/>
      <c r="AT3007" s="525"/>
      <c r="AU3007" s="525"/>
      <c r="AV3007" s="525"/>
      <c r="AW3007" s="525"/>
      <c r="AX3007" s="525"/>
      <c r="AY3007" s="525"/>
      <c r="AZ3007" s="525"/>
      <c r="BA3007" s="525"/>
    </row>
    <row r="3008" spans="28:53" s="94" customFormat="1">
      <c r="AB3008" s="575"/>
      <c r="AC3008" s="569"/>
      <c r="AD3008" s="569"/>
      <c r="AE3008" s="569"/>
      <c r="AF3008" s="569"/>
      <c r="AG3008" s="569"/>
      <c r="AH3008" s="569"/>
      <c r="AI3008" s="569"/>
      <c r="AJ3008" s="569"/>
      <c r="AK3008" s="569"/>
      <c r="AL3008" s="569"/>
      <c r="AM3008" s="569"/>
      <c r="AN3008" s="569"/>
      <c r="AQ3008" s="525"/>
      <c r="AR3008" s="525"/>
      <c r="AS3008" s="525"/>
      <c r="AT3008" s="525"/>
      <c r="AU3008" s="525"/>
      <c r="AV3008" s="525"/>
      <c r="AW3008" s="525"/>
      <c r="AX3008" s="525"/>
      <c r="AY3008" s="525"/>
      <c r="AZ3008" s="525"/>
      <c r="BA3008" s="525"/>
    </row>
    <row r="3009" spans="28:53" s="94" customFormat="1">
      <c r="AB3009" s="575"/>
      <c r="AC3009" s="569"/>
      <c r="AD3009" s="569"/>
      <c r="AE3009" s="569"/>
      <c r="AF3009" s="569"/>
      <c r="AG3009" s="569"/>
      <c r="AH3009" s="569"/>
      <c r="AI3009" s="569"/>
      <c r="AJ3009" s="569"/>
      <c r="AK3009" s="569"/>
      <c r="AL3009" s="569"/>
      <c r="AM3009" s="569"/>
      <c r="AN3009" s="569"/>
      <c r="AQ3009" s="525"/>
      <c r="AR3009" s="525"/>
      <c r="AS3009" s="525"/>
      <c r="AT3009" s="525"/>
      <c r="AU3009" s="525"/>
      <c r="AV3009" s="525"/>
      <c r="AW3009" s="525"/>
      <c r="AX3009" s="525"/>
      <c r="AY3009" s="525"/>
      <c r="AZ3009" s="525"/>
      <c r="BA3009" s="525"/>
    </row>
    <row r="3010" spans="28:53" s="94" customFormat="1">
      <c r="AB3010" s="575"/>
      <c r="AC3010" s="569"/>
      <c r="AD3010" s="569"/>
      <c r="AE3010" s="569"/>
      <c r="AF3010" s="569"/>
      <c r="AG3010" s="569"/>
      <c r="AH3010" s="569"/>
      <c r="AI3010" s="569"/>
      <c r="AJ3010" s="569"/>
      <c r="AK3010" s="569"/>
      <c r="AL3010" s="569"/>
      <c r="AM3010" s="569"/>
      <c r="AN3010" s="569"/>
      <c r="AQ3010" s="525"/>
      <c r="AR3010" s="525"/>
      <c r="AS3010" s="525"/>
      <c r="AT3010" s="525"/>
      <c r="AU3010" s="525"/>
      <c r="AV3010" s="525"/>
      <c r="AW3010" s="525"/>
      <c r="AX3010" s="525"/>
      <c r="AY3010" s="525"/>
      <c r="AZ3010" s="525"/>
      <c r="BA3010" s="525"/>
    </row>
    <row r="3011" spans="28:53" s="94" customFormat="1">
      <c r="AB3011" s="575"/>
      <c r="AC3011" s="569"/>
      <c r="AD3011" s="569"/>
      <c r="AE3011" s="569"/>
      <c r="AF3011" s="569"/>
      <c r="AG3011" s="569"/>
      <c r="AH3011" s="569"/>
      <c r="AI3011" s="569"/>
      <c r="AJ3011" s="569"/>
      <c r="AK3011" s="569"/>
      <c r="AL3011" s="569"/>
      <c r="AM3011" s="569"/>
      <c r="AN3011" s="569"/>
      <c r="AQ3011" s="525"/>
      <c r="AR3011" s="525"/>
      <c r="AS3011" s="525"/>
      <c r="AT3011" s="525"/>
      <c r="AU3011" s="525"/>
      <c r="AV3011" s="525"/>
      <c r="AW3011" s="525"/>
      <c r="AX3011" s="525"/>
      <c r="AY3011" s="525"/>
      <c r="AZ3011" s="525"/>
      <c r="BA3011" s="525"/>
    </row>
    <row r="3012" spans="28:53" s="94" customFormat="1">
      <c r="AB3012" s="575"/>
      <c r="AC3012" s="569"/>
      <c r="AD3012" s="569"/>
      <c r="AE3012" s="569"/>
      <c r="AF3012" s="569"/>
      <c r="AG3012" s="569"/>
      <c r="AH3012" s="569"/>
      <c r="AI3012" s="569"/>
      <c r="AJ3012" s="569"/>
      <c r="AK3012" s="569"/>
      <c r="AL3012" s="569"/>
      <c r="AM3012" s="569"/>
      <c r="AN3012" s="569"/>
      <c r="AQ3012" s="525"/>
      <c r="AR3012" s="525"/>
      <c r="AS3012" s="525"/>
      <c r="AT3012" s="525"/>
      <c r="AU3012" s="525"/>
      <c r="AV3012" s="525"/>
      <c r="AW3012" s="525"/>
      <c r="AX3012" s="525"/>
      <c r="AY3012" s="525"/>
      <c r="AZ3012" s="525"/>
      <c r="BA3012" s="525"/>
    </row>
    <row r="3013" spans="28:53" s="94" customFormat="1">
      <c r="AB3013" s="575"/>
      <c r="AC3013" s="569"/>
      <c r="AD3013" s="569"/>
      <c r="AE3013" s="569"/>
      <c r="AF3013" s="569"/>
      <c r="AG3013" s="569"/>
      <c r="AH3013" s="569"/>
      <c r="AI3013" s="569"/>
      <c r="AJ3013" s="569"/>
      <c r="AK3013" s="569"/>
      <c r="AL3013" s="569"/>
      <c r="AM3013" s="569"/>
      <c r="AN3013" s="569"/>
      <c r="AQ3013" s="525"/>
      <c r="AR3013" s="525"/>
      <c r="AS3013" s="525"/>
      <c r="AT3013" s="525"/>
      <c r="AU3013" s="525"/>
      <c r="AV3013" s="525"/>
      <c r="AW3013" s="525"/>
      <c r="AX3013" s="525"/>
      <c r="AY3013" s="525"/>
      <c r="AZ3013" s="525"/>
      <c r="BA3013" s="525"/>
    </row>
    <row r="3014" spans="28:53" s="94" customFormat="1">
      <c r="AB3014" s="575"/>
      <c r="AC3014" s="569"/>
      <c r="AD3014" s="569"/>
      <c r="AE3014" s="569"/>
      <c r="AF3014" s="569"/>
      <c r="AG3014" s="569"/>
      <c r="AH3014" s="569"/>
      <c r="AI3014" s="569"/>
      <c r="AJ3014" s="569"/>
      <c r="AK3014" s="569"/>
      <c r="AL3014" s="569"/>
      <c r="AM3014" s="569"/>
      <c r="AN3014" s="569"/>
      <c r="AQ3014" s="525"/>
      <c r="AR3014" s="525"/>
      <c r="AS3014" s="525"/>
      <c r="AT3014" s="525"/>
      <c r="AU3014" s="525"/>
      <c r="AV3014" s="525"/>
      <c r="AW3014" s="525"/>
      <c r="AX3014" s="525"/>
      <c r="AY3014" s="525"/>
      <c r="AZ3014" s="525"/>
      <c r="BA3014" s="525"/>
    </row>
    <row r="3015" spans="28:53" s="94" customFormat="1">
      <c r="AB3015" s="575"/>
      <c r="AC3015" s="569"/>
      <c r="AD3015" s="569"/>
      <c r="AE3015" s="569"/>
      <c r="AF3015" s="569"/>
      <c r="AG3015" s="569"/>
      <c r="AH3015" s="569"/>
      <c r="AI3015" s="569"/>
      <c r="AJ3015" s="569"/>
      <c r="AK3015" s="569"/>
      <c r="AL3015" s="569"/>
      <c r="AM3015" s="569"/>
      <c r="AN3015" s="569"/>
      <c r="AQ3015" s="525"/>
      <c r="AR3015" s="525"/>
      <c r="AS3015" s="525"/>
      <c r="AT3015" s="525"/>
      <c r="AU3015" s="525"/>
      <c r="AV3015" s="525"/>
      <c r="AW3015" s="525"/>
      <c r="AX3015" s="525"/>
      <c r="AY3015" s="525"/>
      <c r="AZ3015" s="525"/>
      <c r="BA3015" s="525"/>
    </row>
    <row r="3016" spans="28:53" s="94" customFormat="1">
      <c r="AB3016" s="575"/>
      <c r="AC3016" s="569"/>
      <c r="AD3016" s="569"/>
      <c r="AE3016" s="569"/>
      <c r="AF3016" s="569"/>
      <c r="AG3016" s="569"/>
      <c r="AH3016" s="569"/>
      <c r="AI3016" s="569"/>
      <c r="AJ3016" s="569"/>
      <c r="AK3016" s="569"/>
      <c r="AL3016" s="569"/>
      <c r="AM3016" s="569"/>
      <c r="AN3016" s="569"/>
      <c r="AQ3016" s="525"/>
      <c r="AR3016" s="525"/>
      <c r="AS3016" s="525"/>
      <c r="AT3016" s="525"/>
      <c r="AU3016" s="525"/>
      <c r="AV3016" s="525"/>
      <c r="AW3016" s="525"/>
      <c r="AX3016" s="525"/>
      <c r="AY3016" s="525"/>
      <c r="AZ3016" s="525"/>
      <c r="BA3016" s="525"/>
    </row>
    <row r="3017" spans="28:53" s="94" customFormat="1">
      <c r="AB3017" s="575"/>
      <c r="AC3017" s="569"/>
      <c r="AD3017" s="569"/>
      <c r="AE3017" s="569"/>
      <c r="AF3017" s="569"/>
      <c r="AG3017" s="569"/>
      <c r="AH3017" s="569"/>
      <c r="AI3017" s="569"/>
      <c r="AJ3017" s="569"/>
      <c r="AK3017" s="569"/>
      <c r="AL3017" s="569"/>
      <c r="AM3017" s="569"/>
      <c r="AN3017" s="569"/>
      <c r="AQ3017" s="525"/>
      <c r="AR3017" s="525"/>
      <c r="AS3017" s="525"/>
      <c r="AT3017" s="525"/>
      <c r="AU3017" s="525"/>
      <c r="AV3017" s="525"/>
      <c r="AW3017" s="525"/>
      <c r="AX3017" s="525"/>
      <c r="AY3017" s="525"/>
      <c r="AZ3017" s="525"/>
      <c r="BA3017" s="525"/>
    </row>
    <row r="3018" spans="28:53" s="94" customFormat="1">
      <c r="AB3018" s="575"/>
      <c r="AC3018" s="569"/>
      <c r="AD3018" s="569"/>
      <c r="AE3018" s="569"/>
      <c r="AF3018" s="569"/>
      <c r="AG3018" s="569"/>
      <c r="AH3018" s="569"/>
      <c r="AI3018" s="569"/>
      <c r="AJ3018" s="569"/>
      <c r="AK3018" s="569"/>
      <c r="AL3018" s="569"/>
      <c r="AM3018" s="569"/>
      <c r="AN3018" s="569"/>
      <c r="AQ3018" s="525"/>
      <c r="AR3018" s="525"/>
      <c r="AS3018" s="525"/>
      <c r="AT3018" s="525"/>
      <c r="AU3018" s="525"/>
      <c r="AV3018" s="525"/>
      <c r="AW3018" s="525"/>
      <c r="AX3018" s="525"/>
      <c r="AY3018" s="525"/>
      <c r="AZ3018" s="525"/>
      <c r="BA3018" s="525"/>
    </row>
    <row r="3019" spans="28:53" s="94" customFormat="1">
      <c r="AB3019" s="575"/>
      <c r="AC3019" s="569"/>
      <c r="AD3019" s="569"/>
      <c r="AE3019" s="569"/>
      <c r="AF3019" s="569"/>
      <c r="AG3019" s="569"/>
      <c r="AH3019" s="569"/>
      <c r="AI3019" s="569"/>
      <c r="AJ3019" s="569"/>
      <c r="AK3019" s="569"/>
      <c r="AL3019" s="569"/>
      <c r="AM3019" s="569"/>
      <c r="AN3019" s="569"/>
      <c r="AQ3019" s="525"/>
      <c r="AR3019" s="525"/>
      <c r="AS3019" s="525"/>
      <c r="AT3019" s="525"/>
      <c r="AU3019" s="525"/>
      <c r="AV3019" s="525"/>
      <c r="AW3019" s="525"/>
      <c r="AX3019" s="525"/>
      <c r="AY3019" s="525"/>
      <c r="AZ3019" s="525"/>
      <c r="BA3019" s="525"/>
    </row>
    <row r="3020" spans="28:53" s="94" customFormat="1">
      <c r="AB3020" s="575"/>
      <c r="AC3020" s="569"/>
      <c r="AD3020" s="569"/>
      <c r="AE3020" s="569"/>
      <c r="AF3020" s="569"/>
      <c r="AG3020" s="569"/>
      <c r="AH3020" s="569"/>
      <c r="AI3020" s="569"/>
      <c r="AJ3020" s="569"/>
      <c r="AK3020" s="569"/>
      <c r="AL3020" s="569"/>
      <c r="AM3020" s="569"/>
      <c r="AN3020" s="569"/>
      <c r="AQ3020" s="525"/>
      <c r="AR3020" s="525"/>
      <c r="AS3020" s="525"/>
      <c r="AT3020" s="525"/>
      <c r="AU3020" s="525"/>
      <c r="AV3020" s="525"/>
      <c r="AW3020" s="525"/>
      <c r="AX3020" s="525"/>
      <c r="AY3020" s="525"/>
      <c r="AZ3020" s="525"/>
      <c r="BA3020" s="525"/>
    </row>
    <row r="3021" spans="28:53" s="94" customFormat="1">
      <c r="AB3021" s="575"/>
      <c r="AC3021" s="569"/>
      <c r="AD3021" s="569"/>
      <c r="AE3021" s="569"/>
      <c r="AF3021" s="569"/>
      <c r="AG3021" s="569"/>
      <c r="AH3021" s="569"/>
      <c r="AI3021" s="569"/>
      <c r="AJ3021" s="569"/>
      <c r="AK3021" s="569"/>
      <c r="AL3021" s="569"/>
      <c r="AM3021" s="569"/>
      <c r="AN3021" s="569"/>
      <c r="AQ3021" s="525"/>
      <c r="AR3021" s="525"/>
      <c r="AS3021" s="525"/>
      <c r="AT3021" s="525"/>
      <c r="AU3021" s="525"/>
      <c r="AV3021" s="525"/>
      <c r="AW3021" s="525"/>
      <c r="AX3021" s="525"/>
      <c r="AY3021" s="525"/>
      <c r="AZ3021" s="525"/>
      <c r="BA3021" s="525"/>
    </row>
    <row r="3022" spans="28:53" s="94" customFormat="1">
      <c r="AB3022" s="575"/>
      <c r="AC3022" s="569"/>
      <c r="AD3022" s="569"/>
      <c r="AE3022" s="569"/>
      <c r="AF3022" s="569"/>
      <c r="AG3022" s="569"/>
      <c r="AH3022" s="569"/>
      <c r="AI3022" s="569"/>
      <c r="AJ3022" s="569"/>
      <c r="AK3022" s="569"/>
      <c r="AL3022" s="569"/>
      <c r="AM3022" s="569"/>
      <c r="AN3022" s="569"/>
      <c r="AQ3022" s="525"/>
      <c r="AR3022" s="525"/>
      <c r="AS3022" s="525"/>
      <c r="AT3022" s="525"/>
      <c r="AU3022" s="525"/>
      <c r="AV3022" s="525"/>
      <c r="AW3022" s="525"/>
      <c r="AX3022" s="525"/>
      <c r="AY3022" s="525"/>
      <c r="AZ3022" s="525"/>
      <c r="BA3022" s="525"/>
    </row>
    <row r="3023" spans="28:53" s="94" customFormat="1">
      <c r="AB3023" s="575"/>
      <c r="AC3023" s="569"/>
      <c r="AD3023" s="569"/>
      <c r="AE3023" s="569"/>
      <c r="AF3023" s="569"/>
      <c r="AG3023" s="569"/>
      <c r="AH3023" s="569"/>
      <c r="AI3023" s="569"/>
      <c r="AJ3023" s="569"/>
      <c r="AK3023" s="569"/>
      <c r="AL3023" s="569"/>
      <c r="AM3023" s="569"/>
      <c r="AN3023" s="569"/>
      <c r="AQ3023" s="525"/>
      <c r="AR3023" s="525"/>
      <c r="AS3023" s="525"/>
      <c r="AT3023" s="525"/>
      <c r="AU3023" s="525"/>
      <c r="AV3023" s="525"/>
      <c r="AW3023" s="525"/>
      <c r="AX3023" s="525"/>
      <c r="AY3023" s="525"/>
      <c r="AZ3023" s="525"/>
      <c r="BA3023" s="525"/>
    </row>
    <row r="3024" spans="28:53" s="94" customFormat="1">
      <c r="AB3024" s="575"/>
      <c r="AC3024" s="569"/>
      <c r="AD3024" s="569"/>
      <c r="AE3024" s="569"/>
      <c r="AF3024" s="569"/>
      <c r="AG3024" s="569"/>
      <c r="AH3024" s="569"/>
      <c r="AI3024" s="569"/>
      <c r="AJ3024" s="569"/>
      <c r="AK3024" s="569"/>
      <c r="AL3024" s="569"/>
      <c r="AM3024" s="569"/>
      <c r="AN3024" s="569"/>
      <c r="AQ3024" s="525"/>
      <c r="AR3024" s="525"/>
      <c r="AS3024" s="525"/>
      <c r="AT3024" s="525"/>
      <c r="AU3024" s="525"/>
      <c r="AV3024" s="525"/>
      <c r="AW3024" s="525"/>
      <c r="AX3024" s="525"/>
      <c r="AY3024" s="525"/>
      <c r="AZ3024" s="525"/>
      <c r="BA3024" s="525"/>
    </row>
    <row r="3025" spans="28:53" s="94" customFormat="1">
      <c r="AB3025" s="575"/>
      <c r="AC3025" s="569"/>
      <c r="AD3025" s="569"/>
      <c r="AE3025" s="569"/>
      <c r="AF3025" s="569"/>
      <c r="AG3025" s="569"/>
      <c r="AH3025" s="569"/>
      <c r="AI3025" s="569"/>
      <c r="AJ3025" s="569"/>
      <c r="AK3025" s="569"/>
      <c r="AL3025" s="569"/>
      <c r="AM3025" s="569"/>
      <c r="AN3025" s="569"/>
      <c r="AQ3025" s="525"/>
      <c r="AR3025" s="525"/>
      <c r="AS3025" s="525"/>
      <c r="AT3025" s="525"/>
      <c r="AU3025" s="525"/>
      <c r="AV3025" s="525"/>
      <c r="AW3025" s="525"/>
      <c r="AX3025" s="525"/>
      <c r="AY3025" s="525"/>
      <c r="AZ3025" s="525"/>
      <c r="BA3025" s="525"/>
    </row>
    <row r="3026" spans="28:53" s="94" customFormat="1">
      <c r="AB3026" s="575"/>
      <c r="AC3026" s="569"/>
      <c r="AD3026" s="569"/>
      <c r="AE3026" s="569"/>
      <c r="AF3026" s="569"/>
      <c r="AG3026" s="569"/>
      <c r="AH3026" s="569"/>
      <c r="AI3026" s="569"/>
      <c r="AJ3026" s="569"/>
      <c r="AK3026" s="569"/>
      <c r="AL3026" s="569"/>
      <c r="AM3026" s="569"/>
      <c r="AN3026" s="569"/>
      <c r="AQ3026" s="525"/>
      <c r="AR3026" s="525"/>
      <c r="AS3026" s="525"/>
      <c r="AT3026" s="525"/>
      <c r="AU3026" s="525"/>
      <c r="AV3026" s="525"/>
      <c r="AW3026" s="525"/>
      <c r="AX3026" s="525"/>
      <c r="AY3026" s="525"/>
      <c r="AZ3026" s="525"/>
      <c r="BA3026" s="525"/>
    </row>
    <row r="3027" spans="28:53" s="94" customFormat="1">
      <c r="AB3027" s="575"/>
      <c r="AC3027" s="569"/>
      <c r="AD3027" s="569"/>
      <c r="AE3027" s="569"/>
      <c r="AF3027" s="569"/>
      <c r="AG3027" s="569"/>
      <c r="AH3027" s="569"/>
      <c r="AI3027" s="569"/>
      <c r="AJ3027" s="569"/>
      <c r="AK3027" s="569"/>
      <c r="AL3027" s="569"/>
      <c r="AM3027" s="569"/>
      <c r="AN3027" s="569"/>
      <c r="AQ3027" s="525"/>
      <c r="AR3027" s="525"/>
      <c r="AS3027" s="525"/>
      <c r="AT3027" s="525"/>
      <c r="AU3027" s="525"/>
      <c r="AV3027" s="525"/>
      <c r="AW3027" s="525"/>
      <c r="AX3027" s="525"/>
      <c r="AY3027" s="525"/>
      <c r="AZ3027" s="525"/>
      <c r="BA3027" s="525"/>
    </row>
    <row r="3028" spans="28:53" s="94" customFormat="1">
      <c r="AB3028" s="575"/>
      <c r="AC3028" s="569"/>
      <c r="AD3028" s="569"/>
      <c r="AE3028" s="569"/>
      <c r="AF3028" s="569"/>
      <c r="AG3028" s="569"/>
      <c r="AH3028" s="569"/>
      <c r="AI3028" s="569"/>
      <c r="AJ3028" s="569"/>
      <c r="AK3028" s="569"/>
      <c r="AL3028" s="569"/>
      <c r="AM3028" s="569"/>
      <c r="AN3028" s="569"/>
      <c r="AQ3028" s="525"/>
      <c r="AR3028" s="525"/>
      <c r="AS3028" s="525"/>
      <c r="AT3028" s="525"/>
      <c r="AU3028" s="525"/>
      <c r="AV3028" s="525"/>
      <c r="AW3028" s="525"/>
      <c r="AX3028" s="525"/>
      <c r="AY3028" s="525"/>
      <c r="AZ3028" s="525"/>
      <c r="BA3028" s="525"/>
    </row>
    <row r="3029" spans="28:53" s="94" customFormat="1">
      <c r="AB3029" s="575"/>
      <c r="AC3029" s="569"/>
      <c r="AD3029" s="569"/>
      <c r="AE3029" s="569"/>
      <c r="AF3029" s="569"/>
      <c r="AG3029" s="569"/>
      <c r="AH3029" s="569"/>
      <c r="AI3029" s="569"/>
      <c r="AJ3029" s="569"/>
      <c r="AK3029" s="569"/>
      <c r="AL3029" s="569"/>
      <c r="AM3029" s="569"/>
      <c r="AN3029" s="569"/>
      <c r="AQ3029" s="525"/>
      <c r="AR3029" s="525"/>
      <c r="AS3029" s="525"/>
      <c r="AT3029" s="525"/>
      <c r="AU3029" s="525"/>
      <c r="AV3029" s="525"/>
      <c r="AW3029" s="525"/>
      <c r="AX3029" s="525"/>
      <c r="AY3029" s="525"/>
      <c r="AZ3029" s="525"/>
      <c r="BA3029" s="525"/>
    </row>
    <row r="3030" spans="28:53" s="94" customFormat="1">
      <c r="AB3030" s="575"/>
      <c r="AC3030" s="569"/>
      <c r="AD3030" s="569"/>
      <c r="AE3030" s="569"/>
      <c r="AF3030" s="569"/>
      <c r="AG3030" s="569"/>
      <c r="AH3030" s="569"/>
      <c r="AI3030" s="569"/>
      <c r="AJ3030" s="569"/>
      <c r="AK3030" s="569"/>
      <c r="AL3030" s="569"/>
      <c r="AM3030" s="569"/>
      <c r="AN3030" s="569"/>
      <c r="AQ3030" s="525"/>
      <c r="AR3030" s="525"/>
      <c r="AS3030" s="525"/>
      <c r="AT3030" s="525"/>
      <c r="AU3030" s="525"/>
      <c r="AV3030" s="525"/>
      <c r="AW3030" s="525"/>
      <c r="AX3030" s="525"/>
      <c r="AY3030" s="525"/>
      <c r="AZ3030" s="525"/>
      <c r="BA3030" s="525"/>
    </row>
    <row r="3031" spans="28:53" s="94" customFormat="1">
      <c r="AB3031" s="575"/>
      <c r="AC3031" s="569"/>
      <c r="AD3031" s="569"/>
      <c r="AE3031" s="569"/>
      <c r="AF3031" s="569"/>
      <c r="AG3031" s="569"/>
      <c r="AH3031" s="569"/>
      <c r="AI3031" s="569"/>
      <c r="AJ3031" s="569"/>
      <c r="AK3031" s="569"/>
      <c r="AL3031" s="569"/>
      <c r="AM3031" s="569"/>
      <c r="AN3031" s="569"/>
      <c r="AQ3031" s="525"/>
      <c r="AR3031" s="525"/>
      <c r="AS3031" s="525"/>
      <c r="AT3031" s="525"/>
      <c r="AU3031" s="525"/>
      <c r="AV3031" s="525"/>
      <c r="AW3031" s="525"/>
      <c r="AX3031" s="525"/>
      <c r="AY3031" s="525"/>
      <c r="AZ3031" s="525"/>
      <c r="BA3031" s="525"/>
    </row>
    <row r="3032" spans="28:53" s="94" customFormat="1">
      <c r="AB3032" s="575"/>
      <c r="AC3032" s="569"/>
      <c r="AD3032" s="569"/>
      <c r="AE3032" s="569"/>
      <c r="AF3032" s="569"/>
      <c r="AG3032" s="569"/>
      <c r="AH3032" s="569"/>
      <c r="AI3032" s="569"/>
      <c r="AJ3032" s="569"/>
      <c r="AK3032" s="569"/>
      <c r="AL3032" s="569"/>
      <c r="AM3032" s="569"/>
      <c r="AN3032" s="569"/>
      <c r="AQ3032" s="525"/>
      <c r="AR3032" s="525"/>
      <c r="AS3032" s="525"/>
      <c r="AT3032" s="525"/>
      <c r="AU3032" s="525"/>
      <c r="AV3032" s="525"/>
      <c r="AW3032" s="525"/>
      <c r="AX3032" s="525"/>
      <c r="AY3032" s="525"/>
      <c r="AZ3032" s="525"/>
      <c r="BA3032" s="525"/>
    </row>
  </sheetData>
  <sheetProtection sheet="1" objects="1" scenarios="1"/>
  <dataConsolidate/>
  <mergeCells count="8">
    <mergeCell ref="D146:E146"/>
    <mergeCell ref="D7:AN7"/>
    <mergeCell ref="D6:AO6"/>
    <mergeCell ref="D142:E142"/>
    <mergeCell ref="D143:E143"/>
    <mergeCell ref="D144:E144"/>
    <mergeCell ref="D145:E145"/>
    <mergeCell ref="C130:AN131"/>
  </mergeCells>
  <phoneticPr fontId="0" type="noConversion"/>
  <conditionalFormatting sqref="AQ11:AW129 AY104:CA129 AY11:CC128">
    <cfRule type="expression" dxfId="54" priority="11" stopIfTrue="1">
      <formula>ABS(AQ11)&gt;10</formula>
    </cfRule>
  </conditionalFormatting>
  <conditionalFormatting sqref="F11:AN128">
    <cfRule type="expression" dxfId="53" priority="8" stopIfTrue="1">
      <formula>AND(F11&lt;&gt;"",OR(F11&lt;0,NOT(ISNUMBER(F11))))</formula>
    </cfRule>
  </conditionalFormatting>
  <conditionalFormatting sqref="D6:E6">
    <cfRule type="expression" dxfId="52" priority="202" stopIfTrue="1">
      <formula>COUNTA(D11:AN128)&lt;&gt;COUNTIF(D11:AN128,"&gt;=0")</formula>
    </cfRule>
  </conditionalFormatting>
  <conditionalFormatting sqref="AX11:AX129">
    <cfRule type="expression" dxfId="51" priority="1" stopIfTrue="1">
      <formula>ABS(AX11)&gt;10</formula>
    </cfRule>
  </conditionalFormatting>
  <pageMargins left="0.55118110236220474" right="0.55118110236220474" top="0.98425196850393704" bottom="0.98425196850393704" header="0.51181102362204722" footer="0.51181102362204722"/>
  <pageSetup paperSize="8" scale="55" orientation="landscape" r:id="rId1"/>
  <headerFooter alignWithMargins="0">
    <oddFooter>&amp;LPage &amp;P&amp;R2022 Triennial Central Bank Survey</oddFooter>
  </headerFooter>
  <rowBreaks count="2" manualBreakCount="2">
    <brk id="55" min="1" max="41" man="1"/>
    <brk id="100" min="1" max="41"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160"/>
  <sheetViews>
    <sheetView showGridLines="0" showRowColHeaders="0" zoomScale="80" zoomScaleNormal="80" workbookViewId="0">
      <selection activeCell="F12" sqref="F12"/>
    </sheetView>
  </sheetViews>
  <sheetFormatPr baseColWidth="10" defaultColWidth="9.140625" defaultRowHeight="12.75"/>
  <cols>
    <col min="1" max="1" width="1.7109375" style="619" customWidth="1"/>
    <col min="2" max="2" width="1.7109375" style="818" customWidth="1"/>
    <col min="3" max="3" width="81.140625" style="821" customWidth="1"/>
    <col min="4" max="8" width="16.7109375" style="822" customWidth="1"/>
    <col min="9" max="9" width="17.7109375" style="822" customWidth="1"/>
    <col min="10" max="10" width="16.7109375" style="822" customWidth="1"/>
    <col min="11" max="11" width="16.7109375" style="823" customWidth="1"/>
    <col min="12" max="12" width="4.7109375" style="819" customWidth="1"/>
    <col min="13" max="13" width="1.7109375" style="652" customWidth="1"/>
    <col min="14" max="14" width="18.140625" style="652" customWidth="1"/>
    <col min="15" max="15" width="20.42578125" style="652" customWidth="1"/>
    <col min="16" max="21" width="17.85546875" style="619" customWidth="1"/>
    <col min="22" max="33" width="9.140625" style="619"/>
    <col min="34" max="16384" width="9.140625" style="6"/>
  </cols>
  <sheetData>
    <row r="1" spans="1:33" s="45" customFormat="1" ht="20.100000000000001" customHeight="1">
      <c r="A1" s="460"/>
      <c r="B1" s="842" t="s">
        <v>420</v>
      </c>
      <c r="C1" s="827"/>
      <c r="D1" s="43"/>
      <c r="E1" s="43"/>
      <c r="F1" s="43"/>
      <c r="G1" s="43"/>
      <c r="H1" s="43"/>
      <c r="I1" s="43"/>
      <c r="J1" s="799" t="s">
        <v>305</v>
      </c>
      <c r="K1" s="828" t="s">
        <v>452</v>
      </c>
      <c r="L1" s="465"/>
      <c r="M1" s="462"/>
      <c r="N1" s="462"/>
      <c r="O1" s="462"/>
      <c r="P1" s="460"/>
      <c r="Q1" s="460"/>
      <c r="R1" s="460"/>
      <c r="S1" s="460"/>
      <c r="T1" s="460"/>
      <c r="U1" s="460"/>
      <c r="V1" s="460"/>
      <c r="W1" s="460"/>
      <c r="X1" s="460"/>
      <c r="Y1" s="460"/>
      <c r="Z1" s="460"/>
      <c r="AA1" s="460"/>
      <c r="AB1" s="460"/>
      <c r="AC1" s="460"/>
      <c r="AD1" s="460"/>
      <c r="AE1" s="460"/>
      <c r="AF1" s="460"/>
      <c r="AG1" s="460"/>
    </row>
    <row r="2" spans="1:33" s="45" customFormat="1" ht="20.100000000000001" customHeight="1">
      <c r="A2" s="460"/>
      <c r="B2" s="409" t="s">
        <v>64</v>
      </c>
      <c r="C2" s="83"/>
      <c r="D2" s="83"/>
      <c r="E2" s="83"/>
      <c r="F2" s="829"/>
      <c r="G2" s="83"/>
      <c r="H2" s="83"/>
      <c r="I2" s="83"/>
      <c r="J2" s="799" t="s">
        <v>369</v>
      </c>
      <c r="K2" s="407" t="str">
        <f>Front!K8</f>
        <v>XXXXXX</v>
      </c>
      <c r="L2" s="409"/>
      <c r="M2" s="409"/>
      <c r="N2" s="483" t="s">
        <v>65</v>
      </c>
      <c r="O2" s="484">
        <f>MAX(P11:U22)</f>
        <v>0</v>
      </c>
      <c r="R2" s="460"/>
      <c r="S2" s="460"/>
      <c r="T2" s="460"/>
      <c r="U2" s="460"/>
      <c r="V2" s="460"/>
      <c r="W2" s="460"/>
      <c r="X2" s="460"/>
      <c r="Y2" s="460"/>
      <c r="Z2" s="460"/>
      <c r="AA2" s="460"/>
      <c r="AB2" s="460"/>
      <c r="AC2" s="460"/>
      <c r="AD2" s="460"/>
      <c r="AE2" s="460"/>
      <c r="AF2" s="460"/>
      <c r="AG2" s="460"/>
    </row>
    <row r="3" spans="1:33" s="45" customFormat="1" ht="20.100000000000001" customHeight="1">
      <c r="A3" s="460"/>
      <c r="B3" s="409" t="s">
        <v>421</v>
      </c>
      <c r="C3" s="83"/>
      <c r="D3" s="83"/>
      <c r="E3" s="83"/>
      <c r="F3" s="872"/>
      <c r="G3" s="83"/>
      <c r="H3" s="83"/>
      <c r="I3" s="83"/>
      <c r="J3" s="799" t="s">
        <v>307</v>
      </c>
      <c r="K3" s="408">
        <f>Front!K9</f>
        <v>44681</v>
      </c>
      <c r="L3" s="409"/>
      <c r="M3" s="409"/>
      <c r="N3" s="485" t="s">
        <v>66</v>
      </c>
      <c r="O3" s="486">
        <f>MIN(P11:U22)</f>
        <v>0</v>
      </c>
      <c r="R3" s="460"/>
      <c r="S3" s="460"/>
      <c r="T3" s="460"/>
      <c r="U3" s="460"/>
      <c r="V3" s="460"/>
      <c r="W3" s="460"/>
      <c r="X3" s="460"/>
      <c r="Y3" s="460"/>
      <c r="Z3" s="460"/>
      <c r="AA3" s="460"/>
      <c r="AB3" s="460"/>
      <c r="AC3" s="460"/>
      <c r="AD3" s="460"/>
      <c r="AE3" s="460"/>
      <c r="AF3" s="460"/>
      <c r="AG3" s="460"/>
    </row>
    <row r="4" spans="1:33" s="45" customFormat="1" ht="20.100000000000001" customHeight="1">
      <c r="A4" s="460"/>
      <c r="B4" s="706" t="s">
        <v>422</v>
      </c>
      <c r="C4" s="737"/>
      <c r="D4" s="737"/>
      <c r="E4" s="737"/>
      <c r="F4" s="83"/>
      <c r="G4" s="83"/>
      <c r="H4" s="83"/>
      <c r="I4" s="83"/>
      <c r="J4" s="83"/>
      <c r="K4" s="83"/>
      <c r="L4" s="409"/>
      <c r="M4" s="409"/>
      <c r="N4" s="409"/>
      <c r="O4" s="409"/>
      <c r="P4" s="460"/>
      <c r="Q4" s="460"/>
      <c r="R4" s="460"/>
      <c r="S4" s="460"/>
      <c r="T4" s="460"/>
      <c r="U4" s="460"/>
      <c r="V4" s="460"/>
      <c r="W4" s="460"/>
      <c r="X4" s="460"/>
      <c r="Y4" s="460"/>
      <c r="Z4" s="460"/>
      <c r="AA4" s="460"/>
      <c r="AB4" s="460"/>
      <c r="AC4" s="460"/>
      <c r="AD4" s="460"/>
      <c r="AE4" s="460"/>
      <c r="AF4" s="460"/>
      <c r="AG4" s="460"/>
    </row>
    <row r="5" spans="1:33" s="45" customFormat="1" ht="20.100000000000001" customHeight="1">
      <c r="A5" s="460"/>
      <c r="B5" s="409" t="s">
        <v>287</v>
      </c>
      <c r="C5" s="83"/>
      <c r="D5" s="83"/>
      <c r="E5" s="83"/>
      <c r="F5" s="83"/>
      <c r="G5" s="83"/>
      <c r="H5" s="83"/>
      <c r="I5" s="83"/>
      <c r="J5" s="83"/>
      <c r="K5" s="83"/>
      <c r="L5" s="409"/>
      <c r="M5" s="409"/>
      <c r="N5" s="409"/>
      <c r="O5" s="409"/>
      <c r="P5" s="460"/>
      <c r="Q5" s="460"/>
      <c r="R5" s="460"/>
      <c r="S5" s="460"/>
      <c r="T5" s="460"/>
      <c r="U5" s="460"/>
      <c r="V5" s="460"/>
      <c r="W5" s="460"/>
      <c r="X5" s="460"/>
      <c r="Y5" s="460"/>
      <c r="Z5" s="460"/>
      <c r="AA5" s="460"/>
      <c r="AB5" s="460"/>
      <c r="AC5" s="460"/>
      <c r="AD5" s="460"/>
      <c r="AE5" s="460"/>
      <c r="AF5" s="460"/>
      <c r="AG5" s="460"/>
    </row>
    <row r="6" spans="1:33" ht="47.25" customHeight="1">
      <c r="B6" s="84"/>
      <c r="C6" s="27"/>
      <c r="D6" s="959" t="s">
        <v>205</v>
      </c>
      <c r="E6" s="959"/>
      <c r="F6" s="959"/>
      <c r="G6" s="959"/>
      <c r="H6" s="959"/>
      <c r="I6" s="959"/>
      <c r="J6" s="959"/>
      <c r="K6" s="959"/>
      <c r="L6" s="959"/>
      <c r="M6" s="225"/>
      <c r="N6" s="225"/>
      <c r="O6" s="225"/>
    </row>
    <row r="7" spans="1:33" s="804" customFormat="1" ht="39.950000000000003" customHeight="1">
      <c r="A7" s="800"/>
      <c r="B7" s="217"/>
      <c r="C7" s="801"/>
      <c r="D7" s="963" t="s">
        <v>423</v>
      </c>
      <c r="E7" s="964"/>
      <c r="F7" s="965" t="s">
        <v>424</v>
      </c>
      <c r="G7" s="966"/>
      <c r="H7" s="967" t="s">
        <v>425</v>
      </c>
      <c r="I7" s="968"/>
      <c r="J7" s="969" t="s">
        <v>426</v>
      </c>
      <c r="K7" s="970"/>
      <c r="L7" s="802"/>
      <c r="M7" s="803"/>
      <c r="N7" s="977" t="s">
        <v>423</v>
      </c>
      <c r="O7" s="978"/>
      <c r="P7" s="977" t="s">
        <v>424</v>
      </c>
      <c r="Q7" s="978"/>
      <c r="R7" s="977" t="s">
        <v>425</v>
      </c>
      <c r="S7" s="978"/>
      <c r="T7" s="971" t="s">
        <v>426</v>
      </c>
      <c r="U7" s="971"/>
      <c r="V7" s="800"/>
      <c r="W7" s="800"/>
      <c r="X7" s="800"/>
      <c r="Y7" s="800"/>
      <c r="Z7" s="800"/>
      <c r="AA7" s="800"/>
      <c r="AB7" s="800"/>
      <c r="AC7" s="800"/>
      <c r="AD7" s="800"/>
      <c r="AE7" s="800"/>
      <c r="AF7" s="800"/>
      <c r="AG7" s="800"/>
    </row>
    <row r="8" spans="1:33" s="808" customFormat="1" ht="15" customHeight="1">
      <c r="A8" s="805"/>
      <c r="B8" s="218"/>
      <c r="C8" s="806" t="s">
        <v>427</v>
      </c>
      <c r="D8" s="974" t="s">
        <v>428</v>
      </c>
      <c r="E8" s="972" t="s">
        <v>429</v>
      </c>
      <c r="F8" s="974" t="s">
        <v>428</v>
      </c>
      <c r="G8" s="972" t="s">
        <v>429</v>
      </c>
      <c r="H8" s="974" t="s">
        <v>428</v>
      </c>
      <c r="I8" s="972" t="s">
        <v>429</v>
      </c>
      <c r="J8" s="974" t="s">
        <v>428</v>
      </c>
      <c r="K8" s="972" t="s">
        <v>429</v>
      </c>
      <c r="L8" s="776"/>
      <c r="M8" s="807"/>
      <c r="N8" s="979"/>
      <c r="O8" s="980"/>
      <c r="P8" s="979"/>
      <c r="Q8" s="980"/>
      <c r="R8" s="979"/>
      <c r="S8" s="980"/>
      <c r="T8" s="971"/>
      <c r="U8" s="971"/>
      <c r="V8" s="805"/>
      <c r="W8" s="805"/>
      <c r="X8" s="805"/>
      <c r="Y8" s="805"/>
      <c r="Z8" s="805"/>
      <c r="AA8" s="805"/>
      <c r="AB8" s="805"/>
      <c r="AC8" s="805"/>
      <c r="AD8" s="805"/>
      <c r="AE8" s="805"/>
      <c r="AF8" s="805"/>
      <c r="AG8" s="805"/>
    </row>
    <row r="9" spans="1:33" s="812" customFormat="1" ht="59.25" customHeight="1">
      <c r="A9" s="809"/>
      <c r="B9" s="810"/>
      <c r="C9" s="220"/>
      <c r="D9" s="975"/>
      <c r="E9" s="973"/>
      <c r="F9" s="975"/>
      <c r="G9" s="973"/>
      <c r="H9" s="975"/>
      <c r="I9" s="973"/>
      <c r="J9" s="975"/>
      <c r="K9" s="973"/>
      <c r="L9" s="777"/>
      <c r="M9" s="811"/>
      <c r="N9" s="876" t="s">
        <v>442</v>
      </c>
      <c r="O9" s="874" t="s">
        <v>443</v>
      </c>
      <c r="P9" s="873" t="s">
        <v>442</v>
      </c>
      <c r="Q9" s="874" t="s">
        <v>443</v>
      </c>
      <c r="R9" s="873" t="s">
        <v>442</v>
      </c>
      <c r="S9" s="874" t="s">
        <v>443</v>
      </c>
      <c r="T9" s="873" t="s">
        <v>442</v>
      </c>
      <c r="U9" s="874" t="s">
        <v>443</v>
      </c>
      <c r="V9" s="809"/>
      <c r="W9" s="809"/>
      <c r="X9" s="809"/>
      <c r="Y9" s="809"/>
      <c r="Z9" s="809"/>
      <c r="AA9" s="809"/>
      <c r="AB9" s="809"/>
      <c r="AC9" s="809"/>
      <c r="AD9" s="809"/>
      <c r="AE9" s="809"/>
      <c r="AF9" s="809"/>
      <c r="AG9" s="809"/>
    </row>
    <row r="10" spans="1:33" s="812" customFormat="1" ht="24.95" customHeight="1">
      <c r="A10" s="862"/>
      <c r="B10" s="813"/>
      <c r="C10" s="427"/>
      <c r="D10" s="420" t="s">
        <v>321</v>
      </c>
      <c r="E10" s="420" t="s">
        <v>322</v>
      </c>
      <c r="F10" s="420" t="s">
        <v>323</v>
      </c>
      <c r="G10" s="420" t="s">
        <v>324</v>
      </c>
      <c r="H10" s="420" t="s">
        <v>315</v>
      </c>
      <c r="I10" s="420" t="s">
        <v>317</v>
      </c>
      <c r="J10" s="420" t="s">
        <v>316</v>
      </c>
      <c r="K10" s="420" t="s">
        <v>318</v>
      </c>
      <c r="L10" s="417"/>
      <c r="M10" s="811"/>
      <c r="N10" s="809"/>
      <c r="O10" s="809"/>
      <c r="P10" s="809"/>
      <c r="Q10" s="809"/>
      <c r="R10" s="809"/>
      <c r="S10" s="809"/>
      <c r="T10" s="809"/>
      <c r="U10" s="809"/>
      <c r="V10" s="809"/>
      <c r="W10" s="809"/>
      <c r="X10" s="809"/>
      <c r="Y10" s="809"/>
      <c r="Z10" s="809"/>
      <c r="AA10" s="809"/>
      <c r="AB10" s="809"/>
      <c r="AC10" s="809"/>
      <c r="AD10" s="809"/>
      <c r="AE10" s="809"/>
      <c r="AF10" s="809"/>
      <c r="AG10" s="809"/>
    </row>
    <row r="11" spans="1:33" ht="30" customHeight="1" thickBot="1">
      <c r="A11" s="640"/>
      <c r="B11" s="814"/>
      <c r="C11" s="168" t="s">
        <v>467</v>
      </c>
      <c r="D11" s="418">
        <f>'DD7A3.MELD'!AA137-'DD7A3.MELD'!AA134</f>
        <v>0</v>
      </c>
      <c r="E11" s="418">
        <f>+G11+I11+K11</f>
        <v>0</v>
      </c>
      <c r="F11" s="418">
        <f>+F13+F12+F14</f>
        <v>0</v>
      </c>
      <c r="G11" s="418">
        <f>+G13+G14</f>
        <v>0</v>
      </c>
      <c r="H11" s="418">
        <f>+H13+H12+H14</f>
        <v>0</v>
      </c>
      <c r="I11" s="418">
        <f>+I13+I14</f>
        <v>0</v>
      </c>
      <c r="J11" s="418">
        <f>+J13+J12+J14</f>
        <v>0</v>
      </c>
      <c r="K11" s="418">
        <f>+K13+K14</f>
        <v>0</v>
      </c>
      <c r="L11" s="417">
        <v>1</v>
      </c>
      <c r="M11" s="635"/>
      <c r="N11" s="875">
        <f>2*D11-SUM(D12:D14)-SUM(F11,H11,J11)</f>
        <v>0</v>
      </c>
      <c r="O11" s="875">
        <f>E11-SUM(E13:E14)</f>
        <v>0</v>
      </c>
      <c r="P11" s="875">
        <f>2*F11-SUM(F12:F14)-SUM('DD7A3.MELD'!$AA11,'DD7A3.MELD'!$AA32,'DD7A3.MELD'!$AA62,'DD7A3.MELD'!$AA91,'DD7A3.MELD'!$AA113)</f>
        <v>0</v>
      </c>
      <c r="Q11" s="875">
        <f>G11-SUM(G13:G14)</f>
        <v>0</v>
      </c>
      <c r="R11" s="875">
        <f>2*H11-SUM(H12:H14)-SUM('DD7A3.MELD'!$AA14,'DD7A3.MELD'!$AA35,'DD7A3.MELD'!$AA65,'DD7A3.MELD'!$AA94,'DD7A3.MELD'!$AA116)</f>
        <v>0</v>
      </c>
      <c r="S11" s="875">
        <f>I11-SUM(I13:I14)</f>
        <v>0</v>
      </c>
      <c r="T11" s="875">
        <f>2*J11-SUM(J12:J14)-SUM('DD7A3.MELD'!$AA23,'DD7A3.MELD'!$AA44,'DD7A3.MELD'!$AA74,'DD7A3.MELD'!$AA103,'DD7A3.MELD'!$AA125)</f>
        <v>0</v>
      </c>
      <c r="U11" s="875">
        <f>K11-SUM(K13:K14)</f>
        <v>0</v>
      </c>
    </row>
    <row r="12" spans="1:33" s="40" customFormat="1" ht="20.100000000000001" customHeight="1" thickTop="1" thickBot="1">
      <c r="A12" s="625"/>
      <c r="B12" s="815"/>
      <c r="C12" s="816" t="s">
        <v>430</v>
      </c>
      <c r="D12" s="418">
        <f>+F12+H12+J12</f>
        <v>0</v>
      </c>
      <c r="E12" s="666"/>
      <c r="F12" s="416"/>
      <c r="G12" s="666"/>
      <c r="H12" s="416"/>
      <c r="I12" s="666"/>
      <c r="J12" s="416"/>
      <c r="K12" s="666"/>
      <c r="L12" s="417">
        <v>2</v>
      </c>
      <c r="M12" s="635"/>
      <c r="N12" s="575"/>
      <c r="O12" s="878"/>
      <c r="P12" s="575"/>
      <c r="Q12" s="878"/>
      <c r="R12" s="575"/>
      <c r="S12" s="878"/>
      <c r="T12" s="575"/>
      <c r="U12" s="878"/>
      <c r="V12" s="625"/>
      <c r="W12" s="625"/>
      <c r="X12" s="625"/>
      <c r="Y12" s="625"/>
      <c r="Z12" s="625"/>
      <c r="AA12" s="625"/>
      <c r="AB12" s="625"/>
      <c r="AC12" s="625"/>
      <c r="AD12" s="625"/>
      <c r="AE12" s="625"/>
      <c r="AF12" s="625"/>
      <c r="AG12" s="625"/>
    </row>
    <row r="13" spans="1:33" s="40" customFormat="1" ht="20.100000000000001" customHeight="1" thickTop="1" thickBot="1">
      <c r="A13" s="625"/>
      <c r="B13" s="815"/>
      <c r="C13" s="817" t="s">
        <v>431</v>
      </c>
      <c r="D13" s="418">
        <f t="shared" ref="D13:E22" si="0">+F13+H13+J13</f>
        <v>0</v>
      </c>
      <c r="E13" s="418">
        <f>+G13+I13+K13</f>
        <v>0</v>
      </c>
      <c r="F13" s="416"/>
      <c r="G13" s="416"/>
      <c r="H13" s="416"/>
      <c r="I13" s="416"/>
      <c r="J13" s="416"/>
      <c r="K13" s="438"/>
      <c r="L13" s="417">
        <v>3</v>
      </c>
      <c r="M13" s="635"/>
      <c r="N13" s="575"/>
      <c r="O13" s="875">
        <f t="shared" ref="O13:U14" si="1">+IF(E13&gt;D13,111,0)</f>
        <v>0</v>
      </c>
      <c r="P13" s="575"/>
      <c r="Q13" s="875">
        <f t="shared" si="1"/>
        <v>0</v>
      </c>
      <c r="R13" s="575"/>
      <c r="S13" s="875">
        <f t="shared" si="1"/>
        <v>0</v>
      </c>
      <c r="T13" s="575"/>
      <c r="U13" s="875">
        <f t="shared" si="1"/>
        <v>0</v>
      </c>
      <c r="V13" s="625"/>
      <c r="W13" s="625"/>
      <c r="X13" s="625"/>
      <c r="Y13" s="625"/>
      <c r="Z13" s="625"/>
      <c r="AA13" s="625"/>
      <c r="AB13" s="625"/>
      <c r="AC13" s="625"/>
      <c r="AD13" s="625"/>
      <c r="AE13" s="625"/>
      <c r="AF13" s="625"/>
      <c r="AG13" s="625"/>
    </row>
    <row r="14" spans="1:33" s="40" customFormat="1" ht="20.100000000000001" customHeight="1" thickTop="1" thickBot="1">
      <c r="A14" s="625"/>
      <c r="B14" s="815"/>
      <c r="C14" s="817" t="s">
        <v>432</v>
      </c>
      <c r="D14" s="418">
        <f t="shared" si="0"/>
        <v>0</v>
      </c>
      <c r="E14" s="418">
        <f t="shared" si="0"/>
        <v>0</v>
      </c>
      <c r="F14" s="416"/>
      <c r="G14" s="416"/>
      <c r="H14" s="416"/>
      <c r="I14" s="416"/>
      <c r="J14" s="416"/>
      <c r="K14" s="438"/>
      <c r="L14" s="417">
        <v>4</v>
      </c>
      <c r="M14" s="635"/>
      <c r="N14" s="575"/>
      <c r="O14" s="875">
        <f t="shared" si="1"/>
        <v>0</v>
      </c>
      <c r="P14" s="575"/>
      <c r="Q14" s="875">
        <f t="shared" si="1"/>
        <v>0</v>
      </c>
      <c r="R14" s="575"/>
      <c r="S14" s="875">
        <f t="shared" si="1"/>
        <v>0</v>
      </c>
      <c r="T14" s="575"/>
      <c r="U14" s="875">
        <f t="shared" si="1"/>
        <v>0</v>
      </c>
      <c r="V14" s="625"/>
      <c r="W14" s="625"/>
      <c r="X14" s="625"/>
      <c r="Y14" s="625"/>
      <c r="Z14" s="625"/>
      <c r="AA14" s="625"/>
      <c r="AB14" s="625"/>
      <c r="AC14" s="625"/>
      <c r="AD14" s="625"/>
      <c r="AE14" s="625"/>
      <c r="AF14" s="625"/>
      <c r="AG14" s="625"/>
    </row>
    <row r="15" spans="1:33" s="138" customFormat="1" ht="30" customHeight="1" thickTop="1" thickBot="1">
      <c r="A15" s="630"/>
      <c r="B15" s="815"/>
      <c r="C15" s="168" t="s">
        <v>433</v>
      </c>
      <c r="D15" s="418">
        <f t="shared" si="0"/>
        <v>0</v>
      </c>
      <c r="E15" s="418">
        <f t="shared" si="0"/>
        <v>0</v>
      </c>
      <c r="F15" s="416"/>
      <c r="G15" s="416"/>
      <c r="H15" s="416"/>
      <c r="I15" s="416"/>
      <c r="J15" s="416"/>
      <c r="K15" s="438"/>
      <c r="L15" s="417">
        <v>5</v>
      </c>
      <c r="M15" s="635"/>
      <c r="N15" s="875">
        <f>IF(D15&gt;SUM(D13,D14),111,0)</f>
        <v>0</v>
      </c>
      <c r="O15" s="875">
        <f>IF(E15&gt;SUM(E13,E14),111,0)+IF(E15&gt;D15,111,0)</f>
        <v>0</v>
      </c>
      <c r="P15" s="875">
        <f>IF(F15&gt;SUM(F13,F14),111,0)</f>
        <v>0</v>
      </c>
      <c r="Q15" s="875">
        <f>IF(G15&gt;SUM(G13,G14),111,0)+IF(G15&gt;F15,111,0)</f>
        <v>0</v>
      </c>
      <c r="R15" s="875">
        <f>IF(H15&gt;SUM(H13,H14),111,0)</f>
        <v>0</v>
      </c>
      <c r="S15" s="875">
        <f>IF(I15&gt;SUM(I13,I14),111,0)+IF(I15&gt;H15,111,0)</f>
        <v>0</v>
      </c>
      <c r="T15" s="875">
        <f>IF(J15&gt;SUM(J13,J14),111,0)</f>
        <v>0</v>
      </c>
      <c r="U15" s="875">
        <f>IF(K15&gt;SUM(K13,K14),111,0)+IF(K15&gt;J15,111,0)</f>
        <v>0</v>
      </c>
      <c r="V15" s="630"/>
      <c r="W15" s="630"/>
      <c r="X15" s="630"/>
      <c r="Y15" s="630"/>
      <c r="Z15" s="630"/>
      <c r="AA15" s="630"/>
      <c r="AB15" s="630"/>
      <c r="AC15" s="630"/>
      <c r="AD15" s="630"/>
      <c r="AE15" s="630"/>
      <c r="AF15" s="630"/>
      <c r="AG15" s="630"/>
    </row>
    <row r="16" spans="1:33" s="138" customFormat="1" ht="20.100000000000001" customHeight="1" thickTop="1" thickBot="1">
      <c r="A16" s="630"/>
      <c r="B16" s="815"/>
      <c r="C16" s="817" t="s">
        <v>434</v>
      </c>
      <c r="D16" s="418">
        <f t="shared" si="0"/>
        <v>0</v>
      </c>
      <c r="E16" s="418">
        <f t="shared" si="0"/>
        <v>0</v>
      </c>
      <c r="F16" s="423"/>
      <c r="G16" s="423"/>
      <c r="H16" s="423"/>
      <c r="I16" s="423"/>
      <c r="J16" s="423"/>
      <c r="K16" s="423"/>
      <c r="L16" s="417">
        <v>6</v>
      </c>
      <c r="M16" s="635"/>
      <c r="N16" s="875">
        <f>IF(D16&gt;D15,111,0)</f>
        <v>0</v>
      </c>
      <c r="O16" s="875">
        <f t="shared" ref="O16" si="2">IF(E16&gt;E15,111,0)</f>
        <v>0</v>
      </c>
      <c r="P16" s="875">
        <f t="shared" ref="P16:U16" si="3">IF(F16&gt;F15,111,0)</f>
        <v>0</v>
      </c>
      <c r="Q16" s="875">
        <f t="shared" si="3"/>
        <v>0</v>
      </c>
      <c r="R16" s="875">
        <f t="shared" si="3"/>
        <v>0</v>
      </c>
      <c r="S16" s="875">
        <f t="shared" si="3"/>
        <v>0</v>
      </c>
      <c r="T16" s="875">
        <f t="shared" si="3"/>
        <v>0</v>
      </c>
      <c r="U16" s="875">
        <f t="shared" si="3"/>
        <v>0</v>
      </c>
      <c r="V16" s="630"/>
      <c r="W16" s="630"/>
      <c r="X16" s="630"/>
      <c r="Y16" s="630"/>
      <c r="Z16" s="630"/>
      <c r="AA16" s="630"/>
      <c r="AB16" s="630"/>
      <c r="AC16" s="630"/>
      <c r="AD16" s="630"/>
      <c r="AE16" s="630"/>
      <c r="AF16" s="630"/>
      <c r="AG16" s="630"/>
    </row>
    <row r="17" spans="1:33" s="139" customFormat="1" ht="30" customHeight="1" thickTop="1" thickBot="1">
      <c r="A17" s="640"/>
      <c r="B17" s="814"/>
      <c r="C17" s="168" t="s">
        <v>435</v>
      </c>
      <c r="D17" s="418">
        <f t="shared" si="0"/>
        <v>0</v>
      </c>
      <c r="E17" s="418">
        <f t="shared" si="0"/>
        <v>0</v>
      </c>
      <c r="F17" s="743">
        <f>SUM(F18:F20)</f>
        <v>0</v>
      </c>
      <c r="G17" s="743">
        <f t="shared" ref="G17:K17" si="4">SUM(G18:G20)</f>
        <v>0</v>
      </c>
      <c r="H17" s="743">
        <f t="shared" si="4"/>
        <v>0</v>
      </c>
      <c r="I17" s="743">
        <f t="shared" si="4"/>
        <v>0</v>
      </c>
      <c r="J17" s="743">
        <f t="shared" si="4"/>
        <v>0</v>
      </c>
      <c r="K17" s="743">
        <f t="shared" si="4"/>
        <v>0</v>
      </c>
      <c r="L17" s="417">
        <v>7</v>
      </c>
      <c r="M17" s="635"/>
      <c r="N17" s="875">
        <f>IF(D17&lt;&gt;SUM(D18,D19,D20),111,0)</f>
        <v>0</v>
      </c>
      <c r="O17" s="875">
        <f t="shared" ref="O17" si="5">IF(E17&lt;&gt;SUM(E18,E19,E20),111,0)</f>
        <v>0</v>
      </c>
      <c r="P17" s="875">
        <f t="shared" ref="P17:U17" si="6">IF(F17&lt;&gt;SUM(F18,F19,F20),111,0)</f>
        <v>0</v>
      </c>
      <c r="Q17" s="875">
        <f t="shared" si="6"/>
        <v>0</v>
      </c>
      <c r="R17" s="875">
        <f t="shared" si="6"/>
        <v>0</v>
      </c>
      <c r="S17" s="875">
        <f t="shared" si="6"/>
        <v>0</v>
      </c>
      <c r="T17" s="875">
        <f t="shared" si="6"/>
        <v>0</v>
      </c>
      <c r="U17" s="875">
        <f t="shared" si="6"/>
        <v>0</v>
      </c>
      <c r="V17" s="640"/>
      <c r="W17" s="640"/>
      <c r="X17" s="640"/>
      <c r="Y17" s="640"/>
      <c r="Z17" s="640"/>
      <c r="AA17" s="640"/>
      <c r="AB17" s="640"/>
      <c r="AC17" s="640"/>
      <c r="AD17" s="640"/>
      <c r="AE17" s="640"/>
      <c r="AF17" s="640"/>
      <c r="AG17" s="640"/>
    </row>
    <row r="18" spans="1:33" s="139" customFormat="1" ht="20.100000000000001" customHeight="1" thickTop="1" thickBot="1">
      <c r="A18" s="640"/>
      <c r="B18" s="814"/>
      <c r="C18" s="817" t="s">
        <v>436</v>
      </c>
      <c r="D18" s="418">
        <f t="shared" si="0"/>
        <v>0</v>
      </c>
      <c r="E18" s="418">
        <f t="shared" si="0"/>
        <v>0</v>
      </c>
      <c r="F18" s="416"/>
      <c r="G18" s="416"/>
      <c r="H18" s="482"/>
      <c r="I18" s="482"/>
      <c r="J18" s="482"/>
      <c r="K18" s="482"/>
      <c r="L18" s="417">
        <v>8</v>
      </c>
      <c r="M18" s="635"/>
      <c r="N18" s="575"/>
      <c r="O18" s="875">
        <f t="shared" ref="O18:O20" si="7">+IF(E18&gt;D18,111,0)</f>
        <v>0</v>
      </c>
      <c r="P18" s="575"/>
      <c r="Q18" s="875">
        <f>+IF(G18&gt;F18,111,0)</f>
        <v>0</v>
      </c>
      <c r="R18" s="575"/>
      <c r="S18" s="875">
        <f t="shared" ref="S18:S20" si="8">+IF(I18&gt;H18,111,0)</f>
        <v>0</v>
      </c>
      <c r="T18" s="575"/>
      <c r="U18" s="875">
        <f t="shared" ref="U18:U20" si="9">+IF(K18&gt;J18,111,0)</f>
        <v>0</v>
      </c>
      <c r="V18" s="640"/>
      <c r="W18" s="640"/>
      <c r="X18" s="640"/>
      <c r="Y18" s="640"/>
      <c r="Z18" s="640"/>
      <c r="AA18" s="640"/>
      <c r="AB18" s="640"/>
      <c r="AC18" s="640"/>
      <c r="AD18" s="640"/>
      <c r="AE18" s="640"/>
      <c r="AF18" s="640"/>
      <c r="AG18" s="640"/>
    </row>
    <row r="19" spans="1:33" s="40" customFormat="1" ht="20.100000000000001" customHeight="1" thickTop="1" thickBot="1">
      <c r="A19" s="625"/>
      <c r="B19" s="815"/>
      <c r="C19" s="817" t="s">
        <v>437</v>
      </c>
      <c r="D19" s="418">
        <f t="shared" si="0"/>
        <v>0</v>
      </c>
      <c r="E19" s="418">
        <f t="shared" si="0"/>
        <v>0</v>
      </c>
      <c r="F19" s="416"/>
      <c r="G19" s="482"/>
      <c r="H19" s="482"/>
      <c r="I19" s="482"/>
      <c r="J19" s="482"/>
      <c r="K19" s="482"/>
      <c r="L19" s="417">
        <v>9</v>
      </c>
      <c r="M19" s="635"/>
      <c r="N19" s="575"/>
      <c r="O19" s="875">
        <f t="shared" si="7"/>
        <v>0</v>
      </c>
      <c r="P19" s="575"/>
      <c r="Q19" s="875">
        <f>+IF(G19&gt;F19,111,0)</f>
        <v>0</v>
      </c>
      <c r="R19" s="575"/>
      <c r="S19" s="875">
        <f t="shared" si="8"/>
        <v>0</v>
      </c>
      <c r="T19" s="575"/>
      <c r="U19" s="875">
        <f t="shared" si="9"/>
        <v>0</v>
      </c>
      <c r="V19" s="625"/>
      <c r="W19" s="625"/>
      <c r="X19" s="625"/>
      <c r="Y19" s="625"/>
      <c r="Z19" s="625"/>
      <c r="AA19" s="625"/>
      <c r="AB19" s="625"/>
      <c r="AC19" s="625"/>
      <c r="AD19" s="625"/>
      <c r="AE19" s="625"/>
      <c r="AF19" s="625"/>
      <c r="AG19" s="625"/>
    </row>
    <row r="20" spans="1:33" s="40" customFormat="1" ht="20.100000000000001" customHeight="1" thickTop="1" thickBot="1">
      <c r="A20" s="625"/>
      <c r="B20" s="815"/>
      <c r="C20" s="817" t="s">
        <v>438</v>
      </c>
      <c r="D20" s="418">
        <f t="shared" si="0"/>
        <v>0</v>
      </c>
      <c r="E20" s="418">
        <f t="shared" si="0"/>
        <v>0</v>
      </c>
      <c r="F20" s="416"/>
      <c r="G20" s="482"/>
      <c r="H20" s="482"/>
      <c r="I20" s="482"/>
      <c r="J20" s="482"/>
      <c r="K20" s="482"/>
      <c r="L20" s="417">
        <v>10</v>
      </c>
      <c r="M20" s="635"/>
      <c r="N20" s="575"/>
      <c r="O20" s="875">
        <f t="shared" si="7"/>
        <v>0</v>
      </c>
      <c r="P20" s="575"/>
      <c r="Q20" s="875">
        <f>+IF(G20&gt;F20,111,0)</f>
        <v>0</v>
      </c>
      <c r="R20" s="575"/>
      <c r="S20" s="875">
        <f t="shared" si="8"/>
        <v>0</v>
      </c>
      <c r="T20" s="575"/>
      <c r="U20" s="875">
        <f t="shared" si="9"/>
        <v>0</v>
      </c>
      <c r="V20" s="625"/>
      <c r="W20" s="625"/>
      <c r="X20" s="625"/>
      <c r="Y20" s="625"/>
      <c r="Z20" s="625"/>
      <c r="AA20" s="625"/>
      <c r="AB20" s="625"/>
      <c r="AC20" s="625"/>
      <c r="AD20" s="625"/>
      <c r="AE20" s="625"/>
      <c r="AF20" s="625"/>
      <c r="AG20" s="625"/>
    </row>
    <row r="21" spans="1:33" s="138" customFormat="1" ht="30" customHeight="1" thickTop="1" thickBot="1">
      <c r="A21" s="630"/>
      <c r="B21" s="815"/>
      <c r="C21" s="168" t="s">
        <v>439</v>
      </c>
      <c r="D21" s="418">
        <f t="shared" si="0"/>
        <v>0</v>
      </c>
      <c r="E21" s="418">
        <f t="shared" si="0"/>
        <v>0</v>
      </c>
      <c r="F21" s="416"/>
      <c r="G21" s="482"/>
      <c r="H21" s="482"/>
      <c r="I21" s="482"/>
      <c r="J21" s="482"/>
      <c r="K21" s="482"/>
      <c r="L21" s="417">
        <v>11</v>
      </c>
      <c r="M21" s="635"/>
      <c r="N21" s="875">
        <f t="shared" ref="N21" si="10">IF(D21&lt;D22,111,0)</f>
        <v>0</v>
      </c>
      <c r="O21" s="875">
        <f t="shared" ref="O21" si="11">IF(E21&lt;E22,111,0)</f>
        <v>0</v>
      </c>
      <c r="P21" s="875">
        <f t="shared" ref="P21:U21" si="12">IF(F21&lt;F22,111,0)</f>
        <v>0</v>
      </c>
      <c r="Q21" s="875">
        <f t="shared" si="12"/>
        <v>0</v>
      </c>
      <c r="R21" s="875">
        <f t="shared" si="12"/>
        <v>0</v>
      </c>
      <c r="S21" s="875">
        <f t="shared" si="12"/>
        <v>0</v>
      </c>
      <c r="T21" s="875">
        <f t="shared" si="12"/>
        <v>0</v>
      </c>
      <c r="U21" s="875">
        <f t="shared" si="12"/>
        <v>0</v>
      </c>
      <c r="V21" s="630"/>
      <c r="W21" s="630"/>
      <c r="X21" s="630"/>
      <c r="Y21" s="630"/>
      <c r="Z21" s="630"/>
      <c r="AA21" s="630"/>
      <c r="AB21" s="630"/>
      <c r="AC21" s="630"/>
      <c r="AD21" s="630"/>
      <c r="AE21" s="630"/>
      <c r="AF21" s="630"/>
      <c r="AG21" s="630"/>
    </row>
    <row r="22" spans="1:33" s="138" customFormat="1" ht="20.100000000000001" customHeight="1" thickTop="1" thickBot="1">
      <c r="A22" s="630"/>
      <c r="B22" s="815"/>
      <c r="C22" s="817" t="s">
        <v>440</v>
      </c>
      <c r="D22" s="418">
        <f t="shared" si="0"/>
        <v>0</v>
      </c>
      <c r="E22" s="418">
        <f t="shared" si="0"/>
        <v>0</v>
      </c>
      <c r="F22" s="482"/>
      <c r="G22" s="482"/>
      <c r="H22" s="482"/>
      <c r="I22" s="482"/>
      <c r="J22" s="482"/>
      <c r="K22" s="482"/>
      <c r="L22" s="417">
        <v>12</v>
      </c>
      <c r="M22" s="635"/>
      <c r="N22" s="635"/>
      <c r="O22" s="875">
        <f>+IF(E22&gt;D22,111,0)</f>
        <v>0</v>
      </c>
      <c r="P22" s="787"/>
      <c r="Q22" s="875">
        <f>+IF(G22&gt;F22,111,0)</f>
        <v>0</v>
      </c>
      <c r="R22" s="787"/>
      <c r="S22" s="875">
        <f>+IF(I22&gt;H22,111,0)</f>
        <v>0</v>
      </c>
      <c r="T22" s="787"/>
      <c r="U22" s="875">
        <f>+IF(K22&gt;J22,111,0)</f>
        <v>0</v>
      </c>
      <c r="V22" s="630"/>
      <c r="W22" s="630"/>
      <c r="X22" s="630"/>
      <c r="Y22" s="630"/>
      <c r="Z22" s="630"/>
      <c r="AA22" s="630"/>
      <c r="AB22" s="630"/>
      <c r="AC22" s="630"/>
      <c r="AD22" s="630"/>
      <c r="AE22" s="630"/>
      <c r="AF22" s="630"/>
      <c r="AG22" s="630"/>
    </row>
    <row r="23" spans="1:33" s="29" customFormat="1" ht="27.6" customHeight="1" thickTop="1">
      <c r="B23" s="882"/>
      <c r="C23" s="976" t="s">
        <v>466</v>
      </c>
      <c r="D23" s="976"/>
      <c r="E23" s="976"/>
      <c r="F23" s="976"/>
      <c r="G23" s="976"/>
      <c r="H23" s="976"/>
      <c r="I23" s="976"/>
      <c r="J23" s="976"/>
      <c r="K23" s="976"/>
      <c r="L23" s="881" t="s">
        <v>314</v>
      </c>
      <c r="M23" s="39"/>
      <c r="N23" s="39"/>
      <c r="O23" s="39"/>
      <c r="P23" s="619"/>
      <c r="Q23" s="619"/>
    </row>
    <row r="24" spans="1:33" s="619" customFormat="1" ht="10.15" customHeight="1">
      <c r="B24" s="818"/>
      <c r="C24" s="818"/>
      <c r="D24" s="819"/>
      <c r="E24" s="819"/>
      <c r="F24" s="819"/>
      <c r="G24" s="819"/>
      <c r="H24" s="819"/>
      <c r="I24" s="819"/>
      <c r="J24" s="819"/>
      <c r="K24" s="820"/>
      <c r="L24" s="819"/>
      <c r="M24" s="652"/>
      <c r="N24" s="652"/>
      <c r="O24" s="652"/>
    </row>
    <row r="25" spans="1:33" s="619" customFormat="1" ht="14.25">
      <c r="B25" s="818"/>
      <c r="C25" s="805" t="s">
        <v>464</v>
      </c>
      <c r="D25" s="819"/>
      <c r="E25" s="819"/>
      <c r="F25" s="819"/>
      <c r="G25" s="819"/>
      <c r="H25" s="819"/>
      <c r="I25" s="819"/>
      <c r="J25" s="819"/>
      <c r="K25" s="820"/>
      <c r="L25" s="819"/>
      <c r="M25" s="652"/>
      <c r="N25" s="652"/>
      <c r="O25" s="652"/>
    </row>
    <row r="26" spans="1:33" s="619" customFormat="1">
      <c r="B26" s="818"/>
      <c r="C26" s="818"/>
      <c r="D26" s="819"/>
      <c r="E26" s="819"/>
      <c r="F26" s="819"/>
      <c r="G26" s="819"/>
      <c r="H26" s="819"/>
      <c r="I26" s="819"/>
      <c r="J26" s="819"/>
      <c r="K26" s="820"/>
      <c r="L26" s="819"/>
      <c r="M26" s="652"/>
      <c r="N26" s="652"/>
      <c r="O26" s="652"/>
    </row>
    <row r="27" spans="1:33" s="619" customFormat="1">
      <c r="B27" s="818"/>
      <c r="C27" s="818"/>
      <c r="D27" s="819"/>
      <c r="E27" s="819"/>
      <c r="F27" s="819"/>
      <c r="G27" s="819"/>
      <c r="H27" s="819"/>
      <c r="I27" s="819"/>
      <c r="J27" s="819"/>
      <c r="K27" s="820"/>
      <c r="L27" s="819"/>
      <c r="M27" s="652"/>
      <c r="N27" s="652"/>
      <c r="O27" s="652"/>
    </row>
    <row r="28" spans="1:33" s="619" customFormat="1">
      <c r="B28" s="818"/>
      <c r="C28" s="818"/>
      <c r="D28" s="819"/>
      <c r="E28" s="819"/>
      <c r="F28" s="819"/>
      <c r="G28" s="819"/>
      <c r="H28" s="819"/>
      <c r="I28" s="819"/>
      <c r="J28" s="819"/>
      <c r="K28" s="820"/>
      <c r="L28" s="819"/>
      <c r="M28" s="652"/>
      <c r="N28" s="652"/>
      <c r="O28" s="652"/>
    </row>
    <row r="29" spans="1:33" s="619" customFormat="1">
      <c r="B29" s="818"/>
      <c r="C29" s="818"/>
      <c r="D29" s="819"/>
      <c r="E29" s="819"/>
      <c r="F29" s="819"/>
      <c r="G29" s="819"/>
      <c r="H29" s="819"/>
      <c r="I29" s="819"/>
      <c r="J29" s="819"/>
      <c r="K29" s="820"/>
      <c r="L29" s="819"/>
      <c r="M29" s="652"/>
      <c r="N29" s="652"/>
      <c r="O29" s="652"/>
    </row>
    <row r="30" spans="1:33" s="619" customFormat="1">
      <c r="B30" s="818"/>
      <c r="C30" s="818"/>
      <c r="D30" s="819"/>
      <c r="E30" s="819"/>
      <c r="F30" s="819"/>
      <c r="G30" s="819"/>
      <c r="H30" s="819"/>
      <c r="I30" s="819"/>
      <c r="J30" s="819"/>
      <c r="K30" s="820"/>
      <c r="L30" s="819"/>
      <c r="M30" s="652"/>
      <c r="N30" s="652"/>
      <c r="O30" s="652"/>
    </row>
    <row r="31" spans="1:33" s="619" customFormat="1">
      <c r="B31" s="818"/>
      <c r="C31" s="818"/>
      <c r="D31" s="819"/>
      <c r="E31" s="819"/>
      <c r="F31" s="819"/>
      <c r="G31" s="819"/>
      <c r="H31" s="819"/>
      <c r="I31" s="819"/>
      <c r="J31" s="819"/>
      <c r="K31" s="820"/>
      <c r="L31" s="819"/>
      <c r="M31" s="652"/>
      <c r="N31" s="652"/>
      <c r="O31" s="652"/>
    </row>
    <row r="32" spans="1:33" s="619" customFormat="1">
      <c r="B32" s="818"/>
      <c r="C32" s="410" t="s">
        <v>313</v>
      </c>
      <c r="D32" s="824" t="str">
        <f>K2</f>
        <v>XXXXXX</v>
      </c>
      <c r="E32" s="819"/>
      <c r="F32" s="819"/>
      <c r="G32" s="819"/>
      <c r="H32" s="819"/>
      <c r="I32" s="819"/>
      <c r="J32" s="819"/>
      <c r="K32" s="820"/>
      <c r="L32" s="819"/>
      <c r="M32" s="652"/>
      <c r="N32" s="652"/>
      <c r="O32" s="652"/>
    </row>
    <row r="33" spans="2:15" s="619" customFormat="1">
      <c r="B33" s="818"/>
      <c r="C33" s="412"/>
      <c r="D33" s="824" t="str">
        <f>K1</f>
        <v>DD7A9</v>
      </c>
      <c r="E33" s="819"/>
      <c r="F33" s="819"/>
      <c r="G33" s="819"/>
      <c r="H33" s="819"/>
      <c r="I33" s="819"/>
      <c r="J33" s="819"/>
      <c r="K33" s="820"/>
      <c r="L33" s="819"/>
      <c r="M33" s="652"/>
      <c r="N33" s="652"/>
      <c r="O33" s="652"/>
    </row>
    <row r="34" spans="2:15" s="619" customFormat="1">
      <c r="B34" s="818"/>
      <c r="C34" s="412"/>
      <c r="D34" s="825">
        <f>K3</f>
        <v>44681</v>
      </c>
      <c r="E34" s="819"/>
      <c r="F34" s="819"/>
      <c r="G34" s="819"/>
      <c r="H34" s="819"/>
      <c r="I34" s="819"/>
      <c r="J34" s="819"/>
      <c r="K34" s="820"/>
      <c r="L34" s="819"/>
      <c r="M34" s="652"/>
      <c r="N34" s="652"/>
      <c r="O34" s="652"/>
    </row>
    <row r="35" spans="2:15" s="619" customFormat="1">
      <c r="B35" s="818"/>
      <c r="C35" s="414"/>
      <c r="D35" s="788" t="s">
        <v>441</v>
      </c>
      <c r="E35" s="819"/>
      <c r="F35" s="819"/>
      <c r="G35" s="819"/>
      <c r="H35" s="819"/>
      <c r="I35" s="819"/>
      <c r="J35" s="819"/>
      <c r="K35" s="820"/>
      <c r="L35" s="819"/>
      <c r="M35" s="652"/>
      <c r="N35" s="652"/>
      <c r="O35" s="652"/>
    </row>
    <row r="36" spans="2:15" s="619" customFormat="1">
      <c r="B36" s="818"/>
      <c r="C36" s="414"/>
      <c r="D36" s="826" t="str">
        <f>D10</f>
        <v>Col. 01</v>
      </c>
      <c r="E36" s="819"/>
      <c r="F36" s="819"/>
      <c r="G36" s="819"/>
      <c r="H36" s="819"/>
      <c r="I36" s="819"/>
      <c r="J36" s="819"/>
      <c r="K36" s="820"/>
      <c r="L36" s="819"/>
      <c r="M36" s="652"/>
      <c r="N36" s="652"/>
      <c r="O36" s="652"/>
    </row>
    <row r="37" spans="2:15" s="619" customFormat="1">
      <c r="B37" s="818"/>
      <c r="C37" s="818"/>
      <c r="D37" s="819"/>
      <c r="E37" s="819"/>
      <c r="F37" s="819"/>
      <c r="G37" s="819"/>
      <c r="H37" s="819"/>
      <c r="I37" s="819"/>
      <c r="J37" s="819"/>
      <c r="K37" s="820"/>
      <c r="L37" s="819"/>
      <c r="M37" s="652"/>
      <c r="N37" s="652"/>
      <c r="O37" s="652"/>
    </row>
    <row r="38" spans="2:15" s="619" customFormat="1">
      <c r="B38" s="818"/>
      <c r="C38" s="818"/>
      <c r="D38" s="819"/>
      <c r="E38" s="819"/>
      <c r="F38" s="819"/>
      <c r="G38" s="819"/>
      <c r="H38" s="819"/>
      <c r="I38" s="819"/>
      <c r="J38" s="819"/>
      <c r="K38" s="820"/>
      <c r="L38" s="819"/>
      <c r="M38" s="652"/>
      <c r="N38" s="652"/>
      <c r="O38" s="652"/>
    </row>
    <row r="39" spans="2:15" s="619" customFormat="1">
      <c r="B39" s="818"/>
      <c r="C39" s="818"/>
      <c r="D39" s="819"/>
      <c r="E39" s="819"/>
      <c r="F39" s="819"/>
      <c r="G39" s="819"/>
      <c r="H39" s="819"/>
      <c r="I39" s="819"/>
      <c r="J39" s="819"/>
      <c r="K39" s="820"/>
      <c r="L39" s="819"/>
      <c r="M39" s="652"/>
      <c r="N39" s="652"/>
      <c r="O39" s="652"/>
    </row>
    <row r="40" spans="2:15" s="619" customFormat="1">
      <c r="B40" s="818"/>
      <c r="C40" s="818"/>
      <c r="D40" s="819"/>
      <c r="E40" s="819"/>
      <c r="F40" s="819"/>
      <c r="G40" s="819"/>
      <c r="H40" s="819"/>
      <c r="I40" s="819"/>
      <c r="J40" s="819"/>
      <c r="K40" s="820"/>
      <c r="L40" s="819"/>
      <c r="M40" s="652"/>
      <c r="N40" s="652"/>
      <c r="O40" s="652"/>
    </row>
    <row r="41" spans="2:15" s="619" customFormat="1">
      <c r="B41" s="818"/>
      <c r="C41" s="818"/>
      <c r="D41" s="819"/>
      <c r="E41" s="819"/>
      <c r="F41" s="819"/>
      <c r="G41" s="819"/>
      <c r="H41" s="819"/>
      <c r="I41" s="819"/>
      <c r="J41" s="819"/>
      <c r="K41" s="820"/>
      <c r="L41" s="819"/>
      <c r="M41" s="652"/>
      <c r="N41" s="652"/>
      <c r="O41" s="652"/>
    </row>
    <row r="42" spans="2:15" s="619" customFormat="1">
      <c r="B42" s="818"/>
      <c r="C42" s="818"/>
      <c r="D42" s="819"/>
      <c r="E42" s="819"/>
      <c r="F42" s="819"/>
      <c r="G42" s="819"/>
      <c r="H42" s="819"/>
      <c r="I42" s="819"/>
      <c r="J42" s="819"/>
      <c r="K42" s="820"/>
      <c r="L42" s="819"/>
      <c r="M42" s="652"/>
      <c r="N42" s="652"/>
      <c r="O42" s="652"/>
    </row>
    <row r="43" spans="2:15" s="619" customFormat="1">
      <c r="B43" s="818"/>
      <c r="C43" s="818"/>
      <c r="D43" s="819"/>
      <c r="E43" s="819"/>
      <c r="F43" s="819"/>
      <c r="G43" s="819"/>
      <c r="H43" s="819"/>
      <c r="I43" s="819"/>
      <c r="J43" s="819"/>
      <c r="K43" s="820"/>
      <c r="L43" s="819"/>
      <c r="M43" s="652"/>
      <c r="N43" s="652"/>
      <c r="O43" s="652"/>
    </row>
    <row r="44" spans="2:15" s="619" customFormat="1">
      <c r="B44" s="818"/>
      <c r="C44" s="818"/>
      <c r="D44" s="819"/>
      <c r="E44" s="819"/>
      <c r="F44" s="819"/>
      <c r="G44" s="819"/>
      <c r="H44" s="819"/>
      <c r="I44" s="819"/>
      <c r="J44" s="819"/>
      <c r="K44" s="820"/>
      <c r="L44" s="819"/>
      <c r="M44" s="652"/>
      <c r="N44" s="652"/>
      <c r="O44" s="652"/>
    </row>
    <row r="45" spans="2:15" s="619" customFormat="1">
      <c r="B45" s="818"/>
      <c r="C45" s="818"/>
      <c r="D45" s="819"/>
      <c r="E45" s="819"/>
      <c r="F45" s="819"/>
      <c r="G45" s="819"/>
      <c r="H45" s="819"/>
      <c r="I45" s="819"/>
      <c r="J45" s="819"/>
      <c r="K45" s="820"/>
      <c r="L45" s="819"/>
      <c r="M45" s="652"/>
      <c r="N45" s="652"/>
      <c r="O45" s="652"/>
    </row>
    <row r="46" spans="2:15" s="619" customFormat="1">
      <c r="B46" s="818"/>
      <c r="C46" s="818"/>
      <c r="D46" s="819"/>
      <c r="E46" s="819"/>
      <c r="F46" s="819"/>
      <c r="G46" s="819"/>
      <c r="H46" s="819"/>
      <c r="I46" s="819"/>
      <c r="J46" s="819"/>
      <c r="K46" s="820"/>
      <c r="L46" s="819"/>
      <c r="M46" s="652"/>
      <c r="N46" s="652"/>
      <c r="O46" s="652"/>
    </row>
    <row r="47" spans="2:15" s="619" customFormat="1">
      <c r="B47" s="818"/>
      <c r="C47" s="818"/>
      <c r="D47" s="819"/>
      <c r="E47" s="819"/>
      <c r="F47" s="819"/>
      <c r="G47" s="819"/>
      <c r="H47" s="819"/>
      <c r="I47" s="819"/>
      <c r="J47" s="819"/>
      <c r="K47" s="820"/>
      <c r="L47" s="819"/>
      <c r="M47" s="652"/>
      <c r="N47" s="652"/>
      <c r="O47" s="652"/>
    </row>
    <row r="48" spans="2:15" s="619" customFormat="1">
      <c r="B48" s="818"/>
      <c r="C48" s="818"/>
      <c r="D48" s="819"/>
      <c r="E48" s="819"/>
      <c r="F48" s="819"/>
      <c r="G48" s="819"/>
      <c r="H48" s="819"/>
      <c r="I48" s="819"/>
      <c r="J48" s="819"/>
      <c r="K48" s="820"/>
      <c r="L48" s="819"/>
      <c r="M48" s="652"/>
      <c r="N48" s="652"/>
      <c r="O48" s="652"/>
    </row>
    <row r="49" spans="2:15" s="619" customFormat="1">
      <c r="B49" s="818"/>
      <c r="C49" s="818"/>
      <c r="D49" s="819"/>
      <c r="E49" s="819"/>
      <c r="F49" s="819"/>
      <c r="G49" s="819"/>
      <c r="H49" s="819"/>
      <c r="I49" s="819"/>
      <c r="J49" s="819"/>
      <c r="K49" s="820"/>
      <c r="L49" s="819"/>
      <c r="M49" s="652"/>
      <c r="N49" s="652"/>
      <c r="O49" s="652"/>
    </row>
    <row r="50" spans="2:15" s="619" customFormat="1">
      <c r="B50" s="818"/>
      <c r="C50" s="818"/>
      <c r="D50" s="819"/>
      <c r="E50" s="819"/>
      <c r="F50" s="819"/>
      <c r="G50" s="819"/>
      <c r="H50" s="819"/>
      <c r="I50" s="819"/>
      <c r="J50" s="819"/>
      <c r="K50" s="820"/>
      <c r="L50" s="819"/>
      <c r="M50" s="652"/>
      <c r="N50" s="652"/>
      <c r="O50" s="652"/>
    </row>
    <row r="51" spans="2:15" s="619" customFormat="1">
      <c r="B51" s="818"/>
      <c r="C51" s="818"/>
      <c r="D51" s="819"/>
      <c r="E51" s="819"/>
      <c r="F51" s="819"/>
      <c r="G51" s="819"/>
      <c r="H51" s="819"/>
      <c r="I51" s="819"/>
      <c r="J51" s="819"/>
      <c r="K51" s="820"/>
      <c r="L51" s="819"/>
      <c r="M51" s="652"/>
      <c r="N51" s="652"/>
      <c r="O51" s="652"/>
    </row>
    <row r="52" spans="2:15" s="619" customFormat="1">
      <c r="B52" s="818"/>
      <c r="C52" s="818"/>
      <c r="D52" s="819"/>
      <c r="E52" s="819"/>
      <c r="F52" s="819"/>
      <c r="G52" s="819"/>
      <c r="H52" s="819"/>
      <c r="I52" s="819"/>
      <c r="J52" s="819"/>
      <c r="K52" s="820"/>
      <c r="L52" s="819"/>
      <c r="M52" s="652"/>
      <c r="N52" s="652"/>
      <c r="O52" s="652"/>
    </row>
    <row r="53" spans="2:15" s="619" customFormat="1">
      <c r="B53" s="818"/>
      <c r="C53" s="818"/>
      <c r="D53" s="819"/>
      <c r="E53" s="819"/>
      <c r="F53" s="819"/>
      <c r="G53" s="819"/>
      <c r="H53" s="819"/>
      <c r="I53" s="819"/>
      <c r="J53" s="819"/>
      <c r="K53" s="820"/>
      <c r="L53" s="819"/>
      <c r="M53" s="652"/>
      <c r="N53" s="652"/>
      <c r="O53" s="652"/>
    </row>
    <row r="54" spans="2:15" s="619" customFormat="1">
      <c r="B54" s="818"/>
      <c r="C54" s="818"/>
      <c r="D54" s="819"/>
      <c r="E54" s="819"/>
      <c r="F54" s="819"/>
      <c r="G54" s="819"/>
      <c r="H54" s="819"/>
      <c r="I54" s="819"/>
      <c r="J54" s="819"/>
      <c r="K54" s="820"/>
      <c r="L54" s="819"/>
      <c r="M54" s="652"/>
      <c r="N54" s="652"/>
      <c r="O54" s="652"/>
    </row>
    <row r="55" spans="2:15" s="619" customFormat="1">
      <c r="B55" s="818"/>
      <c r="C55" s="818"/>
      <c r="D55" s="819"/>
      <c r="E55" s="819"/>
      <c r="F55" s="819"/>
      <c r="G55" s="819"/>
      <c r="H55" s="819"/>
      <c r="I55" s="819"/>
      <c r="J55" s="819"/>
      <c r="K55" s="820"/>
      <c r="L55" s="819"/>
      <c r="M55" s="652"/>
      <c r="N55" s="652"/>
      <c r="O55" s="652"/>
    </row>
    <row r="56" spans="2:15" s="619" customFormat="1">
      <c r="B56" s="818"/>
      <c r="C56" s="818"/>
      <c r="D56" s="819"/>
      <c r="E56" s="819"/>
      <c r="F56" s="819"/>
      <c r="G56" s="819"/>
      <c r="H56" s="819"/>
      <c r="I56" s="819"/>
      <c r="J56" s="819"/>
      <c r="K56" s="820"/>
      <c r="L56" s="819"/>
      <c r="M56" s="652"/>
      <c r="N56" s="652"/>
      <c r="O56" s="652"/>
    </row>
    <row r="57" spans="2:15" s="619" customFormat="1">
      <c r="B57" s="818"/>
      <c r="C57" s="818"/>
      <c r="D57" s="819"/>
      <c r="E57" s="819"/>
      <c r="F57" s="819"/>
      <c r="G57" s="819"/>
      <c r="H57" s="819"/>
      <c r="I57" s="819"/>
      <c r="J57" s="819"/>
      <c r="K57" s="820"/>
      <c r="L57" s="819"/>
      <c r="M57" s="652"/>
      <c r="N57" s="652"/>
      <c r="O57" s="652"/>
    </row>
    <row r="58" spans="2:15" s="619" customFormat="1">
      <c r="B58" s="818"/>
      <c r="C58" s="818"/>
      <c r="D58" s="819"/>
      <c r="E58" s="819"/>
      <c r="F58" s="819"/>
      <c r="G58" s="819"/>
      <c r="H58" s="819"/>
      <c r="I58" s="819"/>
      <c r="J58" s="819"/>
      <c r="K58" s="820"/>
      <c r="L58" s="819"/>
      <c r="M58" s="652"/>
      <c r="N58" s="652"/>
      <c r="O58" s="652"/>
    </row>
    <row r="59" spans="2:15" s="619" customFormat="1">
      <c r="B59" s="818"/>
      <c r="C59" s="818"/>
      <c r="D59" s="819"/>
      <c r="E59" s="819"/>
      <c r="F59" s="819"/>
      <c r="G59" s="819"/>
      <c r="H59" s="819"/>
      <c r="I59" s="819"/>
      <c r="J59" s="819"/>
      <c r="K59" s="820"/>
      <c r="L59" s="819"/>
      <c r="M59" s="652"/>
      <c r="N59" s="652"/>
      <c r="O59" s="652"/>
    </row>
    <row r="60" spans="2:15" s="619" customFormat="1">
      <c r="B60" s="818"/>
      <c r="C60" s="818"/>
      <c r="D60" s="819"/>
      <c r="E60" s="819"/>
      <c r="F60" s="819"/>
      <c r="G60" s="819"/>
      <c r="H60" s="819"/>
      <c r="I60" s="819"/>
      <c r="J60" s="819"/>
      <c r="K60" s="820"/>
      <c r="L60" s="819"/>
      <c r="M60" s="652"/>
      <c r="N60" s="652"/>
      <c r="O60" s="652"/>
    </row>
    <row r="61" spans="2:15" s="619" customFormat="1">
      <c r="B61" s="818"/>
      <c r="C61" s="818"/>
      <c r="D61" s="819"/>
      <c r="E61" s="819"/>
      <c r="F61" s="819"/>
      <c r="G61" s="819"/>
      <c r="H61" s="819"/>
      <c r="I61" s="819"/>
      <c r="J61" s="819"/>
      <c r="K61" s="820"/>
      <c r="L61" s="819"/>
      <c r="M61" s="652"/>
      <c r="N61" s="652"/>
      <c r="O61" s="652"/>
    </row>
    <row r="62" spans="2:15" s="619" customFormat="1">
      <c r="B62" s="818"/>
      <c r="C62" s="818"/>
      <c r="D62" s="819"/>
      <c r="E62" s="819"/>
      <c r="F62" s="819"/>
      <c r="G62" s="819"/>
      <c r="H62" s="819"/>
      <c r="I62" s="819"/>
      <c r="J62" s="819"/>
      <c r="K62" s="820"/>
      <c r="L62" s="819"/>
      <c r="M62" s="652"/>
      <c r="N62" s="652"/>
      <c r="O62" s="652"/>
    </row>
    <row r="63" spans="2:15" s="619" customFormat="1">
      <c r="B63" s="818"/>
      <c r="C63" s="818"/>
      <c r="D63" s="819"/>
      <c r="E63" s="819"/>
      <c r="F63" s="819"/>
      <c r="G63" s="819"/>
      <c r="H63" s="819"/>
      <c r="I63" s="819"/>
      <c r="J63" s="819"/>
      <c r="K63" s="820"/>
      <c r="L63" s="819"/>
      <c r="M63" s="652"/>
      <c r="N63" s="652"/>
      <c r="O63" s="652"/>
    </row>
    <row r="64" spans="2:15" s="619" customFormat="1">
      <c r="B64" s="818"/>
      <c r="C64" s="818"/>
      <c r="D64" s="819"/>
      <c r="E64" s="819"/>
      <c r="F64" s="819"/>
      <c r="G64" s="819"/>
      <c r="H64" s="819"/>
      <c r="I64" s="819"/>
      <c r="J64" s="819"/>
      <c r="K64" s="820"/>
      <c r="L64" s="819"/>
      <c r="M64" s="652"/>
      <c r="N64" s="652"/>
      <c r="O64" s="652"/>
    </row>
    <row r="65" spans="2:15" s="619" customFormat="1">
      <c r="B65" s="818"/>
      <c r="C65" s="818"/>
      <c r="D65" s="819"/>
      <c r="E65" s="819"/>
      <c r="F65" s="819"/>
      <c r="G65" s="819"/>
      <c r="H65" s="819"/>
      <c r="I65" s="819"/>
      <c r="J65" s="819"/>
      <c r="K65" s="820"/>
      <c r="L65" s="819"/>
      <c r="M65" s="652"/>
      <c r="N65" s="652"/>
      <c r="O65" s="652"/>
    </row>
    <row r="66" spans="2:15" s="619" customFormat="1">
      <c r="B66" s="818"/>
      <c r="C66" s="818"/>
      <c r="D66" s="819"/>
      <c r="E66" s="819"/>
      <c r="F66" s="819"/>
      <c r="G66" s="819"/>
      <c r="H66" s="819"/>
      <c r="I66" s="819"/>
      <c r="J66" s="819"/>
      <c r="K66" s="820"/>
      <c r="L66" s="819"/>
      <c r="M66" s="652"/>
      <c r="N66" s="652"/>
      <c r="O66" s="652"/>
    </row>
    <row r="67" spans="2:15" s="619" customFormat="1">
      <c r="B67" s="818"/>
      <c r="C67" s="818"/>
      <c r="D67" s="819"/>
      <c r="E67" s="819"/>
      <c r="F67" s="819"/>
      <c r="G67" s="819"/>
      <c r="H67" s="819"/>
      <c r="I67" s="819"/>
      <c r="J67" s="819"/>
      <c r="K67" s="820"/>
      <c r="L67" s="819"/>
      <c r="M67" s="652"/>
      <c r="N67" s="652"/>
      <c r="O67" s="652"/>
    </row>
    <row r="68" spans="2:15" s="619" customFormat="1">
      <c r="B68" s="818"/>
      <c r="C68" s="818"/>
      <c r="D68" s="819"/>
      <c r="E68" s="819"/>
      <c r="F68" s="819"/>
      <c r="G68" s="819"/>
      <c r="H68" s="819"/>
      <c r="I68" s="819"/>
      <c r="J68" s="819"/>
      <c r="K68" s="820"/>
      <c r="L68" s="819"/>
      <c r="M68" s="652"/>
      <c r="N68" s="652"/>
      <c r="O68" s="652"/>
    </row>
    <row r="69" spans="2:15" s="619" customFormat="1">
      <c r="B69" s="818"/>
      <c r="C69" s="818"/>
      <c r="D69" s="819"/>
      <c r="E69" s="819"/>
      <c r="F69" s="819"/>
      <c r="G69" s="819"/>
      <c r="H69" s="819"/>
      <c r="I69" s="819"/>
      <c r="J69" s="819"/>
      <c r="K69" s="820"/>
      <c r="L69" s="819"/>
      <c r="M69" s="652"/>
      <c r="N69" s="652"/>
      <c r="O69" s="652"/>
    </row>
    <row r="70" spans="2:15" s="619" customFormat="1">
      <c r="B70" s="818"/>
      <c r="C70" s="818"/>
      <c r="D70" s="819"/>
      <c r="E70" s="819"/>
      <c r="F70" s="819"/>
      <c r="G70" s="819"/>
      <c r="H70" s="819"/>
      <c r="I70" s="819"/>
      <c r="J70" s="819"/>
      <c r="K70" s="820"/>
      <c r="L70" s="819"/>
      <c r="M70" s="652"/>
      <c r="N70" s="652"/>
      <c r="O70" s="652"/>
    </row>
    <row r="71" spans="2:15" s="619" customFormat="1">
      <c r="B71" s="818"/>
      <c r="C71" s="818"/>
      <c r="D71" s="819"/>
      <c r="E71" s="819"/>
      <c r="F71" s="819"/>
      <c r="G71" s="819"/>
      <c r="H71" s="819"/>
      <c r="I71" s="819"/>
      <c r="J71" s="819"/>
      <c r="K71" s="820"/>
      <c r="L71" s="819"/>
      <c r="M71" s="652"/>
      <c r="N71" s="652"/>
      <c r="O71" s="652"/>
    </row>
    <row r="72" spans="2:15" s="619" customFormat="1">
      <c r="B72" s="818"/>
      <c r="C72" s="818"/>
      <c r="D72" s="819"/>
      <c r="E72" s="819"/>
      <c r="F72" s="819"/>
      <c r="G72" s="819"/>
      <c r="H72" s="819"/>
      <c r="I72" s="819"/>
      <c r="J72" s="819"/>
      <c r="K72" s="820"/>
      <c r="L72" s="819"/>
      <c r="M72" s="652"/>
      <c r="N72" s="652"/>
      <c r="O72" s="652"/>
    </row>
    <row r="73" spans="2:15" s="619" customFormat="1">
      <c r="B73" s="818"/>
      <c r="C73" s="818"/>
      <c r="D73" s="819"/>
      <c r="E73" s="819"/>
      <c r="F73" s="819"/>
      <c r="G73" s="819"/>
      <c r="H73" s="819"/>
      <c r="I73" s="819"/>
      <c r="J73" s="819"/>
      <c r="K73" s="820"/>
      <c r="L73" s="819"/>
      <c r="M73" s="652"/>
      <c r="N73" s="652"/>
      <c r="O73" s="652"/>
    </row>
    <row r="74" spans="2:15" s="619" customFormat="1">
      <c r="B74" s="818"/>
      <c r="C74" s="818"/>
      <c r="D74" s="819"/>
      <c r="E74" s="819"/>
      <c r="F74" s="819"/>
      <c r="G74" s="819"/>
      <c r="H74" s="819"/>
      <c r="I74" s="819"/>
      <c r="J74" s="819"/>
      <c r="K74" s="820"/>
      <c r="L74" s="819"/>
      <c r="M74" s="652"/>
      <c r="N74" s="652"/>
      <c r="O74" s="652"/>
    </row>
    <row r="75" spans="2:15" s="619" customFormat="1">
      <c r="B75" s="818"/>
      <c r="C75" s="818"/>
      <c r="D75" s="819"/>
      <c r="E75" s="819"/>
      <c r="F75" s="819"/>
      <c r="G75" s="819"/>
      <c r="H75" s="819"/>
      <c r="I75" s="819"/>
      <c r="J75" s="819"/>
      <c r="K75" s="820"/>
      <c r="L75" s="819"/>
      <c r="M75" s="652"/>
      <c r="N75" s="652"/>
      <c r="O75" s="652"/>
    </row>
    <row r="76" spans="2:15" s="619" customFormat="1">
      <c r="B76" s="818"/>
      <c r="C76" s="818"/>
      <c r="D76" s="819"/>
      <c r="E76" s="819"/>
      <c r="F76" s="819"/>
      <c r="G76" s="819"/>
      <c r="H76" s="819"/>
      <c r="I76" s="819"/>
      <c r="J76" s="819"/>
      <c r="K76" s="820"/>
      <c r="L76" s="819"/>
      <c r="M76" s="652"/>
      <c r="N76" s="652"/>
      <c r="O76" s="652"/>
    </row>
    <row r="77" spans="2:15" s="619" customFormat="1">
      <c r="B77" s="818"/>
      <c r="C77" s="818"/>
      <c r="D77" s="819"/>
      <c r="E77" s="819"/>
      <c r="F77" s="819"/>
      <c r="G77" s="819"/>
      <c r="H77" s="819"/>
      <c r="I77" s="819"/>
      <c r="J77" s="819"/>
      <c r="K77" s="820"/>
      <c r="L77" s="819"/>
      <c r="M77" s="652"/>
      <c r="N77" s="652"/>
      <c r="O77" s="652"/>
    </row>
    <row r="78" spans="2:15" s="619" customFormat="1">
      <c r="B78" s="818"/>
      <c r="C78" s="818"/>
      <c r="D78" s="819"/>
      <c r="E78" s="819"/>
      <c r="F78" s="819"/>
      <c r="G78" s="819"/>
      <c r="H78" s="819"/>
      <c r="I78" s="819"/>
      <c r="J78" s="819"/>
      <c r="K78" s="820"/>
      <c r="L78" s="819"/>
      <c r="M78" s="652"/>
      <c r="N78" s="652"/>
      <c r="O78" s="652"/>
    </row>
    <row r="79" spans="2:15" s="619" customFormat="1">
      <c r="B79" s="818"/>
      <c r="C79" s="818"/>
      <c r="D79" s="819"/>
      <c r="E79" s="819"/>
      <c r="F79" s="819"/>
      <c r="G79" s="819"/>
      <c r="H79" s="819"/>
      <c r="I79" s="819"/>
      <c r="J79" s="819"/>
      <c r="K79" s="820"/>
      <c r="L79" s="819"/>
      <c r="M79" s="652"/>
      <c r="N79" s="652"/>
      <c r="O79" s="652"/>
    </row>
    <row r="80" spans="2:15" s="619" customFormat="1">
      <c r="B80" s="818"/>
      <c r="C80" s="818"/>
      <c r="D80" s="819"/>
      <c r="E80" s="819"/>
      <c r="F80" s="819"/>
      <c r="G80" s="819"/>
      <c r="H80" s="819"/>
      <c r="I80" s="819"/>
      <c r="J80" s="819"/>
      <c r="K80" s="820"/>
      <c r="L80" s="819"/>
      <c r="M80" s="652"/>
      <c r="N80" s="652"/>
      <c r="O80" s="652"/>
    </row>
    <row r="81" spans="2:15" s="619" customFormat="1">
      <c r="B81" s="818"/>
      <c r="C81" s="818"/>
      <c r="D81" s="819"/>
      <c r="E81" s="819"/>
      <c r="F81" s="819"/>
      <c r="G81" s="819"/>
      <c r="H81" s="819"/>
      <c r="I81" s="819"/>
      <c r="J81" s="819"/>
      <c r="K81" s="820"/>
      <c r="L81" s="819"/>
      <c r="M81" s="652"/>
      <c r="N81" s="652"/>
      <c r="O81" s="652"/>
    </row>
    <row r="82" spans="2:15" s="619" customFormat="1">
      <c r="B82" s="818"/>
      <c r="C82" s="818"/>
      <c r="D82" s="819"/>
      <c r="E82" s="819"/>
      <c r="F82" s="819"/>
      <c r="G82" s="819"/>
      <c r="H82" s="819"/>
      <c r="I82" s="819"/>
      <c r="J82" s="819"/>
      <c r="K82" s="820"/>
      <c r="L82" s="819"/>
      <c r="M82" s="652"/>
      <c r="N82" s="652"/>
      <c r="O82" s="652"/>
    </row>
    <row r="83" spans="2:15" s="619" customFormat="1">
      <c r="B83" s="818"/>
      <c r="C83" s="818"/>
      <c r="D83" s="819"/>
      <c r="E83" s="819"/>
      <c r="F83" s="819"/>
      <c r="G83" s="819"/>
      <c r="H83" s="819"/>
      <c r="I83" s="819"/>
      <c r="J83" s="819"/>
      <c r="K83" s="820"/>
      <c r="L83" s="819"/>
      <c r="M83" s="652"/>
      <c r="N83" s="652"/>
      <c r="O83" s="652"/>
    </row>
    <row r="84" spans="2:15" s="619" customFormat="1">
      <c r="B84" s="818"/>
      <c r="C84" s="818"/>
      <c r="D84" s="819"/>
      <c r="E84" s="819"/>
      <c r="F84" s="819"/>
      <c r="G84" s="819"/>
      <c r="H84" s="819"/>
      <c r="I84" s="819"/>
      <c r="J84" s="819"/>
      <c r="K84" s="820"/>
      <c r="L84" s="819"/>
      <c r="M84" s="652"/>
      <c r="N84" s="652"/>
      <c r="O84" s="652"/>
    </row>
    <row r="85" spans="2:15" s="619" customFormat="1">
      <c r="B85" s="818"/>
      <c r="C85" s="818"/>
      <c r="D85" s="819"/>
      <c r="E85" s="819"/>
      <c r="F85" s="819"/>
      <c r="G85" s="819"/>
      <c r="H85" s="819"/>
      <c r="I85" s="819"/>
      <c r="J85" s="819"/>
      <c r="K85" s="820"/>
      <c r="L85" s="819"/>
      <c r="M85" s="652"/>
      <c r="N85" s="652"/>
      <c r="O85" s="652"/>
    </row>
    <row r="86" spans="2:15" s="619" customFormat="1">
      <c r="B86" s="818"/>
      <c r="C86" s="818"/>
      <c r="D86" s="819"/>
      <c r="E86" s="819"/>
      <c r="F86" s="819"/>
      <c r="G86" s="819"/>
      <c r="H86" s="819"/>
      <c r="I86" s="819"/>
      <c r="J86" s="819"/>
      <c r="K86" s="820"/>
      <c r="L86" s="819"/>
      <c r="M86" s="652"/>
      <c r="N86" s="652"/>
      <c r="O86" s="652"/>
    </row>
    <row r="87" spans="2:15" s="619" customFormat="1">
      <c r="B87" s="818"/>
      <c r="C87" s="818"/>
      <c r="D87" s="819"/>
      <c r="E87" s="819"/>
      <c r="F87" s="819"/>
      <c r="G87" s="819"/>
      <c r="H87" s="819"/>
      <c r="I87" s="819"/>
      <c r="J87" s="819"/>
      <c r="K87" s="820"/>
      <c r="L87" s="819"/>
      <c r="M87" s="652"/>
      <c r="N87" s="652"/>
      <c r="O87" s="652"/>
    </row>
    <row r="88" spans="2:15" s="619" customFormat="1">
      <c r="B88" s="818"/>
      <c r="C88" s="818"/>
      <c r="D88" s="819"/>
      <c r="E88" s="819"/>
      <c r="F88" s="819"/>
      <c r="G88" s="819"/>
      <c r="H88" s="819"/>
      <c r="I88" s="819"/>
      <c r="J88" s="819"/>
      <c r="K88" s="820"/>
      <c r="L88" s="819"/>
      <c r="M88" s="652"/>
      <c r="N88" s="652"/>
      <c r="O88" s="652"/>
    </row>
    <row r="89" spans="2:15" s="619" customFormat="1">
      <c r="B89" s="818"/>
      <c r="C89" s="818"/>
      <c r="D89" s="819"/>
      <c r="E89" s="819"/>
      <c r="F89" s="819"/>
      <c r="G89" s="819"/>
      <c r="H89" s="819"/>
      <c r="I89" s="819"/>
      <c r="J89" s="819"/>
      <c r="K89" s="820"/>
      <c r="L89" s="819"/>
      <c r="M89" s="652"/>
      <c r="N89" s="652"/>
      <c r="O89" s="652"/>
    </row>
    <row r="90" spans="2:15" s="619" customFormat="1">
      <c r="B90" s="818"/>
      <c r="C90" s="818"/>
      <c r="D90" s="819"/>
      <c r="E90" s="819"/>
      <c r="F90" s="819"/>
      <c r="G90" s="819"/>
      <c r="H90" s="819"/>
      <c r="I90" s="819"/>
      <c r="J90" s="819"/>
      <c r="K90" s="820"/>
      <c r="L90" s="819"/>
      <c r="M90" s="652"/>
      <c r="N90" s="652"/>
      <c r="O90" s="652"/>
    </row>
    <row r="91" spans="2:15" s="619" customFormat="1">
      <c r="B91" s="818"/>
      <c r="C91" s="818"/>
      <c r="D91" s="819"/>
      <c r="E91" s="819"/>
      <c r="F91" s="819"/>
      <c r="G91" s="819"/>
      <c r="H91" s="819"/>
      <c r="I91" s="819"/>
      <c r="J91" s="819"/>
      <c r="K91" s="820"/>
      <c r="L91" s="819"/>
      <c r="M91" s="652"/>
      <c r="N91" s="652"/>
      <c r="O91" s="652"/>
    </row>
    <row r="92" spans="2:15" s="619" customFormat="1">
      <c r="B92" s="818"/>
      <c r="C92" s="818"/>
      <c r="D92" s="819"/>
      <c r="E92" s="819"/>
      <c r="F92" s="819"/>
      <c r="G92" s="819"/>
      <c r="H92" s="819"/>
      <c r="I92" s="819"/>
      <c r="J92" s="819"/>
      <c r="K92" s="820"/>
      <c r="L92" s="819"/>
      <c r="M92" s="652"/>
      <c r="N92" s="652"/>
      <c r="O92" s="652"/>
    </row>
    <row r="93" spans="2:15" s="619" customFormat="1">
      <c r="B93" s="818"/>
      <c r="C93" s="818"/>
      <c r="D93" s="819"/>
      <c r="E93" s="819"/>
      <c r="F93" s="819"/>
      <c r="G93" s="819"/>
      <c r="H93" s="819"/>
      <c r="I93" s="819"/>
      <c r="J93" s="819"/>
      <c r="K93" s="820"/>
      <c r="L93" s="819"/>
      <c r="M93" s="652"/>
      <c r="N93" s="652"/>
      <c r="O93" s="652"/>
    </row>
    <row r="94" spans="2:15" s="619" customFormat="1">
      <c r="B94" s="818"/>
      <c r="C94" s="818"/>
      <c r="D94" s="819"/>
      <c r="E94" s="819"/>
      <c r="F94" s="819"/>
      <c r="G94" s="819"/>
      <c r="H94" s="819"/>
      <c r="I94" s="819"/>
      <c r="J94" s="819"/>
      <c r="K94" s="820"/>
      <c r="L94" s="819"/>
      <c r="M94" s="652"/>
      <c r="N94" s="652"/>
      <c r="O94" s="652"/>
    </row>
    <row r="95" spans="2:15" s="619" customFormat="1">
      <c r="B95" s="818"/>
      <c r="C95" s="818"/>
      <c r="D95" s="819"/>
      <c r="E95" s="819"/>
      <c r="F95" s="819"/>
      <c r="G95" s="819"/>
      <c r="H95" s="819"/>
      <c r="I95" s="819"/>
      <c r="J95" s="819"/>
      <c r="K95" s="820"/>
      <c r="L95" s="819"/>
      <c r="M95" s="652"/>
      <c r="N95" s="652"/>
      <c r="O95" s="652"/>
    </row>
    <row r="96" spans="2:15" s="619" customFormat="1">
      <c r="B96" s="818"/>
      <c r="C96" s="818"/>
      <c r="D96" s="819"/>
      <c r="E96" s="819"/>
      <c r="F96" s="819"/>
      <c r="G96" s="819"/>
      <c r="H96" s="819"/>
      <c r="I96" s="819"/>
      <c r="J96" s="819"/>
      <c r="K96" s="820"/>
      <c r="L96" s="819"/>
      <c r="M96" s="652"/>
      <c r="N96" s="652"/>
      <c r="O96" s="652"/>
    </row>
    <row r="97" spans="2:15" s="619" customFormat="1">
      <c r="B97" s="818"/>
      <c r="C97" s="818"/>
      <c r="D97" s="819"/>
      <c r="E97" s="819"/>
      <c r="F97" s="819"/>
      <c r="G97" s="819"/>
      <c r="H97" s="819"/>
      <c r="I97" s="819"/>
      <c r="J97" s="819"/>
      <c r="K97" s="820"/>
      <c r="L97" s="819"/>
      <c r="M97" s="652"/>
      <c r="N97" s="652"/>
      <c r="O97" s="652"/>
    </row>
    <row r="98" spans="2:15" s="619" customFormat="1">
      <c r="B98" s="818"/>
      <c r="C98" s="818"/>
      <c r="D98" s="819"/>
      <c r="E98" s="819"/>
      <c r="F98" s="819"/>
      <c r="G98" s="819"/>
      <c r="H98" s="819"/>
      <c r="I98" s="819"/>
      <c r="J98" s="819"/>
      <c r="K98" s="820"/>
      <c r="L98" s="819"/>
      <c r="M98" s="652"/>
      <c r="N98" s="652"/>
      <c r="O98" s="652"/>
    </row>
    <row r="99" spans="2:15" s="619" customFormat="1">
      <c r="B99" s="818"/>
      <c r="C99" s="818"/>
      <c r="D99" s="819"/>
      <c r="E99" s="819"/>
      <c r="F99" s="819"/>
      <c r="G99" s="819"/>
      <c r="H99" s="819"/>
      <c r="I99" s="819"/>
      <c r="J99" s="819"/>
      <c r="K99" s="820"/>
      <c r="L99" s="819"/>
      <c r="M99" s="652"/>
      <c r="N99" s="652"/>
      <c r="O99" s="652"/>
    </row>
    <row r="100" spans="2:15" s="619" customFormat="1">
      <c r="B100" s="818"/>
      <c r="C100" s="818"/>
      <c r="D100" s="819"/>
      <c r="E100" s="819"/>
      <c r="F100" s="819"/>
      <c r="G100" s="819"/>
      <c r="H100" s="819"/>
      <c r="I100" s="819"/>
      <c r="J100" s="819"/>
      <c r="K100" s="820"/>
      <c r="L100" s="819"/>
      <c r="M100" s="652"/>
      <c r="N100" s="652"/>
      <c r="O100" s="652"/>
    </row>
    <row r="101" spans="2:15" s="619" customFormat="1">
      <c r="B101" s="818"/>
      <c r="C101" s="818"/>
      <c r="D101" s="819"/>
      <c r="E101" s="819"/>
      <c r="F101" s="819"/>
      <c r="G101" s="819"/>
      <c r="H101" s="819"/>
      <c r="I101" s="819"/>
      <c r="J101" s="819"/>
      <c r="K101" s="820"/>
      <c r="L101" s="819"/>
      <c r="M101" s="652"/>
      <c r="N101" s="652"/>
      <c r="O101" s="652"/>
    </row>
    <row r="102" spans="2:15" s="619" customFormat="1">
      <c r="B102" s="818"/>
      <c r="C102" s="818"/>
      <c r="D102" s="819"/>
      <c r="E102" s="819"/>
      <c r="F102" s="819"/>
      <c r="G102" s="819"/>
      <c r="H102" s="819"/>
      <c r="I102" s="819"/>
      <c r="J102" s="819"/>
      <c r="K102" s="820"/>
      <c r="L102" s="819"/>
      <c r="M102" s="652"/>
      <c r="N102" s="652"/>
      <c r="O102" s="652"/>
    </row>
    <row r="103" spans="2:15" s="619" customFormat="1">
      <c r="B103" s="818"/>
      <c r="C103" s="818"/>
      <c r="D103" s="819"/>
      <c r="E103" s="819"/>
      <c r="F103" s="819"/>
      <c r="G103" s="819"/>
      <c r="H103" s="819"/>
      <c r="I103" s="819"/>
      <c r="J103" s="819"/>
      <c r="K103" s="820"/>
      <c r="L103" s="819"/>
      <c r="M103" s="652"/>
      <c r="N103" s="652"/>
      <c r="O103" s="652"/>
    </row>
    <row r="104" spans="2:15" s="619" customFormat="1">
      <c r="B104" s="818"/>
      <c r="C104" s="818"/>
      <c r="D104" s="819"/>
      <c r="E104" s="819"/>
      <c r="F104" s="819"/>
      <c r="G104" s="819"/>
      <c r="H104" s="819"/>
      <c r="I104" s="819"/>
      <c r="J104" s="819"/>
      <c r="K104" s="820"/>
      <c r="L104" s="819"/>
      <c r="M104" s="652"/>
      <c r="N104" s="652"/>
      <c r="O104" s="652"/>
    </row>
    <row r="105" spans="2:15" s="619" customFormat="1">
      <c r="B105" s="818"/>
      <c r="C105" s="818"/>
      <c r="D105" s="819"/>
      <c r="E105" s="819"/>
      <c r="F105" s="819"/>
      <c r="G105" s="819"/>
      <c r="H105" s="819"/>
      <c r="I105" s="819"/>
      <c r="J105" s="819"/>
      <c r="K105" s="820"/>
      <c r="L105" s="819"/>
      <c r="M105" s="652"/>
      <c r="N105" s="652"/>
      <c r="O105" s="652"/>
    </row>
    <row r="106" spans="2:15" s="619" customFormat="1">
      <c r="B106" s="818"/>
      <c r="C106" s="818"/>
      <c r="D106" s="819"/>
      <c r="E106" s="819"/>
      <c r="F106" s="819"/>
      <c r="G106" s="819"/>
      <c r="H106" s="819"/>
      <c r="I106" s="819"/>
      <c r="J106" s="819"/>
      <c r="K106" s="820"/>
      <c r="L106" s="819"/>
      <c r="M106" s="652"/>
      <c r="N106" s="652"/>
      <c r="O106" s="652"/>
    </row>
    <row r="107" spans="2:15" s="619" customFormat="1">
      <c r="B107" s="818"/>
      <c r="C107" s="818"/>
      <c r="D107" s="819"/>
      <c r="E107" s="819"/>
      <c r="F107" s="819"/>
      <c r="G107" s="819"/>
      <c r="H107" s="819"/>
      <c r="I107" s="819"/>
      <c r="J107" s="819"/>
      <c r="K107" s="820"/>
      <c r="L107" s="819"/>
      <c r="M107" s="652"/>
      <c r="N107" s="652"/>
      <c r="O107" s="652"/>
    </row>
    <row r="108" spans="2:15" s="619" customFormat="1">
      <c r="B108" s="818"/>
      <c r="C108" s="818"/>
      <c r="D108" s="819"/>
      <c r="E108" s="819"/>
      <c r="F108" s="819"/>
      <c r="G108" s="819"/>
      <c r="H108" s="819"/>
      <c r="I108" s="819"/>
      <c r="J108" s="819"/>
      <c r="K108" s="820"/>
      <c r="L108" s="819"/>
      <c r="M108" s="652"/>
      <c r="N108" s="652"/>
      <c r="O108" s="652"/>
    </row>
    <row r="109" spans="2:15" s="619" customFormat="1">
      <c r="B109" s="818"/>
      <c r="C109" s="818"/>
      <c r="D109" s="819"/>
      <c r="E109" s="819"/>
      <c r="F109" s="819"/>
      <c r="G109" s="819"/>
      <c r="H109" s="819"/>
      <c r="I109" s="819"/>
      <c r="J109" s="819"/>
      <c r="K109" s="820"/>
      <c r="L109" s="819"/>
      <c r="M109" s="652"/>
      <c r="N109" s="652"/>
      <c r="O109" s="652"/>
    </row>
    <row r="110" spans="2:15" s="619" customFormat="1">
      <c r="B110" s="818"/>
      <c r="C110" s="818"/>
      <c r="D110" s="819"/>
      <c r="E110" s="819"/>
      <c r="F110" s="819"/>
      <c r="G110" s="819"/>
      <c r="H110" s="819"/>
      <c r="I110" s="819"/>
      <c r="J110" s="819"/>
      <c r="K110" s="820"/>
      <c r="L110" s="819"/>
      <c r="M110" s="652"/>
      <c r="N110" s="652"/>
      <c r="O110" s="652"/>
    </row>
    <row r="111" spans="2:15" s="619" customFormat="1">
      <c r="B111" s="818"/>
      <c r="C111" s="818"/>
      <c r="D111" s="819"/>
      <c r="E111" s="819"/>
      <c r="F111" s="819"/>
      <c r="G111" s="819"/>
      <c r="H111" s="819"/>
      <c r="I111" s="819"/>
      <c r="J111" s="819"/>
      <c r="K111" s="820"/>
      <c r="L111" s="819"/>
      <c r="M111" s="652"/>
      <c r="N111" s="652"/>
      <c r="O111" s="652"/>
    </row>
    <row r="112" spans="2:15" s="619" customFormat="1">
      <c r="B112" s="818"/>
      <c r="C112" s="818"/>
      <c r="D112" s="819"/>
      <c r="E112" s="819"/>
      <c r="F112" s="819"/>
      <c r="G112" s="819"/>
      <c r="H112" s="819"/>
      <c r="I112" s="819"/>
      <c r="J112" s="819"/>
      <c r="K112" s="820"/>
      <c r="L112" s="819"/>
      <c r="M112" s="652"/>
      <c r="N112" s="652"/>
      <c r="O112" s="652"/>
    </row>
    <row r="113" spans="2:15" s="619" customFormat="1">
      <c r="B113" s="818"/>
      <c r="C113" s="818"/>
      <c r="D113" s="819"/>
      <c r="E113" s="819"/>
      <c r="F113" s="819"/>
      <c r="G113" s="819"/>
      <c r="H113" s="819"/>
      <c r="I113" s="819"/>
      <c r="J113" s="819"/>
      <c r="K113" s="820"/>
      <c r="L113" s="819"/>
      <c r="M113" s="652"/>
      <c r="N113" s="652"/>
      <c r="O113" s="652"/>
    </row>
    <row r="114" spans="2:15" s="619" customFormat="1">
      <c r="B114" s="818"/>
      <c r="C114" s="818"/>
      <c r="D114" s="819"/>
      <c r="E114" s="819"/>
      <c r="F114" s="819"/>
      <c r="G114" s="819"/>
      <c r="H114" s="819"/>
      <c r="I114" s="819"/>
      <c r="J114" s="819"/>
      <c r="K114" s="820"/>
      <c r="L114" s="819"/>
      <c r="M114" s="652"/>
      <c r="N114" s="652"/>
      <c r="O114" s="652"/>
    </row>
    <row r="115" spans="2:15" s="619" customFormat="1">
      <c r="B115" s="818"/>
      <c r="C115" s="818"/>
      <c r="D115" s="819"/>
      <c r="E115" s="819"/>
      <c r="F115" s="819"/>
      <c r="G115" s="819"/>
      <c r="H115" s="819"/>
      <c r="I115" s="819"/>
      <c r="J115" s="819"/>
      <c r="K115" s="820"/>
      <c r="L115" s="819"/>
      <c r="M115" s="652"/>
      <c r="N115" s="652"/>
      <c r="O115" s="652"/>
    </row>
    <row r="116" spans="2:15" s="619" customFormat="1">
      <c r="B116" s="818"/>
      <c r="C116" s="818"/>
      <c r="D116" s="819"/>
      <c r="E116" s="819"/>
      <c r="F116" s="819"/>
      <c r="G116" s="819"/>
      <c r="H116" s="819"/>
      <c r="I116" s="819"/>
      <c r="J116" s="819"/>
      <c r="K116" s="820"/>
      <c r="L116" s="819"/>
      <c r="M116" s="652"/>
      <c r="N116" s="652"/>
      <c r="O116" s="652"/>
    </row>
    <row r="117" spans="2:15" s="619" customFormat="1">
      <c r="B117" s="818"/>
      <c r="C117" s="818"/>
      <c r="D117" s="819"/>
      <c r="E117" s="819"/>
      <c r="F117" s="819"/>
      <c r="G117" s="819"/>
      <c r="H117" s="819"/>
      <c r="I117" s="819"/>
      <c r="J117" s="819"/>
      <c r="K117" s="820"/>
      <c r="L117" s="819"/>
      <c r="M117" s="652"/>
      <c r="N117" s="652"/>
      <c r="O117" s="652"/>
    </row>
    <row r="118" spans="2:15" s="619" customFormat="1">
      <c r="B118" s="818"/>
      <c r="C118" s="818"/>
      <c r="D118" s="819"/>
      <c r="E118" s="819"/>
      <c r="F118" s="819"/>
      <c r="G118" s="819"/>
      <c r="H118" s="819"/>
      <c r="I118" s="819"/>
      <c r="J118" s="819"/>
      <c r="K118" s="820"/>
      <c r="L118" s="819"/>
      <c r="M118" s="652"/>
      <c r="N118" s="652"/>
      <c r="O118" s="652"/>
    </row>
    <row r="119" spans="2:15" s="619" customFormat="1">
      <c r="B119" s="818"/>
      <c r="C119" s="818"/>
      <c r="D119" s="819"/>
      <c r="E119" s="819"/>
      <c r="F119" s="819"/>
      <c r="G119" s="819"/>
      <c r="H119" s="819"/>
      <c r="I119" s="819"/>
      <c r="J119" s="819"/>
      <c r="K119" s="820"/>
      <c r="L119" s="819"/>
      <c r="M119" s="652"/>
      <c r="N119" s="652"/>
      <c r="O119" s="652"/>
    </row>
    <row r="120" spans="2:15" s="619" customFormat="1">
      <c r="B120" s="818"/>
      <c r="C120" s="818"/>
      <c r="D120" s="819"/>
      <c r="E120" s="819"/>
      <c r="F120" s="819"/>
      <c r="G120" s="819"/>
      <c r="H120" s="819"/>
      <c r="I120" s="819"/>
      <c r="J120" s="819"/>
      <c r="K120" s="820"/>
      <c r="L120" s="819"/>
      <c r="M120" s="652"/>
      <c r="N120" s="652"/>
      <c r="O120" s="652"/>
    </row>
    <row r="121" spans="2:15" s="619" customFormat="1">
      <c r="B121" s="818"/>
      <c r="C121" s="818"/>
      <c r="D121" s="819"/>
      <c r="E121" s="819"/>
      <c r="F121" s="819"/>
      <c r="G121" s="819"/>
      <c r="H121" s="819"/>
      <c r="I121" s="819"/>
      <c r="J121" s="819"/>
      <c r="K121" s="820"/>
      <c r="L121" s="819"/>
      <c r="M121" s="652"/>
      <c r="N121" s="652"/>
      <c r="O121" s="652"/>
    </row>
    <row r="122" spans="2:15" s="619" customFormat="1">
      <c r="B122" s="818"/>
      <c r="C122" s="818"/>
      <c r="D122" s="819"/>
      <c r="E122" s="819"/>
      <c r="F122" s="819"/>
      <c r="G122" s="819"/>
      <c r="H122" s="819"/>
      <c r="I122" s="819"/>
      <c r="J122" s="819"/>
      <c r="K122" s="820"/>
      <c r="L122" s="819"/>
      <c r="M122" s="652"/>
      <c r="N122" s="652"/>
      <c r="O122" s="652"/>
    </row>
    <row r="123" spans="2:15" s="619" customFormat="1">
      <c r="B123" s="818"/>
      <c r="C123" s="818"/>
      <c r="D123" s="819"/>
      <c r="E123" s="819"/>
      <c r="F123" s="819"/>
      <c r="G123" s="819"/>
      <c r="H123" s="819"/>
      <c r="I123" s="819"/>
      <c r="J123" s="819"/>
      <c r="K123" s="820"/>
      <c r="L123" s="819"/>
      <c r="M123" s="652"/>
      <c r="N123" s="652"/>
      <c r="O123" s="652"/>
    </row>
    <row r="124" spans="2:15" s="619" customFormat="1">
      <c r="B124" s="818"/>
      <c r="C124" s="818"/>
      <c r="D124" s="819"/>
      <c r="E124" s="819"/>
      <c r="F124" s="819"/>
      <c r="G124" s="819"/>
      <c r="H124" s="819"/>
      <c r="I124" s="819"/>
      <c r="J124" s="819"/>
      <c r="K124" s="820"/>
      <c r="L124" s="819"/>
      <c r="M124" s="652"/>
      <c r="N124" s="652"/>
      <c r="O124" s="652"/>
    </row>
    <row r="125" spans="2:15" s="619" customFormat="1">
      <c r="B125" s="818"/>
      <c r="C125" s="818"/>
      <c r="D125" s="819"/>
      <c r="E125" s="819"/>
      <c r="F125" s="819"/>
      <c r="G125" s="819"/>
      <c r="H125" s="819"/>
      <c r="I125" s="819"/>
      <c r="J125" s="819"/>
      <c r="K125" s="820"/>
      <c r="L125" s="819"/>
      <c r="M125" s="652"/>
      <c r="N125" s="652"/>
      <c r="O125" s="652"/>
    </row>
    <row r="126" spans="2:15" s="619" customFormat="1">
      <c r="B126" s="818"/>
      <c r="E126" s="819"/>
      <c r="F126" s="819"/>
      <c r="G126" s="819"/>
      <c r="H126" s="819"/>
      <c r="I126" s="819"/>
      <c r="J126" s="819"/>
      <c r="K126" s="820"/>
      <c r="L126" s="819"/>
      <c r="M126" s="652"/>
      <c r="N126" s="652"/>
      <c r="O126" s="652"/>
    </row>
    <row r="127" spans="2:15" s="619" customFormat="1">
      <c r="B127" s="818"/>
      <c r="E127" s="819"/>
      <c r="F127" s="819"/>
      <c r="G127" s="819"/>
      <c r="H127" s="819"/>
      <c r="I127" s="819"/>
      <c r="J127" s="819"/>
      <c r="K127" s="820"/>
      <c r="L127" s="819"/>
      <c r="M127" s="652"/>
      <c r="N127" s="652"/>
      <c r="O127" s="652"/>
    </row>
    <row r="128" spans="2:15" s="619" customFormat="1">
      <c r="B128" s="818"/>
      <c r="E128" s="819"/>
      <c r="F128" s="819"/>
      <c r="G128" s="819"/>
      <c r="H128" s="819"/>
      <c r="I128" s="819"/>
      <c r="J128" s="819"/>
      <c r="K128" s="820"/>
      <c r="L128" s="819"/>
      <c r="M128" s="652"/>
      <c r="N128" s="652"/>
      <c r="O128" s="652"/>
    </row>
    <row r="129" spans="2:15" s="619" customFormat="1">
      <c r="B129" s="818"/>
      <c r="E129" s="819"/>
      <c r="F129" s="819"/>
      <c r="G129" s="819"/>
      <c r="H129" s="819"/>
      <c r="I129" s="819"/>
      <c r="J129" s="819"/>
      <c r="K129" s="820"/>
      <c r="L129" s="819"/>
      <c r="M129" s="652"/>
      <c r="N129" s="652"/>
      <c r="O129" s="652"/>
    </row>
    <row r="130" spans="2:15" s="619" customFormat="1">
      <c r="B130" s="818"/>
      <c r="E130" s="819"/>
      <c r="F130" s="819"/>
      <c r="G130" s="819"/>
      <c r="H130" s="819"/>
      <c r="I130" s="819"/>
      <c r="J130" s="819"/>
      <c r="K130" s="820"/>
      <c r="L130" s="819"/>
      <c r="M130" s="652"/>
      <c r="N130" s="652"/>
      <c r="O130" s="652"/>
    </row>
    <row r="131" spans="2:15" s="619" customFormat="1">
      <c r="B131" s="818"/>
      <c r="E131" s="819"/>
      <c r="F131" s="819"/>
      <c r="G131" s="819"/>
      <c r="H131" s="819"/>
      <c r="I131" s="819"/>
      <c r="J131" s="819"/>
      <c r="K131" s="820"/>
      <c r="L131" s="819"/>
      <c r="M131" s="652"/>
      <c r="N131" s="652"/>
      <c r="O131" s="652"/>
    </row>
    <row r="132" spans="2:15" s="619" customFormat="1">
      <c r="B132" s="818"/>
      <c r="E132" s="819"/>
      <c r="F132" s="819"/>
      <c r="G132" s="819"/>
      <c r="H132" s="819"/>
      <c r="I132" s="819"/>
      <c r="J132" s="819"/>
      <c r="K132" s="820"/>
      <c r="L132" s="819"/>
      <c r="M132" s="652"/>
      <c r="N132" s="652"/>
      <c r="O132" s="652"/>
    </row>
    <row r="133" spans="2:15" s="619" customFormat="1">
      <c r="B133" s="818"/>
      <c r="E133" s="819"/>
      <c r="F133" s="819"/>
      <c r="G133" s="819"/>
      <c r="H133" s="819"/>
      <c r="I133" s="819"/>
      <c r="J133" s="819"/>
      <c r="K133" s="820"/>
      <c r="L133" s="819"/>
      <c r="M133" s="652"/>
      <c r="N133" s="652"/>
      <c r="O133" s="652"/>
    </row>
    <row r="134" spans="2:15" s="619" customFormat="1">
      <c r="B134" s="818"/>
      <c r="E134" s="819"/>
      <c r="F134" s="819"/>
      <c r="G134" s="819"/>
      <c r="H134" s="819"/>
      <c r="I134" s="819"/>
      <c r="J134" s="819"/>
      <c r="K134" s="820"/>
      <c r="L134" s="819"/>
      <c r="M134" s="652"/>
      <c r="N134" s="652"/>
      <c r="O134" s="652"/>
    </row>
    <row r="135" spans="2:15" s="619" customFormat="1">
      <c r="B135" s="818"/>
      <c r="C135" s="818"/>
      <c r="D135" s="819"/>
      <c r="E135" s="819"/>
      <c r="F135" s="819"/>
      <c r="G135" s="819"/>
      <c r="H135" s="819"/>
      <c r="I135" s="819"/>
      <c r="J135" s="819"/>
      <c r="K135" s="820"/>
      <c r="L135" s="819"/>
      <c r="M135" s="652"/>
      <c r="N135" s="652"/>
      <c r="O135" s="652"/>
    </row>
    <row r="136" spans="2:15" s="619" customFormat="1">
      <c r="B136" s="818"/>
      <c r="C136" s="818"/>
      <c r="D136" s="819"/>
      <c r="E136" s="819"/>
      <c r="F136" s="819"/>
      <c r="G136" s="819"/>
      <c r="H136" s="819"/>
      <c r="I136" s="819"/>
      <c r="J136" s="819"/>
      <c r="K136" s="820"/>
      <c r="L136" s="819"/>
      <c r="M136" s="652"/>
      <c r="N136" s="652"/>
      <c r="O136" s="652"/>
    </row>
    <row r="137" spans="2:15" s="619" customFormat="1">
      <c r="B137" s="818"/>
      <c r="C137" s="818"/>
      <c r="D137" s="819"/>
      <c r="E137" s="819"/>
      <c r="F137" s="819"/>
      <c r="G137" s="819"/>
      <c r="H137" s="819"/>
      <c r="I137" s="819"/>
      <c r="J137" s="819"/>
      <c r="K137" s="820"/>
      <c r="L137" s="819"/>
      <c r="M137" s="652"/>
      <c r="N137" s="652"/>
      <c r="O137" s="652"/>
    </row>
    <row r="138" spans="2:15" s="619" customFormat="1">
      <c r="B138" s="818"/>
      <c r="C138" s="818"/>
      <c r="D138" s="819"/>
      <c r="E138" s="819"/>
      <c r="F138" s="819"/>
      <c r="G138" s="819"/>
      <c r="H138" s="819"/>
      <c r="I138" s="819"/>
      <c r="J138" s="819"/>
      <c r="K138" s="820"/>
      <c r="L138" s="819"/>
      <c r="M138" s="652"/>
      <c r="N138" s="652"/>
      <c r="O138" s="652"/>
    </row>
    <row r="139" spans="2:15" s="619" customFormat="1">
      <c r="B139" s="818"/>
      <c r="C139" s="818"/>
      <c r="D139" s="819"/>
      <c r="E139" s="819"/>
      <c r="F139" s="819"/>
      <c r="G139" s="819"/>
      <c r="H139" s="819"/>
      <c r="I139" s="819"/>
      <c r="J139" s="819"/>
      <c r="K139" s="820"/>
      <c r="L139" s="819"/>
      <c r="M139" s="652"/>
      <c r="N139" s="652"/>
      <c r="O139" s="652"/>
    </row>
    <row r="140" spans="2:15" s="619" customFormat="1">
      <c r="B140" s="818"/>
      <c r="C140" s="818"/>
      <c r="D140" s="819"/>
      <c r="E140" s="819"/>
      <c r="F140" s="819"/>
      <c r="G140" s="819"/>
      <c r="H140" s="819"/>
      <c r="I140" s="819"/>
      <c r="J140" s="819"/>
      <c r="K140" s="820"/>
      <c r="L140" s="819"/>
      <c r="M140" s="652"/>
      <c r="N140" s="652"/>
      <c r="O140" s="652"/>
    </row>
    <row r="141" spans="2:15" s="619" customFormat="1">
      <c r="B141" s="818"/>
      <c r="C141" s="818"/>
      <c r="D141" s="819"/>
      <c r="E141" s="819"/>
      <c r="F141" s="819"/>
      <c r="G141" s="819"/>
      <c r="H141" s="819"/>
      <c r="I141" s="819"/>
      <c r="J141" s="819"/>
      <c r="K141" s="820"/>
      <c r="L141" s="819"/>
      <c r="M141" s="652"/>
      <c r="N141" s="652"/>
      <c r="O141" s="652"/>
    </row>
    <row r="142" spans="2:15" s="619" customFormat="1">
      <c r="B142" s="818"/>
      <c r="C142" s="818"/>
      <c r="D142" s="819"/>
      <c r="E142" s="819"/>
      <c r="F142" s="819"/>
      <c r="G142" s="819"/>
      <c r="H142" s="819"/>
      <c r="I142" s="819"/>
      <c r="J142" s="819"/>
      <c r="K142" s="820"/>
      <c r="L142" s="819"/>
      <c r="M142" s="652"/>
      <c r="N142" s="652"/>
      <c r="O142" s="652"/>
    </row>
    <row r="143" spans="2:15" s="619" customFormat="1">
      <c r="B143" s="818"/>
      <c r="C143" s="818"/>
      <c r="D143" s="819"/>
      <c r="E143" s="819"/>
      <c r="F143" s="819"/>
      <c r="G143" s="819"/>
      <c r="H143" s="819"/>
      <c r="I143" s="819"/>
      <c r="J143" s="819"/>
      <c r="K143" s="820"/>
      <c r="L143" s="819"/>
      <c r="M143" s="652"/>
      <c r="N143" s="652"/>
      <c r="O143" s="652"/>
    </row>
    <row r="144" spans="2:15" s="619" customFormat="1">
      <c r="B144" s="818"/>
      <c r="C144" s="818"/>
      <c r="D144" s="819"/>
      <c r="E144" s="819"/>
      <c r="F144" s="819"/>
      <c r="G144" s="819"/>
      <c r="H144" s="819"/>
      <c r="I144" s="819"/>
      <c r="J144" s="819"/>
      <c r="K144" s="820"/>
      <c r="L144" s="819"/>
      <c r="M144" s="652"/>
      <c r="N144" s="652"/>
      <c r="O144" s="652"/>
    </row>
    <row r="145" spans="2:15" s="619" customFormat="1">
      <c r="B145" s="818"/>
      <c r="C145" s="818"/>
      <c r="D145" s="819"/>
      <c r="E145" s="819"/>
      <c r="F145" s="819"/>
      <c r="G145" s="819"/>
      <c r="H145" s="819"/>
      <c r="I145" s="819"/>
      <c r="J145" s="819"/>
      <c r="K145" s="820"/>
      <c r="L145" s="819"/>
      <c r="M145" s="652"/>
      <c r="N145" s="652"/>
      <c r="O145" s="652"/>
    </row>
    <row r="146" spans="2:15" s="619" customFormat="1">
      <c r="B146" s="818"/>
      <c r="C146" s="818"/>
      <c r="D146" s="819"/>
      <c r="E146" s="819"/>
      <c r="F146" s="819"/>
      <c r="G146" s="819"/>
      <c r="H146" s="819"/>
      <c r="I146" s="819"/>
      <c r="J146" s="819"/>
      <c r="K146" s="820"/>
      <c r="L146" s="819"/>
      <c r="M146" s="652"/>
      <c r="N146" s="652"/>
      <c r="O146" s="652"/>
    </row>
    <row r="147" spans="2:15" s="619" customFormat="1">
      <c r="B147" s="818"/>
      <c r="C147" s="818"/>
      <c r="D147" s="819"/>
      <c r="E147" s="819"/>
      <c r="F147" s="819"/>
      <c r="G147" s="819"/>
      <c r="H147" s="819"/>
      <c r="I147" s="819"/>
      <c r="J147" s="819"/>
      <c r="K147" s="820"/>
      <c r="L147" s="819"/>
      <c r="M147" s="652"/>
      <c r="N147" s="652"/>
      <c r="O147" s="652"/>
    </row>
    <row r="148" spans="2:15" s="619" customFormat="1">
      <c r="B148" s="818"/>
      <c r="C148" s="818"/>
      <c r="D148" s="819"/>
      <c r="E148" s="819"/>
      <c r="F148" s="819"/>
      <c r="G148" s="819"/>
      <c r="H148" s="819"/>
      <c r="I148" s="819"/>
      <c r="J148" s="819"/>
      <c r="K148" s="820"/>
      <c r="L148" s="819"/>
      <c r="M148" s="652"/>
      <c r="N148" s="652"/>
      <c r="O148" s="652"/>
    </row>
    <row r="149" spans="2:15" s="619" customFormat="1">
      <c r="B149" s="818"/>
      <c r="C149" s="818"/>
      <c r="D149" s="819"/>
      <c r="E149" s="819"/>
      <c r="F149" s="819"/>
      <c r="G149" s="819"/>
      <c r="H149" s="819"/>
      <c r="I149" s="819"/>
      <c r="J149" s="819"/>
      <c r="K149" s="820"/>
      <c r="L149" s="819"/>
      <c r="M149" s="652"/>
      <c r="N149" s="652"/>
      <c r="O149" s="652"/>
    </row>
    <row r="150" spans="2:15" s="619" customFormat="1">
      <c r="B150" s="818"/>
      <c r="C150" s="818"/>
      <c r="D150" s="819"/>
      <c r="E150" s="819"/>
      <c r="F150" s="819"/>
      <c r="G150" s="819"/>
      <c r="H150" s="819"/>
      <c r="I150" s="819"/>
      <c r="J150" s="819"/>
      <c r="K150" s="820"/>
      <c r="L150" s="819"/>
      <c r="M150" s="652"/>
      <c r="N150" s="652"/>
      <c r="O150" s="652"/>
    </row>
    <row r="151" spans="2:15" s="619" customFormat="1">
      <c r="B151" s="818"/>
      <c r="C151" s="818"/>
      <c r="D151" s="819"/>
      <c r="E151" s="819"/>
      <c r="F151" s="819"/>
      <c r="G151" s="819"/>
      <c r="H151" s="819"/>
      <c r="I151" s="819"/>
      <c r="J151" s="819"/>
      <c r="K151" s="820"/>
      <c r="L151" s="819"/>
      <c r="M151" s="652"/>
      <c r="N151" s="652"/>
      <c r="O151" s="652"/>
    </row>
    <row r="152" spans="2:15" s="619" customFormat="1">
      <c r="B152" s="818"/>
      <c r="C152" s="818"/>
      <c r="D152" s="819"/>
      <c r="E152" s="819"/>
      <c r="F152" s="819"/>
      <c r="G152" s="819"/>
      <c r="H152" s="819"/>
      <c r="I152" s="819"/>
      <c r="J152" s="819"/>
      <c r="K152" s="820"/>
      <c r="L152" s="819"/>
      <c r="M152" s="652"/>
      <c r="N152" s="652"/>
      <c r="O152" s="652"/>
    </row>
    <row r="153" spans="2:15" s="619" customFormat="1">
      <c r="B153" s="818"/>
      <c r="C153" s="818"/>
      <c r="D153" s="819"/>
      <c r="E153" s="819"/>
      <c r="F153" s="819"/>
      <c r="G153" s="819"/>
      <c r="H153" s="819"/>
      <c r="I153" s="819"/>
      <c r="J153" s="819"/>
      <c r="K153" s="820"/>
      <c r="L153" s="819"/>
      <c r="M153" s="652"/>
      <c r="N153" s="652"/>
      <c r="O153" s="652"/>
    </row>
    <row r="154" spans="2:15" s="619" customFormat="1">
      <c r="B154" s="818"/>
      <c r="C154" s="818"/>
      <c r="D154" s="819"/>
      <c r="E154" s="819"/>
      <c r="F154" s="819"/>
      <c r="G154" s="819"/>
      <c r="H154" s="819"/>
      <c r="I154" s="819"/>
      <c r="J154" s="819"/>
      <c r="K154" s="820"/>
      <c r="L154" s="819"/>
      <c r="M154" s="652"/>
      <c r="N154" s="652"/>
      <c r="O154" s="652"/>
    </row>
    <row r="155" spans="2:15" s="619" customFormat="1">
      <c r="B155" s="818"/>
      <c r="C155" s="818"/>
      <c r="D155" s="819"/>
      <c r="E155" s="819"/>
      <c r="F155" s="819"/>
      <c r="G155" s="819"/>
      <c r="H155" s="819"/>
      <c r="I155" s="819"/>
      <c r="J155" s="819"/>
      <c r="K155" s="820"/>
      <c r="L155" s="819"/>
      <c r="M155" s="652"/>
      <c r="N155" s="652"/>
      <c r="O155" s="652"/>
    </row>
    <row r="156" spans="2:15" s="619" customFormat="1">
      <c r="B156" s="818"/>
      <c r="C156" s="818"/>
      <c r="D156" s="819"/>
      <c r="E156" s="819"/>
      <c r="F156" s="819"/>
      <c r="G156" s="819"/>
      <c r="H156" s="819"/>
      <c r="I156" s="819"/>
      <c r="J156" s="819"/>
      <c r="K156" s="820"/>
      <c r="L156" s="819"/>
      <c r="M156" s="652"/>
      <c r="N156" s="652"/>
      <c r="O156" s="652"/>
    </row>
    <row r="157" spans="2:15" s="619" customFormat="1">
      <c r="B157" s="818"/>
      <c r="C157" s="818"/>
      <c r="D157" s="819"/>
      <c r="E157" s="819"/>
      <c r="F157" s="819"/>
      <c r="G157" s="819"/>
      <c r="H157" s="819"/>
      <c r="I157" s="819"/>
      <c r="J157" s="819"/>
      <c r="K157" s="820"/>
      <c r="L157" s="819"/>
      <c r="M157" s="652"/>
      <c r="N157" s="652"/>
      <c r="O157" s="652"/>
    </row>
    <row r="158" spans="2:15" s="619" customFormat="1">
      <c r="B158" s="818"/>
      <c r="C158" s="818"/>
      <c r="D158" s="819"/>
      <c r="E158" s="819"/>
      <c r="F158" s="819"/>
      <c r="G158" s="819"/>
      <c r="H158" s="819"/>
      <c r="I158" s="819"/>
      <c r="J158" s="819"/>
      <c r="K158" s="820"/>
      <c r="L158" s="819"/>
      <c r="M158" s="652"/>
      <c r="N158" s="652"/>
      <c r="O158" s="652"/>
    </row>
    <row r="159" spans="2:15" s="619" customFormat="1">
      <c r="B159" s="818"/>
      <c r="C159" s="818"/>
      <c r="D159" s="819"/>
      <c r="E159" s="819"/>
      <c r="F159" s="819"/>
      <c r="G159" s="819"/>
      <c r="H159" s="819"/>
      <c r="I159" s="819"/>
      <c r="J159" s="819"/>
      <c r="K159" s="820"/>
      <c r="L159" s="819"/>
      <c r="M159" s="652"/>
      <c r="N159" s="652"/>
      <c r="O159" s="652"/>
    </row>
    <row r="160" spans="2:15" s="619" customFormat="1">
      <c r="B160" s="818"/>
      <c r="C160" s="818"/>
      <c r="D160" s="819"/>
      <c r="E160" s="819"/>
      <c r="F160" s="819"/>
      <c r="G160" s="819"/>
      <c r="H160" s="819"/>
      <c r="I160" s="819"/>
      <c r="J160" s="819"/>
      <c r="K160" s="820"/>
      <c r="L160" s="819"/>
      <c r="M160" s="652"/>
      <c r="N160" s="652"/>
      <c r="O160" s="652"/>
    </row>
    <row r="161" spans="2:15" s="619" customFormat="1">
      <c r="B161" s="818"/>
      <c r="C161" s="818"/>
      <c r="D161" s="819"/>
      <c r="E161" s="819"/>
      <c r="F161" s="819"/>
      <c r="G161" s="819"/>
      <c r="H161" s="819"/>
      <c r="I161" s="819"/>
      <c r="J161" s="819"/>
      <c r="K161" s="820"/>
      <c r="L161" s="819"/>
      <c r="M161" s="652"/>
      <c r="N161" s="652"/>
      <c r="O161" s="652"/>
    </row>
    <row r="162" spans="2:15" s="619" customFormat="1">
      <c r="B162" s="818"/>
      <c r="C162" s="818"/>
      <c r="D162" s="819"/>
      <c r="E162" s="819"/>
      <c r="F162" s="819"/>
      <c r="G162" s="819"/>
      <c r="H162" s="819"/>
      <c r="I162" s="819"/>
      <c r="J162" s="819"/>
      <c r="K162" s="820"/>
      <c r="L162" s="819"/>
      <c r="M162" s="652"/>
      <c r="N162" s="652"/>
      <c r="O162" s="652"/>
    </row>
    <row r="163" spans="2:15" s="619" customFormat="1">
      <c r="B163" s="818"/>
      <c r="C163" s="818"/>
      <c r="D163" s="819"/>
      <c r="E163" s="819"/>
      <c r="F163" s="819"/>
      <c r="G163" s="819"/>
      <c r="H163" s="819"/>
      <c r="I163" s="819"/>
      <c r="J163" s="819"/>
      <c r="K163" s="820"/>
      <c r="L163" s="819"/>
      <c r="M163" s="652"/>
      <c r="N163" s="652"/>
      <c r="O163" s="652"/>
    </row>
    <row r="164" spans="2:15" s="619" customFormat="1">
      <c r="B164" s="818"/>
      <c r="C164" s="818"/>
      <c r="D164" s="819"/>
      <c r="E164" s="819"/>
      <c r="F164" s="819"/>
      <c r="G164" s="819"/>
      <c r="H164" s="819"/>
      <c r="I164" s="819"/>
      <c r="J164" s="819"/>
      <c r="K164" s="820"/>
      <c r="L164" s="819"/>
      <c r="M164" s="652"/>
      <c r="N164" s="652"/>
      <c r="O164" s="652"/>
    </row>
    <row r="165" spans="2:15" s="619" customFormat="1">
      <c r="B165" s="818"/>
      <c r="C165" s="818"/>
      <c r="D165" s="819"/>
      <c r="E165" s="819"/>
      <c r="F165" s="819"/>
      <c r="G165" s="819"/>
      <c r="H165" s="819"/>
      <c r="I165" s="819"/>
      <c r="J165" s="819"/>
      <c r="K165" s="820"/>
      <c r="L165" s="819"/>
      <c r="M165" s="652"/>
      <c r="N165" s="652"/>
      <c r="O165" s="652"/>
    </row>
    <row r="166" spans="2:15" s="619" customFormat="1">
      <c r="B166" s="818"/>
      <c r="C166" s="818"/>
      <c r="D166" s="819"/>
      <c r="E166" s="819"/>
      <c r="F166" s="819"/>
      <c r="G166" s="819"/>
      <c r="H166" s="819"/>
      <c r="I166" s="819"/>
      <c r="J166" s="819"/>
      <c r="K166" s="820"/>
      <c r="L166" s="819"/>
      <c r="M166" s="652"/>
      <c r="N166" s="652"/>
      <c r="O166" s="652"/>
    </row>
    <row r="167" spans="2:15" s="619" customFormat="1">
      <c r="B167" s="818"/>
      <c r="C167" s="818"/>
      <c r="D167" s="819"/>
      <c r="E167" s="819"/>
      <c r="F167" s="819"/>
      <c r="G167" s="819"/>
      <c r="H167" s="819"/>
      <c r="I167" s="819"/>
      <c r="J167" s="819"/>
      <c r="K167" s="820"/>
      <c r="L167" s="819"/>
      <c r="M167" s="652"/>
      <c r="N167" s="652"/>
      <c r="O167" s="652"/>
    </row>
    <row r="168" spans="2:15" s="619" customFormat="1">
      <c r="B168" s="818"/>
      <c r="C168" s="818"/>
      <c r="D168" s="819"/>
      <c r="E168" s="819"/>
      <c r="F168" s="819"/>
      <c r="G168" s="819"/>
      <c r="H168" s="819"/>
      <c r="I168" s="819"/>
      <c r="J168" s="819"/>
      <c r="K168" s="820"/>
      <c r="L168" s="819"/>
      <c r="M168" s="652"/>
      <c r="N168" s="652"/>
      <c r="O168" s="652"/>
    </row>
    <row r="169" spans="2:15" s="619" customFormat="1">
      <c r="B169" s="818"/>
      <c r="C169" s="818"/>
      <c r="D169" s="819"/>
      <c r="E169" s="819"/>
      <c r="F169" s="819"/>
      <c r="G169" s="819"/>
      <c r="H169" s="819"/>
      <c r="I169" s="819"/>
      <c r="J169" s="819"/>
      <c r="K169" s="820"/>
      <c r="L169" s="819"/>
      <c r="M169" s="652"/>
      <c r="N169" s="652"/>
      <c r="O169" s="652"/>
    </row>
    <row r="170" spans="2:15" s="619" customFormat="1">
      <c r="B170" s="818"/>
      <c r="C170" s="818"/>
      <c r="D170" s="819"/>
      <c r="E170" s="819"/>
      <c r="F170" s="819"/>
      <c r="G170" s="819"/>
      <c r="H170" s="819"/>
      <c r="I170" s="819"/>
      <c r="J170" s="819"/>
      <c r="K170" s="820"/>
      <c r="L170" s="819"/>
      <c r="M170" s="652"/>
      <c r="N170" s="652"/>
      <c r="O170" s="652"/>
    </row>
    <row r="171" spans="2:15" s="619" customFormat="1">
      <c r="B171" s="818"/>
      <c r="C171" s="818"/>
      <c r="D171" s="819"/>
      <c r="E171" s="819"/>
      <c r="F171" s="819"/>
      <c r="G171" s="819"/>
      <c r="H171" s="819"/>
      <c r="I171" s="819"/>
      <c r="J171" s="819"/>
      <c r="K171" s="820"/>
      <c r="L171" s="819"/>
      <c r="M171" s="652"/>
      <c r="N171" s="652"/>
      <c r="O171" s="652"/>
    </row>
    <row r="172" spans="2:15" s="619" customFormat="1">
      <c r="B172" s="818"/>
      <c r="C172" s="818"/>
      <c r="D172" s="819"/>
      <c r="E172" s="819"/>
      <c r="F172" s="819"/>
      <c r="G172" s="819"/>
      <c r="H172" s="819"/>
      <c r="I172" s="819"/>
      <c r="J172" s="819"/>
      <c r="K172" s="820"/>
      <c r="L172" s="819"/>
      <c r="M172" s="652"/>
      <c r="N172" s="652"/>
      <c r="O172" s="652"/>
    </row>
    <row r="173" spans="2:15" s="619" customFormat="1">
      <c r="B173" s="818"/>
      <c r="C173" s="818"/>
      <c r="D173" s="819"/>
      <c r="E173" s="819"/>
      <c r="F173" s="819"/>
      <c r="G173" s="819"/>
      <c r="H173" s="819"/>
      <c r="I173" s="819"/>
      <c r="J173" s="819"/>
      <c r="K173" s="820"/>
      <c r="L173" s="819"/>
      <c r="M173" s="652"/>
      <c r="N173" s="652"/>
      <c r="O173" s="652"/>
    </row>
    <row r="174" spans="2:15" s="619" customFormat="1">
      <c r="B174" s="818"/>
      <c r="C174" s="818"/>
      <c r="D174" s="819"/>
      <c r="E174" s="819"/>
      <c r="F174" s="819"/>
      <c r="G174" s="819"/>
      <c r="H174" s="819"/>
      <c r="I174" s="819"/>
      <c r="J174" s="819"/>
      <c r="K174" s="820"/>
      <c r="L174" s="819"/>
      <c r="M174" s="652"/>
      <c r="N174" s="652"/>
      <c r="O174" s="652"/>
    </row>
    <row r="175" spans="2:15" s="619" customFormat="1">
      <c r="B175" s="818"/>
      <c r="C175" s="818"/>
      <c r="D175" s="819"/>
      <c r="E175" s="819"/>
      <c r="F175" s="819"/>
      <c r="G175" s="819"/>
      <c r="H175" s="819"/>
      <c r="I175" s="819"/>
      <c r="J175" s="819"/>
      <c r="K175" s="820"/>
      <c r="L175" s="819"/>
      <c r="M175" s="652"/>
      <c r="N175" s="652"/>
      <c r="O175" s="652"/>
    </row>
    <row r="176" spans="2:15" s="619" customFormat="1">
      <c r="B176" s="818"/>
      <c r="C176" s="818"/>
      <c r="D176" s="819"/>
      <c r="E176" s="819"/>
      <c r="F176" s="819"/>
      <c r="G176" s="819"/>
      <c r="H176" s="819"/>
      <c r="I176" s="819"/>
      <c r="J176" s="819"/>
      <c r="K176" s="820"/>
      <c r="L176" s="819"/>
      <c r="M176" s="652"/>
      <c r="N176" s="652"/>
      <c r="O176" s="652"/>
    </row>
    <row r="177" spans="2:15" s="619" customFormat="1">
      <c r="B177" s="818"/>
      <c r="C177" s="818"/>
      <c r="D177" s="819"/>
      <c r="E177" s="819"/>
      <c r="F177" s="819"/>
      <c r="G177" s="819"/>
      <c r="H177" s="819"/>
      <c r="I177" s="819"/>
      <c r="J177" s="819"/>
      <c r="K177" s="820"/>
      <c r="L177" s="819"/>
      <c r="M177" s="652"/>
      <c r="N177" s="652"/>
      <c r="O177" s="652"/>
    </row>
    <row r="178" spans="2:15" s="619" customFormat="1">
      <c r="B178" s="818"/>
      <c r="C178" s="818"/>
      <c r="D178" s="819"/>
      <c r="E178" s="819"/>
      <c r="F178" s="819"/>
      <c r="G178" s="819"/>
      <c r="H178" s="819"/>
      <c r="I178" s="819"/>
      <c r="J178" s="819"/>
      <c r="K178" s="820"/>
      <c r="L178" s="819"/>
      <c r="M178" s="652"/>
      <c r="N178" s="652"/>
      <c r="O178" s="652"/>
    </row>
    <row r="179" spans="2:15" s="619" customFormat="1">
      <c r="B179" s="818"/>
      <c r="C179" s="818"/>
      <c r="D179" s="819"/>
      <c r="E179" s="819"/>
      <c r="F179" s="819"/>
      <c r="G179" s="819"/>
      <c r="H179" s="819"/>
      <c r="I179" s="819"/>
      <c r="J179" s="819"/>
      <c r="K179" s="820"/>
      <c r="L179" s="819"/>
      <c r="M179" s="652"/>
      <c r="N179" s="652"/>
      <c r="O179" s="652"/>
    </row>
    <row r="180" spans="2:15" s="619" customFormat="1">
      <c r="B180" s="818"/>
      <c r="C180" s="818"/>
      <c r="D180" s="819"/>
      <c r="E180" s="819"/>
      <c r="F180" s="819"/>
      <c r="G180" s="819"/>
      <c r="H180" s="819"/>
      <c r="I180" s="819"/>
      <c r="J180" s="819"/>
      <c r="K180" s="820"/>
      <c r="L180" s="819"/>
      <c r="M180" s="652"/>
      <c r="N180" s="652"/>
      <c r="O180" s="652"/>
    </row>
    <row r="181" spans="2:15" s="619" customFormat="1">
      <c r="B181" s="818"/>
      <c r="C181" s="818"/>
      <c r="D181" s="819"/>
      <c r="E181" s="819"/>
      <c r="F181" s="819"/>
      <c r="G181" s="819"/>
      <c r="H181" s="819"/>
      <c r="I181" s="819"/>
      <c r="J181" s="819"/>
      <c r="K181" s="820"/>
      <c r="L181" s="819"/>
      <c r="M181" s="652"/>
      <c r="N181" s="652"/>
      <c r="O181" s="652"/>
    </row>
    <row r="182" spans="2:15" s="619" customFormat="1">
      <c r="B182" s="818"/>
      <c r="C182" s="818"/>
      <c r="D182" s="819"/>
      <c r="E182" s="819"/>
      <c r="F182" s="819"/>
      <c r="G182" s="819"/>
      <c r="H182" s="819"/>
      <c r="I182" s="819"/>
      <c r="J182" s="819"/>
      <c r="K182" s="820"/>
      <c r="L182" s="819"/>
      <c r="M182" s="652"/>
      <c r="N182" s="652"/>
      <c r="O182" s="652"/>
    </row>
    <row r="183" spans="2:15" s="619" customFormat="1">
      <c r="B183" s="818"/>
      <c r="C183" s="818"/>
      <c r="D183" s="819"/>
      <c r="E183" s="819"/>
      <c r="F183" s="819"/>
      <c r="G183" s="819"/>
      <c r="H183" s="819"/>
      <c r="I183" s="819"/>
      <c r="J183" s="819"/>
      <c r="K183" s="820"/>
      <c r="L183" s="819"/>
      <c r="M183" s="652"/>
      <c r="N183" s="652"/>
      <c r="O183" s="652"/>
    </row>
    <row r="184" spans="2:15" s="619" customFormat="1">
      <c r="B184" s="818"/>
      <c r="C184" s="818"/>
      <c r="D184" s="819"/>
      <c r="E184" s="819"/>
      <c r="F184" s="819"/>
      <c r="G184" s="819"/>
      <c r="H184" s="819"/>
      <c r="I184" s="819"/>
      <c r="J184" s="819"/>
      <c r="K184" s="820"/>
      <c r="L184" s="819"/>
      <c r="M184" s="652"/>
      <c r="N184" s="652"/>
      <c r="O184" s="652"/>
    </row>
    <row r="185" spans="2:15" s="619" customFormat="1">
      <c r="B185" s="818"/>
      <c r="C185" s="818"/>
      <c r="D185" s="819"/>
      <c r="E185" s="819"/>
      <c r="F185" s="819"/>
      <c r="G185" s="819"/>
      <c r="H185" s="819"/>
      <c r="I185" s="819"/>
      <c r="J185" s="819"/>
      <c r="K185" s="820"/>
      <c r="L185" s="819"/>
      <c r="M185" s="652"/>
      <c r="N185" s="652"/>
      <c r="O185" s="652"/>
    </row>
    <row r="186" spans="2:15" s="619" customFormat="1">
      <c r="B186" s="818"/>
      <c r="C186" s="818"/>
      <c r="D186" s="819"/>
      <c r="E186" s="819"/>
      <c r="F186" s="819"/>
      <c r="G186" s="819"/>
      <c r="H186" s="819"/>
      <c r="I186" s="819"/>
      <c r="J186" s="819"/>
      <c r="K186" s="820"/>
      <c r="L186" s="819"/>
      <c r="M186" s="652"/>
      <c r="N186" s="652"/>
      <c r="O186" s="652"/>
    </row>
    <row r="187" spans="2:15" s="619" customFormat="1">
      <c r="B187" s="818"/>
      <c r="C187" s="818"/>
      <c r="D187" s="819"/>
      <c r="E187" s="819"/>
      <c r="F187" s="819"/>
      <c r="G187" s="819"/>
      <c r="H187" s="819"/>
      <c r="I187" s="819"/>
      <c r="J187" s="819"/>
      <c r="K187" s="820"/>
      <c r="L187" s="819"/>
      <c r="M187" s="652"/>
      <c r="N187" s="652"/>
      <c r="O187" s="652"/>
    </row>
    <row r="188" spans="2:15" s="619" customFormat="1">
      <c r="B188" s="818"/>
      <c r="C188" s="818"/>
      <c r="D188" s="819"/>
      <c r="E188" s="819"/>
      <c r="F188" s="819"/>
      <c r="G188" s="819"/>
      <c r="H188" s="819"/>
      <c r="I188" s="819"/>
      <c r="J188" s="819"/>
      <c r="K188" s="820"/>
      <c r="L188" s="819"/>
      <c r="M188" s="652"/>
      <c r="N188" s="652"/>
      <c r="O188" s="652"/>
    </row>
    <row r="189" spans="2:15" s="619" customFormat="1">
      <c r="B189" s="818"/>
      <c r="C189" s="818"/>
      <c r="D189" s="819"/>
      <c r="E189" s="819"/>
      <c r="F189" s="819"/>
      <c r="G189" s="819"/>
      <c r="H189" s="819"/>
      <c r="I189" s="819"/>
      <c r="J189" s="819"/>
      <c r="K189" s="820"/>
      <c r="L189" s="819"/>
      <c r="M189" s="652"/>
      <c r="N189" s="652"/>
      <c r="O189" s="652"/>
    </row>
    <row r="190" spans="2:15" s="619" customFormat="1">
      <c r="B190" s="818"/>
      <c r="C190" s="818"/>
      <c r="D190" s="819"/>
      <c r="E190" s="819"/>
      <c r="F190" s="819"/>
      <c r="G190" s="819"/>
      <c r="H190" s="819"/>
      <c r="I190" s="819"/>
      <c r="J190" s="819"/>
      <c r="K190" s="820"/>
      <c r="L190" s="819"/>
      <c r="M190" s="652"/>
      <c r="N190" s="652"/>
      <c r="O190" s="652"/>
    </row>
    <row r="191" spans="2:15" s="619" customFormat="1">
      <c r="B191" s="818"/>
      <c r="C191" s="818"/>
      <c r="D191" s="819"/>
      <c r="E191" s="819"/>
      <c r="F191" s="819"/>
      <c r="G191" s="819"/>
      <c r="H191" s="819"/>
      <c r="I191" s="819"/>
      <c r="J191" s="819"/>
      <c r="K191" s="820"/>
      <c r="L191" s="819"/>
      <c r="M191" s="652"/>
      <c r="N191" s="652"/>
      <c r="O191" s="652"/>
    </row>
    <row r="192" spans="2:15" s="619" customFormat="1">
      <c r="B192" s="818"/>
      <c r="C192" s="818"/>
      <c r="D192" s="819"/>
      <c r="E192" s="819"/>
      <c r="F192" s="819"/>
      <c r="G192" s="819"/>
      <c r="H192" s="819"/>
      <c r="I192" s="819"/>
      <c r="J192" s="819"/>
      <c r="K192" s="820"/>
      <c r="L192" s="819"/>
      <c r="M192" s="652"/>
      <c r="N192" s="652"/>
      <c r="O192" s="652"/>
    </row>
    <row r="193" spans="2:15" s="619" customFormat="1">
      <c r="B193" s="818"/>
      <c r="C193" s="818"/>
      <c r="D193" s="819"/>
      <c r="E193" s="819"/>
      <c r="F193" s="819"/>
      <c r="G193" s="819"/>
      <c r="H193" s="819"/>
      <c r="I193" s="819"/>
      <c r="J193" s="819"/>
      <c r="K193" s="820"/>
      <c r="L193" s="819"/>
      <c r="M193" s="652"/>
      <c r="N193" s="652"/>
      <c r="O193" s="652"/>
    </row>
    <row r="194" spans="2:15" s="619" customFormat="1">
      <c r="B194" s="818"/>
      <c r="C194" s="818"/>
      <c r="D194" s="819"/>
      <c r="E194" s="819"/>
      <c r="F194" s="819"/>
      <c r="G194" s="819"/>
      <c r="H194" s="819"/>
      <c r="I194" s="819"/>
      <c r="J194" s="819"/>
      <c r="K194" s="820"/>
      <c r="L194" s="819"/>
      <c r="M194" s="652"/>
      <c r="N194" s="652"/>
      <c r="O194" s="652"/>
    </row>
    <row r="195" spans="2:15" s="619" customFormat="1">
      <c r="B195" s="818"/>
      <c r="C195" s="818"/>
      <c r="D195" s="819"/>
      <c r="E195" s="819"/>
      <c r="F195" s="819"/>
      <c r="G195" s="819"/>
      <c r="H195" s="819"/>
      <c r="I195" s="819"/>
      <c r="J195" s="819"/>
      <c r="K195" s="820"/>
      <c r="L195" s="819"/>
      <c r="M195" s="652"/>
      <c r="N195" s="652"/>
      <c r="O195" s="652"/>
    </row>
    <row r="196" spans="2:15" s="619" customFormat="1">
      <c r="B196" s="818"/>
      <c r="C196" s="818"/>
      <c r="D196" s="819"/>
      <c r="E196" s="819"/>
      <c r="F196" s="819"/>
      <c r="G196" s="819"/>
      <c r="H196" s="819"/>
      <c r="I196" s="819"/>
      <c r="J196" s="819"/>
      <c r="K196" s="820"/>
      <c r="L196" s="819"/>
      <c r="M196" s="652"/>
      <c r="N196" s="652"/>
      <c r="O196" s="652"/>
    </row>
    <row r="197" spans="2:15" s="619" customFormat="1">
      <c r="B197" s="818"/>
      <c r="C197" s="818"/>
      <c r="D197" s="819"/>
      <c r="E197" s="819"/>
      <c r="F197" s="819"/>
      <c r="G197" s="819"/>
      <c r="H197" s="819"/>
      <c r="I197" s="819"/>
      <c r="J197" s="819"/>
      <c r="K197" s="820"/>
      <c r="L197" s="819"/>
      <c r="M197" s="652"/>
      <c r="N197" s="652"/>
      <c r="O197" s="652"/>
    </row>
    <row r="198" spans="2:15" s="619" customFormat="1">
      <c r="B198" s="818"/>
      <c r="C198" s="818"/>
      <c r="D198" s="819"/>
      <c r="E198" s="819"/>
      <c r="F198" s="819"/>
      <c r="G198" s="819"/>
      <c r="H198" s="819"/>
      <c r="I198" s="819"/>
      <c r="J198" s="819"/>
      <c r="K198" s="820"/>
      <c r="L198" s="819"/>
      <c r="M198" s="652"/>
      <c r="N198" s="652"/>
      <c r="O198" s="652"/>
    </row>
    <row r="199" spans="2:15" s="619" customFormat="1">
      <c r="B199" s="818"/>
      <c r="C199" s="818"/>
      <c r="D199" s="819"/>
      <c r="E199" s="819"/>
      <c r="F199" s="819"/>
      <c r="G199" s="819"/>
      <c r="H199" s="819"/>
      <c r="I199" s="819"/>
      <c r="J199" s="819"/>
      <c r="K199" s="820"/>
      <c r="L199" s="819"/>
      <c r="M199" s="652"/>
      <c r="N199" s="652"/>
      <c r="O199" s="652"/>
    </row>
    <row r="200" spans="2:15" s="619" customFormat="1">
      <c r="B200" s="818"/>
      <c r="C200" s="818"/>
      <c r="D200" s="819"/>
      <c r="E200" s="819"/>
      <c r="F200" s="819"/>
      <c r="G200" s="819"/>
      <c r="H200" s="819"/>
      <c r="I200" s="819"/>
      <c r="J200" s="819"/>
      <c r="K200" s="820"/>
      <c r="L200" s="819"/>
      <c r="M200" s="652"/>
      <c r="N200" s="652"/>
      <c r="O200" s="652"/>
    </row>
    <row r="201" spans="2:15" s="619" customFormat="1">
      <c r="B201" s="818"/>
      <c r="C201" s="818"/>
      <c r="D201" s="819"/>
      <c r="E201" s="819"/>
      <c r="F201" s="819"/>
      <c r="G201" s="819"/>
      <c r="H201" s="819"/>
      <c r="I201" s="819"/>
      <c r="J201" s="819"/>
      <c r="K201" s="820"/>
      <c r="L201" s="819"/>
      <c r="M201" s="652"/>
      <c r="N201" s="652"/>
      <c r="O201" s="652"/>
    </row>
    <row r="202" spans="2:15" s="619" customFormat="1">
      <c r="B202" s="818"/>
      <c r="C202" s="818"/>
      <c r="D202" s="819"/>
      <c r="E202" s="819"/>
      <c r="F202" s="819"/>
      <c r="G202" s="819"/>
      <c r="H202" s="819"/>
      <c r="I202" s="819"/>
      <c r="J202" s="819"/>
      <c r="K202" s="820"/>
      <c r="L202" s="819"/>
      <c r="M202" s="652"/>
      <c r="N202" s="652"/>
      <c r="O202" s="652"/>
    </row>
    <row r="203" spans="2:15" s="619" customFormat="1">
      <c r="B203" s="818"/>
      <c r="C203" s="818"/>
      <c r="D203" s="819"/>
      <c r="E203" s="819"/>
      <c r="F203" s="819"/>
      <c r="G203" s="819"/>
      <c r="H203" s="819"/>
      <c r="I203" s="819"/>
      <c r="J203" s="819"/>
      <c r="K203" s="820"/>
      <c r="L203" s="819"/>
      <c r="M203" s="652"/>
      <c r="N203" s="652"/>
      <c r="O203" s="652"/>
    </row>
    <row r="204" spans="2:15" s="619" customFormat="1">
      <c r="B204" s="818"/>
      <c r="C204" s="818"/>
      <c r="D204" s="819"/>
      <c r="E204" s="819"/>
      <c r="F204" s="819"/>
      <c r="G204" s="819"/>
      <c r="H204" s="819"/>
      <c r="I204" s="819"/>
      <c r="J204" s="819"/>
      <c r="K204" s="820"/>
      <c r="L204" s="819"/>
      <c r="M204" s="652"/>
      <c r="N204" s="652"/>
      <c r="O204" s="652"/>
    </row>
    <row r="205" spans="2:15" s="619" customFormat="1">
      <c r="B205" s="818"/>
      <c r="C205" s="818"/>
      <c r="D205" s="819"/>
      <c r="E205" s="819"/>
      <c r="F205" s="819"/>
      <c r="G205" s="819"/>
      <c r="H205" s="819"/>
      <c r="I205" s="819"/>
      <c r="J205" s="819"/>
      <c r="K205" s="820"/>
      <c r="L205" s="819"/>
      <c r="M205" s="652"/>
      <c r="N205" s="652"/>
      <c r="O205" s="652"/>
    </row>
    <row r="206" spans="2:15" s="619" customFormat="1">
      <c r="B206" s="818"/>
      <c r="C206" s="818"/>
      <c r="D206" s="819"/>
      <c r="E206" s="819"/>
      <c r="F206" s="819"/>
      <c r="G206" s="819"/>
      <c r="H206" s="819"/>
      <c r="I206" s="819"/>
      <c r="J206" s="819"/>
      <c r="K206" s="820"/>
      <c r="L206" s="819"/>
      <c r="M206" s="652"/>
      <c r="N206" s="652"/>
      <c r="O206" s="652"/>
    </row>
    <row r="207" spans="2:15" s="619" customFormat="1">
      <c r="B207" s="818"/>
      <c r="C207" s="818"/>
      <c r="D207" s="819"/>
      <c r="E207" s="819"/>
      <c r="F207" s="819"/>
      <c r="G207" s="819"/>
      <c r="H207" s="819"/>
      <c r="I207" s="819"/>
      <c r="J207" s="819"/>
      <c r="K207" s="820"/>
      <c r="L207" s="819"/>
      <c r="M207" s="652"/>
      <c r="N207" s="652"/>
      <c r="O207" s="652"/>
    </row>
    <row r="208" spans="2:15" s="619" customFormat="1">
      <c r="B208" s="818"/>
      <c r="C208" s="818"/>
      <c r="D208" s="819"/>
      <c r="E208" s="819"/>
      <c r="F208" s="819"/>
      <c r="G208" s="819"/>
      <c r="H208" s="819"/>
      <c r="I208" s="819"/>
      <c r="J208" s="819"/>
      <c r="K208" s="820"/>
      <c r="L208" s="819"/>
      <c r="M208" s="652"/>
      <c r="N208" s="652"/>
      <c r="O208" s="652"/>
    </row>
    <row r="209" spans="2:15" s="619" customFormat="1">
      <c r="B209" s="818"/>
      <c r="C209" s="818"/>
      <c r="D209" s="819"/>
      <c r="E209" s="819"/>
      <c r="F209" s="819"/>
      <c r="G209" s="819"/>
      <c r="H209" s="819"/>
      <c r="I209" s="819"/>
      <c r="J209" s="819"/>
      <c r="K209" s="820"/>
      <c r="L209" s="819"/>
      <c r="M209" s="652"/>
      <c r="N209" s="652"/>
      <c r="O209" s="652"/>
    </row>
    <row r="210" spans="2:15" s="619" customFormat="1">
      <c r="B210" s="818"/>
      <c r="C210" s="818"/>
      <c r="D210" s="819"/>
      <c r="E210" s="819"/>
      <c r="F210" s="819"/>
      <c r="G210" s="819"/>
      <c r="H210" s="819"/>
      <c r="I210" s="819"/>
      <c r="J210" s="819"/>
      <c r="K210" s="820"/>
      <c r="L210" s="819"/>
      <c r="M210" s="652"/>
      <c r="N210" s="652"/>
      <c r="O210" s="652"/>
    </row>
    <row r="211" spans="2:15" s="619" customFormat="1">
      <c r="B211" s="818"/>
      <c r="C211" s="818"/>
      <c r="D211" s="819"/>
      <c r="E211" s="819"/>
      <c r="F211" s="819"/>
      <c r="G211" s="819"/>
      <c r="H211" s="819"/>
      <c r="I211" s="819"/>
      <c r="J211" s="819"/>
      <c r="K211" s="820"/>
      <c r="L211" s="819"/>
      <c r="M211" s="652"/>
      <c r="N211" s="652"/>
      <c r="O211" s="652"/>
    </row>
    <row r="212" spans="2:15" s="619" customFormat="1">
      <c r="B212" s="818"/>
      <c r="C212" s="818"/>
      <c r="D212" s="819"/>
      <c r="E212" s="819"/>
      <c r="F212" s="819"/>
      <c r="G212" s="819"/>
      <c r="H212" s="819"/>
      <c r="I212" s="819"/>
      <c r="J212" s="819"/>
      <c r="K212" s="820"/>
      <c r="L212" s="819"/>
      <c r="M212" s="652"/>
      <c r="N212" s="652"/>
      <c r="O212" s="652"/>
    </row>
    <row r="213" spans="2:15" s="619" customFormat="1">
      <c r="B213" s="818"/>
      <c r="C213" s="818"/>
      <c r="D213" s="819"/>
      <c r="E213" s="819"/>
      <c r="F213" s="819"/>
      <c r="G213" s="819"/>
      <c r="H213" s="819"/>
      <c r="I213" s="819"/>
      <c r="J213" s="819"/>
      <c r="K213" s="820"/>
      <c r="L213" s="819"/>
      <c r="M213" s="652"/>
      <c r="N213" s="652"/>
      <c r="O213" s="652"/>
    </row>
    <row r="214" spans="2:15" s="619" customFormat="1">
      <c r="B214" s="818"/>
      <c r="C214" s="818"/>
      <c r="D214" s="819"/>
      <c r="E214" s="819"/>
      <c r="F214" s="819"/>
      <c r="G214" s="819"/>
      <c r="H214" s="819"/>
      <c r="I214" s="819"/>
      <c r="J214" s="819"/>
      <c r="K214" s="820"/>
      <c r="L214" s="819"/>
      <c r="M214" s="652"/>
      <c r="N214" s="652"/>
      <c r="O214" s="652"/>
    </row>
    <row r="215" spans="2:15" s="619" customFormat="1">
      <c r="B215" s="818"/>
      <c r="C215" s="818"/>
      <c r="D215" s="819"/>
      <c r="E215" s="819"/>
      <c r="F215" s="819"/>
      <c r="G215" s="819"/>
      <c r="H215" s="819"/>
      <c r="I215" s="819"/>
      <c r="J215" s="819"/>
      <c r="K215" s="820"/>
      <c r="L215" s="819"/>
      <c r="M215" s="652"/>
      <c r="N215" s="652"/>
      <c r="O215" s="652"/>
    </row>
    <row r="216" spans="2:15" s="619" customFormat="1">
      <c r="B216" s="818"/>
      <c r="C216" s="818"/>
      <c r="D216" s="819"/>
      <c r="E216" s="819"/>
      <c r="F216" s="819"/>
      <c r="G216" s="819"/>
      <c r="H216" s="819"/>
      <c r="I216" s="819"/>
      <c r="J216" s="819"/>
      <c r="K216" s="820"/>
      <c r="L216" s="819"/>
      <c r="M216" s="652"/>
      <c r="N216" s="652"/>
      <c r="O216" s="652"/>
    </row>
    <row r="217" spans="2:15" s="619" customFormat="1">
      <c r="B217" s="818"/>
      <c r="C217" s="818"/>
      <c r="D217" s="819"/>
      <c r="E217" s="819"/>
      <c r="F217" s="819"/>
      <c r="G217" s="819"/>
      <c r="H217" s="819"/>
      <c r="I217" s="819"/>
      <c r="J217" s="819"/>
      <c r="K217" s="820"/>
      <c r="L217" s="819"/>
      <c r="M217" s="652"/>
      <c r="N217" s="652"/>
      <c r="O217" s="652"/>
    </row>
    <row r="218" spans="2:15" s="619" customFormat="1">
      <c r="B218" s="818"/>
      <c r="C218" s="818"/>
      <c r="D218" s="819"/>
      <c r="E218" s="819"/>
      <c r="F218" s="819"/>
      <c r="G218" s="819"/>
      <c r="H218" s="819"/>
      <c r="I218" s="819"/>
      <c r="J218" s="819"/>
      <c r="K218" s="820"/>
      <c r="L218" s="819"/>
      <c r="M218" s="652"/>
      <c r="N218" s="652"/>
      <c r="O218" s="652"/>
    </row>
    <row r="219" spans="2:15" s="619" customFormat="1">
      <c r="B219" s="818"/>
      <c r="C219" s="818"/>
      <c r="D219" s="819"/>
      <c r="E219" s="819"/>
      <c r="F219" s="819"/>
      <c r="G219" s="819"/>
      <c r="H219" s="819"/>
      <c r="I219" s="819"/>
      <c r="J219" s="819"/>
      <c r="K219" s="820"/>
      <c r="L219" s="819"/>
      <c r="M219" s="652"/>
      <c r="N219" s="652"/>
      <c r="O219" s="652"/>
    </row>
    <row r="220" spans="2:15" s="619" customFormat="1">
      <c r="B220" s="818"/>
      <c r="C220" s="818"/>
      <c r="D220" s="819"/>
      <c r="E220" s="819"/>
      <c r="F220" s="819"/>
      <c r="G220" s="819"/>
      <c r="H220" s="819"/>
      <c r="I220" s="819"/>
      <c r="J220" s="819"/>
      <c r="K220" s="820"/>
      <c r="L220" s="819"/>
      <c r="M220" s="652"/>
      <c r="N220" s="652"/>
      <c r="O220" s="652"/>
    </row>
    <row r="221" spans="2:15" s="619" customFormat="1">
      <c r="B221" s="818"/>
      <c r="C221" s="818"/>
      <c r="D221" s="819"/>
      <c r="E221" s="819"/>
      <c r="F221" s="819"/>
      <c r="G221" s="819"/>
      <c r="H221" s="819"/>
      <c r="I221" s="819"/>
      <c r="J221" s="819"/>
      <c r="K221" s="820"/>
      <c r="L221" s="819"/>
      <c r="M221" s="652"/>
      <c r="N221" s="652"/>
      <c r="O221" s="652"/>
    </row>
    <row r="222" spans="2:15" s="619" customFormat="1">
      <c r="B222" s="818"/>
      <c r="C222" s="818"/>
      <c r="D222" s="819"/>
      <c r="E222" s="819"/>
      <c r="F222" s="819"/>
      <c r="G222" s="819"/>
      <c r="H222" s="819"/>
      <c r="I222" s="819"/>
      <c r="J222" s="819"/>
      <c r="K222" s="820"/>
      <c r="L222" s="819"/>
      <c r="M222" s="652"/>
      <c r="N222" s="652"/>
      <c r="O222" s="652"/>
    </row>
    <row r="223" spans="2:15" s="619" customFormat="1">
      <c r="B223" s="818"/>
      <c r="C223" s="818"/>
      <c r="D223" s="819"/>
      <c r="E223" s="819"/>
      <c r="F223" s="819"/>
      <c r="G223" s="819"/>
      <c r="H223" s="819"/>
      <c r="I223" s="819"/>
      <c r="J223" s="819"/>
      <c r="K223" s="820"/>
      <c r="L223" s="819"/>
      <c r="M223" s="652"/>
      <c r="N223" s="652"/>
      <c r="O223" s="652"/>
    </row>
    <row r="224" spans="2:15" s="619" customFormat="1">
      <c r="B224" s="818"/>
      <c r="C224" s="818"/>
      <c r="D224" s="819"/>
      <c r="E224" s="819"/>
      <c r="F224" s="819"/>
      <c r="G224" s="819"/>
      <c r="H224" s="819"/>
      <c r="I224" s="819"/>
      <c r="J224" s="819"/>
      <c r="K224" s="820"/>
      <c r="L224" s="819"/>
      <c r="M224" s="652"/>
      <c r="N224" s="652"/>
      <c r="O224" s="652"/>
    </row>
    <row r="225" spans="2:15" s="619" customFormat="1">
      <c r="B225" s="818"/>
      <c r="C225" s="818"/>
      <c r="D225" s="819"/>
      <c r="E225" s="819"/>
      <c r="F225" s="819"/>
      <c r="G225" s="819"/>
      <c r="H225" s="819"/>
      <c r="I225" s="819"/>
      <c r="J225" s="819"/>
      <c r="K225" s="820"/>
      <c r="L225" s="819"/>
      <c r="M225" s="652"/>
      <c r="N225" s="652"/>
      <c r="O225" s="652"/>
    </row>
    <row r="226" spans="2:15" s="619" customFormat="1">
      <c r="B226" s="818"/>
      <c r="C226" s="818"/>
      <c r="D226" s="819"/>
      <c r="E226" s="819"/>
      <c r="F226" s="819"/>
      <c r="G226" s="819"/>
      <c r="H226" s="819"/>
      <c r="I226" s="819"/>
      <c r="J226" s="819"/>
      <c r="K226" s="820"/>
      <c r="L226" s="819"/>
      <c r="M226" s="652"/>
      <c r="N226" s="652"/>
      <c r="O226" s="652"/>
    </row>
    <row r="227" spans="2:15" s="619" customFormat="1">
      <c r="B227" s="818"/>
      <c r="C227" s="818"/>
      <c r="D227" s="819"/>
      <c r="E227" s="819"/>
      <c r="F227" s="819"/>
      <c r="G227" s="819"/>
      <c r="H227" s="819"/>
      <c r="I227" s="819"/>
      <c r="J227" s="819"/>
      <c r="K227" s="820"/>
      <c r="L227" s="819"/>
      <c r="M227" s="652"/>
      <c r="N227" s="652"/>
      <c r="O227" s="652"/>
    </row>
    <row r="228" spans="2:15" s="619" customFormat="1">
      <c r="B228" s="818"/>
      <c r="C228" s="818"/>
      <c r="D228" s="819"/>
      <c r="E228" s="819"/>
      <c r="F228" s="819"/>
      <c r="G228" s="819"/>
      <c r="H228" s="819"/>
      <c r="I228" s="819"/>
      <c r="J228" s="819"/>
      <c r="K228" s="820"/>
      <c r="L228" s="819"/>
      <c r="M228" s="652"/>
      <c r="N228" s="652"/>
      <c r="O228" s="652"/>
    </row>
    <row r="229" spans="2:15" s="619" customFormat="1">
      <c r="B229" s="818"/>
      <c r="C229" s="818"/>
      <c r="D229" s="819"/>
      <c r="E229" s="819"/>
      <c r="F229" s="819"/>
      <c r="G229" s="819"/>
      <c r="H229" s="819"/>
      <c r="I229" s="819"/>
      <c r="J229" s="819"/>
      <c r="K229" s="820"/>
      <c r="L229" s="819"/>
      <c r="M229" s="652"/>
      <c r="N229" s="652"/>
      <c r="O229" s="652"/>
    </row>
    <row r="230" spans="2:15" s="619" customFormat="1">
      <c r="B230" s="818"/>
      <c r="C230" s="818"/>
      <c r="D230" s="819"/>
      <c r="E230" s="819"/>
      <c r="F230" s="819"/>
      <c r="G230" s="819"/>
      <c r="H230" s="819"/>
      <c r="I230" s="819"/>
      <c r="J230" s="819"/>
      <c r="K230" s="820"/>
      <c r="L230" s="819"/>
      <c r="M230" s="652"/>
      <c r="N230" s="652"/>
      <c r="O230" s="652"/>
    </row>
    <row r="231" spans="2:15" s="619" customFormat="1">
      <c r="B231" s="818"/>
      <c r="C231" s="818"/>
      <c r="D231" s="819"/>
      <c r="E231" s="819"/>
      <c r="F231" s="819"/>
      <c r="G231" s="819"/>
      <c r="H231" s="819"/>
      <c r="I231" s="819"/>
      <c r="J231" s="819"/>
      <c r="K231" s="820"/>
      <c r="L231" s="819"/>
      <c r="M231" s="652"/>
      <c r="N231" s="652"/>
      <c r="O231" s="652"/>
    </row>
    <row r="232" spans="2:15" s="619" customFormat="1">
      <c r="B232" s="818"/>
      <c r="C232" s="818"/>
      <c r="D232" s="819"/>
      <c r="E232" s="819"/>
      <c r="F232" s="819"/>
      <c r="G232" s="819"/>
      <c r="H232" s="819"/>
      <c r="I232" s="819"/>
      <c r="J232" s="819"/>
      <c r="K232" s="820"/>
      <c r="L232" s="819"/>
      <c r="M232" s="652"/>
      <c r="N232" s="652"/>
      <c r="O232" s="652"/>
    </row>
    <row r="233" spans="2:15" s="619" customFormat="1">
      <c r="B233" s="818"/>
      <c r="C233" s="818"/>
      <c r="D233" s="819"/>
      <c r="E233" s="819"/>
      <c r="F233" s="819"/>
      <c r="G233" s="819"/>
      <c r="H233" s="819"/>
      <c r="I233" s="819"/>
      <c r="J233" s="819"/>
      <c r="K233" s="820"/>
      <c r="L233" s="819"/>
      <c r="M233" s="652"/>
      <c r="N233" s="652"/>
      <c r="O233" s="652"/>
    </row>
    <row r="234" spans="2:15" s="619" customFormat="1">
      <c r="B234" s="818"/>
      <c r="C234" s="818"/>
      <c r="D234" s="819"/>
      <c r="E234" s="819"/>
      <c r="F234" s="819"/>
      <c r="G234" s="819"/>
      <c r="H234" s="819"/>
      <c r="I234" s="819"/>
      <c r="J234" s="819"/>
      <c r="K234" s="820"/>
      <c r="L234" s="819"/>
      <c r="M234" s="652"/>
      <c r="N234" s="652"/>
      <c r="O234" s="652"/>
    </row>
    <row r="235" spans="2:15" s="619" customFormat="1">
      <c r="B235" s="818"/>
      <c r="C235" s="818"/>
      <c r="D235" s="819"/>
      <c r="E235" s="819"/>
      <c r="F235" s="819"/>
      <c r="G235" s="819"/>
      <c r="H235" s="819"/>
      <c r="I235" s="819"/>
      <c r="J235" s="819"/>
      <c r="K235" s="820"/>
      <c r="L235" s="819"/>
      <c r="M235" s="652"/>
      <c r="N235" s="652"/>
      <c r="O235" s="652"/>
    </row>
    <row r="236" spans="2:15" s="619" customFormat="1">
      <c r="B236" s="818"/>
      <c r="C236" s="818"/>
      <c r="D236" s="819"/>
      <c r="E236" s="819"/>
      <c r="F236" s="819"/>
      <c r="G236" s="819"/>
      <c r="H236" s="819"/>
      <c r="I236" s="819"/>
      <c r="J236" s="819"/>
      <c r="K236" s="820"/>
      <c r="L236" s="819"/>
      <c r="M236" s="652"/>
      <c r="N236" s="652"/>
      <c r="O236" s="652"/>
    </row>
    <row r="237" spans="2:15" s="619" customFormat="1">
      <c r="B237" s="818"/>
      <c r="C237" s="818"/>
      <c r="D237" s="819"/>
      <c r="E237" s="819"/>
      <c r="F237" s="819"/>
      <c r="G237" s="819"/>
      <c r="H237" s="819"/>
      <c r="I237" s="819"/>
      <c r="J237" s="819"/>
      <c r="K237" s="820"/>
      <c r="L237" s="819"/>
      <c r="M237" s="652"/>
      <c r="N237" s="652"/>
      <c r="O237" s="652"/>
    </row>
    <row r="238" spans="2:15" s="619" customFormat="1">
      <c r="B238" s="818"/>
      <c r="C238" s="818"/>
      <c r="D238" s="819"/>
      <c r="E238" s="819"/>
      <c r="F238" s="819"/>
      <c r="G238" s="819"/>
      <c r="H238" s="819"/>
      <c r="I238" s="819"/>
      <c r="J238" s="819"/>
      <c r="K238" s="820"/>
      <c r="L238" s="819"/>
      <c r="M238" s="652"/>
      <c r="N238" s="652"/>
      <c r="O238" s="652"/>
    </row>
    <row r="239" spans="2:15" s="619" customFormat="1">
      <c r="B239" s="818"/>
      <c r="C239" s="818"/>
      <c r="D239" s="819"/>
      <c r="E239" s="819"/>
      <c r="F239" s="819"/>
      <c r="G239" s="819"/>
      <c r="H239" s="819"/>
      <c r="I239" s="819"/>
      <c r="J239" s="819"/>
      <c r="K239" s="820"/>
      <c r="L239" s="819"/>
      <c r="M239" s="652"/>
      <c r="N239" s="652"/>
      <c r="O239" s="652"/>
    </row>
    <row r="240" spans="2:15" s="619" customFormat="1">
      <c r="B240" s="818"/>
      <c r="C240" s="818"/>
      <c r="D240" s="819"/>
      <c r="E240" s="819"/>
      <c r="F240" s="819"/>
      <c r="G240" s="819"/>
      <c r="H240" s="819"/>
      <c r="I240" s="819"/>
      <c r="J240" s="819"/>
      <c r="K240" s="820"/>
      <c r="L240" s="819"/>
      <c r="M240" s="652"/>
      <c r="N240" s="652"/>
      <c r="O240" s="652"/>
    </row>
    <row r="241" spans="2:15" s="619" customFormat="1">
      <c r="B241" s="818"/>
      <c r="C241" s="818"/>
      <c r="D241" s="819"/>
      <c r="E241" s="819"/>
      <c r="F241" s="819"/>
      <c r="G241" s="819"/>
      <c r="H241" s="819"/>
      <c r="I241" s="819"/>
      <c r="J241" s="819"/>
      <c r="K241" s="820"/>
      <c r="L241" s="819"/>
      <c r="M241" s="652"/>
      <c r="N241" s="652"/>
      <c r="O241" s="652"/>
    </row>
    <row r="242" spans="2:15" s="619" customFormat="1">
      <c r="B242" s="818"/>
      <c r="C242" s="818"/>
      <c r="D242" s="819"/>
      <c r="E242" s="819"/>
      <c r="F242" s="819"/>
      <c r="G242" s="819"/>
      <c r="H242" s="819"/>
      <c r="I242" s="819"/>
      <c r="J242" s="819"/>
      <c r="K242" s="820"/>
      <c r="L242" s="819"/>
      <c r="M242" s="652"/>
      <c r="N242" s="652"/>
      <c r="O242" s="652"/>
    </row>
    <row r="243" spans="2:15" s="619" customFormat="1">
      <c r="B243" s="818"/>
      <c r="C243" s="818"/>
      <c r="D243" s="819"/>
      <c r="E243" s="819"/>
      <c r="F243" s="819"/>
      <c r="G243" s="819"/>
      <c r="H243" s="819"/>
      <c r="I243" s="819"/>
      <c r="J243" s="819"/>
      <c r="K243" s="820"/>
      <c r="L243" s="819"/>
      <c r="M243" s="652"/>
      <c r="N243" s="652"/>
      <c r="O243" s="652"/>
    </row>
    <row r="244" spans="2:15" s="619" customFormat="1">
      <c r="B244" s="818"/>
      <c r="C244" s="818"/>
      <c r="D244" s="819"/>
      <c r="E244" s="819"/>
      <c r="F244" s="819"/>
      <c r="G244" s="819"/>
      <c r="H244" s="819"/>
      <c r="I244" s="819"/>
      <c r="J244" s="819"/>
      <c r="K244" s="820"/>
      <c r="L244" s="819"/>
      <c r="M244" s="652"/>
      <c r="N244" s="652"/>
      <c r="O244" s="652"/>
    </row>
    <row r="245" spans="2:15" s="619" customFormat="1">
      <c r="B245" s="818"/>
      <c r="C245" s="818"/>
      <c r="D245" s="819"/>
      <c r="E245" s="819"/>
      <c r="F245" s="819"/>
      <c r="G245" s="819"/>
      <c r="H245" s="819"/>
      <c r="I245" s="819"/>
      <c r="J245" s="819"/>
      <c r="K245" s="820"/>
      <c r="L245" s="819"/>
      <c r="M245" s="652"/>
      <c r="N245" s="652"/>
      <c r="O245" s="652"/>
    </row>
    <row r="246" spans="2:15" s="619" customFormat="1">
      <c r="B246" s="818"/>
      <c r="C246" s="818"/>
      <c r="D246" s="819"/>
      <c r="E246" s="819"/>
      <c r="F246" s="819"/>
      <c r="G246" s="819"/>
      <c r="H246" s="819"/>
      <c r="I246" s="819"/>
      <c r="J246" s="819"/>
      <c r="K246" s="820"/>
      <c r="L246" s="819"/>
      <c r="M246" s="652"/>
      <c r="N246" s="652"/>
      <c r="O246" s="652"/>
    </row>
    <row r="247" spans="2:15" s="619" customFormat="1">
      <c r="B247" s="818"/>
      <c r="C247" s="818"/>
      <c r="D247" s="819"/>
      <c r="E247" s="819"/>
      <c r="F247" s="819"/>
      <c r="G247" s="819"/>
      <c r="H247" s="819"/>
      <c r="I247" s="819"/>
      <c r="J247" s="819"/>
      <c r="K247" s="820"/>
      <c r="L247" s="819"/>
      <c r="M247" s="652"/>
      <c r="N247" s="652"/>
      <c r="O247" s="652"/>
    </row>
    <row r="248" spans="2:15" s="619" customFormat="1">
      <c r="B248" s="818"/>
      <c r="C248" s="818"/>
      <c r="D248" s="819"/>
      <c r="E248" s="819"/>
      <c r="F248" s="819"/>
      <c r="G248" s="819"/>
      <c r="H248" s="819"/>
      <c r="I248" s="819"/>
      <c r="J248" s="819"/>
      <c r="K248" s="820"/>
      <c r="L248" s="819"/>
      <c r="M248" s="652"/>
      <c r="N248" s="652"/>
      <c r="O248" s="652"/>
    </row>
    <row r="249" spans="2:15" s="619" customFormat="1">
      <c r="B249" s="818"/>
      <c r="C249" s="818"/>
      <c r="D249" s="819"/>
      <c r="E249" s="819"/>
      <c r="F249" s="819"/>
      <c r="G249" s="819"/>
      <c r="H249" s="819"/>
      <c r="I249" s="819"/>
      <c r="J249" s="819"/>
      <c r="K249" s="820"/>
      <c r="L249" s="819"/>
      <c r="M249" s="652"/>
      <c r="N249" s="652"/>
      <c r="O249" s="652"/>
    </row>
    <row r="250" spans="2:15" s="619" customFormat="1">
      <c r="B250" s="818"/>
      <c r="C250" s="818"/>
      <c r="D250" s="819"/>
      <c r="E250" s="819"/>
      <c r="F250" s="819"/>
      <c r="G250" s="819"/>
      <c r="H250" s="819"/>
      <c r="I250" s="819"/>
      <c r="J250" s="819"/>
      <c r="K250" s="820"/>
      <c r="L250" s="819"/>
      <c r="M250" s="652"/>
      <c r="N250" s="652"/>
      <c r="O250" s="652"/>
    </row>
    <row r="251" spans="2:15" s="619" customFormat="1">
      <c r="B251" s="818"/>
      <c r="C251" s="818"/>
      <c r="D251" s="819"/>
      <c r="E251" s="819"/>
      <c r="F251" s="819"/>
      <c r="G251" s="819"/>
      <c r="H251" s="819"/>
      <c r="I251" s="819"/>
      <c r="J251" s="819"/>
      <c r="K251" s="820"/>
      <c r="L251" s="819"/>
      <c r="M251" s="652"/>
      <c r="N251" s="652"/>
      <c r="O251" s="652"/>
    </row>
    <row r="252" spans="2:15" s="619" customFormat="1">
      <c r="B252" s="818"/>
      <c r="C252" s="818"/>
      <c r="D252" s="819"/>
      <c r="E252" s="819"/>
      <c r="F252" s="819"/>
      <c r="G252" s="819"/>
      <c r="H252" s="819"/>
      <c r="I252" s="819"/>
      <c r="J252" s="819"/>
      <c r="K252" s="820"/>
      <c r="L252" s="819"/>
      <c r="M252" s="652"/>
      <c r="N252" s="652"/>
      <c r="O252" s="652"/>
    </row>
    <row r="253" spans="2:15" s="619" customFormat="1">
      <c r="B253" s="818"/>
      <c r="C253" s="818"/>
      <c r="D253" s="819"/>
      <c r="E253" s="819"/>
      <c r="F253" s="819"/>
      <c r="G253" s="819"/>
      <c r="H253" s="819"/>
      <c r="I253" s="819"/>
      <c r="J253" s="819"/>
      <c r="K253" s="820"/>
      <c r="L253" s="819"/>
      <c r="M253" s="652"/>
      <c r="N253" s="652"/>
      <c r="O253" s="652"/>
    </row>
    <row r="254" spans="2:15" s="619" customFormat="1">
      <c r="B254" s="818"/>
      <c r="C254" s="818"/>
      <c r="D254" s="819"/>
      <c r="E254" s="819"/>
      <c r="F254" s="819"/>
      <c r="G254" s="819"/>
      <c r="H254" s="819"/>
      <c r="I254" s="819"/>
      <c r="J254" s="819"/>
      <c r="K254" s="820"/>
      <c r="L254" s="819"/>
      <c r="M254" s="652"/>
      <c r="N254" s="652"/>
      <c r="O254" s="652"/>
    </row>
    <row r="255" spans="2:15" s="619" customFormat="1">
      <c r="B255" s="818"/>
      <c r="C255" s="818"/>
      <c r="D255" s="819"/>
      <c r="E255" s="819"/>
      <c r="F255" s="819"/>
      <c r="G255" s="819"/>
      <c r="H255" s="819"/>
      <c r="I255" s="819"/>
      <c r="J255" s="819"/>
      <c r="K255" s="820"/>
      <c r="L255" s="819"/>
      <c r="M255" s="652"/>
      <c r="N255" s="652"/>
      <c r="O255" s="652"/>
    </row>
    <row r="256" spans="2:15" s="619" customFormat="1">
      <c r="B256" s="818"/>
      <c r="C256" s="818"/>
      <c r="D256" s="819"/>
      <c r="E256" s="819"/>
      <c r="F256" s="819"/>
      <c r="G256" s="819"/>
      <c r="H256" s="819"/>
      <c r="I256" s="819"/>
      <c r="J256" s="819"/>
      <c r="K256" s="820"/>
      <c r="L256" s="819"/>
      <c r="M256" s="652"/>
      <c r="N256" s="652"/>
      <c r="O256" s="652"/>
    </row>
    <row r="257" spans="2:15" s="619" customFormat="1">
      <c r="B257" s="818"/>
      <c r="C257" s="818"/>
      <c r="D257" s="819"/>
      <c r="E257" s="819"/>
      <c r="F257" s="819"/>
      <c r="G257" s="819"/>
      <c r="H257" s="819"/>
      <c r="I257" s="819"/>
      <c r="J257" s="819"/>
      <c r="K257" s="820"/>
      <c r="L257" s="819"/>
      <c r="M257" s="652"/>
      <c r="N257" s="652"/>
      <c r="O257" s="652"/>
    </row>
    <row r="258" spans="2:15" s="619" customFormat="1">
      <c r="B258" s="818"/>
      <c r="C258" s="818"/>
      <c r="D258" s="819"/>
      <c r="E258" s="819"/>
      <c r="F258" s="819"/>
      <c r="G258" s="819"/>
      <c r="H258" s="819"/>
      <c r="I258" s="819"/>
      <c r="J258" s="819"/>
      <c r="K258" s="820"/>
      <c r="L258" s="819"/>
      <c r="M258" s="652"/>
      <c r="N258" s="652"/>
      <c r="O258" s="652"/>
    </row>
    <row r="259" spans="2:15" s="619" customFormat="1">
      <c r="B259" s="818"/>
      <c r="C259" s="818"/>
      <c r="D259" s="819"/>
      <c r="E259" s="819"/>
      <c r="F259" s="819"/>
      <c r="G259" s="819"/>
      <c r="H259" s="819"/>
      <c r="I259" s="819"/>
      <c r="J259" s="819"/>
      <c r="K259" s="820"/>
      <c r="L259" s="819"/>
      <c r="M259" s="652"/>
      <c r="N259" s="652"/>
      <c r="O259" s="652"/>
    </row>
    <row r="260" spans="2:15" s="619" customFormat="1">
      <c r="B260" s="818"/>
      <c r="C260" s="818"/>
      <c r="D260" s="819"/>
      <c r="E260" s="819"/>
      <c r="F260" s="819"/>
      <c r="G260" s="819"/>
      <c r="H260" s="819"/>
      <c r="I260" s="819"/>
      <c r="J260" s="819"/>
      <c r="K260" s="820"/>
      <c r="L260" s="819"/>
      <c r="M260" s="652"/>
      <c r="N260" s="652"/>
      <c r="O260" s="652"/>
    </row>
    <row r="261" spans="2:15" s="619" customFormat="1">
      <c r="B261" s="818"/>
      <c r="C261" s="818"/>
      <c r="D261" s="819"/>
      <c r="E261" s="819"/>
      <c r="F261" s="819"/>
      <c r="G261" s="819"/>
      <c r="H261" s="819"/>
      <c r="I261" s="819"/>
      <c r="J261" s="819"/>
      <c r="K261" s="820"/>
      <c r="L261" s="819"/>
      <c r="M261" s="652"/>
      <c r="N261" s="652"/>
      <c r="O261" s="652"/>
    </row>
    <row r="262" spans="2:15" s="619" customFormat="1">
      <c r="B262" s="818"/>
      <c r="C262" s="818"/>
      <c r="D262" s="819"/>
      <c r="E262" s="819"/>
      <c r="F262" s="819"/>
      <c r="G262" s="819"/>
      <c r="H262" s="819"/>
      <c r="I262" s="819"/>
      <c r="J262" s="819"/>
      <c r="K262" s="820"/>
      <c r="L262" s="819"/>
      <c r="M262" s="652"/>
      <c r="N262" s="652"/>
      <c r="O262" s="652"/>
    </row>
    <row r="263" spans="2:15" s="619" customFormat="1">
      <c r="B263" s="818"/>
      <c r="C263" s="818"/>
      <c r="D263" s="819"/>
      <c r="E263" s="819"/>
      <c r="F263" s="819"/>
      <c r="G263" s="819"/>
      <c r="H263" s="819"/>
      <c r="I263" s="819"/>
      <c r="J263" s="819"/>
      <c r="K263" s="820"/>
      <c r="L263" s="819"/>
      <c r="M263" s="652"/>
      <c r="N263" s="652"/>
      <c r="O263" s="652"/>
    </row>
    <row r="264" spans="2:15" s="619" customFormat="1">
      <c r="B264" s="818"/>
      <c r="C264" s="818"/>
      <c r="D264" s="819"/>
      <c r="E264" s="819"/>
      <c r="F264" s="819"/>
      <c r="G264" s="819"/>
      <c r="H264" s="819"/>
      <c r="I264" s="819"/>
      <c r="J264" s="819"/>
      <c r="K264" s="820"/>
      <c r="L264" s="819"/>
      <c r="M264" s="652"/>
      <c r="N264" s="652"/>
      <c r="O264" s="652"/>
    </row>
    <row r="265" spans="2:15" s="619" customFormat="1">
      <c r="B265" s="818"/>
      <c r="C265" s="818"/>
      <c r="D265" s="819"/>
      <c r="E265" s="819"/>
      <c r="F265" s="819"/>
      <c r="G265" s="819"/>
      <c r="H265" s="819"/>
      <c r="I265" s="819"/>
      <c r="J265" s="819"/>
      <c r="K265" s="820"/>
      <c r="L265" s="819"/>
      <c r="M265" s="652"/>
      <c r="N265" s="652"/>
      <c r="O265" s="652"/>
    </row>
    <row r="266" spans="2:15" s="619" customFormat="1">
      <c r="B266" s="818"/>
      <c r="C266" s="818"/>
      <c r="D266" s="819"/>
      <c r="E266" s="819"/>
      <c r="F266" s="819"/>
      <c r="G266" s="819"/>
      <c r="H266" s="819"/>
      <c r="I266" s="819"/>
      <c r="J266" s="819"/>
      <c r="K266" s="820"/>
      <c r="L266" s="819"/>
      <c r="M266" s="652"/>
      <c r="N266" s="652"/>
      <c r="O266" s="652"/>
    </row>
    <row r="267" spans="2:15" s="619" customFormat="1">
      <c r="B267" s="818"/>
      <c r="C267" s="818"/>
      <c r="D267" s="819"/>
      <c r="E267" s="819"/>
      <c r="F267" s="819"/>
      <c r="G267" s="819"/>
      <c r="H267" s="819"/>
      <c r="I267" s="819"/>
      <c r="J267" s="819"/>
      <c r="K267" s="820"/>
      <c r="L267" s="819"/>
      <c r="M267" s="652"/>
      <c r="N267" s="652"/>
      <c r="O267" s="652"/>
    </row>
    <row r="268" spans="2:15" s="619" customFormat="1">
      <c r="B268" s="818"/>
      <c r="C268" s="818"/>
      <c r="D268" s="819"/>
      <c r="E268" s="819"/>
      <c r="F268" s="819"/>
      <c r="G268" s="819"/>
      <c r="H268" s="819"/>
      <c r="I268" s="819"/>
      <c r="J268" s="819"/>
      <c r="K268" s="820"/>
      <c r="L268" s="819"/>
      <c r="M268" s="652"/>
      <c r="N268" s="652"/>
      <c r="O268" s="652"/>
    </row>
    <row r="269" spans="2:15" s="619" customFormat="1">
      <c r="B269" s="818"/>
      <c r="C269" s="818"/>
      <c r="D269" s="819"/>
      <c r="E269" s="819"/>
      <c r="F269" s="819"/>
      <c r="G269" s="819"/>
      <c r="H269" s="819"/>
      <c r="I269" s="819"/>
      <c r="J269" s="819"/>
      <c r="K269" s="820"/>
      <c r="L269" s="819"/>
      <c r="M269" s="652"/>
      <c r="N269" s="652"/>
      <c r="O269" s="652"/>
    </row>
    <row r="270" spans="2:15" s="619" customFormat="1">
      <c r="B270" s="818"/>
      <c r="C270" s="818"/>
      <c r="D270" s="819"/>
      <c r="E270" s="819"/>
      <c r="F270" s="819"/>
      <c r="G270" s="819"/>
      <c r="H270" s="819"/>
      <c r="I270" s="819"/>
      <c r="J270" s="819"/>
      <c r="K270" s="820"/>
      <c r="L270" s="819"/>
      <c r="M270" s="652"/>
      <c r="N270" s="652"/>
      <c r="O270" s="652"/>
    </row>
    <row r="271" spans="2:15" s="619" customFormat="1">
      <c r="B271" s="818"/>
      <c r="C271" s="818"/>
      <c r="D271" s="819"/>
      <c r="E271" s="819"/>
      <c r="F271" s="819"/>
      <c r="G271" s="819"/>
      <c r="H271" s="819"/>
      <c r="I271" s="819"/>
      <c r="J271" s="819"/>
      <c r="K271" s="820"/>
      <c r="L271" s="819"/>
      <c r="M271" s="652"/>
      <c r="N271" s="652"/>
      <c r="O271" s="652"/>
    </row>
    <row r="272" spans="2:15" s="619" customFormat="1">
      <c r="B272" s="818"/>
      <c r="C272" s="818"/>
      <c r="D272" s="819"/>
      <c r="E272" s="819"/>
      <c r="F272" s="819"/>
      <c r="G272" s="819"/>
      <c r="H272" s="819"/>
      <c r="I272" s="819"/>
      <c r="J272" s="819"/>
      <c r="K272" s="820"/>
      <c r="L272" s="819"/>
      <c r="M272" s="652"/>
      <c r="N272" s="652"/>
      <c r="O272" s="652"/>
    </row>
    <row r="273" spans="2:15" s="619" customFormat="1">
      <c r="B273" s="818"/>
      <c r="C273" s="818"/>
      <c r="D273" s="819"/>
      <c r="E273" s="819"/>
      <c r="F273" s="819"/>
      <c r="G273" s="819"/>
      <c r="H273" s="819"/>
      <c r="I273" s="819"/>
      <c r="J273" s="819"/>
      <c r="K273" s="820"/>
      <c r="L273" s="819"/>
      <c r="M273" s="652"/>
      <c r="N273" s="652"/>
      <c r="O273" s="652"/>
    </row>
    <row r="274" spans="2:15" s="619" customFormat="1">
      <c r="B274" s="818"/>
      <c r="C274" s="818"/>
      <c r="D274" s="819"/>
      <c r="E274" s="819"/>
      <c r="F274" s="819"/>
      <c r="G274" s="819"/>
      <c r="H274" s="819"/>
      <c r="I274" s="819"/>
      <c r="J274" s="819"/>
      <c r="K274" s="820"/>
      <c r="L274" s="819"/>
      <c r="M274" s="652"/>
      <c r="N274" s="652"/>
      <c r="O274" s="652"/>
    </row>
    <row r="275" spans="2:15" s="619" customFormat="1">
      <c r="B275" s="818"/>
      <c r="C275" s="818"/>
      <c r="D275" s="819"/>
      <c r="E275" s="819"/>
      <c r="F275" s="819"/>
      <c r="G275" s="819"/>
      <c r="H275" s="819"/>
      <c r="I275" s="819"/>
      <c r="J275" s="819"/>
      <c r="K275" s="820"/>
      <c r="L275" s="819"/>
      <c r="M275" s="652"/>
      <c r="N275" s="652"/>
      <c r="O275" s="652"/>
    </row>
    <row r="276" spans="2:15" s="619" customFormat="1">
      <c r="B276" s="818"/>
      <c r="C276" s="818"/>
      <c r="D276" s="819"/>
      <c r="E276" s="819"/>
      <c r="F276" s="819"/>
      <c r="G276" s="819"/>
      <c r="H276" s="819"/>
      <c r="I276" s="819"/>
      <c r="J276" s="819"/>
      <c r="K276" s="820"/>
      <c r="L276" s="819"/>
      <c r="M276" s="652"/>
      <c r="N276" s="652"/>
      <c r="O276" s="652"/>
    </row>
    <row r="277" spans="2:15" s="619" customFormat="1">
      <c r="B277" s="818"/>
      <c r="C277" s="818"/>
      <c r="D277" s="819"/>
      <c r="E277" s="819"/>
      <c r="F277" s="819"/>
      <c r="G277" s="819"/>
      <c r="H277" s="819"/>
      <c r="I277" s="819"/>
      <c r="J277" s="819"/>
      <c r="K277" s="820"/>
      <c r="L277" s="819"/>
      <c r="M277" s="652"/>
      <c r="N277" s="652"/>
      <c r="O277" s="652"/>
    </row>
    <row r="278" spans="2:15" s="619" customFormat="1">
      <c r="B278" s="818"/>
      <c r="C278" s="818"/>
      <c r="D278" s="819"/>
      <c r="E278" s="819"/>
      <c r="F278" s="819"/>
      <c r="G278" s="819"/>
      <c r="H278" s="819"/>
      <c r="I278" s="819"/>
      <c r="J278" s="819"/>
      <c r="K278" s="820"/>
      <c r="L278" s="819"/>
      <c r="M278" s="652"/>
      <c r="N278" s="652"/>
      <c r="O278" s="652"/>
    </row>
    <row r="279" spans="2:15" s="619" customFormat="1">
      <c r="B279" s="818"/>
      <c r="C279" s="818"/>
      <c r="D279" s="819"/>
      <c r="E279" s="819"/>
      <c r="F279" s="819"/>
      <c r="G279" s="819"/>
      <c r="H279" s="819"/>
      <c r="I279" s="819"/>
      <c r="J279" s="819"/>
      <c r="K279" s="820"/>
      <c r="L279" s="819"/>
      <c r="M279" s="652"/>
      <c r="N279" s="652"/>
      <c r="O279" s="652"/>
    </row>
    <row r="280" spans="2:15" s="619" customFormat="1">
      <c r="B280" s="818"/>
      <c r="C280" s="818"/>
      <c r="D280" s="819"/>
      <c r="E280" s="819"/>
      <c r="F280" s="819"/>
      <c r="G280" s="819"/>
      <c r="H280" s="819"/>
      <c r="I280" s="819"/>
      <c r="J280" s="819"/>
      <c r="K280" s="820"/>
      <c r="L280" s="819"/>
      <c r="M280" s="652"/>
      <c r="N280" s="652"/>
      <c r="O280" s="652"/>
    </row>
    <row r="281" spans="2:15" s="619" customFormat="1">
      <c r="B281" s="818"/>
      <c r="C281" s="818"/>
      <c r="D281" s="819"/>
      <c r="E281" s="819"/>
      <c r="F281" s="819"/>
      <c r="G281" s="819"/>
      <c r="H281" s="819"/>
      <c r="I281" s="819"/>
      <c r="J281" s="819"/>
      <c r="K281" s="820"/>
      <c r="L281" s="819"/>
      <c r="M281" s="652"/>
      <c r="N281" s="652"/>
      <c r="O281" s="652"/>
    </row>
    <row r="282" spans="2:15" s="619" customFormat="1">
      <c r="B282" s="818"/>
      <c r="C282" s="818"/>
      <c r="D282" s="819"/>
      <c r="E282" s="819"/>
      <c r="F282" s="819"/>
      <c r="G282" s="819"/>
      <c r="H282" s="819"/>
      <c r="I282" s="819"/>
      <c r="J282" s="819"/>
      <c r="K282" s="820"/>
      <c r="L282" s="819"/>
      <c r="M282" s="652"/>
      <c r="N282" s="652"/>
      <c r="O282" s="652"/>
    </row>
    <row r="283" spans="2:15" s="619" customFormat="1">
      <c r="B283" s="818"/>
      <c r="C283" s="818"/>
      <c r="D283" s="819"/>
      <c r="E283" s="819"/>
      <c r="F283" s="819"/>
      <c r="G283" s="819"/>
      <c r="H283" s="819"/>
      <c r="I283" s="819"/>
      <c r="J283" s="819"/>
      <c r="K283" s="820"/>
      <c r="L283" s="819"/>
      <c r="M283" s="652"/>
      <c r="N283" s="652"/>
      <c r="O283" s="652"/>
    </row>
    <row r="284" spans="2:15" s="619" customFormat="1">
      <c r="B284" s="818"/>
      <c r="C284" s="818"/>
      <c r="D284" s="819"/>
      <c r="E284" s="819"/>
      <c r="F284" s="819"/>
      <c r="G284" s="819"/>
      <c r="H284" s="819"/>
      <c r="I284" s="819"/>
      <c r="J284" s="819"/>
      <c r="K284" s="820"/>
      <c r="L284" s="819"/>
      <c r="M284" s="652"/>
      <c r="N284" s="652"/>
      <c r="O284" s="652"/>
    </row>
    <row r="285" spans="2:15" s="619" customFormat="1">
      <c r="B285" s="818"/>
      <c r="C285" s="818"/>
      <c r="D285" s="819"/>
      <c r="E285" s="819"/>
      <c r="F285" s="819"/>
      <c r="G285" s="819"/>
      <c r="H285" s="819"/>
      <c r="I285" s="819"/>
      <c r="J285" s="819"/>
      <c r="K285" s="820"/>
      <c r="L285" s="819"/>
      <c r="M285" s="652"/>
      <c r="N285" s="652"/>
      <c r="O285" s="652"/>
    </row>
    <row r="286" spans="2:15" s="619" customFormat="1">
      <c r="B286" s="818"/>
      <c r="C286" s="818"/>
      <c r="D286" s="819"/>
      <c r="E286" s="819"/>
      <c r="F286" s="819"/>
      <c r="G286" s="819"/>
      <c r="H286" s="819"/>
      <c r="I286" s="819"/>
      <c r="J286" s="819"/>
      <c r="K286" s="820"/>
      <c r="L286" s="819"/>
      <c r="M286" s="652"/>
      <c r="N286" s="652"/>
      <c r="O286" s="652"/>
    </row>
    <row r="287" spans="2:15" s="619" customFormat="1">
      <c r="B287" s="818"/>
      <c r="C287" s="818"/>
      <c r="D287" s="819"/>
      <c r="E287" s="819"/>
      <c r="F287" s="819"/>
      <c r="G287" s="819"/>
      <c r="H287" s="819"/>
      <c r="I287" s="819"/>
      <c r="J287" s="819"/>
      <c r="K287" s="820"/>
      <c r="L287" s="819"/>
      <c r="M287" s="652"/>
      <c r="N287" s="652"/>
      <c r="O287" s="652"/>
    </row>
    <row r="288" spans="2:15" s="619" customFormat="1">
      <c r="B288" s="818"/>
      <c r="C288" s="818"/>
      <c r="D288" s="819"/>
      <c r="E288" s="819"/>
      <c r="F288" s="819"/>
      <c r="G288" s="819"/>
      <c r="H288" s="819"/>
      <c r="I288" s="819"/>
      <c r="J288" s="819"/>
      <c r="K288" s="820"/>
      <c r="L288" s="819"/>
      <c r="M288" s="652"/>
      <c r="N288" s="652"/>
      <c r="O288" s="652"/>
    </row>
    <row r="289" spans="2:15" s="619" customFormat="1">
      <c r="B289" s="818"/>
      <c r="C289" s="818"/>
      <c r="D289" s="819"/>
      <c r="E289" s="819"/>
      <c r="F289" s="819"/>
      <c r="G289" s="819"/>
      <c r="H289" s="819"/>
      <c r="I289" s="819"/>
      <c r="J289" s="819"/>
      <c r="K289" s="820"/>
      <c r="L289" s="819"/>
      <c r="M289" s="652"/>
      <c r="N289" s="652"/>
      <c r="O289" s="652"/>
    </row>
    <row r="290" spans="2:15" s="619" customFormat="1">
      <c r="B290" s="818"/>
      <c r="C290" s="818"/>
      <c r="D290" s="819"/>
      <c r="E290" s="819"/>
      <c r="F290" s="819"/>
      <c r="G290" s="819"/>
      <c r="H290" s="819"/>
      <c r="I290" s="819"/>
      <c r="J290" s="819"/>
      <c r="K290" s="820"/>
      <c r="L290" s="819"/>
      <c r="M290" s="652"/>
      <c r="N290" s="652"/>
      <c r="O290" s="652"/>
    </row>
    <row r="291" spans="2:15" s="619" customFormat="1">
      <c r="B291" s="818"/>
      <c r="C291" s="818"/>
      <c r="D291" s="819"/>
      <c r="E291" s="819"/>
      <c r="F291" s="819"/>
      <c r="G291" s="819"/>
      <c r="H291" s="819"/>
      <c r="I291" s="819"/>
      <c r="J291" s="819"/>
      <c r="K291" s="820"/>
      <c r="L291" s="819"/>
      <c r="M291" s="652"/>
      <c r="N291" s="652"/>
      <c r="O291" s="652"/>
    </row>
    <row r="292" spans="2:15" s="619" customFormat="1">
      <c r="B292" s="818"/>
      <c r="C292" s="818"/>
      <c r="D292" s="819"/>
      <c r="E292" s="819"/>
      <c r="F292" s="819"/>
      <c r="G292" s="819"/>
      <c r="H292" s="819"/>
      <c r="I292" s="819"/>
      <c r="J292" s="819"/>
      <c r="K292" s="820"/>
      <c r="L292" s="819"/>
      <c r="M292" s="652"/>
      <c r="N292" s="652"/>
      <c r="O292" s="652"/>
    </row>
    <row r="293" spans="2:15" s="619" customFormat="1">
      <c r="B293" s="818"/>
      <c r="C293" s="818"/>
      <c r="D293" s="819"/>
      <c r="E293" s="819"/>
      <c r="F293" s="819"/>
      <c r="G293" s="819"/>
      <c r="H293" s="819"/>
      <c r="I293" s="819"/>
      <c r="J293" s="819"/>
      <c r="K293" s="820"/>
      <c r="L293" s="819"/>
      <c r="M293" s="652"/>
      <c r="N293" s="652"/>
      <c r="O293" s="652"/>
    </row>
    <row r="294" spans="2:15" s="619" customFormat="1">
      <c r="B294" s="818"/>
      <c r="C294" s="818"/>
      <c r="D294" s="819"/>
      <c r="E294" s="819"/>
      <c r="F294" s="819"/>
      <c r="G294" s="819"/>
      <c r="H294" s="819"/>
      <c r="I294" s="819"/>
      <c r="J294" s="819"/>
      <c r="K294" s="820"/>
      <c r="L294" s="819"/>
      <c r="M294" s="652"/>
      <c r="N294" s="652"/>
      <c r="O294" s="652"/>
    </row>
    <row r="295" spans="2:15" s="619" customFormat="1">
      <c r="B295" s="818"/>
      <c r="C295" s="818"/>
      <c r="D295" s="819"/>
      <c r="E295" s="819"/>
      <c r="F295" s="819"/>
      <c r="G295" s="819"/>
      <c r="H295" s="819"/>
      <c r="I295" s="819"/>
      <c r="J295" s="819"/>
      <c r="K295" s="820"/>
      <c r="L295" s="819"/>
      <c r="M295" s="652"/>
      <c r="N295" s="652"/>
      <c r="O295" s="652"/>
    </row>
    <row r="296" spans="2:15" s="619" customFormat="1">
      <c r="B296" s="818"/>
      <c r="C296" s="818"/>
      <c r="D296" s="819"/>
      <c r="E296" s="819"/>
      <c r="F296" s="819"/>
      <c r="G296" s="819"/>
      <c r="H296" s="819"/>
      <c r="I296" s="819"/>
      <c r="J296" s="819"/>
      <c r="K296" s="820"/>
      <c r="L296" s="819"/>
      <c r="M296" s="652"/>
      <c r="N296" s="652"/>
      <c r="O296" s="652"/>
    </row>
    <row r="297" spans="2:15" s="619" customFormat="1">
      <c r="B297" s="818"/>
      <c r="C297" s="818"/>
      <c r="D297" s="819"/>
      <c r="E297" s="819"/>
      <c r="F297" s="819"/>
      <c r="G297" s="819"/>
      <c r="H297" s="819"/>
      <c r="I297" s="819"/>
      <c r="J297" s="819"/>
      <c r="K297" s="820"/>
      <c r="L297" s="819"/>
      <c r="M297" s="652"/>
      <c r="N297" s="652"/>
      <c r="O297" s="652"/>
    </row>
    <row r="298" spans="2:15" s="619" customFormat="1">
      <c r="B298" s="818"/>
      <c r="C298" s="818"/>
      <c r="D298" s="819"/>
      <c r="E298" s="819"/>
      <c r="F298" s="819"/>
      <c r="G298" s="819"/>
      <c r="H298" s="819"/>
      <c r="I298" s="819"/>
      <c r="J298" s="819"/>
      <c r="K298" s="820"/>
      <c r="L298" s="819"/>
      <c r="M298" s="652"/>
      <c r="N298" s="652"/>
      <c r="O298" s="652"/>
    </row>
    <row r="299" spans="2:15" s="619" customFormat="1">
      <c r="B299" s="818"/>
      <c r="C299" s="818"/>
      <c r="D299" s="819"/>
      <c r="E299" s="819"/>
      <c r="F299" s="819"/>
      <c r="G299" s="819"/>
      <c r="H299" s="819"/>
      <c r="I299" s="819"/>
      <c r="J299" s="819"/>
      <c r="K299" s="820"/>
      <c r="L299" s="819"/>
      <c r="M299" s="652"/>
      <c r="N299" s="652"/>
      <c r="O299" s="652"/>
    </row>
    <row r="300" spans="2:15" s="619" customFormat="1">
      <c r="B300" s="818"/>
      <c r="C300" s="818"/>
      <c r="D300" s="819"/>
      <c r="E300" s="819"/>
      <c r="F300" s="819"/>
      <c r="G300" s="819"/>
      <c r="H300" s="819"/>
      <c r="I300" s="819"/>
      <c r="J300" s="819"/>
      <c r="K300" s="820"/>
      <c r="L300" s="819"/>
      <c r="M300" s="652"/>
      <c r="N300" s="652"/>
      <c r="O300" s="652"/>
    </row>
    <row r="301" spans="2:15" s="619" customFormat="1">
      <c r="B301" s="818"/>
      <c r="C301" s="818"/>
      <c r="D301" s="819"/>
      <c r="E301" s="819"/>
      <c r="F301" s="819"/>
      <c r="G301" s="819"/>
      <c r="H301" s="819"/>
      <c r="I301" s="819"/>
      <c r="J301" s="819"/>
      <c r="K301" s="820"/>
      <c r="L301" s="819"/>
      <c r="M301" s="652"/>
      <c r="N301" s="652"/>
      <c r="O301" s="652"/>
    </row>
    <row r="302" spans="2:15" s="619" customFormat="1">
      <c r="B302" s="818"/>
      <c r="C302" s="818"/>
      <c r="D302" s="819"/>
      <c r="E302" s="819"/>
      <c r="F302" s="819"/>
      <c r="G302" s="819"/>
      <c r="H302" s="819"/>
      <c r="I302" s="819"/>
      <c r="J302" s="819"/>
      <c r="K302" s="820"/>
      <c r="L302" s="819"/>
      <c r="M302" s="652"/>
      <c r="N302" s="652"/>
      <c r="O302" s="652"/>
    </row>
    <row r="303" spans="2:15" s="619" customFormat="1">
      <c r="B303" s="818"/>
      <c r="C303" s="818"/>
      <c r="D303" s="819"/>
      <c r="E303" s="819"/>
      <c r="F303" s="819"/>
      <c r="G303" s="819"/>
      <c r="H303" s="819"/>
      <c r="I303" s="819"/>
      <c r="J303" s="819"/>
      <c r="K303" s="820"/>
      <c r="L303" s="819"/>
      <c r="M303" s="652"/>
      <c r="N303" s="652"/>
      <c r="O303" s="652"/>
    </row>
    <row r="304" spans="2:15" s="619" customFormat="1">
      <c r="B304" s="818"/>
      <c r="C304" s="818"/>
      <c r="D304" s="819"/>
      <c r="E304" s="819"/>
      <c r="F304" s="819"/>
      <c r="G304" s="819"/>
      <c r="H304" s="819"/>
      <c r="I304" s="819"/>
      <c r="J304" s="819"/>
      <c r="K304" s="820"/>
      <c r="L304" s="819"/>
      <c r="M304" s="652"/>
      <c r="N304" s="652"/>
      <c r="O304" s="652"/>
    </row>
    <row r="305" spans="2:15" s="619" customFormat="1">
      <c r="B305" s="818"/>
      <c r="C305" s="818"/>
      <c r="D305" s="819"/>
      <c r="E305" s="819"/>
      <c r="F305" s="819"/>
      <c r="G305" s="819"/>
      <c r="H305" s="819"/>
      <c r="I305" s="819"/>
      <c r="J305" s="819"/>
      <c r="K305" s="820"/>
      <c r="L305" s="819"/>
      <c r="M305" s="652"/>
      <c r="N305" s="652"/>
      <c r="O305" s="652"/>
    </row>
    <row r="306" spans="2:15" s="619" customFormat="1">
      <c r="B306" s="818"/>
      <c r="C306" s="818"/>
      <c r="D306" s="819"/>
      <c r="E306" s="819"/>
      <c r="F306" s="819"/>
      <c r="G306" s="819"/>
      <c r="H306" s="819"/>
      <c r="I306" s="819"/>
      <c r="J306" s="819"/>
      <c r="K306" s="820"/>
      <c r="L306" s="819"/>
      <c r="M306" s="652"/>
      <c r="N306" s="652"/>
      <c r="O306" s="652"/>
    </row>
    <row r="307" spans="2:15" s="619" customFormat="1">
      <c r="B307" s="818"/>
      <c r="C307" s="818"/>
      <c r="D307" s="819"/>
      <c r="E307" s="819"/>
      <c r="F307" s="819"/>
      <c r="G307" s="819"/>
      <c r="H307" s="819"/>
      <c r="I307" s="819"/>
      <c r="J307" s="819"/>
      <c r="K307" s="820"/>
      <c r="L307" s="819"/>
      <c r="M307" s="652"/>
      <c r="N307" s="652"/>
      <c r="O307" s="652"/>
    </row>
    <row r="308" spans="2:15" s="619" customFormat="1">
      <c r="B308" s="818"/>
      <c r="C308" s="818"/>
      <c r="D308" s="819"/>
      <c r="E308" s="819"/>
      <c r="F308" s="819"/>
      <c r="G308" s="819"/>
      <c r="H308" s="819"/>
      <c r="I308" s="819"/>
      <c r="J308" s="819"/>
      <c r="K308" s="820"/>
      <c r="L308" s="819"/>
      <c r="M308" s="652"/>
      <c r="N308" s="652"/>
      <c r="O308" s="652"/>
    </row>
    <row r="309" spans="2:15" s="619" customFormat="1">
      <c r="B309" s="818"/>
      <c r="C309" s="818"/>
      <c r="D309" s="819"/>
      <c r="E309" s="819"/>
      <c r="F309" s="819"/>
      <c r="G309" s="819"/>
      <c r="H309" s="819"/>
      <c r="I309" s="819"/>
      <c r="J309" s="819"/>
      <c r="K309" s="820"/>
      <c r="L309" s="819"/>
      <c r="M309" s="652"/>
      <c r="N309" s="652"/>
      <c r="O309" s="652"/>
    </row>
    <row r="310" spans="2:15" s="619" customFormat="1">
      <c r="B310" s="818"/>
      <c r="C310" s="818"/>
      <c r="D310" s="819"/>
      <c r="E310" s="819"/>
      <c r="F310" s="819"/>
      <c r="G310" s="819"/>
      <c r="H310" s="819"/>
      <c r="I310" s="819"/>
      <c r="J310" s="819"/>
      <c r="K310" s="820"/>
      <c r="L310" s="819"/>
      <c r="M310" s="652"/>
      <c r="N310" s="652"/>
      <c r="O310" s="652"/>
    </row>
    <row r="311" spans="2:15" s="619" customFormat="1">
      <c r="B311" s="818"/>
      <c r="C311" s="818"/>
      <c r="D311" s="819"/>
      <c r="E311" s="819"/>
      <c r="F311" s="819"/>
      <c r="G311" s="819"/>
      <c r="H311" s="819"/>
      <c r="I311" s="819"/>
      <c r="J311" s="819"/>
      <c r="K311" s="820"/>
      <c r="L311" s="819"/>
      <c r="M311" s="652"/>
      <c r="N311" s="652"/>
      <c r="O311" s="652"/>
    </row>
    <row r="312" spans="2:15" s="619" customFormat="1">
      <c r="B312" s="818"/>
      <c r="C312" s="818"/>
      <c r="D312" s="819"/>
      <c r="E312" s="819"/>
      <c r="F312" s="819"/>
      <c r="G312" s="819"/>
      <c r="H312" s="819"/>
      <c r="I312" s="819"/>
      <c r="J312" s="819"/>
      <c r="K312" s="820"/>
      <c r="L312" s="819"/>
      <c r="M312" s="652"/>
      <c r="N312" s="652"/>
      <c r="O312" s="652"/>
    </row>
    <row r="313" spans="2:15" s="619" customFormat="1">
      <c r="B313" s="818"/>
      <c r="C313" s="818"/>
      <c r="D313" s="819"/>
      <c r="E313" s="819"/>
      <c r="F313" s="819"/>
      <c r="G313" s="819"/>
      <c r="H313" s="819"/>
      <c r="I313" s="819"/>
      <c r="J313" s="819"/>
      <c r="K313" s="820"/>
      <c r="L313" s="819"/>
      <c r="M313" s="652"/>
      <c r="N313" s="652"/>
      <c r="O313" s="652"/>
    </row>
    <row r="314" spans="2:15" s="619" customFormat="1">
      <c r="B314" s="818"/>
      <c r="C314" s="818"/>
      <c r="D314" s="819"/>
      <c r="E314" s="819"/>
      <c r="F314" s="819"/>
      <c r="G314" s="819"/>
      <c r="H314" s="819"/>
      <c r="I314" s="819"/>
      <c r="J314" s="819"/>
      <c r="K314" s="820"/>
      <c r="L314" s="819"/>
      <c r="M314" s="652"/>
      <c r="N314" s="652"/>
      <c r="O314" s="652"/>
    </row>
    <row r="315" spans="2:15" s="619" customFormat="1">
      <c r="B315" s="818"/>
      <c r="C315" s="818"/>
      <c r="D315" s="819"/>
      <c r="E315" s="819"/>
      <c r="F315" s="819"/>
      <c r="G315" s="819"/>
      <c r="H315" s="819"/>
      <c r="I315" s="819"/>
      <c r="J315" s="819"/>
      <c r="K315" s="820"/>
      <c r="L315" s="819"/>
      <c r="M315" s="652"/>
      <c r="N315" s="652"/>
      <c r="O315" s="652"/>
    </row>
    <row r="316" spans="2:15" s="619" customFormat="1">
      <c r="B316" s="818"/>
      <c r="C316" s="818"/>
      <c r="D316" s="819"/>
      <c r="E316" s="819"/>
      <c r="F316" s="819"/>
      <c r="G316" s="819"/>
      <c r="H316" s="819"/>
      <c r="I316" s="819"/>
      <c r="J316" s="819"/>
      <c r="K316" s="820"/>
      <c r="L316" s="819"/>
      <c r="M316" s="652"/>
      <c r="N316" s="652"/>
      <c r="O316" s="652"/>
    </row>
    <row r="317" spans="2:15" s="619" customFormat="1">
      <c r="B317" s="818"/>
      <c r="C317" s="818"/>
      <c r="D317" s="819"/>
      <c r="E317" s="819"/>
      <c r="F317" s="819"/>
      <c r="G317" s="819"/>
      <c r="H317" s="819"/>
      <c r="I317" s="819"/>
      <c r="J317" s="819"/>
      <c r="K317" s="820"/>
      <c r="L317" s="819"/>
      <c r="M317" s="652"/>
      <c r="N317" s="652"/>
      <c r="O317" s="652"/>
    </row>
    <row r="318" spans="2:15" s="619" customFormat="1">
      <c r="B318" s="818"/>
      <c r="C318" s="818"/>
      <c r="D318" s="819"/>
      <c r="E318" s="819"/>
      <c r="F318" s="819"/>
      <c r="G318" s="819"/>
      <c r="H318" s="819"/>
      <c r="I318" s="819"/>
      <c r="J318" s="819"/>
      <c r="K318" s="820"/>
      <c r="L318" s="819"/>
      <c r="M318" s="652"/>
      <c r="N318" s="652"/>
      <c r="O318" s="652"/>
    </row>
    <row r="319" spans="2:15" s="619" customFormat="1">
      <c r="B319" s="818"/>
      <c r="C319" s="818"/>
      <c r="D319" s="819"/>
      <c r="E319" s="819"/>
      <c r="F319" s="819"/>
      <c r="G319" s="819"/>
      <c r="H319" s="819"/>
      <c r="I319" s="819"/>
      <c r="J319" s="819"/>
      <c r="K319" s="820"/>
      <c r="L319" s="819"/>
      <c r="M319" s="652"/>
      <c r="N319" s="652"/>
      <c r="O319" s="652"/>
    </row>
    <row r="320" spans="2:15" s="619" customFormat="1">
      <c r="B320" s="818"/>
      <c r="C320" s="818"/>
      <c r="D320" s="819"/>
      <c r="E320" s="819"/>
      <c r="F320" s="819"/>
      <c r="G320" s="819"/>
      <c r="H320" s="819"/>
      <c r="I320" s="819"/>
      <c r="J320" s="819"/>
      <c r="K320" s="820"/>
      <c r="L320" s="819"/>
      <c r="M320" s="652"/>
      <c r="N320" s="652"/>
      <c r="O320" s="652"/>
    </row>
    <row r="321" spans="2:15" s="619" customFormat="1">
      <c r="B321" s="818"/>
      <c r="C321" s="818"/>
      <c r="D321" s="819"/>
      <c r="E321" s="819"/>
      <c r="F321" s="819"/>
      <c r="G321" s="819"/>
      <c r="H321" s="819"/>
      <c r="I321" s="819"/>
      <c r="J321" s="819"/>
      <c r="K321" s="820"/>
      <c r="L321" s="819"/>
      <c r="M321" s="652"/>
      <c r="N321" s="652"/>
      <c r="O321" s="652"/>
    </row>
    <row r="322" spans="2:15" s="619" customFormat="1">
      <c r="B322" s="818"/>
      <c r="C322" s="818"/>
      <c r="D322" s="819"/>
      <c r="E322" s="819"/>
      <c r="F322" s="819"/>
      <c r="G322" s="819"/>
      <c r="H322" s="819"/>
      <c r="I322" s="819"/>
      <c r="J322" s="819"/>
      <c r="K322" s="820"/>
      <c r="L322" s="819"/>
      <c r="M322" s="652"/>
      <c r="N322" s="652"/>
      <c r="O322" s="652"/>
    </row>
    <row r="323" spans="2:15" s="619" customFormat="1">
      <c r="B323" s="818"/>
      <c r="C323" s="818"/>
      <c r="D323" s="819"/>
      <c r="E323" s="819"/>
      <c r="F323" s="819"/>
      <c r="G323" s="819"/>
      <c r="H323" s="819"/>
      <c r="I323" s="819"/>
      <c r="J323" s="819"/>
      <c r="K323" s="820"/>
      <c r="L323" s="819"/>
      <c r="M323" s="652"/>
      <c r="N323" s="652"/>
      <c r="O323" s="652"/>
    </row>
    <row r="324" spans="2:15" s="619" customFormat="1">
      <c r="B324" s="818"/>
      <c r="C324" s="818"/>
      <c r="D324" s="819"/>
      <c r="E324" s="819"/>
      <c r="F324" s="819"/>
      <c r="G324" s="819"/>
      <c r="H324" s="819"/>
      <c r="I324" s="819"/>
      <c r="J324" s="819"/>
      <c r="K324" s="820"/>
      <c r="L324" s="819"/>
      <c r="M324" s="652"/>
      <c r="N324" s="652"/>
      <c r="O324" s="652"/>
    </row>
    <row r="325" spans="2:15" s="619" customFormat="1">
      <c r="B325" s="818"/>
      <c r="C325" s="818"/>
      <c r="D325" s="819"/>
      <c r="E325" s="819"/>
      <c r="F325" s="819"/>
      <c r="G325" s="819"/>
      <c r="H325" s="819"/>
      <c r="I325" s="819"/>
      <c r="J325" s="819"/>
      <c r="K325" s="820"/>
      <c r="L325" s="819"/>
      <c r="M325" s="652"/>
      <c r="N325" s="652"/>
      <c r="O325" s="652"/>
    </row>
    <row r="326" spans="2:15" s="619" customFormat="1">
      <c r="B326" s="818"/>
      <c r="C326" s="818"/>
      <c r="D326" s="819"/>
      <c r="E326" s="819"/>
      <c r="F326" s="819"/>
      <c r="G326" s="819"/>
      <c r="H326" s="819"/>
      <c r="I326" s="819"/>
      <c r="J326" s="819"/>
      <c r="K326" s="820"/>
      <c r="L326" s="819"/>
      <c r="M326" s="652"/>
      <c r="N326" s="652"/>
      <c r="O326" s="652"/>
    </row>
    <row r="327" spans="2:15" s="619" customFormat="1">
      <c r="B327" s="818"/>
      <c r="C327" s="818"/>
      <c r="D327" s="819"/>
      <c r="E327" s="819"/>
      <c r="F327" s="819"/>
      <c r="G327" s="819"/>
      <c r="H327" s="819"/>
      <c r="I327" s="819"/>
      <c r="J327" s="819"/>
      <c r="K327" s="820"/>
      <c r="L327" s="819"/>
      <c r="M327" s="652"/>
      <c r="N327" s="652"/>
      <c r="O327" s="652"/>
    </row>
    <row r="328" spans="2:15" s="619" customFormat="1">
      <c r="B328" s="818"/>
      <c r="C328" s="818"/>
      <c r="D328" s="819"/>
      <c r="E328" s="819"/>
      <c r="F328" s="819"/>
      <c r="G328" s="819"/>
      <c r="H328" s="819"/>
      <c r="I328" s="819"/>
      <c r="J328" s="819"/>
      <c r="K328" s="820"/>
      <c r="L328" s="819"/>
      <c r="M328" s="652"/>
      <c r="N328" s="652"/>
      <c r="O328" s="652"/>
    </row>
    <row r="329" spans="2:15" s="619" customFormat="1">
      <c r="B329" s="818"/>
      <c r="C329" s="818"/>
      <c r="D329" s="819"/>
      <c r="E329" s="819"/>
      <c r="F329" s="819"/>
      <c r="G329" s="819"/>
      <c r="H329" s="819"/>
      <c r="I329" s="819"/>
      <c r="J329" s="819"/>
      <c r="K329" s="820"/>
      <c r="L329" s="819"/>
      <c r="M329" s="652"/>
      <c r="N329" s="652"/>
      <c r="O329" s="652"/>
    </row>
    <row r="330" spans="2:15" s="619" customFormat="1">
      <c r="B330" s="818"/>
      <c r="C330" s="818"/>
      <c r="D330" s="819"/>
      <c r="E330" s="819"/>
      <c r="F330" s="819"/>
      <c r="G330" s="819"/>
      <c r="H330" s="819"/>
      <c r="I330" s="819"/>
      <c r="J330" s="819"/>
      <c r="K330" s="820"/>
      <c r="L330" s="819"/>
      <c r="M330" s="652"/>
      <c r="N330" s="652"/>
      <c r="O330" s="652"/>
    </row>
    <row r="331" spans="2:15" s="619" customFormat="1">
      <c r="B331" s="818"/>
      <c r="C331" s="818"/>
      <c r="D331" s="819"/>
      <c r="E331" s="819"/>
      <c r="F331" s="819"/>
      <c r="G331" s="819"/>
      <c r="H331" s="819"/>
      <c r="I331" s="819"/>
      <c r="J331" s="819"/>
      <c r="K331" s="820"/>
      <c r="L331" s="819"/>
      <c r="M331" s="652"/>
      <c r="N331" s="652"/>
      <c r="O331" s="652"/>
    </row>
    <row r="332" spans="2:15" s="619" customFormat="1">
      <c r="B332" s="818"/>
      <c r="C332" s="818"/>
      <c r="D332" s="819"/>
      <c r="E332" s="819"/>
      <c r="F332" s="819"/>
      <c r="G332" s="819"/>
      <c r="H332" s="819"/>
      <c r="I332" s="819"/>
      <c r="J332" s="819"/>
      <c r="K332" s="820"/>
      <c r="L332" s="819"/>
      <c r="M332" s="652"/>
      <c r="N332" s="652"/>
      <c r="O332" s="652"/>
    </row>
    <row r="333" spans="2:15" s="619" customFormat="1">
      <c r="B333" s="818"/>
      <c r="C333" s="818"/>
      <c r="D333" s="819"/>
      <c r="E333" s="819"/>
      <c r="F333" s="819"/>
      <c r="G333" s="819"/>
      <c r="H333" s="819"/>
      <c r="I333" s="819"/>
      <c r="J333" s="819"/>
      <c r="K333" s="820"/>
      <c r="L333" s="819"/>
      <c r="M333" s="652"/>
      <c r="N333" s="652"/>
      <c r="O333" s="652"/>
    </row>
    <row r="334" spans="2:15" s="619" customFormat="1">
      <c r="B334" s="818"/>
      <c r="C334" s="818"/>
      <c r="D334" s="819"/>
      <c r="E334" s="819"/>
      <c r="F334" s="819"/>
      <c r="G334" s="819"/>
      <c r="H334" s="819"/>
      <c r="I334" s="819"/>
      <c r="J334" s="819"/>
      <c r="K334" s="820"/>
      <c r="L334" s="819"/>
      <c r="M334" s="652"/>
      <c r="N334" s="652"/>
      <c r="O334" s="652"/>
    </row>
    <row r="335" spans="2:15" s="619" customFormat="1">
      <c r="B335" s="818"/>
      <c r="C335" s="818"/>
      <c r="D335" s="819"/>
      <c r="E335" s="819"/>
      <c r="F335" s="819"/>
      <c r="G335" s="819"/>
      <c r="H335" s="819"/>
      <c r="I335" s="819"/>
      <c r="J335" s="819"/>
      <c r="K335" s="820"/>
      <c r="L335" s="819"/>
      <c r="M335" s="652"/>
      <c r="N335" s="652"/>
      <c r="O335" s="652"/>
    </row>
    <row r="336" spans="2:15" s="619" customFormat="1">
      <c r="B336" s="818"/>
      <c r="C336" s="818"/>
      <c r="D336" s="819"/>
      <c r="E336" s="819"/>
      <c r="F336" s="819"/>
      <c r="G336" s="819"/>
      <c r="H336" s="819"/>
      <c r="I336" s="819"/>
      <c r="J336" s="819"/>
      <c r="K336" s="820"/>
      <c r="L336" s="819"/>
      <c r="M336" s="652"/>
      <c r="N336" s="652"/>
      <c r="O336" s="652"/>
    </row>
    <row r="337" spans="2:15" s="619" customFormat="1">
      <c r="B337" s="818"/>
      <c r="C337" s="818"/>
      <c r="D337" s="819"/>
      <c r="E337" s="819"/>
      <c r="F337" s="819"/>
      <c r="G337" s="819"/>
      <c r="H337" s="819"/>
      <c r="I337" s="819"/>
      <c r="J337" s="819"/>
      <c r="K337" s="820"/>
      <c r="L337" s="819"/>
      <c r="M337" s="652"/>
      <c r="N337" s="652"/>
      <c r="O337" s="652"/>
    </row>
    <row r="338" spans="2:15" s="619" customFormat="1">
      <c r="B338" s="818"/>
      <c r="C338" s="818"/>
      <c r="D338" s="819"/>
      <c r="E338" s="819"/>
      <c r="F338" s="819"/>
      <c r="G338" s="819"/>
      <c r="H338" s="819"/>
      <c r="I338" s="819"/>
      <c r="J338" s="819"/>
      <c r="K338" s="820"/>
      <c r="L338" s="819"/>
      <c r="M338" s="652"/>
      <c r="N338" s="652"/>
      <c r="O338" s="652"/>
    </row>
    <row r="339" spans="2:15" s="619" customFormat="1">
      <c r="B339" s="818"/>
      <c r="C339" s="818"/>
      <c r="D339" s="819"/>
      <c r="E339" s="819"/>
      <c r="F339" s="819"/>
      <c r="G339" s="819"/>
      <c r="H339" s="819"/>
      <c r="I339" s="819"/>
      <c r="J339" s="819"/>
      <c r="K339" s="820"/>
      <c r="L339" s="819"/>
      <c r="M339" s="652"/>
      <c r="N339" s="652"/>
      <c r="O339" s="652"/>
    </row>
    <row r="340" spans="2:15" s="619" customFormat="1">
      <c r="B340" s="818"/>
      <c r="C340" s="818"/>
      <c r="D340" s="819"/>
      <c r="E340" s="819"/>
      <c r="F340" s="819"/>
      <c r="G340" s="819"/>
      <c r="H340" s="819"/>
      <c r="I340" s="819"/>
      <c r="J340" s="819"/>
      <c r="K340" s="820"/>
      <c r="L340" s="819"/>
      <c r="M340" s="652"/>
      <c r="N340" s="652"/>
      <c r="O340" s="652"/>
    </row>
    <row r="341" spans="2:15" s="619" customFormat="1">
      <c r="B341" s="818"/>
      <c r="C341" s="818"/>
      <c r="D341" s="819"/>
      <c r="E341" s="819"/>
      <c r="F341" s="819"/>
      <c r="G341" s="819"/>
      <c r="H341" s="819"/>
      <c r="I341" s="819"/>
      <c r="J341" s="819"/>
      <c r="K341" s="820"/>
      <c r="L341" s="819"/>
      <c r="M341" s="652"/>
      <c r="N341" s="652"/>
      <c r="O341" s="652"/>
    </row>
    <row r="342" spans="2:15" s="619" customFormat="1">
      <c r="B342" s="818"/>
      <c r="C342" s="818"/>
      <c r="D342" s="819"/>
      <c r="E342" s="819"/>
      <c r="F342" s="819"/>
      <c r="G342" s="819"/>
      <c r="H342" s="819"/>
      <c r="I342" s="819"/>
      <c r="J342" s="819"/>
      <c r="K342" s="820"/>
      <c r="L342" s="819"/>
      <c r="M342" s="652"/>
      <c r="N342" s="652"/>
      <c r="O342" s="652"/>
    </row>
    <row r="343" spans="2:15" s="619" customFormat="1">
      <c r="B343" s="818"/>
      <c r="C343" s="818"/>
      <c r="D343" s="819"/>
      <c r="E343" s="819"/>
      <c r="F343" s="819"/>
      <c r="G343" s="819"/>
      <c r="H343" s="819"/>
      <c r="I343" s="819"/>
      <c r="J343" s="819"/>
      <c r="K343" s="820"/>
      <c r="L343" s="819"/>
      <c r="M343" s="652"/>
      <c r="N343" s="652"/>
      <c r="O343" s="652"/>
    </row>
    <row r="344" spans="2:15" s="619" customFormat="1">
      <c r="B344" s="818"/>
      <c r="C344" s="818"/>
      <c r="D344" s="819"/>
      <c r="E344" s="819"/>
      <c r="F344" s="819"/>
      <c r="G344" s="819"/>
      <c r="H344" s="819"/>
      <c r="I344" s="819"/>
      <c r="J344" s="819"/>
      <c r="K344" s="820"/>
      <c r="L344" s="819"/>
      <c r="M344" s="652"/>
      <c r="N344" s="652"/>
      <c r="O344" s="652"/>
    </row>
    <row r="345" spans="2:15" s="619" customFormat="1">
      <c r="B345" s="818"/>
      <c r="C345" s="818"/>
      <c r="D345" s="819"/>
      <c r="E345" s="819"/>
      <c r="F345" s="819"/>
      <c r="G345" s="819"/>
      <c r="H345" s="819"/>
      <c r="I345" s="819"/>
      <c r="J345" s="819"/>
      <c r="K345" s="820"/>
      <c r="L345" s="819"/>
      <c r="M345" s="652"/>
      <c r="N345" s="652"/>
      <c r="O345" s="652"/>
    </row>
    <row r="346" spans="2:15" s="619" customFormat="1">
      <c r="B346" s="818"/>
      <c r="C346" s="818"/>
      <c r="D346" s="819"/>
      <c r="E346" s="819"/>
      <c r="F346" s="819"/>
      <c r="G346" s="819"/>
      <c r="H346" s="819"/>
      <c r="I346" s="819"/>
      <c r="J346" s="819"/>
      <c r="K346" s="820"/>
      <c r="L346" s="819"/>
      <c r="M346" s="652"/>
      <c r="N346" s="652"/>
      <c r="O346" s="652"/>
    </row>
    <row r="347" spans="2:15" s="619" customFormat="1">
      <c r="B347" s="818"/>
      <c r="C347" s="818"/>
      <c r="D347" s="819"/>
      <c r="E347" s="819"/>
      <c r="F347" s="819"/>
      <c r="G347" s="819"/>
      <c r="H347" s="819"/>
      <c r="I347" s="819"/>
      <c r="J347" s="819"/>
      <c r="K347" s="820"/>
      <c r="L347" s="819"/>
      <c r="M347" s="652"/>
      <c r="N347" s="652"/>
      <c r="O347" s="652"/>
    </row>
    <row r="348" spans="2:15" s="619" customFormat="1">
      <c r="B348" s="818"/>
      <c r="C348" s="818"/>
      <c r="D348" s="819"/>
      <c r="E348" s="819"/>
      <c r="F348" s="819"/>
      <c r="G348" s="819"/>
      <c r="H348" s="819"/>
      <c r="I348" s="819"/>
      <c r="J348" s="819"/>
      <c r="K348" s="820"/>
      <c r="L348" s="819"/>
      <c r="M348" s="652"/>
      <c r="N348" s="652"/>
      <c r="O348" s="652"/>
    </row>
    <row r="349" spans="2:15" s="619" customFormat="1">
      <c r="B349" s="818"/>
      <c r="C349" s="818"/>
      <c r="D349" s="819"/>
      <c r="E349" s="819"/>
      <c r="F349" s="819"/>
      <c r="G349" s="819"/>
      <c r="H349" s="819"/>
      <c r="I349" s="819"/>
      <c r="J349" s="819"/>
      <c r="K349" s="820"/>
      <c r="L349" s="819"/>
      <c r="M349" s="652"/>
      <c r="N349" s="652"/>
      <c r="O349" s="652"/>
    </row>
    <row r="350" spans="2:15" s="619" customFormat="1">
      <c r="B350" s="818"/>
      <c r="C350" s="818"/>
      <c r="D350" s="819"/>
      <c r="E350" s="819"/>
      <c r="F350" s="819"/>
      <c r="G350" s="819"/>
      <c r="H350" s="819"/>
      <c r="I350" s="819"/>
      <c r="J350" s="819"/>
      <c r="K350" s="820"/>
      <c r="L350" s="819"/>
      <c r="M350" s="652"/>
      <c r="N350" s="652"/>
      <c r="O350" s="652"/>
    </row>
    <row r="351" spans="2:15" s="619" customFormat="1">
      <c r="B351" s="818"/>
      <c r="C351" s="818"/>
      <c r="D351" s="819"/>
      <c r="E351" s="819"/>
      <c r="F351" s="819"/>
      <c r="G351" s="819"/>
      <c r="H351" s="819"/>
      <c r="I351" s="819"/>
      <c r="J351" s="819"/>
      <c r="K351" s="820"/>
      <c r="L351" s="819"/>
      <c r="M351" s="652"/>
      <c r="N351" s="652"/>
      <c r="O351" s="652"/>
    </row>
    <row r="352" spans="2:15" s="619" customFormat="1">
      <c r="B352" s="818"/>
      <c r="C352" s="818"/>
      <c r="D352" s="819"/>
      <c r="E352" s="819"/>
      <c r="F352" s="819"/>
      <c r="G352" s="819"/>
      <c r="H352" s="819"/>
      <c r="I352" s="819"/>
      <c r="J352" s="819"/>
      <c r="K352" s="820"/>
      <c r="L352" s="819"/>
      <c r="M352" s="652"/>
      <c r="N352" s="652"/>
      <c r="O352" s="652"/>
    </row>
    <row r="353" spans="2:15" s="619" customFormat="1">
      <c r="B353" s="818"/>
      <c r="C353" s="818"/>
      <c r="D353" s="819"/>
      <c r="E353" s="819"/>
      <c r="F353" s="819"/>
      <c r="G353" s="819"/>
      <c r="H353" s="819"/>
      <c r="I353" s="819"/>
      <c r="J353" s="819"/>
      <c r="K353" s="820"/>
      <c r="L353" s="819"/>
      <c r="M353" s="652"/>
      <c r="N353" s="652"/>
      <c r="O353" s="652"/>
    </row>
    <row r="354" spans="2:15" s="619" customFormat="1">
      <c r="B354" s="818"/>
      <c r="C354" s="818"/>
      <c r="D354" s="819"/>
      <c r="E354" s="819"/>
      <c r="F354" s="819"/>
      <c r="G354" s="819"/>
      <c r="H354" s="819"/>
      <c r="I354" s="819"/>
      <c r="J354" s="819"/>
      <c r="K354" s="820"/>
      <c r="L354" s="819"/>
      <c r="M354" s="652"/>
      <c r="N354" s="652"/>
      <c r="O354" s="652"/>
    </row>
    <row r="355" spans="2:15" s="619" customFormat="1">
      <c r="B355" s="818"/>
      <c r="C355" s="818"/>
      <c r="D355" s="819"/>
      <c r="E355" s="819"/>
      <c r="F355" s="819"/>
      <c r="G355" s="819"/>
      <c r="H355" s="819"/>
      <c r="I355" s="819"/>
      <c r="J355" s="819"/>
      <c r="K355" s="820"/>
      <c r="L355" s="819"/>
      <c r="M355" s="652"/>
      <c r="N355" s="652"/>
      <c r="O355" s="652"/>
    </row>
    <row r="356" spans="2:15" s="619" customFormat="1">
      <c r="B356" s="818"/>
      <c r="C356" s="818"/>
      <c r="D356" s="819"/>
      <c r="E356" s="819"/>
      <c r="F356" s="819"/>
      <c r="G356" s="819"/>
      <c r="H356" s="819"/>
      <c r="I356" s="819"/>
      <c r="J356" s="819"/>
      <c r="K356" s="820"/>
      <c r="L356" s="819"/>
      <c r="M356" s="652"/>
      <c r="N356" s="652"/>
      <c r="O356" s="652"/>
    </row>
    <row r="357" spans="2:15" s="619" customFormat="1">
      <c r="B357" s="818"/>
      <c r="C357" s="818"/>
      <c r="D357" s="819"/>
      <c r="E357" s="819"/>
      <c r="F357" s="819"/>
      <c r="G357" s="819"/>
      <c r="H357" s="819"/>
      <c r="I357" s="819"/>
      <c r="J357" s="819"/>
      <c r="K357" s="820"/>
      <c r="L357" s="819"/>
      <c r="M357" s="652"/>
      <c r="N357" s="652"/>
      <c r="O357" s="652"/>
    </row>
    <row r="358" spans="2:15" s="619" customFormat="1">
      <c r="B358" s="818"/>
      <c r="C358" s="818"/>
      <c r="D358" s="819"/>
      <c r="E358" s="819"/>
      <c r="F358" s="819"/>
      <c r="G358" s="819"/>
      <c r="H358" s="819"/>
      <c r="I358" s="819"/>
      <c r="J358" s="819"/>
      <c r="K358" s="820"/>
      <c r="L358" s="819"/>
      <c r="M358" s="652"/>
      <c r="N358" s="652"/>
      <c r="O358" s="652"/>
    </row>
    <row r="359" spans="2:15" s="619" customFormat="1">
      <c r="B359" s="818"/>
      <c r="C359" s="818"/>
      <c r="D359" s="819"/>
      <c r="E359" s="819"/>
      <c r="F359" s="819"/>
      <c r="G359" s="819"/>
      <c r="H359" s="819"/>
      <c r="I359" s="819"/>
      <c r="J359" s="819"/>
      <c r="K359" s="820"/>
      <c r="L359" s="819"/>
      <c r="M359" s="652"/>
      <c r="N359" s="652"/>
      <c r="O359" s="652"/>
    </row>
    <row r="360" spans="2:15" s="619" customFormat="1">
      <c r="B360" s="818"/>
      <c r="C360" s="818"/>
      <c r="D360" s="819"/>
      <c r="E360" s="819"/>
      <c r="F360" s="819"/>
      <c r="G360" s="819"/>
      <c r="H360" s="819"/>
      <c r="I360" s="819"/>
      <c r="J360" s="819"/>
      <c r="K360" s="820"/>
      <c r="L360" s="819"/>
      <c r="M360" s="652"/>
      <c r="N360" s="652"/>
      <c r="O360" s="652"/>
    </row>
    <row r="361" spans="2:15" s="619" customFormat="1">
      <c r="B361" s="818"/>
      <c r="C361" s="818"/>
      <c r="D361" s="819"/>
      <c r="E361" s="819"/>
      <c r="F361" s="819"/>
      <c r="G361" s="819"/>
      <c r="H361" s="819"/>
      <c r="I361" s="819"/>
      <c r="J361" s="819"/>
      <c r="K361" s="820"/>
      <c r="L361" s="819"/>
      <c r="M361" s="652"/>
      <c r="N361" s="652"/>
      <c r="O361" s="652"/>
    </row>
    <row r="362" spans="2:15" s="619" customFormat="1">
      <c r="B362" s="818"/>
      <c r="C362" s="818"/>
      <c r="D362" s="819"/>
      <c r="E362" s="819"/>
      <c r="F362" s="819"/>
      <c r="G362" s="819"/>
      <c r="H362" s="819"/>
      <c r="I362" s="819"/>
      <c r="J362" s="819"/>
      <c r="K362" s="820"/>
      <c r="L362" s="819"/>
      <c r="M362" s="652"/>
      <c r="N362" s="652"/>
      <c r="O362" s="652"/>
    </row>
    <row r="363" spans="2:15" s="619" customFormat="1">
      <c r="B363" s="818"/>
      <c r="C363" s="818"/>
      <c r="D363" s="819"/>
      <c r="E363" s="819"/>
      <c r="F363" s="819"/>
      <c r="G363" s="819"/>
      <c r="H363" s="819"/>
      <c r="I363" s="819"/>
      <c r="J363" s="819"/>
      <c r="K363" s="820"/>
      <c r="L363" s="819"/>
      <c r="M363" s="652"/>
      <c r="N363" s="652"/>
      <c r="O363" s="652"/>
    </row>
    <row r="364" spans="2:15" s="619" customFormat="1">
      <c r="B364" s="818"/>
      <c r="C364" s="818"/>
      <c r="D364" s="819"/>
      <c r="E364" s="819"/>
      <c r="F364" s="819"/>
      <c r="G364" s="819"/>
      <c r="H364" s="819"/>
      <c r="I364" s="819"/>
      <c r="J364" s="819"/>
      <c r="K364" s="820"/>
      <c r="L364" s="819"/>
      <c r="M364" s="652"/>
      <c r="N364" s="652"/>
      <c r="O364" s="652"/>
    </row>
    <row r="365" spans="2:15" s="619" customFormat="1">
      <c r="B365" s="818"/>
      <c r="C365" s="818"/>
      <c r="D365" s="819"/>
      <c r="E365" s="819"/>
      <c r="F365" s="819"/>
      <c r="G365" s="819"/>
      <c r="H365" s="819"/>
      <c r="I365" s="819"/>
      <c r="J365" s="819"/>
      <c r="K365" s="820"/>
      <c r="L365" s="819"/>
      <c r="M365" s="652"/>
      <c r="N365" s="652"/>
      <c r="O365" s="652"/>
    </row>
    <row r="366" spans="2:15" s="619" customFormat="1">
      <c r="B366" s="818"/>
      <c r="C366" s="818"/>
      <c r="D366" s="819"/>
      <c r="E366" s="819"/>
      <c r="F366" s="819"/>
      <c r="G366" s="819"/>
      <c r="H366" s="819"/>
      <c r="I366" s="819"/>
      <c r="J366" s="819"/>
      <c r="K366" s="820"/>
      <c r="L366" s="819"/>
      <c r="M366" s="652"/>
      <c r="N366" s="652"/>
      <c r="O366" s="652"/>
    </row>
    <row r="367" spans="2:15" s="619" customFormat="1">
      <c r="B367" s="818"/>
      <c r="C367" s="818"/>
      <c r="D367" s="819"/>
      <c r="E367" s="819"/>
      <c r="F367" s="819"/>
      <c r="G367" s="819"/>
      <c r="H367" s="819"/>
      <c r="I367" s="819"/>
      <c r="J367" s="819"/>
      <c r="K367" s="820"/>
      <c r="L367" s="819"/>
      <c r="M367" s="652"/>
      <c r="N367" s="652"/>
      <c r="O367" s="652"/>
    </row>
    <row r="368" spans="2:15" s="619" customFormat="1">
      <c r="B368" s="818"/>
      <c r="C368" s="818"/>
      <c r="D368" s="819"/>
      <c r="E368" s="819"/>
      <c r="F368" s="819"/>
      <c r="G368" s="819"/>
      <c r="H368" s="819"/>
      <c r="I368" s="819"/>
      <c r="J368" s="819"/>
      <c r="K368" s="820"/>
      <c r="L368" s="819"/>
      <c r="M368" s="652"/>
      <c r="N368" s="652"/>
      <c r="O368" s="652"/>
    </row>
    <row r="369" spans="2:15" s="619" customFormat="1">
      <c r="B369" s="818"/>
      <c r="C369" s="818"/>
      <c r="D369" s="819"/>
      <c r="E369" s="819"/>
      <c r="F369" s="819"/>
      <c r="G369" s="819"/>
      <c r="H369" s="819"/>
      <c r="I369" s="819"/>
      <c r="J369" s="819"/>
      <c r="K369" s="820"/>
      <c r="L369" s="819"/>
      <c r="M369" s="652"/>
      <c r="N369" s="652"/>
      <c r="O369" s="652"/>
    </row>
    <row r="370" spans="2:15" s="619" customFormat="1">
      <c r="B370" s="818"/>
      <c r="C370" s="818"/>
      <c r="D370" s="819"/>
      <c r="E370" s="819"/>
      <c r="F370" s="819"/>
      <c r="G370" s="819"/>
      <c r="H370" s="819"/>
      <c r="I370" s="819"/>
      <c r="J370" s="819"/>
      <c r="K370" s="820"/>
      <c r="L370" s="819"/>
      <c r="M370" s="652"/>
      <c r="N370" s="652"/>
      <c r="O370" s="652"/>
    </row>
    <row r="371" spans="2:15" s="619" customFormat="1">
      <c r="B371" s="818"/>
      <c r="C371" s="818"/>
      <c r="D371" s="819"/>
      <c r="E371" s="819"/>
      <c r="F371" s="819"/>
      <c r="G371" s="819"/>
      <c r="H371" s="819"/>
      <c r="I371" s="819"/>
      <c r="J371" s="819"/>
      <c r="K371" s="820"/>
      <c r="L371" s="819"/>
      <c r="M371" s="652"/>
      <c r="N371" s="652"/>
      <c r="O371" s="652"/>
    </row>
    <row r="372" spans="2:15" s="619" customFormat="1">
      <c r="B372" s="818"/>
      <c r="C372" s="818"/>
      <c r="D372" s="819"/>
      <c r="E372" s="819"/>
      <c r="F372" s="819"/>
      <c r="G372" s="819"/>
      <c r="H372" s="819"/>
      <c r="I372" s="819"/>
      <c r="J372" s="819"/>
      <c r="K372" s="820"/>
      <c r="L372" s="819"/>
      <c r="M372" s="652"/>
      <c r="N372" s="652"/>
      <c r="O372" s="652"/>
    </row>
    <row r="373" spans="2:15" s="619" customFormat="1">
      <c r="B373" s="818"/>
      <c r="C373" s="818"/>
      <c r="D373" s="819"/>
      <c r="E373" s="819"/>
      <c r="F373" s="819"/>
      <c r="G373" s="819"/>
      <c r="H373" s="819"/>
      <c r="I373" s="819"/>
      <c r="J373" s="819"/>
      <c r="K373" s="820"/>
      <c r="L373" s="819"/>
      <c r="M373" s="652"/>
      <c r="N373" s="652"/>
      <c r="O373" s="652"/>
    </row>
    <row r="374" spans="2:15" s="619" customFormat="1">
      <c r="B374" s="818"/>
      <c r="C374" s="818"/>
      <c r="D374" s="819"/>
      <c r="E374" s="819"/>
      <c r="F374" s="819"/>
      <c r="G374" s="819"/>
      <c r="H374" s="819"/>
      <c r="I374" s="819"/>
      <c r="J374" s="819"/>
      <c r="K374" s="820"/>
      <c r="L374" s="819"/>
      <c r="M374" s="652"/>
      <c r="N374" s="652"/>
      <c r="O374" s="652"/>
    </row>
    <row r="375" spans="2:15" s="619" customFormat="1">
      <c r="B375" s="818"/>
      <c r="C375" s="818"/>
      <c r="D375" s="819"/>
      <c r="E375" s="819"/>
      <c r="F375" s="819"/>
      <c r="G375" s="819"/>
      <c r="H375" s="819"/>
      <c r="I375" s="819"/>
      <c r="J375" s="819"/>
      <c r="K375" s="820"/>
      <c r="L375" s="819"/>
      <c r="M375" s="652"/>
      <c r="N375" s="652"/>
      <c r="O375" s="652"/>
    </row>
    <row r="376" spans="2:15" s="619" customFormat="1">
      <c r="B376" s="818"/>
      <c r="C376" s="818"/>
      <c r="D376" s="819"/>
      <c r="E376" s="819"/>
      <c r="F376" s="819"/>
      <c r="G376" s="819"/>
      <c r="H376" s="819"/>
      <c r="I376" s="819"/>
      <c r="J376" s="819"/>
      <c r="K376" s="820"/>
      <c r="L376" s="819"/>
      <c r="M376" s="652"/>
      <c r="N376" s="652"/>
      <c r="O376" s="652"/>
    </row>
    <row r="377" spans="2:15" s="619" customFormat="1">
      <c r="B377" s="818"/>
      <c r="C377" s="818"/>
      <c r="D377" s="819"/>
      <c r="E377" s="819"/>
      <c r="F377" s="819"/>
      <c r="G377" s="819"/>
      <c r="H377" s="819"/>
      <c r="I377" s="819"/>
      <c r="J377" s="819"/>
      <c r="K377" s="820"/>
      <c r="L377" s="819"/>
      <c r="M377" s="652"/>
      <c r="N377" s="652"/>
      <c r="O377" s="652"/>
    </row>
    <row r="378" spans="2:15" s="619" customFormat="1">
      <c r="B378" s="818"/>
      <c r="C378" s="818"/>
      <c r="D378" s="819"/>
      <c r="E378" s="819"/>
      <c r="F378" s="819"/>
      <c r="G378" s="819"/>
      <c r="H378" s="819"/>
      <c r="I378" s="819"/>
      <c r="J378" s="819"/>
      <c r="K378" s="820"/>
      <c r="L378" s="819"/>
      <c r="M378" s="652"/>
      <c r="N378" s="652"/>
      <c r="O378" s="652"/>
    </row>
    <row r="379" spans="2:15" s="619" customFormat="1">
      <c r="B379" s="818"/>
      <c r="C379" s="818"/>
      <c r="D379" s="819"/>
      <c r="E379" s="819"/>
      <c r="F379" s="819"/>
      <c r="G379" s="819"/>
      <c r="H379" s="819"/>
      <c r="I379" s="819"/>
      <c r="J379" s="819"/>
      <c r="K379" s="820"/>
      <c r="L379" s="819"/>
      <c r="M379" s="652"/>
      <c r="N379" s="652"/>
      <c r="O379" s="652"/>
    </row>
    <row r="380" spans="2:15" s="619" customFormat="1">
      <c r="B380" s="818"/>
      <c r="C380" s="818"/>
      <c r="D380" s="819"/>
      <c r="E380" s="819"/>
      <c r="F380" s="819"/>
      <c r="G380" s="819"/>
      <c r="H380" s="819"/>
      <c r="I380" s="819"/>
      <c r="J380" s="819"/>
      <c r="K380" s="820"/>
      <c r="L380" s="819"/>
      <c r="M380" s="652"/>
      <c r="N380" s="652"/>
      <c r="O380" s="652"/>
    </row>
    <row r="381" spans="2:15" s="619" customFormat="1">
      <c r="B381" s="818"/>
      <c r="C381" s="818"/>
      <c r="D381" s="819"/>
      <c r="E381" s="819"/>
      <c r="F381" s="819"/>
      <c r="G381" s="819"/>
      <c r="H381" s="819"/>
      <c r="I381" s="819"/>
      <c r="J381" s="819"/>
      <c r="K381" s="820"/>
      <c r="L381" s="819"/>
      <c r="M381" s="652"/>
      <c r="N381" s="652"/>
      <c r="O381" s="652"/>
    </row>
    <row r="382" spans="2:15" s="619" customFormat="1">
      <c r="B382" s="818"/>
      <c r="C382" s="818"/>
      <c r="D382" s="819"/>
      <c r="E382" s="819"/>
      <c r="F382" s="819"/>
      <c r="G382" s="819"/>
      <c r="H382" s="819"/>
      <c r="I382" s="819"/>
      <c r="J382" s="819"/>
      <c r="K382" s="820"/>
      <c r="L382" s="819"/>
      <c r="M382" s="652"/>
      <c r="N382" s="652"/>
      <c r="O382" s="652"/>
    </row>
    <row r="383" spans="2:15" s="619" customFormat="1">
      <c r="B383" s="818"/>
      <c r="C383" s="818"/>
      <c r="D383" s="819"/>
      <c r="E383" s="819"/>
      <c r="F383" s="819"/>
      <c r="G383" s="819"/>
      <c r="H383" s="819"/>
      <c r="I383" s="819"/>
      <c r="J383" s="819"/>
      <c r="K383" s="820"/>
      <c r="L383" s="819"/>
      <c r="M383" s="652"/>
      <c r="N383" s="652"/>
      <c r="O383" s="652"/>
    </row>
    <row r="384" spans="2:15" s="619" customFormat="1">
      <c r="B384" s="818"/>
      <c r="C384" s="818"/>
      <c r="D384" s="819"/>
      <c r="E384" s="819"/>
      <c r="F384" s="819"/>
      <c r="G384" s="819"/>
      <c r="H384" s="819"/>
      <c r="I384" s="819"/>
      <c r="J384" s="819"/>
      <c r="K384" s="820"/>
      <c r="L384" s="819"/>
      <c r="M384" s="652"/>
      <c r="N384" s="652"/>
      <c r="O384" s="652"/>
    </row>
    <row r="385" spans="2:15" s="619" customFormat="1">
      <c r="B385" s="818"/>
      <c r="C385" s="818"/>
      <c r="D385" s="819"/>
      <c r="E385" s="819"/>
      <c r="F385" s="819"/>
      <c r="G385" s="819"/>
      <c r="H385" s="819"/>
      <c r="I385" s="819"/>
      <c r="J385" s="819"/>
      <c r="K385" s="820"/>
      <c r="L385" s="819"/>
      <c r="M385" s="652"/>
      <c r="N385" s="652"/>
      <c r="O385" s="652"/>
    </row>
    <row r="386" spans="2:15" s="619" customFormat="1">
      <c r="B386" s="818"/>
      <c r="C386" s="818"/>
      <c r="D386" s="819"/>
      <c r="E386" s="819"/>
      <c r="F386" s="819"/>
      <c r="G386" s="819"/>
      <c r="H386" s="819"/>
      <c r="I386" s="819"/>
      <c r="J386" s="819"/>
      <c r="K386" s="820"/>
      <c r="L386" s="819"/>
      <c r="M386" s="652"/>
      <c r="N386" s="652"/>
      <c r="O386" s="652"/>
    </row>
    <row r="387" spans="2:15" s="619" customFormat="1">
      <c r="B387" s="818"/>
      <c r="C387" s="818"/>
      <c r="D387" s="819"/>
      <c r="E387" s="819"/>
      <c r="F387" s="819"/>
      <c r="G387" s="819"/>
      <c r="H387" s="819"/>
      <c r="I387" s="819"/>
      <c r="J387" s="819"/>
      <c r="K387" s="820"/>
      <c r="L387" s="819"/>
      <c r="M387" s="652"/>
      <c r="N387" s="652"/>
      <c r="O387" s="652"/>
    </row>
    <row r="388" spans="2:15" s="619" customFormat="1">
      <c r="B388" s="818"/>
      <c r="C388" s="818"/>
      <c r="D388" s="819"/>
      <c r="E388" s="819"/>
      <c r="F388" s="819"/>
      <c r="G388" s="819"/>
      <c r="H388" s="819"/>
      <c r="I388" s="819"/>
      <c r="J388" s="819"/>
      <c r="K388" s="820"/>
      <c r="L388" s="819"/>
      <c r="M388" s="652"/>
      <c r="N388" s="652"/>
      <c r="O388" s="652"/>
    </row>
    <row r="389" spans="2:15" s="619" customFormat="1">
      <c r="B389" s="818"/>
      <c r="C389" s="818"/>
      <c r="D389" s="819"/>
      <c r="E389" s="819"/>
      <c r="F389" s="819"/>
      <c r="G389" s="819"/>
      <c r="H389" s="819"/>
      <c r="I389" s="819"/>
      <c r="J389" s="819"/>
      <c r="K389" s="820"/>
      <c r="L389" s="819"/>
      <c r="M389" s="652"/>
      <c r="N389" s="652"/>
      <c r="O389" s="652"/>
    </row>
    <row r="390" spans="2:15" s="619" customFormat="1">
      <c r="B390" s="818"/>
      <c r="C390" s="818"/>
      <c r="D390" s="819"/>
      <c r="E390" s="819"/>
      <c r="F390" s="819"/>
      <c r="G390" s="819"/>
      <c r="H390" s="819"/>
      <c r="I390" s="819"/>
      <c r="J390" s="819"/>
      <c r="K390" s="820"/>
      <c r="L390" s="819"/>
      <c r="M390" s="652"/>
      <c r="N390" s="652"/>
      <c r="O390" s="652"/>
    </row>
    <row r="391" spans="2:15" s="619" customFormat="1">
      <c r="B391" s="818"/>
      <c r="C391" s="818"/>
      <c r="D391" s="819"/>
      <c r="E391" s="819"/>
      <c r="F391" s="819"/>
      <c r="G391" s="819"/>
      <c r="H391" s="819"/>
      <c r="I391" s="819"/>
      <c r="J391" s="819"/>
      <c r="K391" s="820"/>
      <c r="L391" s="819"/>
      <c r="M391" s="652"/>
      <c r="N391" s="652"/>
      <c r="O391" s="652"/>
    </row>
    <row r="392" spans="2:15" s="619" customFormat="1">
      <c r="B392" s="818"/>
      <c r="C392" s="818"/>
      <c r="D392" s="819"/>
      <c r="E392" s="819"/>
      <c r="F392" s="819"/>
      <c r="G392" s="819"/>
      <c r="H392" s="819"/>
      <c r="I392" s="819"/>
      <c r="J392" s="819"/>
      <c r="K392" s="820"/>
      <c r="L392" s="819"/>
      <c r="M392" s="652"/>
      <c r="N392" s="652"/>
      <c r="O392" s="652"/>
    </row>
    <row r="393" spans="2:15" s="619" customFormat="1">
      <c r="B393" s="818"/>
      <c r="C393" s="818"/>
      <c r="D393" s="819"/>
      <c r="E393" s="819"/>
      <c r="F393" s="819"/>
      <c r="G393" s="819"/>
      <c r="H393" s="819"/>
      <c r="I393" s="819"/>
      <c r="J393" s="819"/>
      <c r="K393" s="820"/>
      <c r="L393" s="819"/>
      <c r="M393" s="652"/>
      <c r="N393" s="652"/>
      <c r="O393" s="652"/>
    </row>
    <row r="394" spans="2:15" s="619" customFormat="1">
      <c r="B394" s="818"/>
      <c r="C394" s="818"/>
      <c r="D394" s="819"/>
      <c r="E394" s="819"/>
      <c r="F394" s="819"/>
      <c r="G394" s="819"/>
      <c r="H394" s="819"/>
      <c r="I394" s="819"/>
      <c r="J394" s="819"/>
      <c r="K394" s="820"/>
      <c r="L394" s="819"/>
      <c r="M394" s="652"/>
      <c r="N394" s="652"/>
      <c r="O394" s="652"/>
    </row>
    <row r="395" spans="2:15" s="619" customFormat="1">
      <c r="B395" s="818"/>
      <c r="C395" s="818"/>
      <c r="D395" s="819"/>
      <c r="E395" s="819"/>
      <c r="F395" s="819"/>
      <c r="G395" s="819"/>
      <c r="H395" s="819"/>
      <c r="I395" s="819"/>
      <c r="J395" s="819"/>
      <c r="K395" s="820"/>
      <c r="L395" s="819"/>
      <c r="M395" s="652"/>
      <c r="N395" s="652"/>
      <c r="O395" s="652"/>
    </row>
    <row r="396" spans="2:15" s="619" customFormat="1">
      <c r="B396" s="818"/>
      <c r="C396" s="818"/>
      <c r="D396" s="819"/>
      <c r="E396" s="819"/>
      <c r="F396" s="819"/>
      <c r="G396" s="819"/>
      <c r="H396" s="819"/>
      <c r="I396" s="819"/>
      <c r="J396" s="819"/>
      <c r="K396" s="820"/>
      <c r="L396" s="819"/>
      <c r="M396" s="652"/>
      <c r="N396" s="652"/>
      <c r="O396" s="652"/>
    </row>
    <row r="397" spans="2:15" s="619" customFormat="1">
      <c r="B397" s="818"/>
      <c r="C397" s="818"/>
      <c r="D397" s="819"/>
      <c r="E397" s="819"/>
      <c r="F397" s="819"/>
      <c r="G397" s="819"/>
      <c r="H397" s="819"/>
      <c r="I397" s="819"/>
      <c r="J397" s="819"/>
      <c r="K397" s="820"/>
      <c r="L397" s="819"/>
      <c r="M397" s="652"/>
      <c r="N397" s="652"/>
      <c r="O397" s="652"/>
    </row>
    <row r="398" spans="2:15" s="619" customFormat="1">
      <c r="B398" s="818"/>
      <c r="C398" s="818"/>
      <c r="D398" s="819"/>
      <c r="E398" s="819"/>
      <c r="F398" s="819"/>
      <c r="G398" s="819"/>
      <c r="H398" s="819"/>
      <c r="I398" s="819"/>
      <c r="J398" s="819"/>
      <c r="K398" s="820"/>
      <c r="L398" s="819"/>
      <c r="M398" s="652"/>
      <c r="N398" s="652"/>
      <c r="O398" s="652"/>
    </row>
    <row r="399" spans="2:15" s="619" customFormat="1">
      <c r="B399" s="818"/>
      <c r="C399" s="818"/>
      <c r="D399" s="819"/>
      <c r="E399" s="819"/>
      <c r="F399" s="819"/>
      <c r="G399" s="819"/>
      <c r="H399" s="819"/>
      <c r="I399" s="819"/>
      <c r="J399" s="819"/>
      <c r="K399" s="820"/>
      <c r="L399" s="819"/>
      <c r="M399" s="652"/>
      <c r="N399" s="652"/>
      <c r="O399" s="652"/>
    </row>
    <row r="400" spans="2:15" s="619" customFormat="1">
      <c r="B400" s="818"/>
      <c r="C400" s="818"/>
      <c r="D400" s="819"/>
      <c r="E400" s="819"/>
      <c r="F400" s="819"/>
      <c r="G400" s="819"/>
      <c r="H400" s="819"/>
      <c r="I400" s="819"/>
      <c r="J400" s="819"/>
      <c r="K400" s="820"/>
      <c r="L400" s="819"/>
      <c r="M400" s="652"/>
      <c r="N400" s="652"/>
      <c r="O400" s="652"/>
    </row>
    <row r="401" spans="2:15" s="619" customFormat="1">
      <c r="B401" s="818"/>
      <c r="C401" s="818"/>
      <c r="D401" s="819"/>
      <c r="E401" s="819"/>
      <c r="F401" s="819"/>
      <c r="G401" s="819"/>
      <c r="H401" s="819"/>
      <c r="I401" s="819"/>
      <c r="J401" s="819"/>
      <c r="K401" s="820"/>
      <c r="L401" s="819"/>
      <c r="M401" s="652"/>
      <c r="N401" s="652"/>
      <c r="O401" s="652"/>
    </row>
    <row r="402" spans="2:15" s="619" customFormat="1">
      <c r="B402" s="818"/>
      <c r="C402" s="818"/>
      <c r="D402" s="819"/>
      <c r="E402" s="819"/>
      <c r="F402" s="819"/>
      <c r="G402" s="819"/>
      <c r="H402" s="819"/>
      <c r="I402" s="819"/>
      <c r="J402" s="819"/>
      <c r="K402" s="820"/>
      <c r="L402" s="819"/>
      <c r="M402" s="652"/>
      <c r="N402" s="652"/>
      <c r="O402" s="652"/>
    </row>
    <row r="403" spans="2:15" s="619" customFormat="1">
      <c r="B403" s="818"/>
      <c r="C403" s="818"/>
      <c r="D403" s="819"/>
      <c r="E403" s="819"/>
      <c r="F403" s="819"/>
      <c r="G403" s="819"/>
      <c r="H403" s="819"/>
      <c r="I403" s="819"/>
      <c r="J403" s="819"/>
      <c r="K403" s="820"/>
      <c r="L403" s="819"/>
      <c r="M403" s="652"/>
      <c r="N403" s="652"/>
      <c r="O403" s="652"/>
    </row>
    <row r="404" spans="2:15" s="619" customFormat="1">
      <c r="B404" s="818"/>
      <c r="C404" s="818"/>
      <c r="D404" s="819"/>
      <c r="E404" s="819"/>
      <c r="F404" s="819"/>
      <c r="G404" s="819"/>
      <c r="H404" s="819"/>
      <c r="I404" s="819"/>
      <c r="J404" s="819"/>
      <c r="K404" s="820"/>
      <c r="L404" s="819"/>
      <c r="M404" s="652"/>
      <c r="N404" s="652"/>
      <c r="O404" s="652"/>
    </row>
    <row r="405" spans="2:15" s="619" customFormat="1">
      <c r="B405" s="818"/>
      <c r="C405" s="818"/>
      <c r="D405" s="819"/>
      <c r="E405" s="819"/>
      <c r="F405" s="819"/>
      <c r="G405" s="819"/>
      <c r="H405" s="819"/>
      <c r="I405" s="819"/>
      <c r="J405" s="819"/>
      <c r="K405" s="820"/>
      <c r="L405" s="819"/>
      <c r="M405" s="652"/>
      <c r="N405" s="652"/>
      <c r="O405" s="652"/>
    </row>
    <row r="406" spans="2:15" s="619" customFormat="1">
      <c r="B406" s="818"/>
      <c r="C406" s="818"/>
      <c r="D406" s="819"/>
      <c r="E406" s="819"/>
      <c r="F406" s="819"/>
      <c r="G406" s="819"/>
      <c r="H406" s="819"/>
      <c r="I406" s="819"/>
      <c r="J406" s="819"/>
      <c r="K406" s="820"/>
      <c r="L406" s="819"/>
      <c r="M406" s="652"/>
      <c r="N406" s="652"/>
      <c r="O406" s="652"/>
    </row>
    <row r="407" spans="2:15" s="619" customFormat="1">
      <c r="B407" s="818"/>
      <c r="C407" s="818"/>
      <c r="D407" s="819"/>
      <c r="E407" s="819"/>
      <c r="F407" s="819"/>
      <c r="G407" s="819"/>
      <c r="H407" s="819"/>
      <c r="I407" s="819"/>
      <c r="J407" s="819"/>
      <c r="K407" s="820"/>
      <c r="L407" s="819"/>
      <c r="M407" s="652"/>
      <c r="N407" s="652"/>
      <c r="O407" s="652"/>
    </row>
    <row r="408" spans="2:15" s="619" customFormat="1">
      <c r="B408" s="818"/>
      <c r="C408" s="818"/>
      <c r="D408" s="819"/>
      <c r="E408" s="819"/>
      <c r="F408" s="819"/>
      <c r="G408" s="819"/>
      <c r="H408" s="819"/>
      <c r="I408" s="819"/>
      <c r="J408" s="819"/>
      <c r="K408" s="820"/>
      <c r="L408" s="819"/>
      <c r="M408" s="652"/>
      <c r="N408" s="652"/>
      <c r="O408" s="652"/>
    </row>
    <row r="409" spans="2:15" s="619" customFormat="1">
      <c r="B409" s="818"/>
      <c r="C409" s="818"/>
      <c r="D409" s="819"/>
      <c r="E409" s="819"/>
      <c r="F409" s="819"/>
      <c r="G409" s="819"/>
      <c r="H409" s="819"/>
      <c r="I409" s="819"/>
      <c r="J409" s="819"/>
      <c r="K409" s="820"/>
      <c r="L409" s="819"/>
      <c r="M409" s="652"/>
      <c r="N409" s="652"/>
      <c r="O409" s="652"/>
    </row>
    <row r="410" spans="2:15" s="619" customFormat="1">
      <c r="B410" s="818"/>
      <c r="C410" s="818"/>
      <c r="D410" s="819"/>
      <c r="E410" s="819"/>
      <c r="F410" s="819"/>
      <c r="G410" s="819"/>
      <c r="H410" s="819"/>
      <c r="I410" s="819"/>
      <c r="J410" s="819"/>
      <c r="K410" s="820"/>
      <c r="L410" s="819"/>
      <c r="M410" s="652"/>
      <c r="N410" s="652"/>
      <c r="O410" s="652"/>
    </row>
    <row r="411" spans="2:15" s="619" customFormat="1">
      <c r="B411" s="818"/>
      <c r="C411" s="818"/>
      <c r="D411" s="819"/>
      <c r="E411" s="819"/>
      <c r="F411" s="819"/>
      <c r="G411" s="819"/>
      <c r="H411" s="819"/>
      <c r="I411" s="819"/>
      <c r="J411" s="819"/>
      <c r="K411" s="820"/>
      <c r="L411" s="819"/>
      <c r="M411" s="652"/>
      <c r="N411" s="652"/>
      <c r="O411" s="652"/>
    </row>
    <row r="412" spans="2:15" s="619" customFormat="1">
      <c r="B412" s="818"/>
      <c r="C412" s="818"/>
      <c r="D412" s="819"/>
      <c r="E412" s="819"/>
      <c r="F412" s="819"/>
      <c r="G412" s="819"/>
      <c r="H412" s="819"/>
      <c r="I412" s="819"/>
      <c r="J412" s="819"/>
      <c r="K412" s="820"/>
      <c r="L412" s="819"/>
      <c r="M412" s="652"/>
      <c r="N412" s="652"/>
      <c r="O412" s="652"/>
    </row>
    <row r="413" spans="2:15" s="619" customFormat="1">
      <c r="B413" s="818"/>
      <c r="C413" s="818"/>
      <c r="D413" s="819"/>
      <c r="E413" s="819"/>
      <c r="F413" s="819"/>
      <c r="G413" s="819"/>
      <c r="H413" s="819"/>
      <c r="I413" s="819"/>
      <c r="J413" s="819"/>
      <c r="K413" s="820"/>
      <c r="L413" s="819"/>
      <c r="M413" s="652"/>
      <c r="N413" s="652"/>
      <c r="O413" s="652"/>
    </row>
    <row r="414" spans="2:15" s="619" customFormat="1">
      <c r="B414" s="818"/>
      <c r="C414" s="818"/>
      <c r="D414" s="819"/>
      <c r="E414" s="819"/>
      <c r="F414" s="819"/>
      <c r="G414" s="819"/>
      <c r="H414" s="819"/>
      <c r="I414" s="819"/>
      <c r="J414" s="819"/>
      <c r="K414" s="820"/>
      <c r="L414" s="819"/>
      <c r="M414" s="652"/>
      <c r="N414" s="652"/>
      <c r="O414" s="652"/>
    </row>
    <row r="415" spans="2:15" s="619" customFormat="1">
      <c r="B415" s="818"/>
      <c r="C415" s="818"/>
      <c r="D415" s="819"/>
      <c r="E415" s="819"/>
      <c r="F415" s="819"/>
      <c r="G415" s="819"/>
      <c r="H415" s="819"/>
      <c r="I415" s="819"/>
      <c r="J415" s="819"/>
      <c r="K415" s="820"/>
      <c r="L415" s="819"/>
      <c r="M415" s="652"/>
      <c r="N415" s="652"/>
      <c r="O415" s="652"/>
    </row>
    <row r="416" spans="2:15" s="619" customFormat="1">
      <c r="B416" s="818"/>
      <c r="C416" s="818"/>
      <c r="D416" s="819"/>
      <c r="E416" s="819"/>
      <c r="F416" s="819"/>
      <c r="G416" s="819"/>
      <c r="H416" s="819"/>
      <c r="I416" s="819"/>
      <c r="J416" s="819"/>
      <c r="K416" s="820"/>
      <c r="L416" s="819"/>
      <c r="M416" s="652"/>
      <c r="N416" s="652"/>
      <c r="O416" s="652"/>
    </row>
    <row r="417" spans="2:15" s="619" customFormat="1">
      <c r="B417" s="818"/>
      <c r="C417" s="818"/>
      <c r="D417" s="819"/>
      <c r="E417" s="819"/>
      <c r="F417" s="819"/>
      <c r="G417" s="819"/>
      <c r="H417" s="819"/>
      <c r="I417" s="819"/>
      <c r="J417" s="819"/>
      <c r="K417" s="820"/>
      <c r="L417" s="819"/>
      <c r="M417" s="652"/>
      <c r="N417" s="652"/>
      <c r="O417" s="652"/>
    </row>
    <row r="418" spans="2:15" s="619" customFormat="1">
      <c r="B418" s="818"/>
      <c r="C418" s="818"/>
      <c r="D418" s="819"/>
      <c r="E418" s="819"/>
      <c r="F418" s="819"/>
      <c r="G418" s="819"/>
      <c r="H418" s="819"/>
      <c r="I418" s="819"/>
      <c r="J418" s="819"/>
      <c r="K418" s="820"/>
      <c r="L418" s="819"/>
      <c r="M418" s="652"/>
      <c r="N418" s="652"/>
      <c r="O418" s="652"/>
    </row>
    <row r="419" spans="2:15" s="619" customFormat="1">
      <c r="B419" s="818"/>
      <c r="C419" s="818"/>
      <c r="D419" s="819"/>
      <c r="E419" s="819"/>
      <c r="F419" s="819"/>
      <c r="G419" s="819"/>
      <c r="H419" s="819"/>
      <c r="I419" s="819"/>
      <c r="J419" s="819"/>
      <c r="K419" s="820"/>
      <c r="L419" s="819"/>
      <c r="M419" s="652"/>
      <c r="N419" s="652"/>
      <c r="O419" s="652"/>
    </row>
    <row r="420" spans="2:15" s="619" customFormat="1">
      <c r="B420" s="818"/>
      <c r="C420" s="818"/>
      <c r="D420" s="819"/>
      <c r="E420" s="819"/>
      <c r="F420" s="819"/>
      <c r="G420" s="819"/>
      <c r="H420" s="819"/>
      <c r="I420" s="819"/>
      <c r="J420" s="819"/>
      <c r="K420" s="820"/>
      <c r="L420" s="819"/>
      <c r="M420" s="652"/>
      <c r="N420" s="652"/>
      <c r="O420" s="652"/>
    </row>
    <row r="421" spans="2:15" s="619" customFormat="1">
      <c r="B421" s="818"/>
      <c r="C421" s="818"/>
      <c r="D421" s="819"/>
      <c r="E421" s="819"/>
      <c r="F421" s="819"/>
      <c r="G421" s="819"/>
      <c r="H421" s="819"/>
      <c r="I421" s="819"/>
      <c r="J421" s="819"/>
      <c r="K421" s="820"/>
      <c r="L421" s="819"/>
      <c r="M421" s="652"/>
      <c r="N421" s="652"/>
      <c r="O421" s="652"/>
    </row>
    <row r="422" spans="2:15" s="619" customFormat="1">
      <c r="B422" s="818"/>
      <c r="C422" s="818"/>
      <c r="D422" s="819"/>
      <c r="E422" s="819"/>
      <c r="F422" s="819"/>
      <c r="G422" s="819"/>
      <c r="H422" s="819"/>
      <c r="I422" s="819"/>
      <c r="J422" s="819"/>
      <c r="K422" s="820"/>
      <c r="L422" s="819"/>
      <c r="M422" s="652"/>
      <c r="N422" s="652"/>
      <c r="O422" s="652"/>
    </row>
    <row r="423" spans="2:15" s="619" customFormat="1">
      <c r="B423" s="818"/>
      <c r="C423" s="818"/>
      <c r="D423" s="819"/>
      <c r="E423" s="819"/>
      <c r="F423" s="819"/>
      <c r="G423" s="819"/>
      <c r="H423" s="819"/>
      <c r="I423" s="819"/>
      <c r="J423" s="819"/>
      <c r="K423" s="820"/>
      <c r="L423" s="819"/>
      <c r="M423" s="652"/>
      <c r="N423" s="652"/>
      <c r="O423" s="652"/>
    </row>
    <row r="424" spans="2:15" s="619" customFormat="1">
      <c r="B424" s="818"/>
      <c r="C424" s="818"/>
      <c r="D424" s="819"/>
      <c r="E424" s="819"/>
      <c r="F424" s="819"/>
      <c r="G424" s="819"/>
      <c r="H424" s="819"/>
      <c r="I424" s="819"/>
      <c r="J424" s="819"/>
      <c r="K424" s="820"/>
      <c r="L424" s="819"/>
      <c r="M424" s="652"/>
      <c r="N424" s="652"/>
      <c r="O424" s="652"/>
    </row>
    <row r="425" spans="2:15" s="619" customFormat="1">
      <c r="B425" s="818"/>
      <c r="C425" s="818"/>
      <c r="D425" s="819"/>
      <c r="E425" s="819"/>
      <c r="F425" s="819"/>
      <c r="G425" s="819"/>
      <c r="H425" s="819"/>
      <c r="I425" s="819"/>
      <c r="J425" s="819"/>
      <c r="K425" s="820"/>
      <c r="L425" s="819"/>
      <c r="M425" s="652"/>
      <c r="N425" s="652"/>
      <c r="O425" s="652"/>
    </row>
    <row r="426" spans="2:15" s="619" customFormat="1">
      <c r="B426" s="818"/>
      <c r="C426" s="818"/>
      <c r="D426" s="819"/>
      <c r="E426" s="819"/>
      <c r="F426" s="819"/>
      <c r="G426" s="819"/>
      <c r="H426" s="819"/>
      <c r="I426" s="819"/>
      <c r="J426" s="819"/>
      <c r="K426" s="820"/>
      <c r="L426" s="819"/>
      <c r="M426" s="652"/>
      <c r="N426" s="652"/>
      <c r="O426" s="652"/>
    </row>
    <row r="427" spans="2:15" s="619" customFormat="1">
      <c r="B427" s="818"/>
      <c r="C427" s="818"/>
      <c r="D427" s="819"/>
      <c r="E427" s="819"/>
      <c r="F427" s="819"/>
      <c r="G427" s="819"/>
      <c r="H427" s="819"/>
      <c r="I427" s="819"/>
      <c r="J427" s="819"/>
      <c r="K427" s="820"/>
      <c r="L427" s="819"/>
      <c r="M427" s="652"/>
      <c r="N427" s="652"/>
      <c r="O427" s="652"/>
    </row>
    <row r="428" spans="2:15" s="619" customFormat="1">
      <c r="B428" s="818"/>
      <c r="C428" s="818"/>
      <c r="D428" s="819"/>
      <c r="E428" s="819"/>
      <c r="F428" s="819"/>
      <c r="G428" s="819"/>
      <c r="H428" s="819"/>
      <c r="I428" s="819"/>
      <c r="J428" s="819"/>
      <c r="K428" s="820"/>
      <c r="L428" s="819"/>
      <c r="M428" s="652"/>
      <c r="N428" s="652"/>
      <c r="O428" s="652"/>
    </row>
    <row r="429" spans="2:15" s="619" customFormat="1">
      <c r="B429" s="818"/>
      <c r="C429" s="818"/>
      <c r="D429" s="819"/>
      <c r="E429" s="819"/>
      <c r="F429" s="819"/>
      <c r="G429" s="819"/>
      <c r="H429" s="819"/>
      <c r="I429" s="819"/>
      <c r="J429" s="819"/>
      <c r="K429" s="820"/>
      <c r="L429" s="819"/>
      <c r="M429" s="652"/>
      <c r="N429" s="652"/>
      <c r="O429" s="652"/>
    </row>
    <row r="430" spans="2:15" s="619" customFormat="1">
      <c r="B430" s="818"/>
      <c r="C430" s="818"/>
      <c r="D430" s="819"/>
      <c r="E430" s="819"/>
      <c r="F430" s="819"/>
      <c r="G430" s="819"/>
      <c r="H430" s="819"/>
      <c r="I430" s="819"/>
      <c r="J430" s="819"/>
      <c r="K430" s="820"/>
      <c r="L430" s="819"/>
      <c r="M430" s="652"/>
      <c r="N430" s="652"/>
      <c r="O430" s="652"/>
    </row>
    <row r="431" spans="2:15" s="619" customFormat="1">
      <c r="B431" s="818"/>
      <c r="C431" s="818"/>
      <c r="D431" s="819"/>
      <c r="E431" s="819"/>
      <c r="F431" s="819"/>
      <c r="G431" s="819"/>
      <c r="H431" s="819"/>
      <c r="I431" s="819"/>
      <c r="J431" s="819"/>
      <c r="K431" s="820"/>
      <c r="L431" s="819"/>
      <c r="M431" s="652"/>
      <c r="N431" s="652"/>
      <c r="O431" s="652"/>
    </row>
    <row r="432" spans="2:15" s="619" customFormat="1">
      <c r="B432" s="818"/>
      <c r="C432" s="818"/>
      <c r="D432" s="819"/>
      <c r="E432" s="819"/>
      <c r="F432" s="819"/>
      <c r="G432" s="819"/>
      <c r="H432" s="819"/>
      <c r="I432" s="819"/>
      <c r="J432" s="819"/>
      <c r="K432" s="820"/>
      <c r="L432" s="819"/>
      <c r="M432" s="652"/>
      <c r="N432" s="652"/>
      <c r="O432" s="652"/>
    </row>
    <row r="433" spans="2:15" s="619" customFormat="1">
      <c r="B433" s="818"/>
      <c r="C433" s="818"/>
      <c r="D433" s="819"/>
      <c r="E433" s="819"/>
      <c r="F433" s="819"/>
      <c r="G433" s="819"/>
      <c r="H433" s="819"/>
      <c r="I433" s="819"/>
      <c r="J433" s="819"/>
      <c r="K433" s="820"/>
      <c r="L433" s="819"/>
      <c r="M433" s="652"/>
      <c r="N433" s="652"/>
      <c r="O433" s="652"/>
    </row>
    <row r="434" spans="2:15" s="619" customFormat="1">
      <c r="B434" s="818"/>
      <c r="C434" s="818"/>
      <c r="D434" s="819"/>
      <c r="E434" s="819"/>
      <c r="F434" s="819"/>
      <c r="G434" s="819"/>
      <c r="H434" s="819"/>
      <c r="I434" s="819"/>
      <c r="J434" s="819"/>
      <c r="K434" s="820"/>
      <c r="L434" s="819"/>
      <c r="M434" s="652"/>
      <c r="N434" s="652"/>
      <c r="O434" s="652"/>
    </row>
    <row r="435" spans="2:15" s="619" customFormat="1">
      <c r="B435" s="818"/>
      <c r="C435" s="818"/>
      <c r="D435" s="819"/>
      <c r="E435" s="819"/>
      <c r="F435" s="819"/>
      <c r="G435" s="819"/>
      <c r="H435" s="819"/>
      <c r="I435" s="819"/>
      <c r="J435" s="819"/>
      <c r="K435" s="820"/>
      <c r="L435" s="819"/>
      <c r="M435" s="652"/>
      <c r="N435" s="652"/>
      <c r="O435" s="652"/>
    </row>
    <row r="436" spans="2:15" s="619" customFormat="1">
      <c r="B436" s="818"/>
      <c r="C436" s="818"/>
      <c r="D436" s="819"/>
      <c r="E436" s="819"/>
      <c r="F436" s="819"/>
      <c r="G436" s="819"/>
      <c r="H436" s="819"/>
      <c r="I436" s="819"/>
      <c r="J436" s="819"/>
      <c r="K436" s="820"/>
      <c r="L436" s="819"/>
      <c r="M436" s="652"/>
      <c r="N436" s="652"/>
      <c r="O436" s="652"/>
    </row>
    <row r="437" spans="2:15" s="619" customFormat="1">
      <c r="B437" s="818"/>
      <c r="C437" s="818"/>
      <c r="D437" s="819"/>
      <c r="E437" s="819"/>
      <c r="F437" s="819"/>
      <c r="G437" s="819"/>
      <c r="H437" s="819"/>
      <c r="I437" s="819"/>
      <c r="J437" s="819"/>
      <c r="K437" s="820"/>
      <c r="L437" s="819"/>
      <c r="M437" s="652"/>
      <c r="N437" s="652"/>
      <c r="O437" s="652"/>
    </row>
    <row r="438" spans="2:15" s="619" customFormat="1">
      <c r="B438" s="818"/>
      <c r="C438" s="818"/>
      <c r="D438" s="819"/>
      <c r="E438" s="819"/>
      <c r="F438" s="819"/>
      <c r="G438" s="819"/>
      <c r="H438" s="819"/>
      <c r="I438" s="819"/>
      <c r="J438" s="819"/>
      <c r="K438" s="820"/>
      <c r="L438" s="819"/>
      <c r="M438" s="652"/>
      <c r="N438" s="652"/>
      <c r="O438" s="652"/>
    </row>
    <row r="439" spans="2:15" s="619" customFormat="1">
      <c r="B439" s="818"/>
      <c r="C439" s="818"/>
      <c r="D439" s="819"/>
      <c r="E439" s="819"/>
      <c r="F439" s="819"/>
      <c r="G439" s="819"/>
      <c r="H439" s="819"/>
      <c r="I439" s="819"/>
      <c r="J439" s="819"/>
      <c r="K439" s="820"/>
      <c r="L439" s="819"/>
      <c r="M439" s="652"/>
      <c r="N439" s="652"/>
      <c r="O439" s="652"/>
    </row>
    <row r="440" spans="2:15" s="619" customFormat="1">
      <c r="B440" s="818"/>
      <c r="C440" s="818"/>
      <c r="D440" s="819"/>
      <c r="E440" s="819"/>
      <c r="F440" s="819"/>
      <c r="G440" s="819"/>
      <c r="H440" s="819"/>
      <c r="I440" s="819"/>
      <c r="J440" s="819"/>
      <c r="K440" s="820"/>
      <c r="L440" s="819"/>
      <c r="M440" s="652"/>
      <c r="N440" s="652"/>
      <c r="O440" s="652"/>
    </row>
    <row r="441" spans="2:15" s="619" customFormat="1">
      <c r="B441" s="818"/>
      <c r="C441" s="818"/>
      <c r="D441" s="819"/>
      <c r="E441" s="819"/>
      <c r="F441" s="819"/>
      <c r="G441" s="819"/>
      <c r="H441" s="819"/>
      <c r="I441" s="819"/>
      <c r="J441" s="819"/>
      <c r="K441" s="820"/>
      <c r="L441" s="819"/>
      <c r="M441" s="652"/>
      <c r="N441" s="652"/>
      <c r="O441" s="652"/>
    </row>
    <row r="442" spans="2:15" s="619" customFormat="1">
      <c r="B442" s="818"/>
      <c r="C442" s="818"/>
      <c r="D442" s="819"/>
      <c r="E442" s="819"/>
      <c r="F442" s="819"/>
      <c r="G442" s="819"/>
      <c r="H442" s="819"/>
      <c r="I442" s="819"/>
      <c r="J442" s="819"/>
      <c r="K442" s="820"/>
      <c r="L442" s="819"/>
      <c r="M442" s="652"/>
      <c r="N442" s="652"/>
      <c r="O442" s="652"/>
    </row>
    <row r="443" spans="2:15" s="619" customFormat="1">
      <c r="B443" s="818"/>
      <c r="C443" s="818"/>
      <c r="D443" s="819"/>
      <c r="E443" s="819"/>
      <c r="F443" s="819"/>
      <c r="G443" s="819"/>
      <c r="H443" s="819"/>
      <c r="I443" s="819"/>
      <c r="J443" s="819"/>
      <c r="K443" s="820"/>
      <c r="L443" s="819"/>
      <c r="M443" s="652"/>
      <c r="N443" s="652"/>
      <c r="O443" s="652"/>
    </row>
    <row r="444" spans="2:15" s="619" customFormat="1">
      <c r="B444" s="818"/>
      <c r="C444" s="818"/>
      <c r="D444" s="819"/>
      <c r="E444" s="819"/>
      <c r="F444" s="819"/>
      <c r="G444" s="819"/>
      <c r="H444" s="819"/>
      <c r="I444" s="819"/>
      <c r="J444" s="819"/>
      <c r="K444" s="820"/>
      <c r="L444" s="819"/>
      <c r="M444" s="652"/>
      <c r="N444" s="652"/>
      <c r="O444" s="652"/>
    </row>
    <row r="445" spans="2:15" s="619" customFormat="1">
      <c r="B445" s="818"/>
      <c r="C445" s="818"/>
      <c r="D445" s="819"/>
      <c r="E445" s="819"/>
      <c r="F445" s="819"/>
      <c r="G445" s="819"/>
      <c r="H445" s="819"/>
      <c r="I445" s="819"/>
      <c r="J445" s="819"/>
      <c r="K445" s="820"/>
      <c r="L445" s="819"/>
      <c r="M445" s="652"/>
      <c r="N445" s="652"/>
      <c r="O445" s="652"/>
    </row>
    <row r="446" spans="2:15" s="619" customFormat="1">
      <c r="B446" s="818"/>
      <c r="C446" s="818"/>
      <c r="D446" s="819"/>
      <c r="E446" s="819"/>
      <c r="F446" s="819"/>
      <c r="G446" s="819"/>
      <c r="H446" s="819"/>
      <c r="I446" s="819"/>
      <c r="J446" s="819"/>
      <c r="K446" s="820"/>
      <c r="L446" s="819"/>
      <c r="M446" s="652"/>
      <c r="N446" s="652"/>
      <c r="O446" s="652"/>
    </row>
    <row r="447" spans="2:15" s="619" customFormat="1">
      <c r="B447" s="818"/>
      <c r="C447" s="818"/>
      <c r="D447" s="819"/>
      <c r="E447" s="819"/>
      <c r="F447" s="819"/>
      <c r="G447" s="819"/>
      <c r="H447" s="819"/>
      <c r="I447" s="819"/>
      <c r="J447" s="819"/>
      <c r="K447" s="820"/>
      <c r="L447" s="819"/>
      <c r="M447" s="652"/>
      <c r="N447" s="652"/>
      <c r="O447" s="652"/>
    </row>
    <row r="448" spans="2:15" s="619" customFormat="1">
      <c r="B448" s="818"/>
      <c r="C448" s="818"/>
      <c r="D448" s="819"/>
      <c r="E448" s="819"/>
      <c r="F448" s="819"/>
      <c r="G448" s="819"/>
      <c r="H448" s="819"/>
      <c r="I448" s="819"/>
      <c r="J448" s="819"/>
      <c r="K448" s="820"/>
      <c r="L448" s="819"/>
      <c r="M448" s="652"/>
      <c r="N448" s="652"/>
      <c r="O448" s="652"/>
    </row>
    <row r="449" spans="2:15" s="619" customFormat="1">
      <c r="B449" s="818"/>
      <c r="C449" s="818"/>
      <c r="D449" s="819"/>
      <c r="E449" s="819"/>
      <c r="F449" s="819"/>
      <c r="G449" s="819"/>
      <c r="H449" s="819"/>
      <c r="I449" s="819"/>
      <c r="J449" s="819"/>
      <c r="K449" s="820"/>
      <c r="L449" s="819"/>
      <c r="M449" s="652"/>
      <c r="N449" s="652"/>
      <c r="O449" s="652"/>
    </row>
    <row r="450" spans="2:15" s="619" customFormat="1">
      <c r="B450" s="818"/>
      <c r="C450" s="818"/>
      <c r="D450" s="819"/>
      <c r="E450" s="819"/>
      <c r="F450" s="819"/>
      <c r="G450" s="819"/>
      <c r="H450" s="819"/>
      <c r="I450" s="819"/>
      <c r="J450" s="819"/>
      <c r="K450" s="820"/>
      <c r="L450" s="819"/>
      <c r="M450" s="652"/>
      <c r="N450" s="652"/>
      <c r="O450" s="652"/>
    </row>
    <row r="451" spans="2:15" s="619" customFormat="1">
      <c r="B451" s="818"/>
      <c r="C451" s="818"/>
      <c r="D451" s="819"/>
      <c r="E451" s="819"/>
      <c r="F451" s="819"/>
      <c r="G451" s="819"/>
      <c r="H451" s="819"/>
      <c r="I451" s="819"/>
      <c r="J451" s="819"/>
      <c r="K451" s="820"/>
      <c r="L451" s="819"/>
      <c r="M451" s="652"/>
      <c r="N451" s="652"/>
      <c r="O451" s="652"/>
    </row>
    <row r="452" spans="2:15" s="619" customFormat="1">
      <c r="B452" s="818"/>
      <c r="C452" s="818"/>
      <c r="D452" s="819"/>
      <c r="E452" s="819"/>
      <c r="F452" s="819"/>
      <c r="G452" s="819"/>
      <c r="H452" s="819"/>
      <c r="I452" s="819"/>
      <c r="J452" s="819"/>
      <c r="K452" s="820"/>
      <c r="L452" s="819"/>
      <c r="M452" s="652"/>
      <c r="N452" s="652"/>
      <c r="O452" s="652"/>
    </row>
    <row r="453" spans="2:15" s="619" customFormat="1">
      <c r="B453" s="818"/>
      <c r="C453" s="818"/>
      <c r="D453" s="819"/>
      <c r="E453" s="819"/>
      <c r="F453" s="819"/>
      <c r="G453" s="819"/>
      <c r="H453" s="819"/>
      <c r="I453" s="819"/>
      <c r="J453" s="819"/>
      <c r="K453" s="820"/>
      <c r="L453" s="819"/>
      <c r="M453" s="652"/>
      <c r="N453" s="652"/>
      <c r="O453" s="652"/>
    </row>
    <row r="454" spans="2:15" s="619" customFormat="1">
      <c r="B454" s="818"/>
      <c r="C454" s="818"/>
      <c r="D454" s="819"/>
      <c r="E454" s="819"/>
      <c r="F454" s="819"/>
      <c r="G454" s="819"/>
      <c r="H454" s="819"/>
      <c r="I454" s="819"/>
      <c r="J454" s="819"/>
      <c r="K454" s="820"/>
      <c r="L454" s="819"/>
      <c r="M454" s="652"/>
      <c r="N454" s="652"/>
      <c r="O454" s="652"/>
    </row>
    <row r="455" spans="2:15" s="619" customFormat="1">
      <c r="B455" s="818"/>
      <c r="C455" s="818"/>
      <c r="D455" s="819"/>
      <c r="E455" s="819"/>
      <c r="F455" s="819"/>
      <c r="G455" s="819"/>
      <c r="H455" s="819"/>
      <c r="I455" s="819"/>
      <c r="J455" s="819"/>
      <c r="K455" s="820"/>
      <c r="L455" s="819"/>
      <c r="M455" s="652"/>
      <c r="N455" s="652"/>
      <c r="O455" s="652"/>
    </row>
    <row r="456" spans="2:15" s="619" customFormat="1">
      <c r="B456" s="818"/>
      <c r="C456" s="818"/>
      <c r="D456" s="819"/>
      <c r="E456" s="819"/>
      <c r="F456" s="819"/>
      <c r="G456" s="819"/>
      <c r="H456" s="819"/>
      <c r="I456" s="819"/>
      <c r="J456" s="819"/>
      <c r="K456" s="820"/>
      <c r="L456" s="819"/>
      <c r="M456" s="652"/>
      <c r="N456" s="652"/>
      <c r="O456" s="652"/>
    </row>
    <row r="457" spans="2:15" s="619" customFormat="1">
      <c r="B457" s="818"/>
      <c r="C457" s="818"/>
      <c r="D457" s="819"/>
      <c r="E457" s="819"/>
      <c r="F457" s="819"/>
      <c r="G457" s="819"/>
      <c r="H457" s="819"/>
      <c r="I457" s="819"/>
      <c r="J457" s="819"/>
      <c r="K457" s="820"/>
      <c r="L457" s="819"/>
      <c r="M457" s="652"/>
      <c r="N457" s="652"/>
      <c r="O457" s="652"/>
    </row>
    <row r="458" spans="2:15" s="619" customFormat="1">
      <c r="B458" s="818"/>
      <c r="C458" s="818"/>
      <c r="D458" s="819"/>
      <c r="E458" s="819"/>
      <c r="F458" s="819"/>
      <c r="G458" s="819"/>
      <c r="H458" s="819"/>
      <c r="I458" s="819"/>
      <c r="J458" s="819"/>
      <c r="K458" s="820"/>
      <c r="L458" s="819"/>
      <c r="M458" s="652"/>
      <c r="N458" s="652"/>
      <c r="O458" s="652"/>
    </row>
    <row r="459" spans="2:15" s="619" customFormat="1">
      <c r="B459" s="818"/>
      <c r="C459" s="818"/>
      <c r="D459" s="819"/>
      <c r="E459" s="819"/>
      <c r="F459" s="819"/>
      <c r="G459" s="819"/>
      <c r="H459" s="819"/>
      <c r="I459" s="819"/>
      <c r="J459" s="819"/>
      <c r="K459" s="820"/>
      <c r="L459" s="819"/>
      <c r="M459" s="652"/>
      <c r="N459" s="652"/>
      <c r="O459" s="652"/>
    </row>
    <row r="460" spans="2:15" s="619" customFormat="1">
      <c r="B460" s="818"/>
      <c r="C460" s="818"/>
      <c r="D460" s="819"/>
      <c r="E460" s="819"/>
      <c r="F460" s="819"/>
      <c r="G460" s="819"/>
      <c r="H460" s="819"/>
      <c r="I460" s="819"/>
      <c r="J460" s="819"/>
      <c r="K460" s="820"/>
      <c r="L460" s="819"/>
      <c r="M460" s="652"/>
      <c r="N460" s="652"/>
      <c r="O460" s="652"/>
    </row>
    <row r="461" spans="2:15" s="619" customFormat="1">
      <c r="B461" s="818"/>
      <c r="C461" s="818"/>
      <c r="D461" s="819"/>
      <c r="E461" s="819"/>
      <c r="F461" s="819"/>
      <c r="G461" s="819"/>
      <c r="H461" s="819"/>
      <c r="I461" s="819"/>
      <c r="J461" s="819"/>
      <c r="K461" s="820"/>
      <c r="L461" s="819"/>
      <c r="M461" s="652"/>
      <c r="N461" s="652"/>
      <c r="O461" s="652"/>
    </row>
    <row r="462" spans="2:15" s="619" customFormat="1">
      <c r="B462" s="818"/>
      <c r="C462" s="818"/>
      <c r="D462" s="819"/>
      <c r="E462" s="819"/>
      <c r="F462" s="819"/>
      <c r="G462" s="819"/>
      <c r="H462" s="819"/>
      <c r="I462" s="819"/>
      <c r="J462" s="819"/>
      <c r="K462" s="820"/>
      <c r="L462" s="819"/>
      <c r="M462" s="652"/>
      <c r="N462" s="652"/>
      <c r="O462" s="652"/>
    </row>
    <row r="463" spans="2:15" s="619" customFormat="1">
      <c r="B463" s="818"/>
      <c r="C463" s="818"/>
      <c r="D463" s="819"/>
      <c r="E463" s="819"/>
      <c r="F463" s="819"/>
      <c r="G463" s="819"/>
      <c r="H463" s="819"/>
      <c r="I463" s="819"/>
      <c r="J463" s="819"/>
      <c r="K463" s="820"/>
      <c r="L463" s="819"/>
      <c r="M463" s="652"/>
      <c r="N463" s="652"/>
      <c r="O463" s="652"/>
    </row>
    <row r="464" spans="2:15" s="619" customFormat="1">
      <c r="B464" s="818"/>
      <c r="C464" s="818"/>
      <c r="D464" s="819"/>
      <c r="E464" s="819"/>
      <c r="F464" s="819"/>
      <c r="G464" s="819"/>
      <c r="H464" s="819"/>
      <c r="I464" s="819"/>
      <c r="J464" s="819"/>
      <c r="K464" s="820"/>
      <c r="L464" s="819"/>
      <c r="M464" s="652"/>
      <c r="N464" s="652"/>
      <c r="O464" s="652"/>
    </row>
    <row r="465" spans="2:15" s="619" customFormat="1">
      <c r="B465" s="818"/>
      <c r="C465" s="818"/>
      <c r="D465" s="819"/>
      <c r="E465" s="819"/>
      <c r="F465" s="819"/>
      <c r="G465" s="819"/>
      <c r="H465" s="819"/>
      <c r="I465" s="819"/>
      <c r="J465" s="819"/>
      <c r="K465" s="820"/>
      <c r="L465" s="819"/>
      <c r="M465" s="652"/>
      <c r="N465" s="652"/>
      <c r="O465" s="652"/>
    </row>
    <row r="466" spans="2:15" s="619" customFormat="1">
      <c r="B466" s="818"/>
      <c r="C466" s="818"/>
      <c r="D466" s="819"/>
      <c r="E466" s="819"/>
      <c r="F466" s="819"/>
      <c r="G466" s="819"/>
      <c r="H466" s="819"/>
      <c r="I466" s="819"/>
      <c r="J466" s="819"/>
      <c r="K466" s="820"/>
      <c r="L466" s="819"/>
      <c r="M466" s="652"/>
      <c r="N466" s="652"/>
      <c r="O466" s="652"/>
    </row>
    <row r="467" spans="2:15" s="619" customFormat="1">
      <c r="B467" s="818"/>
      <c r="C467" s="818"/>
      <c r="D467" s="819"/>
      <c r="E467" s="819"/>
      <c r="F467" s="819"/>
      <c r="G467" s="819"/>
      <c r="H467" s="819"/>
      <c r="I467" s="819"/>
      <c r="J467" s="819"/>
      <c r="K467" s="820"/>
      <c r="L467" s="819"/>
      <c r="M467" s="652"/>
      <c r="N467" s="652"/>
      <c r="O467" s="652"/>
    </row>
    <row r="468" spans="2:15" s="619" customFormat="1">
      <c r="B468" s="818"/>
      <c r="C468" s="818"/>
      <c r="D468" s="819"/>
      <c r="E468" s="819"/>
      <c r="F468" s="819"/>
      <c r="G468" s="819"/>
      <c r="H468" s="819"/>
      <c r="I468" s="819"/>
      <c r="J468" s="819"/>
      <c r="K468" s="820"/>
      <c r="L468" s="819"/>
      <c r="M468" s="652"/>
      <c r="N468" s="652"/>
      <c r="O468" s="652"/>
    </row>
    <row r="469" spans="2:15" s="619" customFormat="1">
      <c r="B469" s="818"/>
      <c r="C469" s="818"/>
      <c r="D469" s="819"/>
      <c r="E469" s="819"/>
      <c r="F469" s="819"/>
      <c r="G469" s="819"/>
      <c r="H469" s="819"/>
      <c r="I469" s="819"/>
      <c r="J469" s="819"/>
      <c r="K469" s="820"/>
      <c r="L469" s="819"/>
      <c r="M469" s="652"/>
      <c r="N469" s="652"/>
      <c r="O469" s="652"/>
    </row>
    <row r="470" spans="2:15" s="619" customFormat="1">
      <c r="B470" s="818"/>
      <c r="C470" s="818"/>
      <c r="D470" s="819"/>
      <c r="E470" s="819"/>
      <c r="F470" s="819"/>
      <c r="G470" s="819"/>
      <c r="H470" s="819"/>
      <c r="I470" s="819"/>
      <c r="J470" s="819"/>
      <c r="K470" s="820"/>
      <c r="L470" s="819"/>
      <c r="M470" s="652"/>
      <c r="N470" s="652"/>
      <c r="O470" s="652"/>
    </row>
    <row r="471" spans="2:15" s="619" customFormat="1">
      <c r="B471" s="818"/>
      <c r="C471" s="818"/>
      <c r="D471" s="819"/>
      <c r="E471" s="819"/>
      <c r="F471" s="819"/>
      <c r="G471" s="819"/>
      <c r="H471" s="819"/>
      <c r="I471" s="819"/>
      <c r="J471" s="819"/>
      <c r="K471" s="820"/>
      <c r="L471" s="819"/>
      <c r="M471" s="652"/>
      <c r="N471" s="652"/>
      <c r="O471" s="652"/>
    </row>
    <row r="472" spans="2:15" s="619" customFormat="1">
      <c r="B472" s="818"/>
      <c r="C472" s="818"/>
      <c r="D472" s="819"/>
      <c r="E472" s="819"/>
      <c r="F472" s="819"/>
      <c r="G472" s="819"/>
      <c r="H472" s="819"/>
      <c r="I472" s="819"/>
      <c r="J472" s="819"/>
      <c r="K472" s="820"/>
      <c r="L472" s="819"/>
      <c r="M472" s="652"/>
      <c r="N472" s="652"/>
      <c r="O472" s="652"/>
    </row>
    <row r="473" spans="2:15" s="619" customFormat="1">
      <c r="B473" s="818"/>
      <c r="C473" s="818"/>
      <c r="D473" s="819"/>
      <c r="E473" s="819"/>
      <c r="F473" s="819"/>
      <c r="G473" s="819"/>
      <c r="H473" s="819"/>
      <c r="I473" s="819"/>
      <c r="J473" s="819"/>
      <c r="K473" s="820"/>
      <c r="L473" s="819"/>
      <c r="M473" s="652"/>
      <c r="N473" s="652"/>
      <c r="O473" s="652"/>
    </row>
    <row r="474" spans="2:15" s="619" customFormat="1">
      <c r="B474" s="818"/>
      <c r="C474" s="818"/>
      <c r="D474" s="819"/>
      <c r="E474" s="819"/>
      <c r="F474" s="819"/>
      <c r="G474" s="819"/>
      <c r="H474" s="819"/>
      <c r="I474" s="819"/>
      <c r="J474" s="819"/>
      <c r="K474" s="820"/>
      <c r="L474" s="819"/>
      <c r="M474" s="652"/>
      <c r="N474" s="652"/>
      <c r="O474" s="652"/>
    </row>
    <row r="475" spans="2:15" s="619" customFormat="1">
      <c r="B475" s="818"/>
      <c r="C475" s="818"/>
      <c r="D475" s="819"/>
      <c r="E475" s="819"/>
      <c r="F475" s="819"/>
      <c r="G475" s="819"/>
      <c r="H475" s="819"/>
      <c r="I475" s="819"/>
      <c r="J475" s="819"/>
      <c r="K475" s="820"/>
      <c r="L475" s="819"/>
      <c r="M475" s="652"/>
      <c r="N475" s="652"/>
      <c r="O475" s="652"/>
    </row>
    <row r="476" spans="2:15" s="619" customFormat="1">
      <c r="B476" s="818"/>
      <c r="C476" s="818"/>
      <c r="D476" s="819"/>
      <c r="E476" s="819"/>
      <c r="F476" s="819"/>
      <c r="G476" s="819"/>
      <c r="H476" s="819"/>
      <c r="I476" s="819"/>
      <c r="J476" s="819"/>
      <c r="K476" s="820"/>
      <c r="L476" s="819"/>
      <c r="M476" s="652"/>
      <c r="N476" s="652"/>
      <c r="O476" s="652"/>
    </row>
    <row r="477" spans="2:15" s="619" customFormat="1">
      <c r="B477" s="818"/>
      <c r="C477" s="818"/>
      <c r="D477" s="819"/>
      <c r="E477" s="819"/>
      <c r="F477" s="819"/>
      <c r="G477" s="819"/>
      <c r="H477" s="819"/>
      <c r="I477" s="819"/>
      <c r="J477" s="819"/>
      <c r="K477" s="820"/>
      <c r="L477" s="819"/>
      <c r="M477" s="652"/>
      <c r="N477" s="652"/>
      <c r="O477" s="652"/>
    </row>
    <row r="478" spans="2:15" s="619" customFormat="1">
      <c r="B478" s="818"/>
      <c r="C478" s="818"/>
      <c r="D478" s="819"/>
      <c r="E478" s="819"/>
      <c r="F478" s="819"/>
      <c r="G478" s="819"/>
      <c r="H478" s="819"/>
      <c r="I478" s="819"/>
      <c r="J478" s="819"/>
      <c r="K478" s="820"/>
      <c r="L478" s="819"/>
      <c r="M478" s="652"/>
      <c r="N478" s="652"/>
      <c r="O478" s="652"/>
    </row>
    <row r="479" spans="2:15" s="619" customFormat="1">
      <c r="B479" s="818"/>
      <c r="C479" s="818"/>
      <c r="D479" s="819"/>
      <c r="E479" s="819"/>
      <c r="F479" s="819"/>
      <c r="G479" s="819"/>
      <c r="H479" s="819"/>
      <c r="I479" s="819"/>
      <c r="J479" s="819"/>
      <c r="K479" s="820"/>
      <c r="L479" s="819"/>
      <c r="M479" s="652"/>
      <c r="N479" s="652"/>
      <c r="O479" s="652"/>
    </row>
    <row r="480" spans="2:15" s="619" customFormat="1">
      <c r="B480" s="818"/>
      <c r="C480" s="818"/>
      <c r="D480" s="819"/>
      <c r="E480" s="819"/>
      <c r="F480" s="819"/>
      <c r="G480" s="819"/>
      <c r="H480" s="819"/>
      <c r="I480" s="819"/>
      <c r="J480" s="819"/>
      <c r="K480" s="820"/>
      <c r="L480" s="819"/>
      <c r="M480" s="652"/>
      <c r="N480" s="652"/>
      <c r="O480" s="652"/>
    </row>
    <row r="481" spans="2:15" s="619" customFormat="1">
      <c r="B481" s="818"/>
      <c r="C481" s="818"/>
      <c r="D481" s="819"/>
      <c r="E481" s="819"/>
      <c r="F481" s="819"/>
      <c r="G481" s="819"/>
      <c r="H481" s="819"/>
      <c r="I481" s="819"/>
      <c r="J481" s="819"/>
      <c r="K481" s="820"/>
      <c r="L481" s="819"/>
      <c r="M481" s="652"/>
      <c r="N481" s="652"/>
      <c r="O481" s="652"/>
    </row>
    <row r="482" spans="2:15" s="619" customFormat="1">
      <c r="B482" s="818"/>
      <c r="C482" s="818"/>
      <c r="D482" s="819"/>
      <c r="E482" s="819"/>
      <c r="F482" s="819"/>
      <c r="G482" s="819"/>
      <c r="H482" s="819"/>
      <c r="I482" s="819"/>
      <c r="J482" s="819"/>
      <c r="K482" s="820"/>
      <c r="L482" s="819"/>
      <c r="M482" s="652"/>
      <c r="N482" s="652"/>
      <c r="O482" s="652"/>
    </row>
    <row r="483" spans="2:15" s="619" customFormat="1">
      <c r="B483" s="818"/>
      <c r="C483" s="818"/>
      <c r="D483" s="819"/>
      <c r="E483" s="819"/>
      <c r="F483" s="819"/>
      <c r="G483" s="819"/>
      <c r="H483" s="819"/>
      <c r="I483" s="819"/>
      <c r="J483" s="819"/>
      <c r="K483" s="820"/>
      <c r="L483" s="819"/>
      <c r="M483" s="652"/>
      <c r="N483" s="652"/>
      <c r="O483" s="652"/>
    </row>
    <row r="484" spans="2:15" s="619" customFormat="1">
      <c r="B484" s="818"/>
      <c r="C484" s="818"/>
      <c r="D484" s="819"/>
      <c r="E484" s="819"/>
      <c r="F484" s="819"/>
      <c r="G484" s="819"/>
      <c r="H484" s="819"/>
      <c r="I484" s="819"/>
      <c r="J484" s="819"/>
      <c r="K484" s="820"/>
      <c r="L484" s="819"/>
      <c r="M484" s="652"/>
      <c r="N484" s="652"/>
      <c r="O484" s="652"/>
    </row>
    <row r="485" spans="2:15" s="619" customFormat="1">
      <c r="B485" s="818"/>
      <c r="C485" s="818"/>
      <c r="D485" s="819"/>
      <c r="E485" s="819"/>
      <c r="F485" s="819"/>
      <c r="G485" s="819"/>
      <c r="H485" s="819"/>
      <c r="I485" s="819"/>
      <c r="J485" s="819"/>
      <c r="K485" s="820"/>
      <c r="L485" s="819"/>
      <c r="M485" s="652"/>
      <c r="N485" s="652"/>
      <c r="O485" s="652"/>
    </row>
    <row r="486" spans="2:15" s="619" customFormat="1">
      <c r="B486" s="818"/>
      <c r="C486" s="818"/>
      <c r="D486" s="819"/>
      <c r="E486" s="819"/>
      <c r="F486" s="819"/>
      <c r="G486" s="819"/>
      <c r="H486" s="819"/>
      <c r="I486" s="819"/>
      <c r="J486" s="819"/>
      <c r="K486" s="820"/>
      <c r="L486" s="819"/>
      <c r="M486" s="652"/>
      <c r="N486" s="652"/>
      <c r="O486" s="652"/>
    </row>
    <row r="487" spans="2:15" s="619" customFormat="1">
      <c r="B487" s="818"/>
      <c r="C487" s="818"/>
      <c r="D487" s="819"/>
      <c r="E487" s="819"/>
      <c r="F487" s="819"/>
      <c r="G487" s="819"/>
      <c r="H487" s="819"/>
      <c r="I487" s="819"/>
      <c r="J487" s="819"/>
      <c r="K487" s="820"/>
      <c r="L487" s="819"/>
      <c r="M487" s="652"/>
      <c r="N487" s="652"/>
      <c r="O487" s="652"/>
    </row>
    <row r="488" spans="2:15" s="619" customFormat="1">
      <c r="B488" s="818"/>
      <c r="C488" s="818"/>
      <c r="D488" s="819"/>
      <c r="E488" s="819"/>
      <c r="F488" s="819"/>
      <c r="G488" s="819"/>
      <c r="H488" s="819"/>
      <c r="I488" s="819"/>
      <c r="J488" s="819"/>
      <c r="K488" s="820"/>
      <c r="L488" s="819"/>
      <c r="M488" s="652"/>
      <c r="N488" s="652"/>
      <c r="O488" s="652"/>
    </row>
    <row r="489" spans="2:15" s="619" customFormat="1">
      <c r="B489" s="818"/>
      <c r="C489" s="818"/>
      <c r="D489" s="819"/>
      <c r="E489" s="819"/>
      <c r="F489" s="819"/>
      <c r="G489" s="819"/>
      <c r="H489" s="819"/>
      <c r="I489" s="819"/>
      <c r="J489" s="819"/>
      <c r="K489" s="820"/>
      <c r="L489" s="819"/>
      <c r="M489" s="652"/>
      <c r="N489" s="652"/>
      <c r="O489" s="652"/>
    </row>
    <row r="490" spans="2:15" s="619" customFormat="1">
      <c r="B490" s="818"/>
      <c r="C490" s="818"/>
      <c r="D490" s="819"/>
      <c r="E490" s="819"/>
      <c r="F490" s="819"/>
      <c r="G490" s="819"/>
      <c r="H490" s="819"/>
      <c r="I490" s="819"/>
      <c r="J490" s="819"/>
      <c r="K490" s="820"/>
      <c r="L490" s="819"/>
      <c r="M490" s="652"/>
      <c r="N490" s="652"/>
      <c r="O490" s="652"/>
    </row>
    <row r="491" spans="2:15" s="619" customFormat="1">
      <c r="B491" s="818"/>
      <c r="C491" s="818"/>
      <c r="D491" s="819"/>
      <c r="E491" s="819"/>
      <c r="F491" s="819"/>
      <c r="G491" s="819"/>
      <c r="H491" s="819"/>
      <c r="I491" s="819"/>
      <c r="J491" s="819"/>
      <c r="K491" s="820"/>
      <c r="L491" s="819"/>
      <c r="M491" s="652"/>
      <c r="N491" s="652"/>
      <c r="O491" s="652"/>
    </row>
    <row r="492" spans="2:15" s="619" customFormat="1">
      <c r="B492" s="818"/>
      <c r="C492" s="818"/>
      <c r="D492" s="819"/>
      <c r="E492" s="819"/>
      <c r="F492" s="819"/>
      <c r="G492" s="819"/>
      <c r="H492" s="819"/>
      <c r="I492" s="819"/>
      <c r="J492" s="819"/>
      <c r="K492" s="820"/>
      <c r="L492" s="819"/>
      <c r="M492" s="652"/>
      <c r="N492" s="652"/>
      <c r="O492" s="652"/>
    </row>
    <row r="493" spans="2:15" s="619" customFormat="1">
      <c r="B493" s="818"/>
      <c r="C493" s="818"/>
      <c r="D493" s="819"/>
      <c r="E493" s="819"/>
      <c r="F493" s="819"/>
      <c r="G493" s="819"/>
      <c r="H493" s="819"/>
      <c r="I493" s="819"/>
      <c r="J493" s="819"/>
      <c r="K493" s="820"/>
      <c r="L493" s="819"/>
      <c r="M493" s="652"/>
      <c r="N493" s="652"/>
      <c r="O493" s="652"/>
    </row>
    <row r="494" spans="2:15" s="619" customFormat="1">
      <c r="B494" s="818"/>
      <c r="C494" s="818"/>
      <c r="D494" s="819"/>
      <c r="E494" s="819"/>
      <c r="F494" s="819"/>
      <c r="G494" s="819"/>
      <c r="H494" s="819"/>
      <c r="I494" s="819"/>
      <c r="J494" s="819"/>
      <c r="K494" s="820"/>
      <c r="L494" s="819"/>
      <c r="M494" s="652"/>
      <c r="N494" s="652"/>
      <c r="O494" s="652"/>
    </row>
    <row r="495" spans="2:15" s="619" customFormat="1">
      <c r="B495" s="818"/>
      <c r="C495" s="818"/>
      <c r="D495" s="819"/>
      <c r="E495" s="819"/>
      <c r="F495" s="819"/>
      <c r="G495" s="819"/>
      <c r="H495" s="819"/>
      <c r="I495" s="819"/>
      <c r="J495" s="819"/>
      <c r="K495" s="820"/>
      <c r="L495" s="819"/>
      <c r="M495" s="652"/>
      <c r="N495" s="652"/>
      <c r="O495" s="652"/>
    </row>
    <row r="496" spans="2:15" s="619" customFormat="1">
      <c r="B496" s="818"/>
      <c r="C496" s="818"/>
      <c r="D496" s="819"/>
      <c r="E496" s="819"/>
      <c r="F496" s="819"/>
      <c r="G496" s="819"/>
      <c r="H496" s="819"/>
      <c r="I496" s="819"/>
      <c r="J496" s="819"/>
      <c r="K496" s="820"/>
      <c r="L496" s="819"/>
      <c r="M496" s="652"/>
      <c r="N496" s="652"/>
      <c r="O496" s="652"/>
    </row>
    <row r="497" spans="2:15" s="619" customFormat="1">
      <c r="B497" s="818"/>
      <c r="C497" s="818"/>
      <c r="D497" s="819"/>
      <c r="E497" s="819"/>
      <c r="F497" s="819"/>
      <c r="G497" s="819"/>
      <c r="H497" s="819"/>
      <c r="I497" s="819"/>
      <c r="J497" s="819"/>
      <c r="K497" s="820"/>
      <c r="L497" s="819"/>
      <c r="M497" s="652"/>
      <c r="N497" s="652"/>
      <c r="O497" s="652"/>
    </row>
    <row r="498" spans="2:15" s="619" customFormat="1">
      <c r="B498" s="818"/>
      <c r="C498" s="818"/>
      <c r="D498" s="819"/>
      <c r="E498" s="819"/>
      <c r="F498" s="819"/>
      <c r="G498" s="819"/>
      <c r="H498" s="819"/>
      <c r="I498" s="819"/>
      <c r="J498" s="819"/>
      <c r="K498" s="820"/>
      <c r="L498" s="819"/>
      <c r="M498" s="652"/>
      <c r="N498" s="652"/>
      <c r="O498" s="652"/>
    </row>
    <row r="499" spans="2:15" s="619" customFormat="1">
      <c r="B499" s="818"/>
      <c r="C499" s="818"/>
      <c r="D499" s="819"/>
      <c r="E499" s="819"/>
      <c r="F499" s="819"/>
      <c r="G499" s="819"/>
      <c r="H499" s="819"/>
      <c r="I499" s="819"/>
      <c r="J499" s="819"/>
      <c r="K499" s="820"/>
      <c r="L499" s="819"/>
      <c r="M499" s="652"/>
      <c r="N499" s="652"/>
      <c r="O499" s="652"/>
    </row>
    <row r="500" spans="2:15" s="619" customFormat="1">
      <c r="B500" s="818"/>
      <c r="C500" s="818"/>
      <c r="D500" s="819"/>
      <c r="E500" s="819"/>
      <c r="F500" s="819"/>
      <c r="G500" s="819"/>
      <c r="H500" s="819"/>
      <c r="I500" s="819"/>
      <c r="J500" s="819"/>
      <c r="K500" s="820"/>
      <c r="L500" s="819"/>
      <c r="M500" s="652"/>
      <c r="N500" s="652"/>
      <c r="O500" s="652"/>
    </row>
    <row r="501" spans="2:15" s="619" customFormat="1">
      <c r="B501" s="818"/>
      <c r="C501" s="818"/>
      <c r="D501" s="819"/>
      <c r="E501" s="819"/>
      <c r="F501" s="819"/>
      <c r="G501" s="819"/>
      <c r="H501" s="819"/>
      <c r="I501" s="819"/>
      <c r="J501" s="819"/>
      <c r="K501" s="820"/>
      <c r="L501" s="819"/>
      <c r="M501" s="652"/>
      <c r="N501" s="652"/>
      <c r="O501" s="652"/>
    </row>
    <row r="502" spans="2:15" s="619" customFormat="1">
      <c r="B502" s="818"/>
      <c r="C502" s="818"/>
      <c r="D502" s="819"/>
      <c r="E502" s="819"/>
      <c r="F502" s="819"/>
      <c r="G502" s="819"/>
      <c r="H502" s="819"/>
      <c r="I502" s="819"/>
      <c r="J502" s="819"/>
      <c r="K502" s="820"/>
      <c r="L502" s="819"/>
      <c r="M502" s="652"/>
      <c r="N502" s="652"/>
      <c r="O502" s="652"/>
    </row>
    <row r="503" spans="2:15" s="619" customFormat="1">
      <c r="B503" s="818"/>
      <c r="C503" s="818"/>
      <c r="D503" s="819"/>
      <c r="E503" s="819"/>
      <c r="F503" s="819"/>
      <c r="G503" s="819"/>
      <c r="H503" s="819"/>
      <c r="I503" s="819"/>
      <c r="J503" s="819"/>
      <c r="K503" s="820"/>
      <c r="L503" s="819"/>
      <c r="M503" s="652"/>
      <c r="N503" s="652"/>
      <c r="O503" s="652"/>
    </row>
    <row r="504" spans="2:15" s="619" customFormat="1">
      <c r="B504" s="818"/>
      <c r="C504" s="818"/>
      <c r="D504" s="819"/>
      <c r="E504" s="819"/>
      <c r="F504" s="819"/>
      <c r="G504" s="819"/>
      <c r="H504" s="819"/>
      <c r="I504" s="819"/>
      <c r="J504" s="819"/>
      <c r="K504" s="820"/>
      <c r="L504" s="819"/>
      <c r="M504" s="652"/>
      <c r="N504" s="652"/>
      <c r="O504" s="652"/>
    </row>
    <row r="505" spans="2:15" s="619" customFormat="1">
      <c r="B505" s="818"/>
      <c r="C505" s="818"/>
      <c r="D505" s="819"/>
      <c r="E505" s="819"/>
      <c r="F505" s="819"/>
      <c r="G505" s="819"/>
      <c r="H505" s="819"/>
      <c r="I505" s="819"/>
      <c r="J505" s="819"/>
      <c r="K505" s="820"/>
      <c r="L505" s="819"/>
      <c r="M505" s="652"/>
      <c r="N505" s="652"/>
      <c r="O505" s="652"/>
    </row>
    <row r="506" spans="2:15" s="619" customFormat="1">
      <c r="B506" s="818"/>
      <c r="C506" s="818"/>
      <c r="D506" s="819"/>
      <c r="E506" s="819"/>
      <c r="F506" s="819"/>
      <c r="G506" s="819"/>
      <c r="H506" s="819"/>
      <c r="I506" s="819"/>
      <c r="J506" s="819"/>
      <c r="K506" s="820"/>
      <c r="L506" s="819"/>
      <c r="M506" s="652"/>
      <c r="N506" s="652"/>
      <c r="O506" s="652"/>
    </row>
    <row r="507" spans="2:15" s="619" customFormat="1">
      <c r="B507" s="818"/>
      <c r="C507" s="818"/>
      <c r="D507" s="819"/>
      <c r="E507" s="819"/>
      <c r="F507" s="819"/>
      <c r="G507" s="819"/>
      <c r="H507" s="819"/>
      <c r="I507" s="819"/>
      <c r="J507" s="819"/>
      <c r="K507" s="820"/>
      <c r="L507" s="819"/>
      <c r="M507" s="652"/>
      <c r="N507" s="652"/>
      <c r="O507" s="652"/>
    </row>
    <row r="508" spans="2:15" s="619" customFormat="1">
      <c r="B508" s="818"/>
      <c r="C508" s="818"/>
      <c r="D508" s="819"/>
      <c r="E508" s="819"/>
      <c r="F508" s="819"/>
      <c r="G508" s="819"/>
      <c r="H508" s="819"/>
      <c r="I508" s="819"/>
      <c r="J508" s="819"/>
      <c r="K508" s="820"/>
      <c r="L508" s="819"/>
      <c r="M508" s="652"/>
      <c r="N508" s="652"/>
      <c r="O508" s="652"/>
    </row>
    <row r="509" spans="2:15" s="619" customFormat="1">
      <c r="B509" s="818"/>
      <c r="C509" s="818"/>
      <c r="D509" s="819"/>
      <c r="E509" s="819"/>
      <c r="F509" s="819"/>
      <c r="G509" s="819"/>
      <c r="H509" s="819"/>
      <c r="I509" s="819"/>
      <c r="J509" s="819"/>
      <c r="K509" s="820"/>
      <c r="L509" s="819"/>
      <c r="M509" s="652"/>
      <c r="N509" s="652"/>
      <c r="O509" s="652"/>
    </row>
    <row r="510" spans="2:15" s="619" customFormat="1">
      <c r="B510" s="818"/>
      <c r="C510" s="818"/>
      <c r="D510" s="819"/>
      <c r="E510" s="819"/>
      <c r="F510" s="819"/>
      <c r="G510" s="819"/>
      <c r="H510" s="819"/>
      <c r="I510" s="819"/>
      <c r="J510" s="819"/>
      <c r="K510" s="820"/>
      <c r="L510" s="819"/>
      <c r="M510" s="652"/>
      <c r="N510" s="652"/>
      <c r="O510" s="652"/>
    </row>
    <row r="511" spans="2:15" s="619" customFormat="1">
      <c r="B511" s="818"/>
      <c r="C511" s="818"/>
      <c r="D511" s="819"/>
      <c r="E511" s="819"/>
      <c r="F511" s="819"/>
      <c r="G511" s="819"/>
      <c r="H511" s="819"/>
      <c r="I511" s="819"/>
      <c r="J511" s="819"/>
      <c r="K511" s="820"/>
      <c r="L511" s="819"/>
      <c r="M511" s="652"/>
      <c r="N511" s="652"/>
      <c r="O511" s="652"/>
    </row>
    <row r="512" spans="2:15" s="619" customFormat="1">
      <c r="B512" s="818"/>
      <c r="C512" s="818"/>
      <c r="D512" s="819"/>
      <c r="E512" s="819"/>
      <c r="F512" s="819"/>
      <c r="G512" s="819"/>
      <c r="H512" s="819"/>
      <c r="I512" s="819"/>
      <c r="J512" s="819"/>
      <c r="K512" s="820"/>
      <c r="L512" s="819"/>
      <c r="M512" s="652"/>
      <c r="N512" s="652"/>
      <c r="O512" s="652"/>
    </row>
    <row r="513" spans="2:15" s="619" customFormat="1">
      <c r="B513" s="818"/>
      <c r="C513" s="818"/>
      <c r="D513" s="819"/>
      <c r="E513" s="819"/>
      <c r="F513" s="819"/>
      <c r="G513" s="819"/>
      <c r="H513" s="819"/>
      <c r="I513" s="819"/>
      <c r="J513" s="819"/>
      <c r="K513" s="820"/>
      <c r="L513" s="819"/>
      <c r="M513" s="652"/>
      <c r="N513" s="652"/>
      <c r="O513" s="652"/>
    </row>
    <row r="514" spans="2:15" s="619" customFormat="1">
      <c r="B514" s="818"/>
      <c r="C514" s="818"/>
      <c r="D514" s="819"/>
      <c r="E514" s="819"/>
      <c r="F514" s="819"/>
      <c r="G514" s="819"/>
      <c r="H514" s="819"/>
      <c r="I514" s="819"/>
      <c r="J514" s="819"/>
      <c r="K514" s="820"/>
      <c r="L514" s="819"/>
      <c r="M514" s="652"/>
      <c r="N514" s="652"/>
      <c r="O514" s="652"/>
    </row>
    <row r="515" spans="2:15" s="619" customFormat="1">
      <c r="B515" s="818"/>
      <c r="C515" s="818"/>
      <c r="D515" s="819"/>
      <c r="E515" s="819"/>
      <c r="F515" s="819"/>
      <c r="G515" s="819"/>
      <c r="H515" s="819"/>
      <c r="I515" s="819"/>
      <c r="J515" s="819"/>
      <c r="K515" s="820"/>
      <c r="L515" s="819"/>
      <c r="M515" s="652"/>
      <c r="N515" s="652"/>
      <c r="O515" s="652"/>
    </row>
    <row r="516" spans="2:15" s="619" customFormat="1">
      <c r="B516" s="818"/>
      <c r="C516" s="818"/>
      <c r="D516" s="819"/>
      <c r="E516" s="819"/>
      <c r="F516" s="819"/>
      <c r="G516" s="819"/>
      <c r="H516" s="819"/>
      <c r="I516" s="819"/>
      <c r="J516" s="819"/>
      <c r="K516" s="820"/>
      <c r="L516" s="819"/>
      <c r="M516" s="652"/>
      <c r="N516" s="652"/>
      <c r="O516" s="652"/>
    </row>
    <row r="517" spans="2:15" s="619" customFormat="1">
      <c r="B517" s="818"/>
      <c r="C517" s="818"/>
      <c r="D517" s="819"/>
      <c r="E517" s="819"/>
      <c r="F517" s="819"/>
      <c r="G517" s="819"/>
      <c r="H517" s="819"/>
      <c r="I517" s="819"/>
      <c r="J517" s="819"/>
      <c r="K517" s="820"/>
      <c r="L517" s="819"/>
      <c r="M517" s="652"/>
      <c r="N517" s="652"/>
      <c r="O517" s="652"/>
    </row>
    <row r="518" spans="2:15" s="619" customFormat="1">
      <c r="B518" s="818"/>
      <c r="C518" s="818"/>
      <c r="D518" s="819"/>
      <c r="E518" s="819"/>
      <c r="F518" s="819"/>
      <c r="G518" s="819"/>
      <c r="H518" s="819"/>
      <c r="I518" s="819"/>
      <c r="J518" s="819"/>
      <c r="K518" s="820"/>
      <c r="L518" s="819"/>
      <c r="M518" s="652"/>
      <c r="N518" s="652"/>
      <c r="O518" s="652"/>
    </row>
    <row r="519" spans="2:15" s="619" customFormat="1">
      <c r="B519" s="818"/>
      <c r="C519" s="818"/>
      <c r="D519" s="819"/>
      <c r="E519" s="819"/>
      <c r="F519" s="819"/>
      <c r="G519" s="819"/>
      <c r="H519" s="819"/>
      <c r="I519" s="819"/>
      <c r="J519" s="819"/>
      <c r="K519" s="820"/>
      <c r="L519" s="819"/>
      <c r="M519" s="652"/>
      <c r="N519" s="652"/>
      <c r="O519" s="652"/>
    </row>
    <row r="520" spans="2:15" s="619" customFormat="1">
      <c r="B520" s="818"/>
      <c r="C520" s="818"/>
      <c r="D520" s="819"/>
      <c r="E520" s="819"/>
      <c r="F520" s="819"/>
      <c r="G520" s="819"/>
      <c r="H520" s="819"/>
      <c r="I520" s="819"/>
      <c r="J520" s="819"/>
      <c r="K520" s="820"/>
      <c r="L520" s="819"/>
      <c r="M520" s="652"/>
      <c r="N520" s="652"/>
      <c r="O520" s="652"/>
    </row>
    <row r="521" spans="2:15" s="619" customFormat="1">
      <c r="B521" s="818"/>
      <c r="C521" s="818"/>
      <c r="D521" s="819"/>
      <c r="E521" s="819"/>
      <c r="F521" s="819"/>
      <c r="G521" s="819"/>
      <c r="H521" s="819"/>
      <c r="I521" s="819"/>
      <c r="J521" s="819"/>
      <c r="K521" s="820"/>
      <c r="L521" s="819"/>
      <c r="M521" s="652"/>
      <c r="N521" s="652"/>
      <c r="O521" s="652"/>
    </row>
    <row r="522" spans="2:15" s="619" customFormat="1">
      <c r="B522" s="818"/>
      <c r="C522" s="818"/>
      <c r="D522" s="819"/>
      <c r="E522" s="819"/>
      <c r="F522" s="819"/>
      <c r="G522" s="819"/>
      <c r="H522" s="819"/>
      <c r="I522" s="819"/>
      <c r="J522" s="819"/>
      <c r="K522" s="820"/>
      <c r="L522" s="819"/>
      <c r="M522" s="652"/>
      <c r="N522" s="652"/>
      <c r="O522" s="652"/>
    </row>
    <row r="523" spans="2:15" s="619" customFormat="1">
      <c r="B523" s="818"/>
      <c r="C523" s="818"/>
      <c r="D523" s="819"/>
      <c r="E523" s="819"/>
      <c r="F523" s="819"/>
      <c r="G523" s="819"/>
      <c r="H523" s="819"/>
      <c r="I523" s="819"/>
      <c r="J523" s="819"/>
      <c r="K523" s="820"/>
      <c r="L523" s="819"/>
      <c r="M523" s="652"/>
      <c r="N523" s="652"/>
      <c r="O523" s="652"/>
    </row>
    <row r="524" spans="2:15" s="619" customFormat="1">
      <c r="B524" s="818"/>
      <c r="C524" s="818"/>
      <c r="D524" s="819"/>
      <c r="E524" s="819"/>
      <c r="F524" s="819"/>
      <c r="G524" s="819"/>
      <c r="H524" s="819"/>
      <c r="I524" s="819"/>
      <c r="J524" s="819"/>
      <c r="K524" s="820"/>
      <c r="L524" s="819"/>
      <c r="M524" s="652"/>
      <c r="N524" s="652"/>
      <c r="O524" s="652"/>
    </row>
    <row r="525" spans="2:15" s="619" customFormat="1">
      <c r="B525" s="818"/>
      <c r="C525" s="818"/>
      <c r="D525" s="819"/>
      <c r="E525" s="819"/>
      <c r="F525" s="819"/>
      <c r="G525" s="819"/>
      <c r="H525" s="819"/>
      <c r="I525" s="819"/>
      <c r="J525" s="819"/>
      <c r="K525" s="820"/>
      <c r="L525" s="819"/>
      <c r="M525" s="652"/>
      <c r="N525" s="652"/>
      <c r="O525" s="652"/>
    </row>
    <row r="526" spans="2:15" s="619" customFormat="1">
      <c r="B526" s="818"/>
      <c r="C526" s="818"/>
      <c r="D526" s="819"/>
      <c r="E526" s="819"/>
      <c r="F526" s="819"/>
      <c r="G526" s="819"/>
      <c r="H526" s="819"/>
      <c r="I526" s="819"/>
      <c r="J526" s="819"/>
      <c r="K526" s="820"/>
      <c r="L526" s="819"/>
      <c r="M526" s="652"/>
      <c r="N526" s="652"/>
      <c r="O526" s="652"/>
    </row>
    <row r="527" spans="2:15" s="619" customFormat="1">
      <c r="B527" s="818"/>
      <c r="C527" s="818"/>
      <c r="D527" s="819"/>
      <c r="E527" s="819"/>
      <c r="F527" s="819"/>
      <c r="G527" s="819"/>
      <c r="H527" s="819"/>
      <c r="I527" s="819"/>
      <c r="J527" s="819"/>
      <c r="K527" s="820"/>
      <c r="L527" s="819"/>
      <c r="M527" s="652"/>
      <c r="N527" s="652"/>
      <c r="O527" s="652"/>
    </row>
    <row r="528" spans="2:15" s="619" customFormat="1">
      <c r="B528" s="818"/>
      <c r="C528" s="818"/>
      <c r="D528" s="819"/>
      <c r="E528" s="819"/>
      <c r="F528" s="819"/>
      <c r="G528" s="819"/>
      <c r="H528" s="819"/>
      <c r="I528" s="819"/>
      <c r="J528" s="819"/>
      <c r="K528" s="820"/>
      <c r="L528" s="819"/>
      <c r="M528" s="652"/>
      <c r="N528" s="652"/>
      <c r="O528" s="652"/>
    </row>
    <row r="529" spans="2:15" s="619" customFormat="1">
      <c r="B529" s="818"/>
      <c r="C529" s="818"/>
      <c r="D529" s="819"/>
      <c r="E529" s="819"/>
      <c r="F529" s="819"/>
      <c r="G529" s="819"/>
      <c r="H529" s="819"/>
      <c r="I529" s="819"/>
      <c r="J529" s="819"/>
      <c r="K529" s="820"/>
      <c r="L529" s="819"/>
      <c r="M529" s="652"/>
      <c r="N529" s="652"/>
      <c r="O529" s="652"/>
    </row>
    <row r="530" spans="2:15" s="619" customFormat="1">
      <c r="B530" s="818"/>
      <c r="C530" s="818"/>
      <c r="D530" s="819"/>
      <c r="E530" s="819"/>
      <c r="F530" s="819"/>
      <c r="G530" s="819"/>
      <c r="H530" s="819"/>
      <c r="I530" s="819"/>
      <c r="J530" s="819"/>
      <c r="K530" s="820"/>
      <c r="L530" s="819"/>
      <c r="M530" s="652"/>
      <c r="N530" s="652"/>
      <c r="O530" s="652"/>
    </row>
    <row r="531" spans="2:15" s="619" customFormat="1">
      <c r="B531" s="818"/>
      <c r="C531" s="818"/>
      <c r="D531" s="819"/>
      <c r="E531" s="819"/>
      <c r="F531" s="819"/>
      <c r="G531" s="819"/>
      <c r="H531" s="819"/>
      <c r="I531" s="819"/>
      <c r="J531" s="819"/>
      <c r="K531" s="820"/>
      <c r="L531" s="819"/>
      <c r="M531" s="652"/>
      <c r="N531" s="652"/>
      <c r="O531" s="652"/>
    </row>
    <row r="532" spans="2:15" s="619" customFormat="1">
      <c r="B532" s="818"/>
      <c r="C532" s="818"/>
      <c r="D532" s="819"/>
      <c r="E532" s="819"/>
      <c r="F532" s="819"/>
      <c r="G532" s="819"/>
      <c r="H532" s="819"/>
      <c r="I532" s="819"/>
      <c r="J532" s="819"/>
      <c r="K532" s="820"/>
      <c r="L532" s="819"/>
      <c r="M532" s="652"/>
      <c r="N532" s="652"/>
      <c r="O532" s="652"/>
    </row>
    <row r="533" spans="2:15" s="619" customFormat="1">
      <c r="B533" s="818"/>
      <c r="C533" s="818"/>
      <c r="D533" s="819"/>
      <c r="E533" s="819"/>
      <c r="F533" s="819"/>
      <c r="G533" s="819"/>
      <c r="H533" s="819"/>
      <c r="I533" s="819"/>
      <c r="J533" s="819"/>
      <c r="K533" s="820"/>
      <c r="L533" s="819"/>
      <c r="M533" s="652"/>
      <c r="N533" s="652"/>
      <c r="O533" s="652"/>
    </row>
    <row r="534" spans="2:15" s="619" customFormat="1">
      <c r="B534" s="818"/>
      <c r="C534" s="818"/>
      <c r="D534" s="819"/>
      <c r="E534" s="819"/>
      <c r="F534" s="819"/>
      <c r="G534" s="819"/>
      <c r="H534" s="819"/>
      <c r="I534" s="819"/>
      <c r="J534" s="819"/>
      <c r="K534" s="820"/>
      <c r="L534" s="819"/>
      <c r="M534" s="652"/>
      <c r="N534" s="652"/>
      <c r="O534" s="652"/>
    </row>
    <row r="535" spans="2:15" s="619" customFormat="1">
      <c r="B535" s="818"/>
      <c r="C535" s="818"/>
      <c r="D535" s="819"/>
      <c r="E535" s="819"/>
      <c r="F535" s="819"/>
      <c r="G535" s="819"/>
      <c r="H535" s="819"/>
      <c r="I535" s="819"/>
      <c r="J535" s="819"/>
      <c r="K535" s="820"/>
      <c r="L535" s="819"/>
      <c r="M535" s="652"/>
      <c r="N535" s="652"/>
      <c r="O535" s="652"/>
    </row>
    <row r="536" spans="2:15" s="619" customFormat="1">
      <c r="B536" s="818"/>
      <c r="C536" s="818"/>
      <c r="D536" s="819"/>
      <c r="E536" s="819"/>
      <c r="F536" s="819"/>
      <c r="G536" s="819"/>
      <c r="H536" s="819"/>
      <c r="I536" s="819"/>
      <c r="J536" s="819"/>
      <c r="K536" s="820"/>
      <c r="L536" s="819"/>
      <c r="M536" s="652"/>
      <c r="N536" s="652"/>
      <c r="O536" s="652"/>
    </row>
    <row r="537" spans="2:15" s="619" customFormat="1">
      <c r="B537" s="818"/>
      <c r="C537" s="818"/>
      <c r="D537" s="819"/>
      <c r="E537" s="819"/>
      <c r="F537" s="819"/>
      <c r="G537" s="819"/>
      <c r="H537" s="819"/>
      <c r="I537" s="819"/>
      <c r="J537" s="819"/>
      <c r="K537" s="820"/>
      <c r="L537" s="819"/>
      <c r="M537" s="652"/>
      <c r="N537" s="652"/>
      <c r="O537" s="652"/>
    </row>
    <row r="538" spans="2:15" s="619" customFormat="1">
      <c r="B538" s="818"/>
      <c r="C538" s="818"/>
      <c r="D538" s="819"/>
      <c r="E538" s="819"/>
      <c r="F538" s="819"/>
      <c r="G538" s="819"/>
      <c r="H538" s="819"/>
      <c r="I538" s="819"/>
      <c r="J538" s="819"/>
      <c r="K538" s="820"/>
      <c r="L538" s="819"/>
      <c r="M538" s="652"/>
      <c r="N538" s="652"/>
      <c r="O538" s="652"/>
    </row>
    <row r="539" spans="2:15" s="619" customFormat="1">
      <c r="B539" s="818"/>
      <c r="C539" s="818"/>
      <c r="D539" s="819"/>
      <c r="E539" s="819"/>
      <c r="F539" s="819"/>
      <c r="G539" s="819"/>
      <c r="H539" s="819"/>
      <c r="I539" s="819"/>
      <c r="J539" s="819"/>
      <c r="K539" s="820"/>
      <c r="L539" s="819"/>
      <c r="M539" s="652"/>
      <c r="N539" s="652"/>
      <c r="O539" s="652"/>
    </row>
    <row r="540" spans="2:15" s="619" customFormat="1">
      <c r="B540" s="818"/>
      <c r="C540" s="818"/>
      <c r="D540" s="819"/>
      <c r="E540" s="819"/>
      <c r="F540" s="819"/>
      <c r="G540" s="819"/>
      <c r="H540" s="819"/>
      <c r="I540" s="819"/>
      <c r="J540" s="819"/>
      <c r="K540" s="820"/>
      <c r="L540" s="819"/>
      <c r="M540" s="652"/>
      <c r="N540" s="652"/>
      <c r="O540" s="652"/>
    </row>
    <row r="541" spans="2:15" s="619" customFormat="1">
      <c r="B541" s="818"/>
      <c r="C541" s="818"/>
      <c r="D541" s="819"/>
      <c r="E541" s="819"/>
      <c r="F541" s="819"/>
      <c r="G541" s="819"/>
      <c r="H541" s="819"/>
      <c r="I541" s="819"/>
      <c r="J541" s="819"/>
      <c r="K541" s="820"/>
      <c r="L541" s="819"/>
      <c r="M541" s="652"/>
      <c r="N541" s="652"/>
      <c r="O541" s="652"/>
    </row>
    <row r="542" spans="2:15" s="619" customFormat="1">
      <c r="B542" s="818"/>
      <c r="C542" s="818"/>
      <c r="D542" s="819"/>
      <c r="E542" s="819"/>
      <c r="F542" s="819"/>
      <c r="G542" s="819"/>
      <c r="H542" s="819"/>
      <c r="I542" s="819"/>
      <c r="J542" s="819"/>
      <c r="K542" s="820"/>
      <c r="L542" s="819"/>
      <c r="M542" s="652"/>
      <c r="N542" s="652"/>
      <c r="O542" s="652"/>
    </row>
    <row r="543" spans="2:15" s="619" customFormat="1">
      <c r="B543" s="818"/>
      <c r="C543" s="818"/>
      <c r="D543" s="819"/>
      <c r="E543" s="819"/>
      <c r="F543" s="819"/>
      <c r="G543" s="819"/>
      <c r="H543" s="819"/>
      <c r="I543" s="819"/>
      <c r="J543" s="819"/>
      <c r="K543" s="820"/>
      <c r="L543" s="819"/>
      <c r="M543" s="652"/>
      <c r="N543" s="652"/>
      <c r="O543" s="652"/>
    </row>
    <row r="544" spans="2:15" s="619" customFormat="1">
      <c r="B544" s="818"/>
      <c r="C544" s="818"/>
      <c r="D544" s="819"/>
      <c r="E544" s="819"/>
      <c r="F544" s="819"/>
      <c r="G544" s="819"/>
      <c r="H544" s="819"/>
      <c r="I544" s="819"/>
      <c r="J544" s="819"/>
      <c r="K544" s="820"/>
      <c r="L544" s="819"/>
      <c r="M544" s="652"/>
      <c r="N544" s="652"/>
      <c r="O544" s="652"/>
    </row>
    <row r="545" spans="2:15" s="619" customFormat="1">
      <c r="B545" s="818"/>
      <c r="C545" s="818"/>
      <c r="D545" s="819"/>
      <c r="E545" s="819"/>
      <c r="F545" s="819"/>
      <c r="G545" s="819"/>
      <c r="H545" s="819"/>
      <c r="I545" s="819"/>
      <c r="J545" s="819"/>
      <c r="K545" s="820"/>
      <c r="L545" s="819"/>
      <c r="M545" s="652"/>
      <c r="N545" s="652"/>
      <c r="O545" s="652"/>
    </row>
    <row r="546" spans="2:15" s="619" customFormat="1">
      <c r="B546" s="818"/>
      <c r="C546" s="818"/>
      <c r="D546" s="819"/>
      <c r="E546" s="819"/>
      <c r="F546" s="819"/>
      <c r="G546" s="819"/>
      <c r="H546" s="819"/>
      <c r="I546" s="819"/>
      <c r="J546" s="819"/>
      <c r="K546" s="820"/>
      <c r="L546" s="819"/>
      <c r="M546" s="652"/>
      <c r="N546" s="652"/>
      <c r="O546" s="652"/>
    </row>
    <row r="547" spans="2:15" s="619" customFormat="1">
      <c r="B547" s="818"/>
      <c r="C547" s="818"/>
      <c r="D547" s="819"/>
      <c r="E547" s="819"/>
      <c r="F547" s="819"/>
      <c r="G547" s="819"/>
      <c r="H547" s="819"/>
      <c r="I547" s="819"/>
      <c r="J547" s="819"/>
      <c r="K547" s="820"/>
      <c r="L547" s="819"/>
      <c r="M547" s="652"/>
      <c r="N547" s="652"/>
      <c r="O547" s="652"/>
    </row>
    <row r="548" spans="2:15" s="619" customFormat="1">
      <c r="B548" s="818"/>
      <c r="C548" s="818"/>
      <c r="D548" s="819"/>
      <c r="E548" s="819"/>
      <c r="F548" s="819"/>
      <c r="G548" s="819"/>
      <c r="H548" s="819"/>
      <c r="I548" s="819"/>
      <c r="J548" s="819"/>
      <c r="K548" s="820"/>
      <c r="L548" s="819"/>
      <c r="M548" s="652"/>
      <c r="N548" s="652"/>
      <c r="O548" s="652"/>
    </row>
    <row r="549" spans="2:15" s="619" customFormat="1">
      <c r="B549" s="818"/>
      <c r="C549" s="818"/>
      <c r="D549" s="819"/>
      <c r="E549" s="819"/>
      <c r="F549" s="819"/>
      <c r="G549" s="819"/>
      <c r="H549" s="819"/>
      <c r="I549" s="819"/>
      <c r="J549" s="819"/>
      <c r="K549" s="820"/>
      <c r="L549" s="819"/>
      <c r="M549" s="652"/>
      <c r="N549" s="652"/>
      <c r="O549" s="652"/>
    </row>
    <row r="550" spans="2:15" s="619" customFormat="1">
      <c r="B550" s="818"/>
      <c r="C550" s="818"/>
      <c r="D550" s="819"/>
      <c r="E550" s="819"/>
      <c r="F550" s="819"/>
      <c r="G550" s="819"/>
      <c r="H550" s="819"/>
      <c r="I550" s="819"/>
      <c r="J550" s="819"/>
      <c r="K550" s="820"/>
      <c r="L550" s="819"/>
      <c r="M550" s="652"/>
      <c r="N550" s="652"/>
      <c r="O550" s="652"/>
    </row>
    <row r="551" spans="2:15" s="619" customFormat="1">
      <c r="B551" s="818"/>
      <c r="C551" s="818"/>
      <c r="D551" s="819"/>
      <c r="E551" s="819"/>
      <c r="F551" s="819"/>
      <c r="G551" s="819"/>
      <c r="H551" s="819"/>
      <c r="I551" s="819"/>
      <c r="J551" s="819"/>
      <c r="K551" s="820"/>
      <c r="L551" s="819"/>
      <c r="M551" s="652"/>
      <c r="N551" s="652"/>
      <c r="O551" s="652"/>
    </row>
    <row r="552" spans="2:15" s="619" customFormat="1">
      <c r="B552" s="818"/>
      <c r="C552" s="818"/>
      <c r="D552" s="819"/>
      <c r="E552" s="819"/>
      <c r="F552" s="819"/>
      <c r="G552" s="819"/>
      <c r="H552" s="819"/>
      <c r="I552" s="819"/>
      <c r="J552" s="819"/>
      <c r="K552" s="820"/>
      <c r="L552" s="819"/>
      <c r="M552" s="652"/>
      <c r="N552" s="652"/>
      <c r="O552" s="652"/>
    </row>
    <row r="553" spans="2:15" s="619" customFormat="1">
      <c r="B553" s="818"/>
      <c r="C553" s="818"/>
      <c r="D553" s="819"/>
      <c r="E553" s="819"/>
      <c r="F553" s="819"/>
      <c r="G553" s="819"/>
      <c r="H553" s="819"/>
      <c r="I553" s="819"/>
      <c r="J553" s="819"/>
      <c r="K553" s="820"/>
      <c r="L553" s="819"/>
      <c r="M553" s="652"/>
      <c r="N553" s="652"/>
      <c r="O553" s="652"/>
    </row>
    <row r="554" spans="2:15" s="619" customFormat="1">
      <c r="B554" s="818"/>
      <c r="C554" s="818"/>
      <c r="D554" s="819"/>
      <c r="E554" s="819"/>
      <c r="F554" s="819"/>
      <c r="G554" s="819"/>
      <c r="H554" s="819"/>
      <c r="I554" s="819"/>
      <c r="J554" s="819"/>
      <c r="K554" s="820"/>
      <c r="L554" s="819"/>
      <c r="M554" s="652"/>
      <c r="N554" s="652"/>
      <c r="O554" s="652"/>
    </row>
    <row r="555" spans="2:15" s="619" customFormat="1">
      <c r="B555" s="818"/>
      <c r="C555" s="818"/>
      <c r="D555" s="819"/>
      <c r="E555" s="819"/>
      <c r="F555" s="819"/>
      <c r="G555" s="819"/>
      <c r="H555" s="819"/>
      <c r="I555" s="819"/>
      <c r="J555" s="819"/>
      <c r="K555" s="820"/>
      <c r="L555" s="819"/>
      <c r="M555" s="652"/>
      <c r="N555" s="652"/>
      <c r="O555" s="652"/>
    </row>
    <row r="556" spans="2:15" s="619" customFormat="1">
      <c r="B556" s="818"/>
      <c r="C556" s="818"/>
      <c r="D556" s="819"/>
      <c r="E556" s="819"/>
      <c r="F556" s="819"/>
      <c r="G556" s="819"/>
      <c r="H556" s="819"/>
      <c r="I556" s="819"/>
      <c r="J556" s="819"/>
      <c r="K556" s="820"/>
      <c r="L556" s="819"/>
      <c r="M556" s="652"/>
      <c r="N556" s="652"/>
      <c r="O556" s="652"/>
    </row>
    <row r="557" spans="2:15" s="619" customFormat="1">
      <c r="B557" s="818"/>
      <c r="C557" s="818"/>
      <c r="D557" s="819"/>
      <c r="E557" s="819"/>
      <c r="F557" s="819"/>
      <c r="G557" s="819"/>
      <c r="H557" s="819"/>
      <c r="I557" s="819"/>
      <c r="J557" s="819"/>
      <c r="K557" s="820"/>
      <c r="L557" s="819"/>
      <c r="M557" s="652"/>
      <c r="N557" s="652"/>
      <c r="O557" s="652"/>
    </row>
    <row r="558" spans="2:15" s="619" customFormat="1">
      <c r="B558" s="818"/>
      <c r="C558" s="818"/>
      <c r="D558" s="819"/>
      <c r="E558" s="819"/>
      <c r="F558" s="819"/>
      <c r="G558" s="819"/>
      <c r="H558" s="819"/>
      <c r="I558" s="819"/>
      <c r="J558" s="819"/>
      <c r="K558" s="820"/>
      <c r="L558" s="819"/>
      <c r="M558" s="652"/>
      <c r="N558" s="652"/>
      <c r="O558" s="652"/>
    </row>
    <row r="559" spans="2:15" s="619" customFormat="1">
      <c r="B559" s="818"/>
      <c r="C559" s="818"/>
      <c r="D559" s="819"/>
      <c r="E559" s="819"/>
      <c r="F559" s="819"/>
      <c r="G559" s="819"/>
      <c r="H559" s="819"/>
      <c r="I559" s="819"/>
      <c r="J559" s="819"/>
      <c r="K559" s="820"/>
      <c r="L559" s="819"/>
      <c r="M559" s="652"/>
      <c r="N559" s="652"/>
      <c r="O559" s="652"/>
    </row>
    <row r="560" spans="2:15" s="619" customFormat="1">
      <c r="B560" s="818"/>
      <c r="C560" s="818"/>
      <c r="D560" s="819"/>
      <c r="E560" s="819"/>
      <c r="F560" s="819"/>
      <c r="G560" s="819"/>
      <c r="H560" s="819"/>
      <c r="I560" s="819"/>
      <c r="J560" s="819"/>
      <c r="K560" s="820"/>
      <c r="L560" s="819"/>
      <c r="M560" s="652"/>
      <c r="N560" s="652"/>
      <c r="O560" s="652"/>
    </row>
    <row r="561" spans="2:15" s="619" customFormat="1">
      <c r="B561" s="818"/>
      <c r="C561" s="818"/>
      <c r="D561" s="819"/>
      <c r="E561" s="819"/>
      <c r="F561" s="819"/>
      <c r="G561" s="819"/>
      <c r="H561" s="819"/>
      <c r="I561" s="819"/>
      <c r="J561" s="819"/>
      <c r="K561" s="820"/>
      <c r="L561" s="819"/>
      <c r="M561" s="652"/>
      <c r="N561" s="652"/>
      <c r="O561" s="652"/>
    </row>
    <row r="562" spans="2:15" s="619" customFormat="1">
      <c r="B562" s="818"/>
      <c r="C562" s="818"/>
      <c r="D562" s="819"/>
      <c r="E562" s="819"/>
      <c r="F562" s="819"/>
      <c r="G562" s="819"/>
      <c r="H562" s="819"/>
      <c r="I562" s="819"/>
      <c r="J562" s="819"/>
      <c r="K562" s="820"/>
      <c r="L562" s="819"/>
      <c r="M562" s="652"/>
      <c r="N562" s="652"/>
      <c r="O562" s="652"/>
    </row>
    <row r="563" spans="2:15" s="619" customFormat="1">
      <c r="B563" s="818"/>
      <c r="C563" s="818"/>
      <c r="D563" s="819"/>
      <c r="E563" s="819"/>
      <c r="F563" s="819"/>
      <c r="G563" s="819"/>
      <c r="H563" s="819"/>
      <c r="I563" s="819"/>
      <c r="J563" s="819"/>
      <c r="K563" s="820"/>
      <c r="L563" s="819"/>
      <c r="M563" s="652"/>
      <c r="N563" s="652"/>
      <c r="O563" s="652"/>
    </row>
    <row r="564" spans="2:15" s="619" customFormat="1">
      <c r="B564" s="818"/>
      <c r="C564" s="818"/>
      <c r="D564" s="819"/>
      <c r="E564" s="819"/>
      <c r="F564" s="819"/>
      <c r="G564" s="819"/>
      <c r="H564" s="819"/>
      <c r="I564" s="819"/>
      <c r="J564" s="819"/>
      <c r="K564" s="820"/>
      <c r="L564" s="819"/>
      <c r="M564" s="652"/>
      <c r="N564" s="652"/>
      <c r="O564" s="652"/>
    </row>
    <row r="565" spans="2:15" s="619" customFormat="1">
      <c r="B565" s="818"/>
      <c r="C565" s="818"/>
      <c r="D565" s="819"/>
      <c r="E565" s="819"/>
      <c r="F565" s="819"/>
      <c r="G565" s="819"/>
      <c r="H565" s="819"/>
      <c r="I565" s="819"/>
      <c r="J565" s="819"/>
      <c r="K565" s="820"/>
      <c r="L565" s="819"/>
      <c r="M565" s="652"/>
      <c r="N565" s="652"/>
      <c r="O565" s="652"/>
    </row>
    <row r="566" spans="2:15" s="619" customFormat="1">
      <c r="B566" s="818"/>
      <c r="C566" s="818"/>
      <c r="D566" s="819"/>
      <c r="E566" s="819"/>
      <c r="F566" s="819"/>
      <c r="G566" s="819"/>
      <c r="H566" s="819"/>
      <c r="I566" s="819"/>
      <c r="J566" s="819"/>
      <c r="K566" s="820"/>
      <c r="L566" s="819"/>
      <c r="M566" s="652"/>
      <c r="N566" s="652"/>
      <c r="O566" s="652"/>
    </row>
    <row r="567" spans="2:15" s="619" customFormat="1">
      <c r="B567" s="818"/>
      <c r="C567" s="818"/>
      <c r="D567" s="819"/>
      <c r="E567" s="819"/>
      <c r="F567" s="819"/>
      <c r="G567" s="819"/>
      <c r="H567" s="819"/>
      <c r="I567" s="819"/>
      <c r="J567" s="819"/>
      <c r="K567" s="820"/>
      <c r="L567" s="819"/>
      <c r="M567" s="652"/>
      <c r="N567" s="652"/>
      <c r="O567" s="652"/>
    </row>
    <row r="568" spans="2:15" s="619" customFormat="1">
      <c r="B568" s="818"/>
      <c r="C568" s="818"/>
      <c r="D568" s="819"/>
      <c r="E568" s="819"/>
      <c r="F568" s="819"/>
      <c r="G568" s="819"/>
      <c r="H568" s="819"/>
      <c r="I568" s="819"/>
      <c r="J568" s="819"/>
      <c r="K568" s="820"/>
      <c r="L568" s="819"/>
      <c r="M568" s="652"/>
      <c r="N568" s="652"/>
      <c r="O568" s="652"/>
    </row>
    <row r="569" spans="2:15" s="619" customFormat="1">
      <c r="B569" s="818"/>
      <c r="C569" s="818"/>
      <c r="D569" s="819"/>
      <c r="E569" s="819"/>
      <c r="F569" s="819"/>
      <c r="G569" s="819"/>
      <c r="H569" s="819"/>
      <c r="I569" s="819"/>
      <c r="J569" s="819"/>
      <c r="K569" s="820"/>
      <c r="L569" s="819"/>
      <c r="M569" s="652"/>
      <c r="N569" s="652"/>
      <c r="O569" s="652"/>
    </row>
    <row r="570" spans="2:15" s="619" customFormat="1">
      <c r="B570" s="818"/>
      <c r="C570" s="818"/>
      <c r="D570" s="819"/>
      <c r="E570" s="819"/>
      <c r="F570" s="819"/>
      <c r="G570" s="819"/>
      <c r="H570" s="819"/>
      <c r="I570" s="819"/>
      <c r="J570" s="819"/>
      <c r="K570" s="820"/>
      <c r="L570" s="819"/>
      <c r="M570" s="652"/>
      <c r="N570" s="652"/>
      <c r="O570" s="652"/>
    </row>
    <row r="571" spans="2:15" s="619" customFormat="1">
      <c r="B571" s="818"/>
      <c r="C571" s="818"/>
      <c r="D571" s="819"/>
      <c r="E571" s="819"/>
      <c r="F571" s="819"/>
      <c r="G571" s="819"/>
      <c r="H571" s="819"/>
      <c r="I571" s="819"/>
      <c r="J571" s="819"/>
      <c r="K571" s="820"/>
      <c r="L571" s="819"/>
      <c r="M571" s="652"/>
      <c r="N571" s="652"/>
      <c r="O571" s="652"/>
    </row>
    <row r="572" spans="2:15" s="619" customFormat="1">
      <c r="B572" s="818"/>
      <c r="C572" s="818"/>
      <c r="D572" s="819"/>
      <c r="E572" s="819"/>
      <c r="F572" s="819"/>
      <c r="G572" s="819"/>
      <c r="H572" s="819"/>
      <c r="I572" s="819"/>
      <c r="J572" s="819"/>
      <c r="K572" s="820"/>
      <c r="L572" s="819"/>
      <c r="M572" s="652"/>
      <c r="N572" s="652"/>
      <c r="O572" s="652"/>
    </row>
    <row r="573" spans="2:15" s="619" customFormat="1">
      <c r="B573" s="818"/>
      <c r="C573" s="818"/>
      <c r="D573" s="819"/>
      <c r="E573" s="819"/>
      <c r="F573" s="819"/>
      <c r="G573" s="819"/>
      <c r="H573" s="819"/>
      <c r="I573" s="819"/>
      <c r="J573" s="819"/>
      <c r="K573" s="820"/>
      <c r="L573" s="819"/>
      <c r="M573" s="652"/>
      <c r="N573" s="652"/>
      <c r="O573" s="652"/>
    </row>
    <row r="574" spans="2:15" s="619" customFormat="1">
      <c r="B574" s="818"/>
      <c r="C574" s="818"/>
      <c r="D574" s="819"/>
      <c r="E574" s="819"/>
      <c r="F574" s="819"/>
      <c r="G574" s="819"/>
      <c r="H574" s="819"/>
      <c r="I574" s="819"/>
      <c r="J574" s="819"/>
      <c r="K574" s="820"/>
      <c r="L574" s="819"/>
      <c r="M574" s="652"/>
      <c r="N574" s="652"/>
      <c r="O574" s="652"/>
    </row>
    <row r="575" spans="2:15" s="619" customFormat="1">
      <c r="B575" s="818"/>
      <c r="C575" s="818"/>
      <c r="D575" s="819"/>
      <c r="E575" s="819"/>
      <c r="F575" s="819"/>
      <c r="G575" s="819"/>
      <c r="H575" s="819"/>
      <c r="I575" s="819"/>
      <c r="J575" s="819"/>
      <c r="K575" s="820"/>
      <c r="L575" s="819"/>
      <c r="M575" s="652"/>
      <c r="N575" s="652"/>
      <c r="O575" s="652"/>
    </row>
    <row r="576" spans="2:15" s="619" customFormat="1">
      <c r="B576" s="818"/>
      <c r="C576" s="818"/>
      <c r="D576" s="819"/>
      <c r="E576" s="819"/>
      <c r="F576" s="819"/>
      <c r="G576" s="819"/>
      <c r="H576" s="819"/>
      <c r="I576" s="819"/>
      <c r="J576" s="819"/>
      <c r="K576" s="820"/>
      <c r="L576" s="819"/>
      <c r="M576" s="652"/>
      <c r="N576" s="652"/>
      <c r="O576" s="652"/>
    </row>
    <row r="577" spans="2:15" s="619" customFormat="1">
      <c r="B577" s="818"/>
      <c r="C577" s="818"/>
      <c r="D577" s="819"/>
      <c r="E577" s="819"/>
      <c r="F577" s="819"/>
      <c r="G577" s="819"/>
      <c r="H577" s="819"/>
      <c r="I577" s="819"/>
      <c r="J577" s="819"/>
      <c r="K577" s="820"/>
      <c r="L577" s="819"/>
      <c r="M577" s="652"/>
      <c r="N577" s="652"/>
      <c r="O577" s="652"/>
    </row>
    <row r="578" spans="2:15" s="619" customFormat="1">
      <c r="B578" s="818"/>
      <c r="C578" s="818"/>
      <c r="D578" s="819"/>
      <c r="E578" s="819"/>
      <c r="F578" s="819"/>
      <c r="G578" s="819"/>
      <c r="H578" s="819"/>
      <c r="I578" s="819"/>
      <c r="J578" s="819"/>
      <c r="K578" s="820"/>
      <c r="L578" s="819"/>
      <c r="M578" s="652"/>
      <c r="N578" s="652"/>
      <c r="O578" s="652"/>
    </row>
    <row r="579" spans="2:15" s="619" customFormat="1">
      <c r="B579" s="818"/>
      <c r="C579" s="818"/>
      <c r="D579" s="819"/>
      <c r="E579" s="819"/>
      <c r="F579" s="819"/>
      <c r="G579" s="819"/>
      <c r="H579" s="819"/>
      <c r="I579" s="819"/>
      <c r="J579" s="819"/>
      <c r="K579" s="820"/>
      <c r="L579" s="819"/>
      <c r="M579" s="652"/>
      <c r="N579" s="652"/>
      <c r="O579" s="652"/>
    </row>
    <row r="580" spans="2:15" s="619" customFormat="1">
      <c r="B580" s="818"/>
      <c r="C580" s="818"/>
      <c r="D580" s="819"/>
      <c r="E580" s="819"/>
      <c r="F580" s="819"/>
      <c r="G580" s="819"/>
      <c r="H580" s="819"/>
      <c r="I580" s="819"/>
      <c r="J580" s="819"/>
      <c r="K580" s="820"/>
      <c r="L580" s="819"/>
      <c r="M580" s="652"/>
      <c r="N580" s="652"/>
      <c r="O580" s="652"/>
    </row>
    <row r="581" spans="2:15" s="619" customFormat="1">
      <c r="B581" s="818"/>
      <c r="C581" s="818"/>
      <c r="D581" s="819"/>
      <c r="E581" s="819"/>
      <c r="F581" s="819"/>
      <c r="G581" s="819"/>
      <c r="H581" s="819"/>
      <c r="I581" s="819"/>
      <c r="J581" s="819"/>
      <c r="K581" s="820"/>
      <c r="L581" s="819"/>
      <c r="M581" s="652"/>
      <c r="N581" s="652"/>
      <c r="O581" s="652"/>
    </row>
    <row r="582" spans="2:15" s="619" customFormat="1">
      <c r="B582" s="818"/>
      <c r="C582" s="818"/>
      <c r="D582" s="819"/>
      <c r="E582" s="819"/>
      <c r="F582" s="819"/>
      <c r="G582" s="819"/>
      <c r="H582" s="819"/>
      <c r="I582" s="819"/>
      <c r="J582" s="819"/>
      <c r="K582" s="820"/>
      <c r="L582" s="819"/>
      <c r="M582" s="652"/>
      <c r="N582" s="652"/>
      <c r="O582" s="652"/>
    </row>
    <row r="583" spans="2:15" s="619" customFormat="1">
      <c r="B583" s="818"/>
      <c r="C583" s="818"/>
      <c r="D583" s="819"/>
      <c r="E583" s="819"/>
      <c r="F583" s="819"/>
      <c r="G583" s="819"/>
      <c r="H583" s="819"/>
      <c r="I583" s="819"/>
      <c r="J583" s="819"/>
      <c r="K583" s="820"/>
      <c r="L583" s="819"/>
      <c r="M583" s="652"/>
      <c r="N583" s="652"/>
      <c r="O583" s="652"/>
    </row>
    <row r="584" spans="2:15" s="619" customFormat="1">
      <c r="B584" s="818"/>
      <c r="C584" s="818"/>
      <c r="D584" s="819"/>
      <c r="E584" s="819"/>
      <c r="F584" s="819"/>
      <c r="G584" s="819"/>
      <c r="H584" s="819"/>
      <c r="I584" s="819"/>
      <c r="J584" s="819"/>
      <c r="K584" s="820"/>
      <c r="L584" s="819"/>
      <c r="M584" s="652"/>
      <c r="N584" s="652"/>
      <c r="O584" s="652"/>
    </row>
    <row r="585" spans="2:15" s="619" customFormat="1">
      <c r="B585" s="818"/>
      <c r="C585" s="818"/>
      <c r="D585" s="819"/>
      <c r="E585" s="819"/>
      <c r="F585" s="819"/>
      <c r="G585" s="819"/>
      <c r="H585" s="819"/>
      <c r="I585" s="819"/>
      <c r="J585" s="819"/>
      <c r="K585" s="820"/>
      <c r="L585" s="819"/>
      <c r="M585" s="652"/>
      <c r="N585" s="652"/>
      <c r="O585" s="652"/>
    </row>
    <row r="586" spans="2:15" s="619" customFormat="1">
      <c r="B586" s="818"/>
      <c r="C586" s="818"/>
      <c r="D586" s="819"/>
      <c r="E586" s="819"/>
      <c r="F586" s="819"/>
      <c r="G586" s="819"/>
      <c r="H586" s="819"/>
      <c r="I586" s="819"/>
      <c r="J586" s="819"/>
      <c r="K586" s="820"/>
      <c r="L586" s="819"/>
      <c r="M586" s="652"/>
      <c r="N586" s="652"/>
      <c r="O586" s="652"/>
    </row>
    <row r="587" spans="2:15" s="619" customFormat="1">
      <c r="B587" s="818"/>
      <c r="C587" s="818"/>
      <c r="D587" s="819"/>
      <c r="E587" s="819"/>
      <c r="F587" s="819"/>
      <c r="G587" s="819"/>
      <c r="H587" s="819"/>
      <c r="I587" s="819"/>
      <c r="J587" s="819"/>
      <c r="K587" s="820"/>
      <c r="L587" s="819"/>
      <c r="M587" s="652"/>
      <c r="N587" s="652"/>
      <c r="O587" s="652"/>
    </row>
    <row r="588" spans="2:15" s="619" customFormat="1">
      <c r="B588" s="818"/>
      <c r="C588" s="818"/>
      <c r="D588" s="819"/>
      <c r="E588" s="819"/>
      <c r="F588" s="819"/>
      <c r="G588" s="819"/>
      <c r="H588" s="819"/>
      <c r="I588" s="819"/>
      <c r="J588" s="819"/>
      <c r="K588" s="820"/>
      <c r="L588" s="819"/>
      <c r="M588" s="652"/>
      <c r="N588" s="652"/>
      <c r="O588" s="652"/>
    </row>
    <row r="589" spans="2:15" s="619" customFormat="1">
      <c r="B589" s="818"/>
      <c r="C589" s="818"/>
      <c r="D589" s="819"/>
      <c r="E589" s="819"/>
      <c r="F589" s="819"/>
      <c r="G589" s="819"/>
      <c r="H589" s="819"/>
      <c r="I589" s="819"/>
      <c r="J589" s="819"/>
      <c r="K589" s="820"/>
      <c r="L589" s="819"/>
      <c r="M589" s="652"/>
      <c r="N589" s="652"/>
      <c r="O589" s="652"/>
    </row>
    <row r="590" spans="2:15" s="619" customFormat="1">
      <c r="B590" s="818"/>
      <c r="C590" s="818"/>
      <c r="D590" s="819"/>
      <c r="E590" s="819"/>
      <c r="F590" s="819"/>
      <c r="G590" s="819"/>
      <c r="H590" s="819"/>
      <c r="I590" s="819"/>
      <c r="J590" s="819"/>
      <c r="K590" s="820"/>
      <c r="L590" s="819"/>
      <c r="M590" s="652"/>
      <c r="N590" s="652"/>
      <c r="O590" s="652"/>
    </row>
    <row r="591" spans="2:15" s="619" customFormat="1">
      <c r="B591" s="818"/>
      <c r="C591" s="818"/>
      <c r="D591" s="819"/>
      <c r="E591" s="819"/>
      <c r="F591" s="819"/>
      <c r="G591" s="819"/>
      <c r="H591" s="819"/>
      <c r="I591" s="819"/>
      <c r="J591" s="819"/>
      <c r="K591" s="820"/>
      <c r="L591" s="819"/>
      <c r="M591" s="652"/>
      <c r="N591" s="652"/>
      <c r="O591" s="652"/>
    </row>
    <row r="592" spans="2:15" s="619" customFormat="1">
      <c r="B592" s="818"/>
      <c r="C592" s="818"/>
      <c r="D592" s="819"/>
      <c r="E592" s="819"/>
      <c r="F592" s="819"/>
      <c r="G592" s="819"/>
      <c r="H592" s="819"/>
      <c r="I592" s="819"/>
      <c r="J592" s="819"/>
      <c r="K592" s="820"/>
      <c r="L592" s="819"/>
      <c r="M592" s="652"/>
      <c r="N592" s="652"/>
      <c r="O592" s="652"/>
    </row>
    <row r="593" spans="2:15" s="619" customFormat="1">
      <c r="B593" s="818"/>
      <c r="C593" s="818"/>
      <c r="D593" s="819"/>
      <c r="E593" s="819"/>
      <c r="F593" s="819"/>
      <c r="G593" s="819"/>
      <c r="H593" s="819"/>
      <c r="I593" s="819"/>
      <c r="J593" s="819"/>
      <c r="K593" s="820"/>
      <c r="L593" s="819"/>
      <c r="M593" s="652"/>
      <c r="N593" s="652"/>
      <c r="O593" s="652"/>
    </row>
    <row r="594" spans="2:15" s="619" customFormat="1">
      <c r="B594" s="818"/>
      <c r="C594" s="818"/>
      <c r="D594" s="819"/>
      <c r="E594" s="819"/>
      <c r="F594" s="819"/>
      <c r="G594" s="819"/>
      <c r="H594" s="819"/>
      <c r="I594" s="819"/>
      <c r="J594" s="819"/>
      <c r="K594" s="820"/>
      <c r="L594" s="819"/>
      <c r="M594" s="652"/>
      <c r="N594" s="652"/>
      <c r="O594" s="652"/>
    </row>
    <row r="595" spans="2:15" s="619" customFormat="1">
      <c r="B595" s="818"/>
      <c r="C595" s="818"/>
      <c r="D595" s="819"/>
      <c r="E595" s="819"/>
      <c r="F595" s="819"/>
      <c r="G595" s="819"/>
      <c r="H595" s="819"/>
      <c r="I595" s="819"/>
      <c r="J595" s="819"/>
      <c r="K595" s="820"/>
      <c r="L595" s="819"/>
      <c r="M595" s="652"/>
      <c r="N595" s="652"/>
      <c r="O595" s="652"/>
    </row>
    <row r="596" spans="2:15" s="619" customFormat="1">
      <c r="B596" s="818"/>
      <c r="C596" s="818"/>
      <c r="D596" s="819"/>
      <c r="E596" s="819"/>
      <c r="F596" s="819"/>
      <c r="G596" s="819"/>
      <c r="H596" s="819"/>
      <c r="I596" s="819"/>
      <c r="J596" s="819"/>
      <c r="K596" s="820"/>
      <c r="L596" s="819"/>
      <c r="M596" s="652"/>
      <c r="N596" s="652"/>
      <c r="O596" s="652"/>
    </row>
    <row r="597" spans="2:15" s="619" customFormat="1">
      <c r="B597" s="818"/>
      <c r="C597" s="818"/>
      <c r="D597" s="819"/>
      <c r="E597" s="819"/>
      <c r="F597" s="819"/>
      <c r="G597" s="819"/>
      <c r="H597" s="819"/>
      <c r="I597" s="819"/>
      <c r="J597" s="819"/>
      <c r="K597" s="820"/>
      <c r="L597" s="819"/>
      <c r="M597" s="652"/>
      <c r="N597" s="652"/>
      <c r="O597" s="652"/>
    </row>
    <row r="598" spans="2:15" s="619" customFormat="1">
      <c r="B598" s="818"/>
      <c r="C598" s="818"/>
      <c r="D598" s="819"/>
      <c r="E598" s="819"/>
      <c r="F598" s="819"/>
      <c r="G598" s="819"/>
      <c r="H598" s="819"/>
      <c r="I598" s="819"/>
      <c r="J598" s="819"/>
      <c r="K598" s="820"/>
      <c r="L598" s="819"/>
      <c r="M598" s="652"/>
      <c r="N598" s="652"/>
      <c r="O598" s="652"/>
    </row>
    <row r="599" spans="2:15" s="619" customFormat="1">
      <c r="B599" s="818"/>
      <c r="C599" s="818"/>
      <c r="D599" s="819"/>
      <c r="E599" s="819"/>
      <c r="F599" s="819"/>
      <c r="G599" s="819"/>
      <c r="H599" s="819"/>
      <c r="I599" s="819"/>
      <c r="J599" s="819"/>
      <c r="K599" s="820"/>
      <c r="L599" s="819"/>
      <c r="M599" s="652"/>
      <c r="N599" s="652"/>
      <c r="O599" s="652"/>
    </row>
    <row r="600" spans="2:15" s="619" customFormat="1">
      <c r="B600" s="818"/>
      <c r="C600" s="818"/>
      <c r="D600" s="819"/>
      <c r="E600" s="819"/>
      <c r="F600" s="819"/>
      <c r="G600" s="819"/>
      <c r="H600" s="819"/>
      <c r="I600" s="819"/>
      <c r="J600" s="819"/>
      <c r="K600" s="820"/>
      <c r="L600" s="819"/>
      <c r="M600" s="652"/>
      <c r="N600" s="652"/>
      <c r="O600" s="652"/>
    </row>
    <row r="601" spans="2:15" s="619" customFormat="1">
      <c r="B601" s="818"/>
      <c r="C601" s="818"/>
      <c r="D601" s="819"/>
      <c r="E601" s="819"/>
      <c r="F601" s="819"/>
      <c r="G601" s="819"/>
      <c r="H601" s="819"/>
      <c r="I601" s="819"/>
      <c r="J601" s="819"/>
      <c r="K601" s="820"/>
      <c r="L601" s="819"/>
      <c r="M601" s="652"/>
      <c r="N601" s="652"/>
      <c r="O601" s="652"/>
    </row>
    <row r="602" spans="2:15" s="619" customFormat="1">
      <c r="B602" s="818"/>
      <c r="C602" s="818"/>
      <c r="D602" s="819"/>
      <c r="E602" s="819"/>
      <c r="F602" s="819"/>
      <c r="G602" s="819"/>
      <c r="H602" s="819"/>
      <c r="I602" s="819"/>
      <c r="J602" s="819"/>
      <c r="K602" s="820"/>
      <c r="L602" s="819"/>
      <c r="M602" s="652"/>
      <c r="N602" s="652"/>
      <c r="O602" s="652"/>
    </row>
    <row r="603" spans="2:15" s="619" customFormat="1">
      <c r="B603" s="818"/>
      <c r="C603" s="818"/>
      <c r="D603" s="819"/>
      <c r="E603" s="819"/>
      <c r="F603" s="819"/>
      <c r="G603" s="819"/>
      <c r="H603" s="819"/>
      <c r="I603" s="819"/>
      <c r="J603" s="819"/>
      <c r="K603" s="820"/>
      <c r="L603" s="819"/>
      <c r="M603" s="652"/>
      <c r="N603" s="652"/>
      <c r="O603" s="652"/>
    </row>
    <row r="604" spans="2:15" s="619" customFormat="1">
      <c r="B604" s="818"/>
      <c r="C604" s="818"/>
      <c r="D604" s="819"/>
      <c r="E604" s="819"/>
      <c r="F604" s="819"/>
      <c r="G604" s="819"/>
      <c r="H604" s="819"/>
      <c r="I604" s="819"/>
      <c r="J604" s="819"/>
      <c r="K604" s="820"/>
      <c r="L604" s="819"/>
      <c r="M604" s="652"/>
      <c r="N604" s="652"/>
      <c r="O604" s="652"/>
    </row>
    <row r="605" spans="2:15" s="619" customFormat="1">
      <c r="B605" s="818"/>
      <c r="C605" s="818"/>
      <c r="D605" s="819"/>
      <c r="E605" s="819"/>
      <c r="F605" s="819"/>
      <c r="G605" s="819"/>
      <c r="H605" s="819"/>
      <c r="I605" s="819"/>
      <c r="J605" s="819"/>
      <c r="K605" s="820"/>
      <c r="L605" s="819"/>
      <c r="M605" s="652"/>
      <c r="N605" s="652"/>
      <c r="O605" s="652"/>
    </row>
    <row r="606" spans="2:15" s="619" customFormat="1">
      <c r="B606" s="818"/>
      <c r="C606" s="818"/>
      <c r="D606" s="819"/>
      <c r="E606" s="819"/>
      <c r="F606" s="819"/>
      <c r="G606" s="819"/>
      <c r="H606" s="819"/>
      <c r="I606" s="819"/>
      <c r="J606" s="819"/>
      <c r="K606" s="820"/>
      <c r="L606" s="819"/>
      <c r="M606" s="652"/>
      <c r="N606" s="652"/>
      <c r="O606" s="652"/>
    </row>
    <row r="607" spans="2:15" s="619" customFormat="1">
      <c r="B607" s="818"/>
      <c r="C607" s="818"/>
      <c r="D607" s="819"/>
      <c r="E607" s="819"/>
      <c r="F607" s="819"/>
      <c r="G607" s="819"/>
      <c r="H607" s="819"/>
      <c r="I607" s="819"/>
      <c r="J607" s="819"/>
      <c r="K607" s="820"/>
      <c r="L607" s="819"/>
      <c r="M607" s="652"/>
      <c r="N607" s="652"/>
      <c r="O607" s="652"/>
    </row>
    <row r="608" spans="2:15" s="619" customFormat="1">
      <c r="B608" s="818"/>
      <c r="C608" s="818"/>
      <c r="D608" s="819"/>
      <c r="E608" s="819"/>
      <c r="F608" s="819"/>
      <c r="G608" s="819"/>
      <c r="H608" s="819"/>
      <c r="I608" s="819"/>
      <c r="J608" s="819"/>
      <c r="K608" s="820"/>
      <c r="L608" s="819"/>
      <c r="M608" s="652"/>
      <c r="N608" s="652"/>
      <c r="O608" s="652"/>
    </row>
    <row r="609" spans="2:15" s="619" customFormat="1">
      <c r="B609" s="818"/>
      <c r="C609" s="818"/>
      <c r="D609" s="819"/>
      <c r="E609" s="819"/>
      <c r="F609" s="819"/>
      <c r="G609" s="819"/>
      <c r="H609" s="819"/>
      <c r="I609" s="819"/>
      <c r="J609" s="819"/>
      <c r="K609" s="820"/>
      <c r="L609" s="819"/>
      <c r="M609" s="652"/>
      <c r="N609" s="652"/>
      <c r="O609" s="652"/>
    </row>
    <row r="610" spans="2:15" s="619" customFormat="1">
      <c r="B610" s="818"/>
      <c r="C610" s="818"/>
      <c r="D610" s="819"/>
      <c r="E610" s="819"/>
      <c r="F610" s="819"/>
      <c r="G610" s="819"/>
      <c r="H610" s="819"/>
      <c r="I610" s="819"/>
      <c r="J610" s="819"/>
      <c r="K610" s="820"/>
      <c r="L610" s="819"/>
      <c r="M610" s="652"/>
      <c r="N610" s="652"/>
      <c r="O610" s="652"/>
    </row>
    <row r="611" spans="2:15" s="619" customFormat="1">
      <c r="B611" s="818"/>
      <c r="C611" s="818"/>
      <c r="D611" s="819"/>
      <c r="E611" s="819"/>
      <c r="F611" s="819"/>
      <c r="G611" s="819"/>
      <c r="H611" s="819"/>
      <c r="I611" s="819"/>
      <c r="J611" s="819"/>
      <c r="K611" s="820"/>
      <c r="L611" s="819"/>
      <c r="M611" s="652"/>
      <c r="N611" s="652"/>
      <c r="O611" s="652"/>
    </row>
    <row r="612" spans="2:15" s="619" customFormat="1">
      <c r="B612" s="818"/>
      <c r="C612" s="818"/>
      <c r="D612" s="819"/>
      <c r="E612" s="819"/>
      <c r="F612" s="819"/>
      <c r="G612" s="819"/>
      <c r="H612" s="819"/>
      <c r="I612" s="819"/>
      <c r="J612" s="819"/>
      <c r="K612" s="820"/>
      <c r="L612" s="819"/>
      <c r="M612" s="652"/>
      <c r="N612" s="652"/>
      <c r="O612" s="652"/>
    </row>
    <row r="613" spans="2:15" s="619" customFormat="1">
      <c r="B613" s="818"/>
      <c r="C613" s="818"/>
      <c r="D613" s="819"/>
      <c r="E613" s="819"/>
      <c r="F613" s="819"/>
      <c r="G613" s="819"/>
      <c r="H613" s="819"/>
      <c r="I613" s="819"/>
      <c r="J613" s="819"/>
      <c r="K613" s="820"/>
      <c r="L613" s="819"/>
      <c r="M613" s="652"/>
      <c r="N613" s="652"/>
      <c r="O613" s="652"/>
    </row>
    <row r="614" spans="2:15" s="619" customFormat="1">
      <c r="B614" s="818"/>
      <c r="C614" s="818"/>
      <c r="D614" s="819"/>
      <c r="E614" s="819"/>
      <c r="F614" s="819"/>
      <c r="G614" s="819"/>
      <c r="H614" s="819"/>
      <c r="I614" s="819"/>
      <c r="J614" s="819"/>
      <c r="K614" s="820"/>
      <c r="L614" s="819"/>
      <c r="M614" s="652"/>
      <c r="N614" s="652"/>
      <c r="O614" s="652"/>
    </row>
    <row r="615" spans="2:15" s="619" customFormat="1">
      <c r="B615" s="818"/>
      <c r="C615" s="818"/>
      <c r="D615" s="819"/>
      <c r="E615" s="819"/>
      <c r="F615" s="819"/>
      <c r="G615" s="819"/>
      <c r="H615" s="819"/>
      <c r="I615" s="819"/>
      <c r="J615" s="819"/>
      <c r="K615" s="820"/>
      <c r="L615" s="819"/>
      <c r="M615" s="652"/>
      <c r="N615" s="652"/>
      <c r="O615" s="652"/>
    </row>
    <row r="616" spans="2:15" s="619" customFormat="1">
      <c r="B616" s="818"/>
      <c r="C616" s="818"/>
      <c r="D616" s="819"/>
      <c r="E616" s="819"/>
      <c r="F616" s="819"/>
      <c r="G616" s="819"/>
      <c r="H616" s="819"/>
      <c r="I616" s="819"/>
      <c r="J616" s="819"/>
      <c r="K616" s="820"/>
      <c r="L616" s="819"/>
      <c r="M616" s="652"/>
      <c r="N616" s="652"/>
      <c r="O616" s="652"/>
    </row>
    <row r="617" spans="2:15" s="619" customFormat="1">
      <c r="B617" s="818"/>
      <c r="C617" s="818"/>
      <c r="D617" s="819"/>
      <c r="E617" s="819"/>
      <c r="F617" s="819"/>
      <c r="G617" s="819"/>
      <c r="H617" s="819"/>
      <c r="I617" s="819"/>
      <c r="J617" s="819"/>
      <c r="K617" s="820"/>
      <c r="L617" s="819"/>
      <c r="M617" s="652"/>
      <c r="N617" s="652"/>
      <c r="O617" s="652"/>
    </row>
    <row r="618" spans="2:15" s="619" customFormat="1">
      <c r="B618" s="818"/>
      <c r="C618" s="818"/>
      <c r="D618" s="819"/>
      <c r="E618" s="819"/>
      <c r="F618" s="819"/>
      <c r="G618" s="819"/>
      <c r="H618" s="819"/>
      <c r="I618" s="819"/>
      <c r="J618" s="819"/>
      <c r="K618" s="820"/>
      <c r="L618" s="819"/>
      <c r="M618" s="652"/>
      <c r="N618" s="652"/>
      <c r="O618" s="652"/>
    </row>
    <row r="619" spans="2:15" s="619" customFormat="1">
      <c r="B619" s="818"/>
      <c r="C619" s="818"/>
      <c r="D619" s="819"/>
      <c r="E619" s="819"/>
      <c r="F619" s="819"/>
      <c r="G619" s="819"/>
      <c r="H619" s="819"/>
      <c r="I619" s="819"/>
      <c r="J619" s="819"/>
      <c r="K619" s="820"/>
      <c r="L619" s="819"/>
      <c r="M619" s="652"/>
      <c r="N619" s="652"/>
      <c r="O619" s="652"/>
    </row>
    <row r="620" spans="2:15" s="619" customFormat="1">
      <c r="B620" s="818"/>
      <c r="C620" s="818"/>
      <c r="D620" s="819"/>
      <c r="E620" s="819"/>
      <c r="F620" s="819"/>
      <c r="G620" s="819"/>
      <c r="H620" s="819"/>
      <c r="I620" s="819"/>
      <c r="J620" s="819"/>
      <c r="K620" s="820"/>
      <c r="L620" s="819"/>
      <c r="M620" s="652"/>
      <c r="N620" s="652"/>
      <c r="O620" s="652"/>
    </row>
    <row r="621" spans="2:15" s="619" customFormat="1">
      <c r="B621" s="818"/>
      <c r="C621" s="818"/>
      <c r="D621" s="819"/>
      <c r="E621" s="819"/>
      <c r="F621" s="819"/>
      <c r="G621" s="819"/>
      <c r="H621" s="819"/>
      <c r="I621" s="819"/>
      <c r="J621" s="819"/>
      <c r="K621" s="820"/>
      <c r="L621" s="819"/>
      <c r="M621" s="652"/>
      <c r="N621" s="652"/>
      <c r="O621" s="652"/>
    </row>
    <row r="622" spans="2:15" s="619" customFormat="1">
      <c r="B622" s="818"/>
      <c r="C622" s="818"/>
      <c r="D622" s="819"/>
      <c r="E622" s="819"/>
      <c r="F622" s="819"/>
      <c r="G622" s="819"/>
      <c r="H622" s="819"/>
      <c r="I622" s="819"/>
      <c r="J622" s="819"/>
      <c r="K622" s="820"/>
      <c r="L622" s="819"/>
      <c r="M622" s="652"/>
      <c r="N622" s="652"/>
      <c r="O622" s="652"/>
    </row>
    <row r="623" spans="2:15" s="619" customFormat="1">
      <c r="B623" s="818"/>
      <c r="C623" s="818"/>
      <c r="D623" s="819"/>
      <c r="E623" s="819"/>
      <c r="F623" s="819"/>
      <c r="G623" s="819"/>
      <c r="H623" s="819"/>
      <c r="I623" s="819"/>
      <c r="J623" s="819"/>
      <c r="K623" s="820"/>
      <c r="L623" s="819"/>
      <c r="M623" s="652"/>
      <c r="N623" s="652"/>
      <c r="O623" s="652"/>
    </row>
    <row r="624" spans="2:15" s="619" customFormat="1">
      <c r="B624" s="818"/>
      <c r="C624" s="818"/>
      <c r="D624" s="819"/>
      <c r="E624" s="819"/>
      <c r="F624" s="819"/>
      <c r="G624" s="819"/>
      <c r="H624" s="819"/>
      <c r="I624" s="819"/>
      <c r="J624" s="819"/>
      <c r="K624" s="820"/>
      <c r="L624" s="819"/>
      <c r="M624" s="652"/>
      <c r="N624" s="652"/>
      <c r="O624" s="652"/>
    </row>
    <row r="625" spans="2:15" s="619" customFormat="1">
      <c r="B625" s="818"/>
      <c r="C625" s="818"/>
      <c r="D625" s="819"/>
      <c r="E625" s="819"/>
      <c r="F625" s="819"/>
      <c r="G625" s="819"/>
      <c r="H625" s="819"/>
      <c r="I625" s="819"/>
      <c r="J625" s="819"/>
      <c r="K625" s="820"/>
      <c r="L625" s="819"/>
      <c r="M625" s="652"/>
      <c r="N625" s="652"/>
      <c r="O625" s="652"/>
    </row>
    <row r="626" spans="2:15" s="619" customFormat="1">
      <c r="B626" s="818"/>
      <c r="C626" s="818"/>
      <c r="D626" s="819"/>
      <c r="E626" s="819"/>
      <c r="F626" s="819"/>
      <c r="G626" s="819"/>
      <c r="H626" s="819"/>
      <c r="I626" s="819"/>
      <c r="J626" s="819"/>
      <c r="K626" s="820"/>
      <c r="L626" s="819"/>
      <c r="M626" s="652"/>
      <c r="N626" s="652"/>
      <c r="O626" s="652"/>
    </row>
    <row r="627" spans="2:15" s="619" customFormat="1">
      <c r="B627" s="818"/>
      <c r="C627" s="818"/>
      <c r="D627" s="819"/>
      <c r="E627" s="819"/>
      <c r="F627" s="819"/>
      <c r="G627" s="819"/>
      <c r="H627" s="819"/>
      <c r="I627" s="819"/>
      <c r="J627" s="819"/>
      <c r="K627" s="820"/>
      <c r="L627" s="819"/>
      <c r="M627" s="652"/>
      <c r="N627" s="652"/>
      <c r="O627" s="652"/>
    </row>
    <row r="628" spans="2:15" s="619" customFormat="1">
      <c r="B628" s="818"/>
      <c r="C628" s="818"/>
      <c r="D628" s="819"/>
      <c r="E628" s="819"/>
      <c r="F628" s="819"/>
      <c r="G628" s="819"/>
      <c r="H628" s="819"/>
      <c r="I628" s="819"/>
      <c r="J628" s="819"/>
      <c r="K628" s="820"/>
      <c r="L628" s="819"/>
      <c r="M628" s="652"/>
      <c r="N628" s="652"/>
      <c r="O628" s="652"/>
    </row>
    <row r="629" spans="2:15" s="619" customFormat="1">
      <c r="B629" s="818"/>
      <c r="C629" s="818"/>
      <c r="D629" s="819"/>
      <c r="E629" s="819"/>
      <c r="F629" s="819"/>
      <c r="G629" s="819"/>
      <c r="H629" s="819"/>
      <c r="I629" s="819"/>
      <c r="J629" s="819"/>
      <c r="K629" s="820"/>
      <c r="L629" s="819"/>
      <c r="M629" s="652"/>
      <c r="N629" s="652"/>
      <c r="O629" s="652"/>
    </row>
    <row r="630" spans="2:15" s="619" customFormat="1">
      <c r="B630" s="818"/>
      <c r="C630" s="818"/>
      <c r="D630" s="819"/>
      <c r="E630" s="819"/>
      <c r="F630" s="819"/>
      <c r="G630" s="819"/>
      <c r="H630" s="819"/>
      <c r="I630" s="819"/>
      <c r="J630" s="819"/>
      <c r="K630" s="820"/>
      <c r="L630" s="819"/>
      <c r="M630" s="652"/>
      <c r="N630" s="652"/>
      <c r="O630" s="652"/>
    </row>
    <row r="631" spans="2:15" s="619" customFormat="1">
      <c r="B631" s="818"/>
      <c r="C631" s="818"/>
      <c r="D631" s="819"/>
      <c r="E631" s="819"/>
      <c r="F631" s="819"/>
      <c r="G631" s="819"/>
      <c r="H631" s="819"/>
      <c r="I631" s="819"/>
      <c r="J631" s="819"/>
      <c r="K631" s="820"/>
      <c r="L631" s="819"/>
      <c r="M631" s="652"/>
      <c r="N631" s="652"/>
      <c r="O631" s="652"/>
    </row>
    <row r="632" spans="2:15" s="619" customFormat="1">
      <c r="B632" s="818"/>
      <c r="C632" s="818"/>
      <c r="D632" s="819"/>
      <c r="E632" s="819"/>
      <c r="F632" s="819"/>
      <c r="G632" s="819"/>
      <c r="H632" s="819"/>
      <c r="I632" s="819"/>
      <c r="J632" s="819"/>
      <c r="K632" s="820"/>
      <c r="L632" s="819"/>
      <c r="M632" s="652"/>
      <c r="N632" s="652"/>
      <c r="O632" s="652"/>
    </row>
    <row r="633" spans="2:15" s="619" customFormat="1">
      <c r="B633" s="818"/>
      <c r="C633" s="818"/>
      <c r="D633" s="819"/>
      <c r="E633" s="819"/>
      <c r="F633" s="819"/>
      <c r="G633" s="819"/>
      <c r="H633" s="819"/>
      <c r="I633" s="819"/>
      <c r="J633" s="819"/>
      <c r="K633" s="820"/>
      <c r="L633" s="819"/>
      <c r="M633" s="652"/>
      <c r="N633" s="652"/>
      <c r="O633" s="652"/>
    </row>
    <row r="634" spans="2:15" s="619" customFormat="1">
      <c r="B634" s="818"/>
      <c r="C634" s="818"/>
      <c r="D634" s="819"/>
      <c r="E634" s="819"/>
      <c r="F634" s="819"/>
      <c r="G634" s="819"/>
      <c r="H634" s="819"/>
      <c r="I634" s="819"/>
      <c r="J634" s="819"/>
      <c r="K634" s="820"/>
      <c r="L634" s="819"/>
      <c r="M634" s="652"/>
      <c r="N634" s="652"/>
      <c r="O634" s="652"/>
    </row>
    <row r="635" spans="2:15" s="619" customFormat="1">
      <c r="B635" s="818"/>
      <c r="C635" s="818"/>
      <c r="D635" s="819"/>
      <c r="E635" s="819"/>
      <c r="F635" s="819"/>
      <c r="G635" s="819"/>
      <c r="H635" s="819"/>
      <c r="I635" s="819"/>
      <c r="J635" s="819"/>
      <c r="K635" s="820"/>
      <c r="L635" s="819"/>
      <c r="M635" s="652"/>
      <c r="N635" s="652"/>
      <c r="O635" s="652"/>
    </row>
    <row r="636" spans="2:15" s="619" customFormat="1">
      <c r="B636" s="818"/>
      <c r="C636" s="818"/>
      <c r="D636" s="819"/>
      <c r="E636" s="819"/>
      <c r="F636" s="819"/>
      <c r="G636" s="819"/>
      <c r="H636" s="819"/>
      <c r="I636" s="819"/>
      <c r="J636" s="819"/>
      <c r="K636" s="820"/>
      <c r="L636" s="819"/>
      <c r="M636" s="652"/>
      <c r="N636" s="652"/>
      <c r="O636" s="652"/>
    </row>
    <row r="637" spans="2:15" s="619" customFormat="1">
      <c r="B637" s="818"/>
      <c r="C637" s="818"/>
      <c r="D637" s="819"/>
      <c r="E637" s="819"/>
      <c r="F637" s="819"/>
      <c r="G637" s="819"/>
      <c r="H637" s="819"/>
      <c r="I637" s="819"/>
      <c r="J637" s="819"/>
      <c r="K637" s="820"/>
      <c r="L637" s="819"/>
      <c r="M637" s="652"/>
      <c r="N637" s="652"/>
      <c r="O637" s="652"/>
    </row>
    <row r="638" spans="2:15" s="619" customFormat="1">
      <c r="B638" s="818"/>
      <c r="C638" s="818"/>
      <c r="D638" s="819"/>
      <c r="E638" s="819"/>
      <c r="F638" s="819"/>
      <c r="G638" s="819"/>
      <c r="H638" s="819"/>
      <c r="I638" s="819"/>
      <c r="J638" s="819"/>
      <c r="K638" s="820"/>
      <c r="L638" s="819"/>
      <c r="M638" s="652"/>
      <c r="N638" s="652"/>
      <c r="O638" s="652"/>
    </row>
    <row r="639" spans="2:15" s="619" customFormat="1">
      <c r="B639" s="818"/>
      <c r="C639" s="818"/>
      <c r="D639" s="819"/>
      <c r="E639" s="819"/>
      <c r="F639" s="819"/>
      <c r="G639" s="819"/>
      <c r="H639" s="819"/>
      <c r="I639" s="819"/>
      <c r="J639" s="819"/>
      <c r="K639" s="820"/>
      <c r="L639" s="819"/>
      <c r="M639" s="652"/>
      <c r="N639" s="652"/>
      <c r="O639" s="652"/>
    </row>
    <row r="640" spans="2:15" s="619" customFormat="1">
      <c r="B640" s="818"/>
      <c r="C640" s="818"/>
      <c r="D640" s="819"/>
      <c r="E640" s="819"/>
      <c r="F640" s="819"/>
      <c r="G640" s="819"/>
      <c r="H640" s="819"/>
      <c r="I640" s="819"/>
      <c r="J640" s="819"/>
      <c r="K640" s="820"/>
      <c r="L640" s="819"/>
      <c r="M640" s="652"/>
      <c r="N640" s="652"/>
      <c r="O640" s="652"/>
    </row>
    <row r="641" spans="2:15" s="619" customFormat="1">
      <c r="B641" s="818"/>
      <c r="C641" s="818"/>
      <c r="D641" s="819"/>
      <c r="E641" s="819"/>
      <c r="F641" s="819"/>
      <c r="G641" s="819"/>
      <c r="H641" s="819"/>
      <c r="I641" s="819"/>
      <c r="J641" s="819"/>
      <c r="K641" s="820"/>
      <c r="L641" s="819"/>
      <c r="M641" s="652"/>
      <c r="N641" s="652"/>
      <c r="O641" s="652"/>
    </row>
    <row r="642" spans="2:15" s="619" customFormat="1">
      <c r="B642" s="818"/>
      <c r="C642" s="818"/>
      <c r="D642" s="819"/>
      <c r="E642" s="819"/>
      <c r="F642" s="819"/>
      <c r="G642" s="819"/>
      <c r="H642" s="819"/>
      <c r="I642" s="819"/>
      <c r="J642" s="819"/>
      <c r="K642" s="820"/>
      <c r="L642" s="819"/>
      <c r="M642" s="652"/>
      <c r="N642" s="652"/>
      <c r="O642" s="652"/>
    </row>
    <row r="643" spans="2:15" s="619" customFormat="1">
      <c r="B643" s="818"/>
      <c r="C643" s="818"/>
      <c r="D643" s="819"/>
      <c r="E643" s="819"/>
      <c r="F643" s="819"/>
      <c r="G643" s="819"/>
      <c r="H643" s="819"/>
      <c r="I643" s="819"/>
      <c r="J643" s="819"/>
      <c r="K643" s="820"/>
      <c r="L643" s="819"/>
      <c r="M643" s="652"/>
      <c r="N643" s="652"/>
      <c r="O643" s="652"/>
    </row>
    <row r="644" spans="2:15" s="619" customFormat="1">
      <c r="B644" s="818"/>
      <c r="C644" s="818"/>
      <c r="D644" s="819"/>
      <c r="E644" s="819"/>
      <c r="F644" s="819"/>
      <c r="G644" s="819"/>
      <c r="H644" s="819"/>
      <c r="I644" s="819"/>
      <c r="J644" s="819"/>
      <c r="K644" s="820"/>
      <c r="L644" s="819"/>
      <c r="M644" s="652"/>
      <c r="N644" s="652"/>
      <c r="O644" s="652"/>
    </row>
    <row r="645" spans="2:15" s="619" customFormat="1">
      <c r="B645" s="818"/>
      <c r="C645" s="818"/>
      <c r="D645" s="819"/>
      <c r="E645" s="819"/>
      <c r="F645" s="819"/>
      <c r="G645" s="819"/>
      <c r="H645" s="819"/>
      <c r="I645" s="819"/>
      <c r="J645" s="819"/>
      <c r="K645" s="820"/>
      <c r="L645" s="819"/>
      <c r="M645" s="652"/>
      <c r="N645" s="652"/>
      <c r="O645" s="652"/>
    </row>
    <row r="646" spans="2:15" s="619" customFormat="1">
      <c r="B646" s="818"/>
      <c r="C646" s="818"/>
      <c r="D646" s="819"/>
      <c r="E646" s="819"/>
      <c r="F646" s="819"/>
      <c r="G646" s="819"/>
      <c r="H646" s="819"/>
      <c r="I646" s="819"/>
      <c r="J646" s="819"/>
      <c r="K646" s="820"/>
      <c r="L646" s="819"/>
      <c r="M646" s="652"/>
      <c r="N646" s="652"/>
      <c r="O646" s="652"/>
    </row>
    <row r="647" spans="2:15" s="619" customFormat="1">
      <c r="B647" s="818"/>
      <c r="C647" s="818"/>
      <c r="D647" s="819"/>
      <c r="E647" s="819"/>
      <c r="F647" s="819"/>
      <c r="G647" s="819"/>
      <c r="H647" s="819"/>
      <c r="I647" s="819"/>
      <c r="J647" s="819"/>
      <c r="K647" s="820"/>
      <c r="L647" s="819"/>
      <c r="M647" s="652"/>
      <c r="N647" s="652"/>
      <c r="O647" s="652"/>
    </row>
    <row r="648" spans="2:15" s="619" customFormat="1">
      <c r="B648" s="818"/>
      <c r="C648" s="818"/>
      <c r="D648" s="819"/>
      <c r="E648" s="819"/>
      <c r="F648" s="819"/>
      <c r="G648" s="819"/>
      <c r="H648" s="819"/>
      <c r="I648" s="819"/>
      <c r="J648" s="819"/>
      <c r="K648" s="820"/>
      <c r="L648" s="819"/>
      <c r="M648" s="652"/>
      <c r="N648" s="652"/>
      <c r="O648" s="652"/>
    </row>
    <row r="649" spans="2:15" s="619" customFormat="1">
      <c r="B649" s="818"/>
      <c r="C649" s="818"/>
      <c r="D649" s="819"/>
      <c r="E649" s="819"/>
      <c r="F649" s="819"/>
      <c r="G649" s="819"/>
      <c r="H649" s="819"/>
      <c r="I649" s="819"/>
      <c r="J649" s="819"/>
      <c r="K649" s="820"/>
      <c r="L649" s="819"/>
      <c r="M649" s="652"/>
      <c r="N649" s="652"/>
      <c r="O649" s="652"/>
    </row>
    <row r="650" spans="2:15" s="619" customFormat="1">
      <c r="B650" s="818"/>
      <c r="C650" s="818"/>
      <c r="D650" s="819"/>
      <c r="E650" s="819"/>
      <c r="F650" s="819"/>
      <c r="G650" s="819"/>
      <c r="H650" s="819"/>
      <c r="I650" s="819"/>
      <c r="J650" s="819"/>
      <c r="K650" s="820"/>
      <c r="L650" s="819"/>
      <c r="M650" s="652"/>
      <c r="N650" s="652"/>
      <c r="O650" s="652"/>
    </row>
    <row r="651" spans="2:15" s="619" customFormat="1">
      <c r="B651" s="818"/>
      <c r="C651" s="818"/>
      <c r="D651" s="819"/>
      <c r="E651" s="819"/>
      <c r="F651" s="819"/>
      <c r="G651" s="819"/>
      <c r="H651" s="819"/>
      <c r="I651" s="819"/>
      <c r="J651" s="819"/>
      <c r="K651" s="820"/>
      <c r="L651" s="819"/>
      <c r="M651" s="652"/>
      <c r="N651" s="652"/>
      <c r="O651" s="652"/>
    </row>
    <row r="652" spans="2:15" s="619" customFormat="1">
      <c r="B652" s="818"/>
      <c r="C652" s="818"/>
      <c r="D652" s="819"/>
      <c r="E652" s="819"/>
      <c r="F652" s="819"/>
      <c r="G652" s="819"/>
      <c r="H652" s="819"/>
      <c r="I652" s="819"/>
      <c r="J652" s="819"/>
      <c r="K652" s="820"/>
      <c r="L652" s="819"/>
      <c r="M652" s="652"/>
      <c r="N652" s="652"/>
      <c r="O652" s="652"/>
    </row>
    <row r="653" spans="2:15" s="619" customFormat="1">
      <c r="B653" s="818"/>
      <c r="C653" s="818"/>
      <c r="D653" s="819"/>
      <c r="E653" s="819"/>
      <c r="F653" s="819"/>
      <c r="G653" s="819"/>
      <c r="H653" s="819"/>
      <c r="I653" s="819"/>
      <c r="J653" s="819"/>
      <c r="K653" s="820"/>
      <c r="L653" s="819"/>
      <c r="M653" s="652"/>
      <c r="N653" s="652"/>
      <c r="O653" s="652"/>
    </row>
    <row r="654" spans="2:15" s="619" customFormat="1">
      <c r="B654" s="818"/>
      <c r="C654" s="818"/>
      <c r="D654" s="819"/>
      <c r="E654" s="819"/>
      <c r="F654" s="819"/>
      <c r="G654" s="819"/>
      <c r="H654" s="819"/>
      <c r="I654" s="819"/>
      <c r="J654" s="819"/>
      <c r="K654" s="820"/>
      <c r="L654" s="819"/>
      <c r="M654" s="652"/>
      <c r="N654" s="652"/>
      <c r="O654" s="652"/>
    </row>
    <row r="655" spans="2:15" s="619" customFormat="1">
      <c r="B655" s="818"/>
      <c r="C655" s="818"/>
      <c r="D655" s="819"/>
      <c r="E655" s="819"/>
      <c r="F655" s="819"/>
      <c r="G655" s="819"/>
      <c r="H655" s="819"/>
      <c r="I655" s="819"/>
      <c r="J655" s="819"/>
      <c r="K655" s="820"/>
      <c r="L655" s="819"/>
      <c r="M655" s="652"/>
      <c r="N655" s="652"/>
      <c r="O655" s="652"/>
    </row>
    <row r="656" spans="2:15" s="619" customFormat="1">
      <c r="B656" s="818"/>
      <c r="C656" s="818"/>
      <c r="D656" s="819"/>
      <c r="E656" s="819"/>
      <c r="F656" s="819"/>
      <c r="G656" s="819"/>
      <c r="H656" s="819"/>
      <c r="I656" s="819"/>
      <c r="J656" s="819"/>
      <c r="K656" s="820"/>
      <c r="L656" s="819"/>
      <c r="M656" s="652"/>
      <c r="N656" s="652"/>
      <c r="O656" s="652"/>
    </row>
    <row r="657" spans="2:15" s="619" customFormat="1">
      <c r="B657" s="818"/>
      <c r="C657" s="818"/>
      <c r="D657" s="819"/>
      <c r="E657" s="819"/>
      <c r="F657" s="819"/>
      <c r="G657" s="819"/>
      <c r="H657" s="819"/>
      <c r="I657" s="819"/>
      <c r="J657" s="819"/>
      <c r="K657" s="820"/>
      <c r="L657" s="819"/>
      <c r="M657" s="652"/>
      <c r="N657" s="652"/>
      <c r="O657" s="652"/>
    </row>
    <row r="658" spans="2:15" s="619" customFormat="1">
      <c r="B658" s="818"/>
      <c r="C658" s="818"/>
      <c r="D658" s="819"/>
      <c r="E658" s="819"/>
      <c r="F658" s="819"/>
      <c r="G658" s="819"/>
      <c r="H658" s="819"/>
      <c r="I658" s="819"/>
      <c r="J658" s="819"/>
      <c r="K658" s="820"/>
      <c r="L658" s="819"/>
      <c r="M658" s="652"/>
      <c r="N658" s="652"/>
      <c r="O658" s="652"/>
    </row>
    <row r="659" spans="2:15" s="619" customFormat="1">
      <c r="B659" s="818"/>
      <c r="C659" s="818"/>
      <c r="D659" s="819"/>
      <c r="E659" s="819"/>
      <c r="F659" s="819"/>
      <c r="G659" s="819"/>
      <c r="H659" s="819"/>
      <c r="I659" s="819"/>
      <c r="J659" s="819"/>
      <c r="K659" s="820"/>
      <c r="L659" s="819"/>
      <c r="M659" s="652"/>
      <c r="N659" s="652"/>
      <c r="O659" s="652"/>
    </row>
    <row r="660" spans="2:15" s="619" customFormat="1">
      <c r="B660" s="818"/>
      <c r="C660" s="818"/>
      <c r="D660" s="819"/>
      <c r="E660" s="819"/>
      <c r="F660" s="819"/>
      <c r="G660" s="819"/>
      <c r="H660" s="819"/>
      <c r="I660" s="819"/>
      <c r="J660" s="819"/>
      <c r="K660" s="820"/>
      <c r="L660" s="819"/>
      <c r="M660" s="652"/>
      <c r="N660" s="652"/>
      <c r="O660" s="652"/>
    </row>
    <row r="661" spans="2:15" s="619" customFormat="1">
      <c r="B661" s="818"/>
      <c r="C661" s="818"/>
      <c r="D661" s="819"/>
      <c r="E661" s="819"/>
      <c r="F661" s="819"/>
      <c r="G661" s="819"/>
      <c r="H661" s="819"/>
      <c r="I661" s="819"/>
      <c r="J661" s="819"/>
      <c r="K661" s="820"/>
      <c r="L661" s="819"/>
      <c r="M661" s="652"/>
      <c r="N661" s="652"/>
      <c r="O661" s="652"/>
    </row>
    <row r="662" spans="2:15" s="619" customFormat="1">
      <c r="B662" s="818"/>
      <c r="C662" s="818"/>
      <c r="D662" s="819"/>
      <c r="E662" s="819"/>
      <c r="F662" s="819"/>
      <c r="G662" s="819"/>
      <c r="H662" s="819"/>
      <c r="I662" s="819"/>
      <c r="J662" s="819"/>
      <c r="K662" s="820"/>
      <c r="L662" s="819"/>
      <c r="M662" s="652"/>
      <c r="N662" s="652"/>
      <c r="O662" s="652"/>
    </row>
    <row r="663" spans="2:15" s="619" customFormat="1">
      <c r="B663" s="818"/>
      <c r="C663" s="818"/>
      <c r="D663" s="819"/>
      <c r="E663" s="819"/>
      <c r="F663" s="819"/>
      <c r="G663" s="819"/>
      <c r="H663" s="819"/>
      <c r="I663" s="819"/>
      <c r="J663" s="819"/>
      <c r="K663" s="820"/>
      <c r="L663" s="819"/>
      <c r="M663" s="652"/>
      <c r="N663" s="652"/>
      <c r="O663" s="652"/>
    </row>
    <row r="664" spans="2:15" s="619" customFormat="1">
      <c r="B664" s="818"/>
      <c r="C664" s="818"/>
      <c r="D664" s="819"/>
      <c r="E664" s="819"/>
      <c r="F664" s="819"/>
      <c r="G664" s="819"/>
      <c r="H664" s="819"/>
      <c r="I664" s="819"/>
      <c r="J664" s="819"/>
      <c r="K664" s="820"/>
      <c r="L664" s="819"/>
      <c r="M664" s="652"/>
      <c r="N664" s="652"/>
      <c r="O664" s="652"/>
    </row>
    <row r="665" spans="2:15" s="619" customFormat="1">
      <c r="B665" s="818"/>
      <c r="C665" s="818"/>
      <c r="D665" s="819"/>
      <c r="E665" s="819"/>
      <c r="F665" s="819"/>
      <c r="G665" s="819"/>
      <c r="H665" s="819"/>
      <c r="I665" s="819"/>
      <c r="J665" s="819"/>
      <c r="K665" s="820"/>
      <c r="L665" s="819"/>
      <c r="M665" s="652"/>
      <c r="N665" s="652"/>
      <c r="O665" s="652"/>
    </row>
    <row r="666" spans="2:15" s="619" customFormat="1">
      <c r="B666" s="818"/>
      <c r="C666" s="818"/>
      <c r="D666" s="819"/>
      <c r="E666" s="819"/>
      <c r="F666" s="819"/>
      <c r="G666" s="819"/>
      <c r="H666" s="819"/>
      <c r="I666" s="819"/>
      <c r="J666" s="819"/>
      <c r="K666" s="820"/>
      <c r="L666" s="819"/>
      <c r="M666" s="652"/>
      <c r="N666" s="652"/>
      <c r="O666" s="652"/>
    </row>
    <row r="667" spans="2:15" s="619" customFormat="1">
      <c r="B667" s="818"/>
      <c r="C667" s="818"/>
      <c r="D667" s="819"/>
      <c r="E667" s="819"/>
      <c r="F667" s="819"/>
      <c r="G667" s="819"/>
      <c r="H667" s="819"/>
      <c r="I667" s="819"/>
      <c r="J667" s="819"/>
      <c r="K667" s="820"/>
      <c r="L667" s="819"/>
      <c r="M667" s="652"/>
      <c r="N667" s="652"/>
      <c r="O667" s="652"/>
    </row>
    <row r="668" spans="2:15" s="619" customFormat="1">
      <c r="B668" s="818"/>
      <c r="C668" s="818"/>
      <c r="D668" s="819"/>
      <c r="E668" s="819"/>
      <c r="F668" s="819"/>
      <c r="G668" s="819"/>
      <c r="H668" s="819"/>
      <c r="I668" s="819"/>
      <c r="J668" s="819"/>
      <c r="K668" s="820"/>
      <c r="L668" s="819"/>
      <c r="M668" s="652"/>
      <c r="N668" s="652"/>
      <c r="O668" s="652"/>
    </row>
    <row r="669" spans="2:15" s="619" customFormat="1">
      <c r="B669" s="818"/>
      <c r="C669" s="818"/>
      <c r="D669" s="819"/>
      <c r="E669" s="819"/>
      <c r="F669" s="819"/>
      <c r="G669" s="819"/>
      <c r="H669" s="819"/>
      <c r="I669" s="819"/>
      <c r="J669" s="819"/>
      <c r="K669" s="820"/>
      <c r="L669" s="819"/>
      <c r="M669" s="652"/>
      <c r="N669" s="652"/>
      <c r="O669" s="652"/>
    </row>
    <row r="670" spans="2:15" s="619" customFormat="1">
      <c r="B670" s="818"/>
      <c r="C670" s="818"/>
      <c r="D670" s="819"/>
      <c r="E670" s="819"/>
      <c r="F670" s="819"/>
      <c r="G670" s="819"/>
      <c r="H670" s="819"/>
      <c r="I670" s="819"/>
      <c r="J670" s="819"/>
      <c r="K670" s="820"/>
      <c r="L670" s="819"/>
      <c r="M670" s="652"/>
      <c r="N670" s="652"/>
      <c r="O670" s="652"/>
    </row>
    <row r="671" spans="2:15" s="619" customFormat="1">
      <c r="B671" s="818"/>
      <c r="C671" s="818"/>
      <c r="D671" s="819"/>
      <c r="E671" s="819"/>
      <c r="F671" s="819"/>
      <c r="G671" s="819"/>
      <c r="H671" s="819"/>
      <c r="I671" s="819"/>
      <c r="J671" s="819"/>
      <c r="K671" s="820"/>
      <c r="L671" s="819"/>
      <c r="M671" s="652"/>
      <c r="N671" s="652"/>
      <c r="O671" s="652"/>
    </row>
    <row r="672" spans="2:15" s="619" customFormat="1">
      <c r="B672" s="818"/>
      <c r="C672" s="818"/>
      <c r="D672" s="819"/>
      <c r="E672" s="819"/>
      <c r="F672" s="819"/>
      <c r="G672" s="819"/>
      <c r="H672" s="819"/>
      <c r="I672" s="819"/>
      <c r="J672" s="819"/>
      <c r="K672" s="820"/>
      <c r="L672" s="819"/>
      <c r="M672" s="652"/>
      <c r="N672" s="652"/>
      <c r="O672" s="652"/>
    </row>
    <row r="673" spans="2:15" s="619" customFormat="1">
      <c r="B673" s="818"/>
      <c r="C673" s="818"/>
      <c r="D673" s="819"/>
      <c r="E673" s="819"/>
      <c r="F673" s="819"/>
      <c r="G673" s="819"/>
      <c r="H673" s="819"/>
      <c r="I673" s="819"/>
      <c r="J673" s="819"/>
      <c r="K673" s="820"/>
      <c r="L673" s="819"/>
      <c r="M673" s="652"/>
      <c r="N673" s="652"/>
      <c r="O673" s="652"/>
    </row>
    <row r="674" spans="2:15" s="619" customFormat="1">
      <c r="B674" s="818"/>
      <c r="C674" s="818"/>
      <c r="D674" s="819"/>
      <c r="E674" s="819"/>
      <c r="F674" s="819"/>
      <c r="G674" s="819"/>
      <c r="H674" s="819"/>
      <c r="I674" s="819"/>
      <c r="J674" s="819"/>
      <c r="K674" s="820"/>
      <c r="L674" s="819"/>
      <c r="M674" s="652"/>
      <c r="N674" s="652"/>
      <c r="O674" s="652"/>
    </row>
    <row r="675" spans="2:15" s="619" customFormat="1">
      <c r="B675" s="818"/>
      <c r="C675" s="818"/>
      <c r="D675" s="819"/>
      <c r="E675" s="819"/>
      <c r="F675" s="819"/>
      <c r="G675" s="819"/>
      <c r="H675" s="819"/>
      <c r="I675" s="819"/>
      <c r="J675" s="819"/>
      <c r="K675" s="820"/>
      <c r="L675" s="819"/>
      <c r="M675" s="652"/>
      <c r="N675" s="652"/>
      <c r="O675" s="652"/>
    </row>
    <row r="676" spans="2:15" s="619" customFormat="1">
      <c r="B676" s="818"/>
      <c r="C676" s="818"/>
      <c r="D676" s="819"/>
      <c r="E676" s="819"/>
      <c r="F676" s="819"/>
      <c r="G676" s="819"/>
      <c r="H676" s="819"/>
      <c r="I676" s="819"/>
      <c r="J676" s="819"/>
      <c r="K676" s="820"/>
      <c r="L676" s="819"/>
      <c r="M676" s="652"/>
      <c r="N676" s="652"/>
      <c r="O676" s="652"/>
    </row>
    <row r="677" spans="2:15" s="619" customFormat="1">
      <c r="B677" s="818"/>
      <c r="C677" s="818"/>
      <c r="D677" s="819"/>
      <c r="E677" s="819"/>
      <c r="F677" s="819"/>
      <c r="G677" s="819"/>
      <c r="H677" s="819"/>
      <c r="I677" s="819"/>
      <c r="J677" s="819"/>
      <c r="K677" s="820"/>
      <c r="L677" s="819"/>
      <c r="M677" s="652"/>
      <c r="N677" s="652"/>
      <c r="O677" s="652"/>
    </row>
    <row r="678" spans="2:15" s="619" customFormat="1">
      <c r="B678" s="818"/>
      <c r="C678" s="818"/>
      <c r="D678" s="819"/>
      <c r="E678" s="819"/>
      <c r="F678" s="819"/>
      <c r="G678" s="819"/>
      <c r="H678" s="819"/>
      <c r="I678" s="819"/>
      <c r="J678" s="819"/>
      <c r="K678" s="820"/>
      <c r="L678" s="819"/>
      <c r="M678" s="652"/>
      <c r="N678" s="652"/>
      <c r="O678" s="652"/>
    </row>
    <row r="679" spans="2:15" s="619" customFormat="1">
      <c r="B679" s="818"/>
      <c r="C679" s="818"/>
      <c r="D679" s="819"/>
      <c r="E679" s="819"/>
      <c r="F679" s="819"/>
      <c r="G679" s="819"/>
      <c r="H679" s="819"/>
      <c r="I679" s="819"/>
      <c r="J679" s="819"/>
      <c r="K679" s="820"/>
      <c r="L679" s="819"/>
      <c r="M679" s="652"/>
      <c r="N679" s="652"/>
      <c r="O679" s="652"/>
    </row>
    <row r="680" spans="2:15" s="619" customFormat="1">
      <c r="B680" s="818"/>
      <c r="C680" s="818"/>
      <c r="D680" s="819"/>
      <c r="E680" s="819"/>
      <c r="F680" s="819"/>
      <c r="G680" s="819"/>
      <c r="H680" s="819"/>
      <c r="I680" s="819"/>
      <c r="J680" s="819"/>
      <c r="K680" s="820"/>
      <c r="L680" s="819"/>
      <c r="M680" s="652"/>
      <c r="N680" s="652"/>
      <c r="O680" s="652"/>
    </row>
    <row r="681" spans="2:15" s="619" customFormat="1">
      <c r="B681" s="818"/>
      <c r="C681" s="818"/>
      <c r="D681" s="819"/>
      <c r="E681" s="819"/>
      <c r="F681" s="819"/>
      <c r="G681" s="819"/>
      <c r="H681" s="819"/>
      <c r="I681" s="819"/>
      <c r="J681" s="819"/>
      <c r="K681" s="820"/>
      <c r="L681" s="819"/>
      <c r="M681" s="652"/>
      <c r="N681" s="652"/>
      <c r="O681" s="652"/>
    </row>
    <row r="682" spans="2:15" s="619" customFormat="1">
      <c r="B682" s="818"/>
      <c r="C682" s="818"/>
      <c r="D682" s="819"/>
      <c r="E682" s="819"/>
      <c r="F682" s="819"/>
      <c r="G682" s="819"/>
      <c r="H682" s="819"/>
      <c r="I682" s="819"/>
      <c r="J682" s="819"/>
      <c r="K682" s="820"/>
      <c r="L682" s="819"/>
      <c r="M682" s="652"/>
      <c r="N682" s="652"/>
      <c r="O682" s="652"/>
    </row>
    <row r="683" spans="2:15" s="619" customFormat="1">
      <c r="B683" s="818"/>
      <c r="C683" s="818"/>
      <c r="D683" s="819"/>
      <c r="E683" s="819"/>
      <c r="F683" s="819"/>
      <c r="G683" s="819"/>
      <c r="H683" s="819"/>
      <c r="I683" s="819"/>
      <c r="J683" s="819"/>
      <c r="K683" s="820"/>
      <c r="L683" s="819"/>
      <c r="M683" s="652"/>
      <c r="N683" s="652"/>
      <c r="O683" s="652"/>
    </row>
    <row r="684" spans="2:15" s="619" customFormat="1">
      <c r="B684" s="818"/>
      <c r="C684" s="818"/>
      <c r="D684" s="819"/>
      <c r="E684" s="819"/>
      <c r="F684" s="819"/>
      <c r="G684" s="819"/>
      <c r="H684" s="819"/>
      <c r="I684" s="819"/>
      <c r="J684" s="819"/>
      <c r="K684" s="820"/>
      <c r="L684" s="819"/>
      <c r="M684" s="652"/>
      <c r="N684" s="652"/>
      <c r="O684" s="652"/>
    </row>
    <row r="685" spans="2:15" s="619" customFormat="1">
      <c r="B685" s="818"/>
      <c r="C685" s="818"/>
      <c r="D685" s="819"/>
      <c r="E685" s="819"/>
      <c r="F685" s="819"/>
      <c r="G685" s="819"/>
      <c r="H685" s="819"/>
      <c r="I685" s="819"/>
      <c r="J685" s="819"/>
      <c r="K685" s="820"/>
      <c r="L685" s="819"/>
      <c r="M685" s="652"/>
      <c r="N685" s="652"/>
      <c r="O685" s="652"/>
    </row>
    <row r="686" spans="2:15" s="619" customFormat="1">
      <c r="B686" s="818"/>
      <c r="C686" s="818"/>
      <c r="D686" s="819"/>
      <c r="E686" s="819"/>
      <c r="F686" s="819"/>
      <c r="G686" s="819"/>
      <c r="H686" s="819"/>
      <c r="I686" s="819"/>
      <c r="J686" s="819"/>
      <c r="K686" s="820"/>
      <c r="L686" s="819"/>
      <c r="M686" s="652"/>
      <c r="N686" s="652"/>
      <c r="O686" s="652"/>
    </row>
    <row r="687" spans="2:15" s="619" customFormat="1">
      <c r="B687" s="818"/>
      <c r="C687" s="818"/>
      <c r="D687" s="819"/>
      <c r="E687" s="819"/>
      <c r="F687" s="819"/>
      <c r="G687" s="819"/>
      <c r="H687" s="819"/>
      <c r="I687" s="819"/>
      <c r="J687" s="819"/>
      <c r="K687" s="820"/>
      <c r="L687" s="819"/>
      <c r="M687" s="652"/>
      <c r="N687" s="652"/>
      <c r="O687" s="652"/>
    </row>
    <row r="688" spans="2:15" s="619" customFormat="1">
      <c r="B688" s="818"/>
      <c r="C688" s="818"/>
      <c r="D688" s="819"/>
      <c r="E688" s="819"/>
      <c r="F688" s="819"/>
      <c r="G688" s="819"/>
      <c r="H688" s="819"/>
      <c r="I688" s="819"/>
      <c r="J688" s="819"/>
      <c r="K688" s="820"/>
      <c r="L688" s="819"/>
      <c r="M688" s="652"/>
      <c r="N688" s="652"/>
      <c r="O688" s="652"/>
    </row>
    <row r="689" spans="2:15" s="619" customFormat="1">
      <c r="B689" s="818"/>
      <c r="C689" s="818"/>
      <c r="D689" s="819"/>
      <c r="E689" s="819"/>
      <c r="F689" s="819"/>
      <c r="G689" s="819"/>
      <c r="H689" s="819"/>
      <c r="I689" s="819"/>
      <c r="J689" s="819"/>
      <c r="K689" s="820"/>
      <c r="L689" s="819"/>
      <c r="M689" s="652"/>
      <c r="N689" s="652"/>
      <c r="O689" s="652"/>
    </row>
    <row r="690" spans="2:15" s="619" customFormat="1">
      <c r="B690" s="818"/>
      <c r="C690" s="818"/>
      <c r="D690" s="819"/>
      <c r="E690" s="819"/>
      <c r="F690" s="819"/>
      <c r="G690" s="819"/>
      <c r="H690" s="819"/>
      <c r="I690" s="819"/>
      <c r="J690" s="819"/>
      <c r="K690" s="820"/>
      <c r="L690" s="819"/>
      <c r="M690" s="652"/>
      <c r="N690" s="652"/>
      <c r="O690" s="652"/>
    </row>
    <row r="691" spans="2:15" s="619" customFormat="1">
      <c r="B691" s="818"/>
      <c r="C691" s="818"/>
      <c r="D691" s="819"/>
      <c r="E691" s="819"/>
      <c r="F691" s="819"/>
      <c r="G691" s="819"/>
      <c r="H691" s="819"/>
      <c r="I691" s="819"/>
      <c r="J691" s="819"/>
      <c r="K691" s="820"/>
      <c r="L691" s="819"/>
      <c r="M691" s="652"/>
      <c r="N691" s="652"/>
      <c r="O691" s="652"/>
    </row>
    <row r="692" spans="2:15" s="619" customFormat="1">
      <c r="B692" s="818"/>
      <c r="C692" s="818"/>
      <c r="D692" s="819"/>
      <c r="E692" s="819"/>
      <c r="F692" s="819"/>
      <c r="G692" s="819"/>
      <c r="H692" s="819"/>
      <c r="I692" s="819"/>
      <c r="J692" s="819"/>
      <c r="K692" s="820"/>
      <c r="L692" s="819"/>
      <c r="M692" s="652"/>
      <c r="N692" s="652"/>
      <c r="O692" s="652"/>
    </row>
    <row r="693" spans="2:15" s="619" customFormat="1">
      <c r="B693" s="818"/>
      <c r="C693" s="818"/>
      <c r="D693" s="819"/>
      <c r="E693" s="819"/>
      <c r="F693" s="819"/>
      <c r="G693" s="819"/>
      <c r="H693" s="819"/>
      <c r="I693" s="819"/>
      <c r="J693" s="819"/>
      <c r="K693" s="820"/>
      <c r="L693" s="819"/>
      <c r="M693" s="652"/>
      <c r="N693" s="652"/>
      <c r="O693" s="652"/>
    </row>
    <row r="694" spans="2:15" s="619" customFormat="1">
      <c r="B694" s="818"/>
      <c r="C694" s="818"/>
      <c r="D694" s="819"/>
      <c r="E694" s="819"/>
      <c r="F694" s="819"/>
      <c r="G694" s="819"/>
      <c r="H694" s="819"/>
      <c r="I694" s="819"/>
      <c r="J694" s="819"/>
      <c r="K694" s="820"/>
      <c r="L694" s="819"/>
      <c r="M694" s="652"/>
      <c r="N694" s="652"/>
      <c r="O694" s="652"/>
    </row>
    <row r="695" spans="2:15" s="619" customFormat="1">
      <c r="B695" s="818"/>
      <c r="C695" s="818"/>
      <c r="D695" s="819"/>
      <c r="E695" s="819"/>
      <c r="F695" s="819"/>
      <c r="G695" s="819"/>
      <c r="H695" s="819"/>
      <c r="I695" s="819"/>
      <c r="J695" s="819"/>
      <c r="K695" s="820"/>
      <c r="L695" s="819"/>
      <c r="M695" s="652"/>
      <c r="N695" s="652"/>
      <c r="O695" s="652"/>
    </row>
    <row r="696" spans="2:15" s="619" customFormat="1">
      <c r="B696" s="818"/>
      <c r="C696" s="818"/>
      <c r="D696" s="819"/>
      <c r="E696" s="819"/>
      <c r="F696" s="819"/>
      <c r="G696" s="819"/>
      <c r="H696" s="819"/>
      <c r="I696" s="819"/>
      <c r="J696" s="819"/>
      <c r="K696" s="820"/>
      <c r="L696" s="819"/>
      <c r="M696" s="652"/>
      <c r="N696" s="652"/>
      <c r="O696" s="652"/>
    </row>
    <row r="697" spans="2:15" s="619" customFormat="1">
      <c r="B697" s="818"/>
      <c r="C697" s="818"/>
      <c r="D697" s="819"/>
      <c r="E697" s="819"/>
      <c r="F697" s="819"/>
      <c r="G697" s="819"/>
      <c r="H697" s="819"/>
      <c r="I697" s="819"/>
      <c r="J697" s="819"/>
      <c r="K697" s="820"/>
      <c r="L697" s="819"/>
      <c r="M697" s="652"/>
      <c r="N697" s="652"/>
      <c r="O697" s="652"/>
    </row>
    <row r="698" spans="2:15" s="619" customFormat="1">
      <c r="B698" s="818"/>
      <c r="C698" s="818"/>
      <c r="D698" s="819"/>
      <c r="E698" s="819"/>
      <c r="F698" s="819"/>
      <c r="G698" s="819"/>
      <c r="H698" s="819"/>
      <c r="I698" s="819"/>
      <c r="J698" s="819"/>
      <c r="K698" s="820"/>
      <c r="L698" s="819"/>
      <c r="M698" s="652"/>
      <c r="N698" s="652"/>
      <c r="O698" s="652"/>
    </row>
    <row r="699" spans="2:15" s="619" customFormat="1">
      <c r="B699" s="818"/>
      <c r="C699" s="818"/>
      <c r="D699" s="819"/>
      <c r="E699" s="819"/>
      <c r="F699" s="819"/>
      <c r="G699" s="819"/>
      <c r="H699" s="819"/>
      <c r="I699" s="819"/>
      <c r="J699" s="819"/>
      <c r="K699" s="820"/>
      <c r="L699" s="819"/>
      <c r="M699" s="652"/>
      <c r="N699" s="652"/>
      <c r="O699" s="652"/>
    </row>
    <row r="700" spans="2:15" s="619" customFormat="1">
      <c r="B700" s="818"/>
      <c r="C700" s="818"/>
      <c r="D700" s="819"/>
      <c r="E700" s="819"/>
      <c r="F700" s="819"/>
      <c r="G700" s="819"/>
      <c r="H700" s="819"/>
      <c r="I700" s="819"/>
      <c r="J700" s="819"/>
      <c r="K700" s="820"/>
      <c r="L700" s="819"/>
      <c r="M700" s="652"/>
      <c r="N700" s="652"/>
      <c r="O700" s="652"/>
    </row>
    <row r="701" spans="2:15" s="619" customFormat="1">
      <c r="B701" s="818"/>
      <c r="C701" s="818"/>
      <c r="D701" s="819"/>
      <c r="E701" s="819"/>
      <c r="F701" s="819"/>
      <c r="G701" s="819"/>
      <c r="H701" s="819"/>
      <c r="I701" s="819"/>
      <c r="J701" s="819"/>
      <c r="K701" s="820"/>
      <c r="L701" s="819"/>
      <c r="M701" s="652"/>
      <c r="N701" s="652"/>
      <c r="O701" s="652"/>
    </row>
    <row r="702" spans="2:15" s="619" customFormat="1">
      <c r="B702" s="818"/>
      <c r="C702" s="818"/>
      <c r="D702" s="819"/>
      <c r="E702" s="819"/>
      <c r="F702" s="819"/>
      <c r="G702" s="819"/>
      <c r="H702" s="819"/>
      <c r="I702" s="819"/>
      <c r="J702" s="819"/>
      <c r="K702" s="820"/>
      <c r="L702" s="819"/>
      <c r="M702" s="652"/>
      <c r="N702" s="652"/>
      <c r="O702" s="652"/>
    </row>
    <row r="703" spans="2:15" s="619" customFormat="1">
      <c r="B703" s="818"/>
      <c r="C703" s="818"/>
      <c r="D703" s="819"/>
      <c r="E703" s="819"/>
      <c r="F703" s="819"/>
      <c r="G703" s="819"/>
      <c r="H703" s="819"/>
      <c r="I703" s="819"/>
      <c r="J703" s="819"/>
      <c r="K703" s="820"/>
      <c r="L703" s="819"/>
      <c r="M703" s="652"/>
      <c r="N703" s="652"/>
      <c r="O703" s="652"/>
    </row>
    <row r="704" spans="2:15" s="619" customFormat="1">
      <c r="B704" s="818"/>
      <c r="C704" s="818"/>
      <c r="D704" s="819"/>
      <c r="E704" s="819"/>
      <c r="F704" s="819"/>
      <c r="G704" s="819"/>
      <c r="H704" s="819"/>
      <c r="I704" s="819"/>
      <c r="J704" s="819"/>
      <c r="K704" s="820"/>
      <c r="L704" s="819"/>
      <c r="M704" s="652"/>
      <c r="N704" s="652"/>
      <c r="O704" s="652"/>
    </row>
    <row r="705" spans="2:15" s="619" customFormat="1">
      <c r="B705" s="818"/>
      <c r="C705" s="818"/>
      <c r="D705" s="819"/>
      <c r="E705" s="819"/>
      <c r="F705" s="819"/>
      <c r="G705" s="819"/>
      <c r="H705" s="819"/>
      <c r="I705" s="819"/>
      <c r="J705" s="819"/>
      <c r="K705" s="820"/>
      <c r="L705" s="819"/>
      <c r="M705" s="652"/>
      <c r="N705" s="652"/>
      <c r="O705" s="652"/>
    </row>
    <row r="706" spans="2:15" s="619" customFormat="1">
      <c r="B706" s="818"/>
      <c r="C706" s="818"/>
      <c r="D706" s="819"/>
      <c r="E706" s="819"/>
      <c r="F706" s="819"/>
      <c r="G706" s="819"/>
      <c r="H706" s="819"/>
      <c r="I706" s="819"/>
      <c r="J706" s="819"/>
      <c r="K706" s="820"/>
      <c r="L706" s="819"/>
      <c r="M706" s="652"/>
      <c r="N706" s="652"/>
      <c r="O706" s="652"/>
    </row>
    <row r="707" spans="2:15" s="619" customFormat="1">
      <c r="B707" s="818"/>
      <c r="C707" s="818"/>
      <c r="D707" s="819"/>
      <c r="E707" s="819"/>
      <c r="F707" s="819"/>
      <c r="G707" s="819"/>
      <c r="H707" s="819"/>
      <c r="I707" s="819"/>
      <c r="J707" s="819"/>
      <c r="K707" s="820"/>
      <c r="L707" s="819"/>
      <c r="M707" s="652"/>
      <c r="N707" s="652"/>
      <c r="O707" s="652"/>
    </row>
    <row r="708" spans="2:15" s="619" customFormat="1">
      <c r="B708" s="818"/>
      <c r="C708" s="818"/>
      <c r="D708" s="819"/>
      <c r="E708" s="819"/>
      <c r="F708" s="819"/>
      <c r="G708" s="819"/>
      <c r="H708" s="819"/>
      <c r="I708" s="819"/>
      <c r="J708" s="819"/>
      <c r="K708" s="820"/>
      <c r="L708" s="819"/>
      <c r="M708" s="652"/>
      <c r="N708" s="652"/>
      <c r="O708" s="652"/>
    </row>
    <row r="709" spans="2:15" s="619" customFormat="1">
      <c r="B709" s="818"/>
      <c r="C709" s="818"/>
      <c r="D709" s="819"/>
      <c r="E709" s="819"/>
      <c r="F709" s="819"/>
      <c r="G709" s="819"/>
      <c r="H709" s="819"/>
      <c r="I709" s="819"/>
      <c r="J709" s="819"/>
      <c r="K709" s="820"/>
      <c r="L709" s="819"/>
      <c r="M709" s="652"/>
      <c r="N709" s="652"/>
      <c r="O709" s="652"/>
    </row>
    <row r="710" spans="2:15" s="619" customFormat="1">
      <c r="B710" s="818"/>
      <c r="C710" s="818"/>
      <c r="D710" s="819"/>
      <c r="E710" s="819"/>
      <c r="F710" s="819"/>
      <c r="G710" s="819"/>
      <c r="H710" s="819"/>
      <c r="I710" s="819"/>
      <c r="J710" s="819"/>
      <c r="K710" s="820"/>
      <c r="L710" s="819"/>
      <c r="M710" s="652"/>
      <c r="N710" s="652"/>
      <c r="O710" s="652"/>
    </row>
    <row r="711" spans="2:15" s="619" customFormat="1">
      <c r="B711" s="818"/>
      <c r="C711" s="818"/>
      <c r="D711" s="819"/>
      <c r="E711" s="819"/>
      <c r="F711" s="819"/>
      <c r="G711" s="819"/>
      <c r="H711" s="819"/>
      <c r="I711" s="819"/>
      <c r="J711" s="819"/>
      <c r="K711" s="820"/>
      <c r="L711" s="819"/>
      <c r="M711" s="652"/>
      <c r="N711" s="652"/>
      <c r="O711" s="652"/>
    </row>
    <row r="712" spans="2:15" s="619" customFormat="1">
      <c r="B712" s="818"/>
      <c r="C712" s="818"/>
      <c r="D712" s="819"/>
      <c r="E712" s="819"/>
      <c r="F712" s="819"/>
      <c r="G712" s="819"/>
      <c r="H712" s="819"/>
      <c r="I712" s="819"/>
      <c r="J712" s="819"/>
      <c r="K712" s="820"/>
      <c r="L712" s="819"/>
      <c r="M712" s="652"/>
      <c r="N712" s="652"/>
      <c r="O712" s="652"/>
    </row>
    <row r="713" spans="2:15" s="619" customFormat="1">
      <c r="B713" s="818"/>
      <c r="C713" s="818"/>
      <c r="D713" s="819"/>
      <c r="E713" s="819"/>
      <c r="F713" s="819"/>
      <c r="G713" s="819"/>
      <c r="H713" s="819"/>
      <c r="I713" s="819"/>
      <c r="J713" s="819"/>
      <c r="K713" s="820"/>
      <c r="L713" s="819"/>
      <c r="M713" s="652"/>
      <c r="N713" s="652"/>
      <c r="O713" s="652"/>
    </row>
    <row r="714" spans="2:15" s="619" customFormat="1">
      <c r="B714" s="818"/>
      <c r="C714" s="818"/>
      <c r="D714" s="819"/>
      <c r="E714" s="819"/>
      <c r="F714" s="819"/>
      <c r="G714" s="819"/>
      <c r="H714" s="819"/>
      <c r="I714" s="819"/>
      <c r="J714" s="819"/>
      <c r="K714" s="820"/>
      <c r="L714" s="819"/>
      <c r="M714" s="652"/>
      <c r="N714" s="652"/>
      <c r="O714" s="652"/>
    </row>
    <row r="715" spans="2:15" s="619" customFormat="1">
      <c r="B715" s="818"/>
      <c r="C715" s="818"/>
      <c r="D715" s="819"/>
      <c r="E715" s="819"/>
      <c r="F715" s="819"/>
      <c r="G715" s="819"/>
      <c r="H715" s="819"/>
      <c r="I715" s="819"/>
      <c r="J715" s="819"/>
      <c r="K715" s="820"/>
      <c r="L715" s="819"/>
      <c r="M715" s="652"/>
      <c r="N715" s="652"/>
      <c r="O715" s="652"/>
    </row>
    <row r="716" spans="2:15" s="619" customFormat="1">
      <c r="B716" s="818"/>
      <c r="C716" s="818"/>
      <c r="D716" s="819"/>
      <c r="E716" s="819"/>
      <c r="F716" s="819"/>
      <c r="G716" s="819"/>
      <c r="H716" s="819"/>
      <c r="I716" s="819"/>
      <c r="J716" s="819"/>
      <c r="K716" s="820"/>
      <c r="L716" s="819"/>
      <c r="M716" s="652"/>
      <c r="N716" s="652"/>
      <c r="O716" s="652"/>
    </row>
    <row r="717" spans="2:15" s="619" customFormat="1">
      <c r="B717" s="818"/>
      <c r="C717" s="818"/>
      <c r="D717" s="819"/>
      <c r="E717" s="819"/>
      <c r="F717" s="819"/>
      <c r="G717" s="819"/>
      <c r="H717" s="819"/>
      <c r="I717" s="819"/>
      <c r="J717" s="819"/>
      <c r="K717" s="820"/>
      <c r="L717" s="819"/>
      <c r="M717" s="652"/>
      <c r="N717" s="652"/>
      <c r="O717" s="652"/>
    </row>
    <row r="718" spans="2:15" s="619" customFormat="1">
      <c r="B718" s="818"/>
      <c r="C718" s="818"/>
      <c r="D718" s="819"/>
      <c r="E718" s="819"/>
      <c r="F718" s="819"/>
      <c r="G718" s="819"/>
      <c r="H718" s="819"/>
      <c r="I718" s="819"/>
      <c r="J718" s="819"/>
      <c r="K718" s="820"/>
      <c r="L718" s="819"/>
      <c r="M718" s="652"/>
      <c r="N718" s="652"/>
      <c r="O718" s="652"/>
    </row>
    <row r="719" spans="2:15" s="619" customFormat="1">
      <c r="B719" s="818"/>
      <c r="C719" s="818"/>
      <c r="D719" s="819"/>
      <c r="E719" s="819"/>
      <c r="F719" s="819"/>
      <c r="G719" s="819"/>
      <c r="H719" s="819"/>
      <c r="I719" s="819"/>
      <c r="J719" s="819"/>
      <c r="K719" s="820"/>
      <c r="L719" s="819"/>
      <c r="M719" s="652"/>
      <c r="N719" s="652"/>
      <c r="O719" s="652"/>
    </row>
    <row r="720" spans="2:15" s="619" customFormat="1">
      <c r="B720" s="818"/>
      <c r="C720" s="818"/>
      <c r="D720" s="819"/>
      <c r="E720" s="819"/>
      <c r="F720" s="819"/>
      <c r="G720" s="819"/>
      <c r="H720" s="819"/>
      <c r="I720" s="819"/>
      <c r="J720" s="819"/>
      <c r="K720" s="820"/>
      <c r="L720" s="819"/>
      <c r="M720" s="652"/>
      <c r="N720" s="652"/>
      <c r="O720" s="652"/>
    </row>
    <row r="721" spans="2:15" s="619" customFormat="1">
      <c r="B721" s="818"/>
      <c r="C721" s="818"/>
      <c r="D721" s="819"/>
      <c r="E721" s="819"/>
      <c r="F721" s="819"/>
      <c r="G721" s="819"/>
      <c r="H721" s="819"/>
      <c r="I721" s="819"/>
      <c r="J721" s="819"/>
      <c r="K721" s="820"/>
      <c r="L721" s="819"/>
      <c r="M721" s="652"/>
      <c r="N721" s="652"/>
      <c r="O721" s="652"/>
    </row>
    <row r="722" spans="2:15" s="619" customFormat="1">
      <c r="B722" s="818"/>
      <c r="C722" s="818"/>
      <c r="D722" s="819"/>
      <c r="E722" s="819"/>
      <c r="F722" s="819"/>
      <c r="G722" s="819"/>
      <c r="H722" s="819"/>
      <c r="I722" s="819"/>
      <c r="J722" s="819"/>
      <c r="K722" s="820"/>
      <c r="L722" s="819"/>
      <c r="M722" s="652"/>
      <c r="N722" s="652"/>
      <c r="O722" s="652"/>
    </row>
    <row r="723" spans="2:15" s="619" customFormat="1">
      <c r="B723" s="818"/>
      <c r="C723" s="818"/>
      <c r="D723" s="819"/>
      <c r="E723" s="819"/>
      <c r="F723" s="819"/>
      <c r="G723" s="819"/>
      <c r="H723" s="819"/>
      <c r="I723" s="819"/>
      <c r="J723" s="819"/>
      <c r="K723" s="820"/>
      <c r="L723" s="819"/>
      <c r="M723" s="652"/>
      <c r="N723" s="652"/>
      <c r="O723" s="652"/>
    </row>
    <row r="724" spans="2:15" s="619" customFormat="1">
      <c r="B724" s="818"/>
      <c r="C724" s="818"/>
      <c r="D724" s="819"/>
      <c r="E724" s="819"/>
      <c r="F724" s="819"/>
      <c r="G724" s="819"/>
      <c r="H724" s="819"/>
      <c r="I724" s="819"/>
      <c r="J724" s="819"/>
      <c r="K724" s="820"/>
      <c r="L724" s="819"/>
      <c r="M724" s="652"/>
      <c r="N724" s="652"/>
      <c r="O724" s="652"/>
    </row>
    <row r="725" spans="2:15" s="619" customFormat="1">
      <c r="B725" s="818"/>
      <c r="C725" s="818"/>
      <c r="D725" s="819"/>
      <c r="E725" s="819"/>
      <c r="F725" s="819"/>
      <c r="G725" s="819"/>
      <c r="H725" s="819"/>
      <c r="I725" s="819"/>
      <c r="J725" s="819"/>
      <c r="K725" s="820"/>
      <c r="L725" s="819"/>
      <c r="M725" s="652"/>
      <c r="N725" s="652"/>
      <c r="O725" s="652"/>
    </row>
    <row r="726" spans="2:15" s="619" customFormat="1">
      <c r="B726" s="818"/>
      <c r="C726" s="818"/>
      <c r="D726" s="819"/>
      <c r="E726" s="819"/>
      <c r="F726" s="819"/>
      <c r="G726" s="819"/>
      <c r="H726" s="819"/>
      <c r="I726" s="819"/>
      <c r="J726" s="819"/>
      <c r="K726" s="820"/>
      <c r="L726" s="819"/>
      <c r="M726" s="652"/>
      <c r="N726" s="652"/>
      <c r="O726" s="652"/>
    </row>
    <row r="727" spans="2:15" s="619" customFormat="1">
      <c r="B727" s="818"/>
      <c r="C727" s="818"/>
      <c r="D727" s="819"/>
      <c r="E727" s="819"/>
      <c r="F727" s="819"/>
      <c r="G727" s="819"/>
      <c r="H727" s="819"/>
      <c r="I727" s="819"/>
      <c r="J727" s="819"/>
      <c r="K727" s="820"/>
      <c r="L727" s="819"/>
      <c r="M727" s="652"/>
      <c r="N727" s="652"/>
      <c r="O727" s="652"/>
    </row>
    <row r="728" spans="2:15" s="619" customFormat="1">
      <c r="B728" s="818"/>
      <c r="C728" s="818"/>
      <c r="D728" s="819"/>
      <c r="E728" s="819"/>
      <c r="F728" s="819"/>
      <c r="G728" s="819"/>
      <c r="H728" s="819"/>
      <c r="I728" s="819"/>
      <c r="J728" s="819"/>
      <c r="K728" s="820"/>
      <c r="L728" s="819"/>
      <c r="M728" s="652"/>
      <c r="N728" s="652"/>
      <c r="O728" s="652"/>
    </row>
    <row r="729" spans="2:15" s="619" customFormat="1">
      <c r="B729" s="818"/>
      <c r="C729" s="818"/>
      <c r="D729" s="819"/>
      <c r="E729" s="819"/>
      <c r="F729" s="819"/>
      <c r="G729" s="819"/>
      <c r="H729" s="819"/>
      <c r="I729" s="819"/>
      <c r="J729" s="819"/>
      <c r="K729" s="820"/>
      <c r="L729" s="819"/>
      <c r="M729" s="652"/>
      <c r="N729" s="652"/>
      <c r="O729" s="652"/>
    </row>
    <row r="730" spans="2:15" s="619" customFormat="1">
      <c r="B730" s="818"/>
      <c r="C730" s="818"/>
      <c r="D730" s="819"/>
      <c r="E730" s="819"/>
      <c r="F730" s="819"/>
      <c r="G730" s="819"/>
      <c r="H730" s="819"/>
      <c r="I730" s="819"/>
      <c r="J730" s="819"/>
      <c r="K730" s="820"/>
      <c r="L730" s="819"/>
      <c r="M730" s="652"/>
      <c r="N730" s="652"/>
      <c r="O730" s="652"/>
    </row>
    <row r="731" spans="2:15" s="619" customFormat="1">
      <c r="B731" s="818"/>
      <c r="C731" s="818"/>
      <c r="D731" s="819"/>
      <c r="E731" s="819"/>
      <c r="F731" s="819"/>
      <c r="G731" s="819"/>
      <c r="H731" s="819"/>
      <c r="I731" s="819"/>
      <c r="J731" s="819"/>
      <c r="K731" s="820"/>
      <c r="L731" s="819"/>
      <c r="M731" s="652"/>
      <c r="N731" s="652"/>
      <c r="O731" s="652"/>
    </row>
    <row r="732" spans="2:15" s="619" customFormat="1">
      <c r="B732" s="818"/>
      <c r="C732" s="818"/>
      <c r="D732" s="819"/>
      <c r="E732" s="819"/>
      <c r="F732" s="819"/>
      <c r="G732" s="819"/>
      <c r="H732" s="819"/>
      <c r="I732" s="819"/>
      <c r="J732" s="819"/>
      <c r="K732" s="820"/>
      <c r="L732" s="819"/>
      <c r="M732" s="652"/>
      <c r="N732" s="652"/>
      <c r="O732" s="652"/>
    </row>
    <row r="733" spans="2:15" s="619" customFormat="1">
      <c r="B733" s="818"/>
      <c r="C733" s="818"/>
      <c r="D733" s="819"/>
      <c r="E733" s="819"/>
      <c r="F733" s="819"/>
      <c r="G733" s="819"/>
      <c r="H733" s="819"/>
      <c r="I733" s="819"/>
      <c r="J733" s="819"/>
      <c r="K733" s="820"/>
      <c r="L733" s="819"/>
      <c r="M733" s="652"/>
      <c r="N733" s="652"/>
      <c r="O733" s="652"/>
    </row>
    <row r="734" spans="2:15" s="619" customFormat="1">
      <c r="B734" s="818"/>
      <c r="C734" s="818"/>
      <c r="D734" s="819"/>
      <c r="E734" s="819"/>
      <c r="F734" s="819"/>
      <c r="G734" s="819"/>
      <c r="H734" s="819"/>
      <c r="I734" s="819"/>
      <c r="J734" s="819"/>
      <c r="K734" s="820"/>
      <c r="L734" s="819"/>
      <c r="M734" s="652"/>
      <c r="N734" s="652"/>
      <c r="O734" s="652"/>
    </row>
    <row r="735" spans="2:15" s="619" customFormat="1">
      <c r="B735" s="818"/>
      <c r="C735" s="818"/>
      <c r="D735" s="819"/>
      <c r="E735" s="819"/>
      <c r="F735" s="819"/>
      <c r="G735" s="819"/>
      <c r="H735" s="819"/>
      <c r="I735" s="819"/>
      <c r="J735" s="819"/>
      <c r="K735" s="820"/>
      <c r="L735" s="819"/>
      <c r="M735" s="652"/>
      <c r="N735" s="652"/>
      <c r="O735" s="652"/>
    </row>
    <row r="736" spans="2:15" s="619" customFormat="1">
      <c r="B736" s="818"/>
      <c r="C736" s="818"/>
      <c r="D736" s="819"/>
      <c r="E736" s="819"/>
      <c r="F736" s="819"/>
      <c r="G736" s="819"/>
      <c r="H736" s="819"/>
      <c r="I736" s="819"/>
      <c r="J736" s="819"/>
      <c r="K736" s="820"/>
      <c r="L736" s="819"/>
      <c r="M736" s="652"/>
      <c r="N736" s="652"/>
      <c r="O736" s="652"/>
    </row>
    <row r="737" spans="2:15" s="619" customFormat="1">
      <c r="B737" s="818"/>
      <c r="C737" s="818"/>
      <c r="D737" s="819"/>
      <c r="E737" s="819"/>
      <c r="F737" s="819"/>
      <c r="G737" s="819"/>
      <c r="H737" s="819"/>
      <c r="I737" s="819"/>
      <c r="J737" s="819"/>
      <c r="K737" s="820"/>
      <c r="L737" s="819"/>
      <c r="M737" s="652"/>
      <c r="N737" s="652"/>
      <c r="O737" s="652"/>
    </row>
    <row r="738" spans="2:15" s="619" customFormat="1">
      <c r="B738" s="818"/>
      <c r="C738" s="818"/>
      <c r="D738" s="819"/>
      <c r="E738" s="819"/>
      <c r="F738" s="819"/>
      <c r="G738" s="819"/>
      <c r="H738" s="819"/>
      <c r="I738" s="819"/>
      <c r="J738" s="819"/>
      <c r="K738" s="820"/>
      <c r="L738" s="819"/>
      <c r="M738" s="652"/>
      <c r="N738" s="652"/>
      <c r="O738" s="652"/>
    </row>
    <row r="739" spans="2:15" s="619" customFormat="1">
      <c r="B739" s="818"/>
      <c r="C739" s="818"/>
      <c r="D739" s="819"/>
      <c r="E739" s="819"/>
      <c r="F739" s="819"/>
      <c r="G739" s="819"/>
      <c r="H739" s="819"/>
      <c r="I739" s="819"/>
      <c r="J739" s="819"/>
      <c r="K739" s="820"/>
      <c r="L739" s="819"/>
      <c r="M739" s="652"/>
      <c r="N739" s="652"/>
      <c r="O739" s="652"/>
    </row>
    <row r="740" spans="2:15" s="619" customFormat="1">
      <c r="B740" s="818"/>
      <c r="C740" s="818"/>
      <c r="D740" s="819"/>
      <c r="E740" s="819"/>
      <c r="F740" s="819"/>
      <c r="G740" s="819"/>
      <c r="H740" s="819"/>
      <c r="I740" s="819"/>
      <c r="J740" s="819"/>
      <c r="K740" s="820"/>
      <c r="L740" s="819"/>
      <c r="M740" s="652"/>
      <c r="N740" s="652"/>
      <c r="O740" s="652"/>
    </row>
    <row r="741" spans="2:15" s="619" customFormat="1">
      <c r="B741" s="818"/>
      <c r="C741" s="818"/>
      <c r="D741" s="819"/>
      <c r="E741" s="819"/>
      <c r="F741" s="819"/>
      <c r="G741" s="819"/>
      <c r="H741" s="819"/>
      <c r="I741" s="819"/>
      <c r="J741" s="819"/>
      <c r="K741" s="820"/>
      <c r="L741" s="819"/>
      <c r="M741" s="652"/>
      <c r="N741" s="652"/>
      <c r="O741" s="652"/>
    </row>
    <row r="742" spans="2:15" s="619" customFormat="1">
      <c r="B742" s="818"/>
      <c r="C742" s="818"/>
      <c r="D742" s="819"/>
      <c r="E742" s="819"/>
      <c r="F742" s="819"/>
      <c r="G742" s="819"/>
      <c r="H742" s="819"/>
      <c r="I742" s="819"/>
      <c r="J742" s="819"/>
      <c r="K742" s="820"/>
      <c r="L742" s="819"/>
      <c r="M742" s="652"/>
      <c r="N742" s="652"/>
      <c r="O742" s="652"/>
    </row>
    <row r="743" spans="2:15" s="619" customFormat="1">
      <c r="B743" s="818"/>
      <c r="C743" s="818"/>
      <c r="D743" s="819"/>
      <c r="E743" s="819"/>
      <c r="F743" s="819"/>
      <c r="G743" s="819"/>
      <c r="H743" s="819"/>
      <c r="I743" s="819"/>
      <c r="J743" s="819"/>
      <c r="K743" s="820"/>
      <c r="L743" s="819"/>
      <c r="M743" s="652"/>
      <c r="N743" s="652"/>
      <c r="O743" s="652"/>
    </row>
    <row r="744" spans="2:15" s="619" customFormat="1">
      <c r="B744" s="818"/>
      <c r="C744" s="818"/>
      <c r="D744" s="819"/>
      <c r="E744" s="819"/>
      <c r="F744" s="819"/>
      <c r="G744" s="819"/>
      <c r="H744" s="819"/>
      <c r="I744" s="819"/>
      <c r="J744" s="819"/>
      <c r="K744" s="820"/>
      <c r="L744" s="819"/>
      <c r="M744" s="652"/>
      <c r="N744" s="652"/>
      <c r="O744" s="652"/>
    </row>
    <row r="745" spans="2:15" s="619" customFormat="1">
      <c r="B745" s="818"/>
      <c r="C745" s="818"/>
      <c r="D745" s="819"/>
      <c r="E745" s="819"/>
      <c r="F745" s="819"/>
      <c r="G745" s="819"/>
      <c r="H745" s="819"/>
      <c r="I745" s="819"/>
      <c r="J745" s="819"/>
      <c r="K745" s="820"/>
      <c r="L745" s="819"/>
      <c r="M745" s="652"/>
      <c r="N745" s="652"/>
      <c r="O745" s="652"/>
    </row>
    <row r="746" spans="2:15" s="619" customFormat="1">
      <c r="B746" s="818"/>
      <c r="C746" s="818"/>
      <c r="D746" s="819"/>
      <c r="E746" s="819"/>
      <c r="F746" s="819"/>
      <c r="G746" s="819"/>
      <c r="H746" s="819"/>
      <c r="I746" s="819"/>
      <c r="J746" s="819"/>
      <c r="K746" s="820"/>
      <c r="L746" s="819"/>
      <c r="M746" s="652"/>
      <c r="N746" s="652"/>
      <c r="O746" s="652"/>
    </row>
    <row r="747" spans="2:15" s="619" customFormat="1">
      <c r="B747" s="818"/>
      <c r="C747" s="818"/>
      <c r="D747" s="819"/>
      <c r="E747" s="819"/>
      <c r="F747" s="819"/>
      <c r="G747" s="819"/>
      <c r="H747" s="819"/>
      <c r="I747" s="819"/>
      <c r="J747" s="819"/>
      <c r="K747" s="820"/>
      <c r="L747" s="819"/>
      <c r="M747" s="652"/>
      <c r="N747" s="652"/>
      <c r="O747" s="652"/>
    </row>
    <row r="748" spans="2:15" s="619" customFormat="1">
      <c r="B748" s="818"/>
      <c r="C748" s="818"/>
      <c r="D748" s="819"/>
      <c r="E748" s="819"/>
      <c r="F748" s="819"/>
      <c r="G748" s="819"/>
      <c r="H748" s="819"/>
      <c r="I748" s="819"/>
      <c r="J748" s="819"/>
      <c r="K748" s="820"/>
      <c r="L748" s="819"/>
      <c r="M748" s="652"/>
      <c r="N748" s="652"/>
      <c r="O748" s="652"/>
    </row>
    <row r="749" spans="2:15" s="619" customFormat="1">
      <c r="B749" s="818"/>
      <c r="C749" s="818"/>
      <c r="D749" s="819"/>
      <c r="E749" s="819"/>
      <c r="F749" s="819"/>
      <c r="G749" s="819"/>
      <c r="H749" s="819"/>
      <c r="I749" s="819"/>
      <c r="J749" s="819"/>
      <c r="K749" s="820"/>
      <c r="L749" s="819"/>
      <c r="M749" s="652"/>
      <c r="N749" s="652"/>
      <c r="O749" s="652"/>
    </row>
    <row r="750" spans="2:15" s="619" customFormat="1">
      <c r="B750" s="818"/>
      <c r="C750" s="818"/>
      <c r="D750" s="819"/>
      <c r="E750" s="819"/>
      <c r="F750" s="819"/>
      <c r="G750" s="819"/>
      <c r="H750" s="819"/>
      <c r="I750" s="819"/>
      <c r="J750" s="819"/>
      <c r="K750" s="820"/>
      <c r="L750" s="819"/>
      <c r="M750" s="652"/>
      <c r="N750" s="652"/>
      <c r="O750" s="652"/>
    </row>
    <row r="751" spans="2:15" s="619" customFormat="1">
      <c r="B751" s="818"/>
      <c r="C751" s="818"/>
      <c r="D751" s="819"/>
      <c r="E751" s="819"/>
      <c r="F751" s="819"/>
      <c r="G751" s="819"/>
      <c r="H751" s="819"/>
      <c r="I751" s="819"/>
      <c r="J751" s="819"/>
      <c r="K751" s="820"/>
      <c r="L751" s="819"/>
      <c r="M751" s="652"/>
      <c r="N751" s="652"/>
      <c r="O751" s="652"/>
    </row>
    <row r="752" spans="2:15" s="619" customFormat="1">
      <c r="B752" s="818"/>
      <c r="C752" s="818"/>
      <c r="D752" s="819"/>
      <c r="E752" s="819"/>
      <c r="F752" s="819"/>
      <c r="G752" s="819"/>
      <c r="H752" s="819"/>
      <c r="I752" s="819"/>
      <c r="J752" s="819"/>
      <c r="K752" s="820"/>
      <c r="L752" s="819"/>
      <c r="M752" s="652"/>
      <c r="N752" s="652"/>
      <c r="O752" s="652"/>
    </row>
    <row r="753" spans="2:15" s="619" customFormat="1">
      <c r="B753" s="818"/>
      <c r="C753" s="818"/>
      <c r="D753" s="819"/>
      <c r="E753" s="819"/>
      <c r="F753" s="819"/>
      <c r="G753" s="819"/>
      <c r="H753" s="819"/>
      <c r="I753" s="819"/>
      <c r="J753" s="819"/>
      <c r="K753" s="820"/>
      <c r="L753" s="819"/>
      <c r="M753" s="652"/>
      <c r="N753" s="652"/>
      <c r="O753" s="652"/>
    </row>
    <row r="754" spans="2:15" s="619" customFormat="1">
      <c r="B754" s="818"/>
      <c r="C754" s="818"/>
      <c r="D754" s="819"/>
      <c r="E754" s="819"/>
      <c r="F754" s="819"/>
      <c r="G754" s="819"/>
      <c r="H754" s="819"/>
      <c r="I754" s="819"/>
      <c r="J754" s="819"/>
      <c r="K754" s="820"/>
      <c r="L754" s="819"/>
      <c r="M754" s="652"/>
      <c r="N754" s="652"/>
      <c r="O754" s="652"/>
    </row>
    <row r="755" spans="2:15" s="619" customFormat="1">
      <c r="B755" s="818"/>
      <c r="C755" s="818"/>
      <c r="D755" s="819"/>
      <c r="E755" s="819"/>
      <c r="F755" s="819"/>
      <c r="G755" s="819"/>
      <c r="H755" s="819"/>
      <c r="I755" s="819"/>
      <c r="J755" s="819"/>
      <c r="K755" s="820"/>
      <c r="L755" s="819"/>
      <c r="M755" s="652"/>
      <c r="N755" s="652"/>
      <c r="O755" s="652"/>
    </row>
    <row r="756" spans="2:15" s="619" customFormat="1">
      <c r="B756" s="818"/>
      <c r="C756" s="818"/>
      <c r="D756" s="819"/>
      <c r="E756" s="819"/>
      <c r="F756" s="819"/>
      <c r="G756" s="819"/>
      <c r="H756" s="819"/>
      <c r="I756" s="819"/>
      <c r="J756" s="819"/>
      <c r="K756" s="820"/>
      <c r="L756" s="819"/>
      <c r="M756" s="652"/>
      <c r="N756" s="652"/>
      <c r="O756" s="652"/>
    </row>
    <row r="757" spans="2:15" s="619" customFormat="1">
      <c r="B757" s="818"/>
      <c r="C757" s="818"/>
      <c r="D757" s="819"/>
      <c r="E757" s="819"/>
      <c r="F757" s="819"/>
      <c r="G757" s="819"/>
      <c r="H757" s="819"/>
      <c r="I757" s="819"/>
      <c r="J757" s="819"/>
      <c r="K757" s="820"/>
      <c r="L757" s="819"/>
      <c r="M757" s="652"/>
      <c r="N757" s="652"/>
      <c r="O757" s="652"/>
    </row>
    <row r="758" spans="2:15" s="619" customFormat="1">
      <c r="B758" s="818"/>
      <c r="C758" s="818"/>
      <c r="D758" s="819"/>
      <c r="E758" s="819"/>
      <c r="F758" s="819"/>
      <c r="G758" s="819"/>
      <c r="H758" s="819"/>
      <c r="I758" s="819"/>
      <c r="J758" s="819"/>
      <c r="K758" s="820"/>
      <c r="L758" s="819"/>
      <c r="M758" s="652"/>
      <c r="N758" s="652"/>
      <c r="O758" s="652"/>
    </row>
    <row r="759" spans="2:15" s="619" customFormat="1">
      <c r="B759" s="818"/>
      <c r="C759" s="818"/>
      <c r="D759" s="819"/>
      <c r="E759" s="819"/>
      <c r="F759" s="819"/>
      <c r="G759" s="819"/>
      <c r="H759" s="819"/>
      <c r="I759" s="819"/>
      <c r="J759" s="819"/>
      <c r="K759" s="820"/>
      <c r="L759" s="819"/>
      <c r="M759" s="652"/>
      <c r="N759" s="652"/>
      <c r="O759" s="652"/>
    </row>
    <row r="760" spans="2:15" s="619" customFormat="1">
      <c r="B760" s="818"/>
      <c r="C760" s="818"/>
      <c r="D760" s="819"/>
      <c r="E760" s="819"/>
      <c r="F760" s="819"/>
      <c r="G760" s="819"/>
      <c r="H760" s="819"/>
      <c r="I760" s="819"/>
      <c r="J760" s="819"/>
      <c r="K760" s="820"/>
      <c r="L760" s="819"/>
      <c r="M760" s="652"/>
      <c r="N760" s="652"/>
      <c r="O760" s="652"/>
    </row>
    <row r="761" spans="2:15" s="619" customFormat="1">
      <c r="B761" s="818"/>
      <c r="C761" s="818"/>
      <c r="D761" s="819"/>
      <c r="E761" s="819"/>
      <c r="F761" s="819"/>
      <c r="G761" s="819"/>
      <c r="H761" s="819"/>
      <c r="I761" s="819"/>
      <c r="J761" s="819"/>
      <c r="K761" s="820"/>
      <c r="L761" s="819"/>
      <c r="M761" s="652"/>
      <c r="N761" s="652"/>
      <c r="O761" s="652"/>
    </row>
    <row r="762" spans="2:15" s="619" customFormat="1">
      <c r="B762" s="818"/>
      <c r="C762" s="818"/>
      <c r="D762" s="819"/>
      <c r="E762" s="819"/>
      <c r="F762" s="819"/>
      <c r="G762" s="819"/>
      <c r="H762" s="819"/>
      <c r="I762" s="819"/>
      <c r="J762" s="819"/>
      <c r="K762" s="820"/>
      <c r="L762" s="819"/>
      <c r="M762" s="652"/>
      <c r="N762" s="652"/>
      <c r="O762" s="652"/>
    </row>
    <row r="763" spans="2:15" s="619" customFormat="1">
      <c r="B763" s="818"/>
      <c r="C763" s="818"/>
      <c r="D763" s="819"/>
      <c r="E763" s="819"/>
      <c r="F763" s="819"/>
      <c r="G763" s="819"/>
      <c r="H763" s="819"/>
      <c r="I763" s="819"/>
      <c r="J763" s="819"/>
      <c r="K763" s="820"/>
      <c r="L763" s="819"/>
      <c r="M763" s="652"/>
      <c r="N763" s="652"/>
      <c r="O763" s="652"/>
    </row>
    <row r="764" spans="2:15" s="619" customFormat="1">
      <c r="B764" s="818"/>
      <c r="C764" s="818"/>
      <c r="D764" s="819"/>
      <c r="E764" s="819"/>
      <c r="F764" s="819"/>
      <c r="G764" s="819"/>
      <c r="H764" s="819"/>
      <c r="I764" s="819"/>
      <c r="J764" s="819"/>
      <c r="K764" s="820"/>
      <c r="L764" s="819"/>
      <c r="M764" s="652"/>
      <c r="N764" s="652"/>
      <c r="O764" s="652"/>
    </row>
    <row r="765" spans="2:15" s="619" customFormat="1">
      <c r="B765" s="818"/>
      <c r="C765" s="818"/>
      <c r="D765" s="819"/>
      <c r="E765" s="819"/>
      <c r="F765" s="819"/>
      <c r="G765" s="819"/>
      <c r="H765" s="819"/>
      <c r="I765" s="819"/>
      <c r="J765" s="819"/>
      <c r="K765" s="820"/>
      <c r="L765" s="819"/>
      <c r="M765" s="652"/>
      <c r="N765" s="652"/>
      <c r="O765" s="652"/>
    </row>
    <row r="766" spans="2:15" s="619" customFormat="1">
      <c r="B766" s="818"/>
      <c r="C766" s="818"/>
      <c r="D766" s="819"/>
      <c r="E766" s="819"/>
      <c r="F766" s="819"/>
      <c r="G766" s="819"/>
      <c r="H766" s="819"/>
      <c r="I766" s="819"/>
      <c r="J766" s="819"/>
      <c r="K766" s="820"/>
      <c r="L766" s="819"/>
      <c r="M766" s="652"/>
      <c r="N766" s="652"/>
      <c r="O766" s="652"/>
    </row>
    <row r="767" spans="2:15" s="619" customFormat="1">
      <c r="B767" s="818"/>
      <c r="C767" s="818"/>
      <c r="D767" s="819"/>
      <c r="E767" s="819"/>
      <c r="F767" s="819"/>
      <c r="G767" s="819"/>
      <c r="H767" s="819"/>
      <c r="I767" s="819"/>
      <c r="J767" s="819"/>
      <c r="K767" s="820"/>
      <c r="L767" s="819"/>
      <c r="M767" s="652"/>
      <c r="N767" s="652"/>
      <c r="O767" s="652"/>
    </row>
    <row r="768" spans="2:15" s="619" customFormat="1">
      <c r="B768" s="818"/>
      <c r="C768" s="818"/>
      <c r="D768" s="819"/>
      <c r="E768" s="819"/>
      <c r="F768" s="819"/>
      <c r="G768" s="819"/>
      <c r="H768" s="819"/>
      <c r="I768" s="819"/>
      <c r="J768" s="819"/>
      <c r="K768" s="820"/>
      <c r="L768" s="819"/>
      <c r="M768" s="652"/>
      <c r="N768" s="652"/>
      <c r="O768" s="652"/>
    </row>
    <row r="769" spans="2:15" s="619" customFormat="1">
      <c r="B769" s="818"/>
      <c r="C769" s="818"/>
      <c r="D769" s="819"/>
      <c r="E769" s="819"/>
      <c r="F769" s="819"/>
      <c r="G769" s="819"/>
      <c r="H769" s="819"/>
      <c r="I769" s="819"/>
      <c r="J769" s="819"/>
      <c r="K769" s="820"/>
      <c r="L769" s="819"/>
      <c r="M769" s="652"/>
      <c r="N769" s="652"/>
      <c r="O769" s="652"/>
    </row>
    <row r="770" spans="2:15" s="619" customFormat="1">
      <c r="B770" s="818"/>
      <c r="C770" s="818"/>
      <c r="D770" s="819"/>
      <c r="E770" s="819"/>
      <c r="F770" s="819"/>
      <c r="G770" s="819"/>
      <c r="H770" s="819"/>
      <c r="I770" s="819"/>
      <c r="J770" s="819"/>
      <c r="K770" s="820"/>
      <c r="L770" s="819"/>
      <c r="M770" s="652"/>
      <c r="N770" s="652"/>
      <c r="O770" s="652"/>
    </row>
    <row r="771" spans="2:15" s="619" customFormat="1">
      <c r="B771" s="818"/>
      <c r="C771" s="818"/>
      <c r="D771" s="819"/>
      <c r="E771" s="819"/>
      <c r="F771" s="819"/>
      <c r="G771" s="819"/>
      <c r="H771" s="819"/>
      <c r="I771" s="819"/>
      <c r="J771" s="819"/>
      <c r="K771" s="820"/>
      <c r="L771" s="819"/>
      <c r="M771" s="652"/>
      <c r="N771" s="652"/>
      <c r="O771" s="652"/>
    </row>
    <row r="772" spans="2:15" s="619" customFormat="1">
      <c r="B772" s="818"/>
      <c r="C772" s="818"/>
      <c r="D772" s="819"/>
      <c r="E772" s="819"/>
      <c r="F772" s="819"/>
      <c r="G772" s="819"/>
      <c r="H772" s="819"/>
      <c r="I772" s="819"/>
      <c r="J772" s="819"/>
      <c r="K772" s="820"/>
      <c r="L772" s="819"/>
      <c r="M772" s="652"/>
      <c r="N772" s="652"/>
      <c r="O772" s="652"/>
    </row>
    <row r="773" spans="2:15" s="619" customFormat="1">
      <c r="B773" s="818"/>
      <c r="C773" s="818"/>
      <c r="D773" s="819"/>
      <c r="E773" s="819"/>
      <c r="F773" s="819"/>
      <c r="G773" s="819"/>
      <c r="H773" s="819"/>
      <c r="I773" s="819"/>
      <c r="J773" s="819"/>
      <c r="K773" s="820"/>
      <c r="L773" s="819"/>
      <c r="M773" s="652"/>
      <c r="N773" s="652"/>
      <c r="O773" s="652"/>
    </row>
    <row r="774" spans="2:15" s="619" customFormat="1">
      <c r="B774" s="818"/>
      <c r="C774" s="818"/>
      <c r="D774" s="819"/>
      <c r="E774" s="819"/>
      <c r="F774" s="819"/>
      <c r="G774" s="819"/>
      <c r="H774" s="819"/>
      <c r="I774" s="819"/>
      <c r="J774" s="819"/>
      <c r="K774" s="820"/>
      <c r="L774" s="819"/>
      <c r="M774" s="652"/>
      <c r="N774" s="652"/>
      <c r="O774" s="652"/>
    </row>
    <row r="775" spans="2:15" s="619" customFormat="1">
      <c r="B775" s="818"/>
      <c r="C775" s="818"/>
      <c r="D775" s="819"/>
      <c r="E775" s="819"/>
      <c r="F775" s="819"/>
      <c r="G775" s="819"/>
      <c r="H775" s="819"/>
      <c r="I775" s="819"/>
      <c r="J775" s="819"/>
      <c r="K775" s="820"/>
      <c r="L775" s="819"/>
      <c r="M775" s="652"/>
      <c r="N775" s="652"/>
      <c r="O775" s="652"/>
    </row>
    <row r="776" spans="2:15" s="619" customFormat="1">
      <c r="B776" s="818"/>
      <c r="C776" s="818"/>
      <c r="D776" s="819"/>
      <c r="E776" s="819"/>
      <c r="F776" s="819"/>
      <c r="G776" s="819"/>
      <c r="H776" s="819"/>
      <c r="I776" s="819"/>
      <c r="J776" s="819"/>
      <c r="K776" s="820"/>
      <c r="L776" s="819"/>
      <c r="M776" s="652"/>
      <c r="N776" s="652"/>
      <c r="O776" s="652"/>
    </row>
    <row r="777" spans="2:15" s="619" customFormat="1">
      <c r="B777" s="818"/>
      <c r="C777" s="818"/>
      <c r="D777" s="819"/>
      <c r="E777" s="819"/>
      <c r="F777" s="819"/>
      <c r="G777" s="819"/>
      <c r="H777" s="819"/>
      <c r="I777" s="819"/>
      <c r="J777" s="819"/>
      <c r="K777" s="820"/>
      <c r="L777" s="819"/>
      <c r="M777" s="652"/>
      <c r="N777" s="652"/>
      <c r="O777" s="652"/>
    </row>
    <row r="778" spans="2:15" s="619" customFormat="1">
      <c r="B778" s="818"/>
      <c r="C778" s="818"/>
      <c r="D778" s="819"/>
      <c r="E778" s="819"/>
      <c r="F778" s="819"/>
      <c r="G778" s="819"/>
      <c r="H778" s="819"/>
      <c r="I778" s="819"/>
      <c r="J778" s="819"/>
      <c r="K778" s="820"/>
      <c r="L778" s="819"/>
      <c r="M778" s="652"/>
      <c r="N778" s="652"/>
      <c r="O778" s="652"/>
    </row>
    <row r="779" spans="2:15" s="619" customFormat="1">
      <c r="B779" s="818"/>
      <c r="C779" s="818"/>
      <c r="D779" s="819"/>
      <c r="E779" s="819"/>
      <c r="F779" s="819"/>
      <c r="G779" s="819"/>
      <c r="H779" s="819"/>
      <c r="I779" s="819"/>
      <c r="J779" s="819"/>
      <c r="K779" s="820"/>
      <c r="L779" s="819"/>
      <c r="M779" s="652"/>
      <c r="N779" s="652"/>
      <c r="O779" s="652"/>
    </row>
    <row r="780" spans="2:15" s="619" customFormat="1">
      <c r="B780" s="818"/>
      <c r="C780" s="818"/>
      <c r="D780" s="819"/>
      <c r="E780" s="819"/>
      <c r="F780" s="819"/>
      <c r="G780" s="819"/>
      <c r="H780" s="819"/>
      <c r="I780" s="819"/>
      <c r="J780" s="819"/>
      <c r="K780" s="820"/>
      <c r="L780" s="819"/>
      <c r="M780" s="652"/>
      <c r="N780" s="652"/>
      <c r="O780" s="652"/>
    </row>
    <row r="781" spans="2:15" s="619" customFormat="1">
      <c r="B781" s="818"/>
      <c r="C781" s="818"/>
      <c r="D781" s="819"/>
      <c r="E781" s="819"/>
      <c r="F781" s="819"/>
      <c r="G781" s="819"/>
      <c r="H781" s="819"/>
      <c r="I781" s="819"/>
      <c r="J781" s="819"/>
      <c r="K781" s="820"/>
      <c r="L781" s="819"/>
      <c r="M781" s="652"/>
      <c r="N781" s="652"/>
      <c r="O781" s="652"/>
    </row>
    <row r="782" spans="2:15" s="619" customFormat="1">
      <c r="B782" s="818"/>
      <c r="C782" s="818"/>
      <c r="D782" s="819"/>
      <c r="E782" s="819"/>
      <c r="F782" s="819"/>
      <c r="G782" s="819"/>
      <c r="H782" s="819"/>
      <c r="I782" s="819"/>
      <c r="J782" s="819"/>
      <c r="K782" s="820"/>
      <c r="L782" s="819"/>
      <c r="M782" s="652"/>
      <c r="N782" s="652"/>
      <c r="O782" s="652"/>
    </row>
    <row r="783" spans="2:15" s="619" customFormat="1">
      <c r="B783" s="818"/>
      <c r="C783" s="818"/>
      <c r="D783" s="819"/>
      <c r="E783" s="819"/>
      <c r="F783" s="819"/>
      <c r="G783" s="819"/>
      <c r="H783" s="819"/>
      <c r="I783" s="819"/>
      <c r="J783" s="819"/>
      <c r="K783" s="820"/>
      <c r="L783" s="819"/>
      <c r="M783" s="652"/>
      <c r="N783" s="652"/>
      <c r="O783" s="652"/>
    </row>
    <row r="784" spans="2:15" s="619" customFormat="1">
      <c r="B784" s="818"/>
      <c r="C784" s="818"/>
      <c r="D784" s="819"/>
      <c r="E784" s="819"/>
      <c r="F784" s="819"/>
      <c r="G784" s="819"/>
      <c r="H784" s="819"/>
      <c r="I784" s="819"/>
      <c r="J784" s="819"/>
      <c r="K784" s="820"/>
      <c r="L784" s="819"/>
      <c r="M784" s="652"/>
      <c r="N784" s="652"/>
      <c r="O784" s="652"/>
    </row>
    <row r="785" spans="2:15" s="619" customFormat="1">
      <c r="B785" s="818"/>
      <c r="C785" s="818"/>
      <c r="D785" s="819"/>
      <c r="E785" s="819"/>
      <c r="F785" s="819"/>
      <c r="G785" s="819"/>
      <c r="H785" s="819"/>
      <c r="I785" s="819"/>
      <c r="J785" s="819"/>
      <c r="K785" s="820"/>
      <c r="L785" s="819"/>
      <c r="M785" s="652"/>
      <c r="N785" s="652"/>
      <c r="O785" s="652"/>
    </row>
    <row r="786" spans="2:15" s="619" customFormat="1">
      <c r="B786" s="818"/>
      <c r="C786" s="818"/>
      <c r="D786" s="819"/>
      <c r="E786" s="819"/>
      <c r="F786" s="819"/>
      <c r="G786" s="819"/>
      <c r="H786" s="819"/>
      <c r="I786" s="819"/>
      <c r="J786" s="819"/>
      <c r="K786" s="820"/>
      <c r="L786" s="819"/>
      <c r="M786" s="652"/>
      <c r="N786" s="652"/>
      <c r="O786" s="652"/>
    </row>
    <row r="787" spans="2:15" s="619" customFormat="1">
      <c r="B787" s="818"/>
      <c r="C787" s="818"/>
      <c r="D787" s="819"/>
      <c r="E787" s="819"/>
      <c r="F787" s="819"/>
      <c r="G787" s="819"/>
      <c r="H787" s="819"/>
      <c r="I787" s="819"/>
      <c r="J787" s="819"/>
      <c r="K787" s="820"/>
      <c r="L787" s="819"/>
      <c r="M787" s="652"/>
      <c r="N787" s="652"/>
      <c r="O787" s="652"/>
    </row>
    <row r="788" spans="2:15" s="619" customFormat="1">
      <c r="B788" s="818"/>
      <c r="C788" s="818"/>
      <c r="D788" s="819"/>
      <c r="E788" s="819"/>
      <c r="F788" s="819"/>
      <c r="G788" s="819"/>
      <c r="H788" s="819"/>
      <c r="I788" s="819"/>
      <c r="J788" s="819"/>
      <c r="K788" s="820"/>
      <c r="L788" s="819"/>
      <c r="M788" s="652"/>
      <c r="N788" s="652"/>
      <c r="O788" s="652"/>
    </row>
    <row r="789" spans="2:15" s="619" customFormat="1">
      <c r="B789" s="818"/>
      <c r="C789" s="818"/>
      <c r="D789" s="819"/>
      <c r="E789" s="819"/>
      <c r="F789" s="819"/>
      <c r="G789" s="819"/>
      <c r="H789" s="819"/>
      <c r="I789" s="819"/>
      <c r="J789" s="819"/>
      <c r="K789" s="820"/>
      <c r="L789" s="819"/>
      <c r="M789" s="652"/>
      <c r="N789" s="652"/>
      <c r="O789" s="652"/>
    </row>
    <row r="790" spans="2:15" s="619" customFormat="1">
      <c r="B790" s="818"/>
      <c r="C790" s="818"/>
      <c r="D790" s="819"/>
      <c r="E790" s="819"/>
      <c r="F790" s="819"/>
      <c r="G790" s="819"/>
      <c r="H790" s="819"/>
      <c r="I790" s="819"/>
      <c r="J790" s="819"/>
      <c r="K790" s="820"/>
      <c r="L790" s="819"/>
      <c r="M790" s="652"/>
      <c r="N790" s="652"/>
      <c r="O790" s="652"/>
    </row>
    <row r="791" spans="2:15" s="619" customFormat="1">
      <c r="B791" s="818"/>
      <c r="C791" s="818"/>
      <c r="D791" s="819"/>
      <c r="E791" s="819"/>
      <c r="F791" s="819"/>
      <c r="G791" s="819"/>
      <c r="H791" s="819"/>
      <c r="I791" s="819"/>
      <c r="J791" s="819"/>
      <c r="K791" s="820"/>
      <c r="L791" s="819"/>
      <c r="M791" s="652"/>
      <c r="N791" s="652"/>
      <c r="O791" s="652"/>
    </row>
    <row r="792" spans="2:15" s="619" customFormat="1">
      <c r="B792" s="818"/>
      <c r="C792" s="818"/>
      <c r="D792" s="819"/>
      <c r="E792" s="819"/>
      <c r="F792" s="819"/>
      <c r="G792" s="819"/>
      <c r="H792" s="819"/>
      <c r="I792" s="819"/>
      <c r="J792" s="819"/>
      <c r="K792" s="820"/>
      <c r="L792" s="819"/>
      <c r="M792" s="652"/>
      <c r="N792" s="652"/>
      <c r="O792" s="652"/>
    </row>
    <row r="793" spans="2:15" s="619" customFormat="1">
      <c r="B793" s="818"/>
      <c r="C793" s="818"/>
      <c r="D793" s="819"/>
      <c r="E793" s="819"/>
      <c r="F793" s="819"/>
      <c r="G793" s="819"/>
      <c r="H793" s="819"/>
      <c r="I793" s="819"/>
      <c r="J793" s="819"/>
      <c r="K793" s="820"/>
      <c r="L793" s="819"/>
      <c r="M793" s="652"/>
      <c r="N793" s="652"/>
      <c r="O793" s="652"/>
    </row>
    <row r="794" spans="2:15" s="619" customFormat="1">
      <c r="B794" s="818"/>
      <c r="C794" s="818"/>
      <c r="D794" s="819"/>
      <c r="E794" s="819"/>
      <c r="F794" s="819"/>
      <c r="G794" s="819"/>
      <c r="H794" s="819"/>
      <c r="I794" s="819"/>
      <c r="J794" s="819"/>
      <c r="K794" s="820"/>
      <c r="L794" s="819"/>
      <c r="M794" s="652"/>
      <c r="N794" s="652"/>
      <c r="O794" s="652"/>
    </row>
    <row r="795" spans="2:15" s="619" customFormat="1">
      <c r="B795" s="818"/>
      <c r="C795" s="818"/>
      <c r="D795" s="819"/>
      <c r="E795" s="819"/>
      <c r="F795" s="819"/>
      <c r="G795" s="819"/>
      <c r="H795" s="819"/>
      <c r="I795" s="819"/>
      <c r="J795" s="819"/>
      <c r="K795" s="820"/>
      <c r="L795" s="819"/>
      <c r="M795" s="652"/>
      <c r="N795" s="652"/>
      <c r="O795" s="652"/>
    </row>
    <row r="796" spans="2:15" s="619" customFormat="1">
      <c r="B796" s="818"/>
      <c r="C796" s="818"/>
      <c r="D796" s="819"/>
      <c r="E796" s="819"/>
      <c r="F796" s="819"/>
      <c r="G796" s="819"/>
      <c r="H796" s="819"/>
      <c r="I796" s="819"/>
      <c r="J796" s="819"/>
      <c r="K796" s="820"/>
      <c r="L796" s="819"/>
      <c r="M796" s="652"/>
      <c r="N796" s="652"/>
      <c r="O796" s="652"/>
    </row>
    <row r="797" spans="2:15" s="619" customFormat="1">
      <c r="B797" s="818"/>
      <c r="C797" s="818"/>
      <c r="D797" s="819"/>
      <c r="E797" s="819"/>
      <c r="F797" s="819"/>
      <c r="G797" s="819"/>
      <c r="H797" s="819"/>
      <c r="I797" s="819"/>
      <c r="J797" s="819"/>
      <c r="K797" s="820"/>
      <c r="L797" s="819"/>
      <c r="M797" s="652"/>
      <c r="N797" s="652"/>
      <c r="O797" s="652"/>
    </row>
    <row r="798" spans="2:15" s="619" customFormat="1">
      <c r="B798" s="818"/>
      <c r="C798" s="818"/>
      <c r="D798" s="819"/>
      <c r="E798" s="819"/>
      <c r="F798" s="819"/>
      <c r="G798" s="819"/>
      <c r="H798" s="819"/>
      <c r="I798" s="819"/>
      <c r="J798" s="819"/>
      <c r="K798" s="820"/>
      <c r="L798" s="819"/>
      <c r="M798" s="652"/>
      <c r="N798" s="652"/>
      <c r="O798" s="652"/>
    </row>
    <row r="799" spans="2:15" s="619" customFormat="1">
      <c r="B799" s="818"/>
      <c r="C799" s="818"/>
      <c r="D799" s="819"/>
      <c r="E799" s="819"/>
      <c r="F799" s="819"/>
      <c r="G799" s="819"/>
      <c r="H799" s="819"/>
      <c r="I799" s="819"/>
      <c r="J799" s="819"/>
      <c r="K799" s="820"/>
      <c r="L799" s="819"/>
      <c r="M799" s="652"/>
      <c r="N799" s="652"/>
      <c r="O799" s="652"/>
    </row>
    <row r="800" spans="2:15" s="619" customFormat="1">
      <c r="B800" s="818"/>
      <c r="C800" s="818"/>
      <c r="D800" s="819"/>
      <c r="E800" s="819"/>
      <c r="F800" s="819"/>
      <c r="G800" s="819"/>
      <c r="H800" s="819"/>
      <c r="I800" s="819"/>
      <c r="J800" s="819"/>
      <c r="K800" s="820"/>
      <c r="L800" s="819"/>
      <c r="M800" s="652"/>
      <c r="N800" s="652"/>
      <c r="O800" s="652"/>
    </row>
    <row r="801" spans="2:15" s="619" customFormat="1">
      <c r="B801" s="818"/>
      <c r="C801" s="818"/>
      <c r="D801" s="819"/>
      <c r="E801" s="819"/>
      <c r="F801" s="819"/>
      <c r="G801" s="819"/>
      <c r="H801" s="819"/>
      <c r="I801" s="819"/>
      <c r="J801" s="819"/>
      <c r="K801" s="820"/>
      <c r="L801" s="819"/>
      <c r="M801" s="652"/>
      <c r="N801" s="652"/>
      <c r="O801" s="652"/>
    </row>
    <row r="802" spans="2:15" s="619" customFormat="1">
      <c r="B802" s="818"/>
      <c r="C802" s="818"/>
      <c r="D802" s="819"/>
      <c r="E802" s="819"/>
      <c r="F802" s="819"/>
      <c r="G802" s="819"/>
      <c r="H802" s="819"/>
      <c r="I802" s="819"/>
      <c r="J802" s="819"/>
      <c r="K802" s="820"/>
      <c r="L802" s="819"/>
      <c r="M802" s="652"/>
      <c r="N802" s="652"/>
      <c r="O802" s="652"/>
    </row>
    <row r="803" spans="2:15" s="619" customFormat="1">
      <c r="B803" s="818"/>
      <c r="C803" s="818"/>
      <c r="D803" s="819"/>
      <c r="E803" s="819"/>
      <c r="F803" s="819"/>
      <c r="G803" s="819"/>
      <c r="H803" s="819"/>
      <c r="I803" s="819"/>
      <c r="J803" s="819"/>
      <c r="K803" s="820"/>
      <c r="L803" s="819"/>
      <c r="M803" s="652"/>
      <c r="N803" s="652"/>
      <c r="O803" s="652"/>
    </row>
    <row r="804" spans="2:15" s="619" customFormat="1">
      <c r="B804" s="818"/>
      <c r="C804" s="818"/>
      <c r="D804" s="819"/>
      <c r="E804" s="819"/>
      <c r="F804" s="819"/>
      <c r="G804" s="819"/>
      <c r="H804" s="819"/>
      <c r="I804" s="819"/>
      <c r="J804" s="819"/>
      <c r="K804" s="820"/>
      <c r="L804" s="819"/>
      <c r="M804" s="652"/>
      <c r="N804" s="652"/>
      <c r="O804" s="652"/>
    </row>
    <row r="805" spans="2:15" s="619" customFormat="1">
      <c r="B805" s="818"/>
      <c r="C805" s="818"/>
      <c r="D805" s="819"/>
      <c r="E805" s="819"/>
      <c r="F805" s="819"/>
      <c r="G805" s="819"/>
      <c r="H805" s="819"/>
      <c r="I805" s="819"/>
      <c r="J805" s="819"/>
      <c r="K805" s="820"/>
      <c r="L805" s="819"/>
      <c r="M805" s="652"/>
      <c r="N805" s="652"/>
      <c r="O805" s="652"/>
    </row>
    <row r="806" spans="2:15" s="619" customFormat="1">
      <c r="B806" s="818"/>
      <c r="C806" s="818"/>
      <c r="D806" s="819"/>
      <c r="E806" s="819"/>
      <c r="F806" s="819"/>
      <c r="G806" s="819"/>
      <c r="H806" s="819"/>
      <c r="I806" s="819"/>
      <c r="J806" s="819"/>
      <c r="K806" s="820"/>
      <c r="L806" s="819"/>
      <c r="M806" s="652"/>
      <c r="N806" s="652"/>
      <c r="O806" s="652"/>
    </row>
    <row r="807" spans="2:15" s="619" customFormat="1">
      <c r="B807" s="818"/>
      <c r="C807" s="818"/>
      <c r="D807" s="819"/>
      <c r="E807" s="819"/>
      <c r="F807" s="819"/>
      <c r="G807" s="819"/>
      <c r="H807" s="819"/>
      <c r="I807" s="819"/>
      <c r="J807" s="819"/>
      <c r="K807" s="820"/>
      <c r="L807" s="819"/>
      <c r="M807" s="652"/>
      <c r="N807" s="652"/>
      <c r="O807" s="652"/>
    </row>
    <row r="808" spans="2:15" s="619" customFormat="1">
      <c r="B808" s="818"/>
      <c r="C808" s="818"/>
      <c r="D808" s="819"/>
      <c r="E808" s="819"/>
      <c r="F808" s="819"/>
      <c r="G808" s="819"/>
      <c r="H808" s="819"/>
      <c r="I808" s="819"/>
      <c r="J808" s="819"/>
      <c r="K808" s="820"/>
      <c r="L808" s="819"/>
      <c r="M808" s="652"/>
      <c r="N808" s="652"/>
      <c r="O808" s="652"/>
    </row>
    <row r="809" spans="2:15" s="619" customFormat="1">
      <c r="B809" s="818"/>
      <c r="C809" s="818"/>
      <c r="D809" s="819"/>
      <c r="E809" s="819"/>
      <c r="F809" s="819"/>
      <c r="G809" s="819"/>
      <c r="H809" s="819"/>
      <c r="I809" s="819"/>
      <c r="J809" s="819"/>
      <c r="K809" s="820"/>
      <c r="L809" s="819"/>
      <c r="M809" s="652"/>
      <c r="N809" s="652"/>
      <c r="O809" s="652"/>
    </row>
    <row r="810" spans="2:15" s="619" customFormat="1">
      <c r="B810" s="818"/>
      <c r="C810" s="818"/>
      <c r="D810" s="819"/>
      <c r="E810" s="819"/>
      <c r="F810" s="819"/>
      <c r="G810" s="819"/>
      <c r="H810" s="819"/>
      <c r="I810" s="819"/>
      <c r="J810" s="819"/>
      <c r="K810" s="820"/>
      <c r="L810" s="819"/>
      <c r="M810" s="652"/>
      <c r="N810" s="652"/>
      <c r="O810" s="652"/>
    </row>
    <row r="811" spans="2:15" s="619" customFormat="1">
      <c r="B811" s="818"/>
      <c r="C811" s="818"/>
      <c r="D811" s="819"/>
      <c r="E811" s="819"/>
      <c r="F811" s="819"/>
      <c r="G811" s="819"/>
      <c r="H811" s="819"/>
      <c r="I811" s="819"/>
      <c r="J811" s="819"/>
      <c r="K811" s="820"/>
      <c r="L811" s="819"/>
      <c r="M811" s="652"/>
      <c r="N811" s="652"/>
      <c r="O811" s="652"/>
    </row>
    <row r="812" spans="2:15" s="619" customFormat="1">
      <c r="B812" s="818"/>
      <c r="C812" s="818"/>
      <c r="D812" s="819"/>
      <c r="E812" s="819"/>
      <c r="F812" s="819"/>
      <c r="G812" s="819"/>
      <c r="H812" s="819"/>
      <c r="I812" s="819"/>
      <c r="J812" s="819"/>
      <c r="K812" s="820"/>
      <c r="L812" s="819"/>
      <c r="M812" s="652"/>
      <c r="N812" s="652"/>
      <c r="O812" s="652"/>
    </row>
    <row r="813" spans="2:15" s="619" customFormat="1">
      <c r="B813" s="818"/>
      <c r="C813" s="818"/>
      <c r="D813" s="819"/>
      <c r="E813" s="819"/>
      <c r="F813" s="819"/>
      <c r="G813" s="819"/>
      <c r="H813" s="819"/>
      <c r="I813" s="819"/>
      <c r="J813" s="819"/>
      <c r="K813" s="820"/>
      <c r="L813" s="819"/>
      <c r="M813" s="652"/>
      <c r="N813" s="652"/>
      <c r="O813" s="652"/>
    </row>
    <row r="814" spans="2:15" s="619" customFormat="1">
      <c r="B814" s="818"/>
      <c r="C814" s="818"/>
      <c r="D814" s="819"/>
      <c r="E814" s="819"/>
      <c r="F814" s="819"/>
      <c r="G814" s="819"/>
      <c r="H814" s="819"/>
      <c r="I814" s="819"/>
      <c r="J814" s="819"/>
      <c r="K814" s="820"/>
      <c r="L814" s="819"/>
      <c r="M814" s="652"/>
      <c r="N814" s="652"/>
      <c r="O814" s="652"/>
    </row>
    <row r="815" spans="2:15" s="619" customFormat="1">
      <c r="B815" s="818"/>
      <c r="C815" s="818"/>
      <c r="D815" s="819"/>
      <c r="E815" s="819"/>
      <c r="F815" s="819"/>
      <c r="G815" s="819"/>
      <c r="H815" s="819"/>
      <c r="I815" s="819"/>
      <c r="J815" s="819"/>
      <c r="K815" s="820"/>
      <c r="L815" s="819"/>
      <c r="M815" s="652"/>
      <c r="N815" s="652"/>
      <c r="O815" s="652"/>
    </row>
    <row r="816" spans="2:15" s="619" customFormat="1">
      <c r="B816" s="818"/>
      <c r="C816" s="818"/>
      <c r="D816" s="819"/>
      <c r="E816" s="819"/>
      <c r="F816" s="819"/>
      <c r="G816" s="819"/>
      <c r="H816" s="819"/>
      <c r="I816" s="819"/>
      <c r="J816" s="819"/>
      <c r="K816" s="820"/>
      <c r="L816" s="819"/>
      <c r="M816" s="652"/>
      <c r="N816" s="652"/>
      <c r="O816" s="652"/>
    </row>
    <row r="817" spans="2:15" s="619" customFormat="1">
      <c r="B817" s="818"/>
      <c r="C817" s="818"/>
      <c r="D817" s="819"/>
      <c r="E817" s="819"/>
      <c r="F817" s="819"/>
      <c r="G817" s="819"/>
      <c r="H817" s="819"/>
      <c r="I817" s="819"/>
      <c r="J817" s="819"/>
      <c r="K817" s="820"/>
      <c r="L817" s="819"/>
      <c r="M817" s="652"/>
      <c r="N817" s="652"/>
      <c r="O817" s="652"/>
    </row>
    <row r="818" spans="2:15" s="619" customFormat="1">
      <c r="B818" s="818"/>
      <c r="C818" s="818"/>
      <c r="D818" s="819"/>
      <c r="E818" s="819"/>
      <c r="F818" s="819"/>
      <c r="G818" s="819"/>
      <c r="H818" s="819"/>
      <c r="I818" s="819"/>
      <c r="J818" s="819"/>
      <c r="K818" s="820"/>
      <c r="L818" s="819"/>
      <c r="M818" s="652"/>
      <c r="N818" s="652"/>
      <c r="O818" s="652"/>
    </row>
    <row r="819" spans="2:15" s="619" customFormat="1">
      <c r="B819" s="818"/>
      <c r="C819" s="818"/>
      <c r="D819" s="819"/>
      <c r="E819" s="819"/>
      <c r="F819" s="819"/>
      <c r="G819" s="819"/>
      <c r="H819" s="819"/>
      <c r="I819" s="819"/>
      <c r="J819" s="819"/>
      <c r="K819" s="820"/>
      <c r="L819" s="819"/>
      <c r="M819" s="652"/>
      <c r="N819" s="652"/>
      <c r="O819" s="652"/>
    </row>
    <row r="820" spans="2:15" s="619" customFormat="1">
      <c r="B820" s="818"/>
      <c r="C820" s="818"/>
      <c r="D820" s="819"/>
      <c r="E820" s="819"/>
      <c r="F820" s="819"/>
      <c r="G820" s="819"/>
      <c r="H820" s="819"/>
      <c r="I820" s="819"/>
      <c r="J820" s="819"/>
      <c r="K820" s="820"/>
      <c r="L820" s="819"/>
      <c r="M820" s="652"/>
      <c r="N820" s="652"/>
      <c r="O820" s="652"/>
    </row>
    <row r="821" spans="2:15" s="619" customFormat="1">
      <c r="B821" s="818"/>
      <c r="C821" s="818"/>
      <c r="D821" s="819"/>
      <c r="E821" s="819"/>
      <c r="F821" s="819"/>
      <c r="G821" s="819"/>
      <c r="H821" s="819"/>
      <c r="I821" s="819"/>
      <c r="J821" s="819"/>
      <c r="K821" s="820"/>
      <c r="L821" s="819"/>
      <c r="M821" s="652"/>
      <c r="N821" s="652"/>
      <c r="O821" s="652"/>
    </row>
    <row r="822" spans="2:15" s="619" customFormat="1">
      <c r="B822" s="818"/>
      <c r="C822" s="818"/>
      <c r="D822" s="819"/>
      <c r="E822" s="819"/>
      <c r="F822" s="819"/>
      <c r="G822" s="819"/>
      <c r="H822" s="819"/>
      <c r="I822" s="819"/>
      <c r="J822" s="819"/>
      <c r="K822" s="820"/>
      <c r="L822" s="819"/>
      <c r="M822" s="652"/>
      <c r="N822" s="652"/>
      <c r="O822" s="652"/>
    </row>
    <row r="823" spans="2:15" s="619" customFormat="1">
      <c r="B823" s="818"/>
      <c r="C823" s="818"/>
      <c r="D823" s="819"/>
      <c r="E823" s="819"/>
      <c r="F823" s="819"/>
      <c r="G823" s="819"/>
      <c r="H823" s="819"/>
      <c r="I823" s="819"/>
      <c r="J823" s="819"/>
      <c r="K823" s="820"/>
      <c r="L823" s="819"/>
      <c r="M823" s="652"/>
      <c r="N823" s="652"/>
      <c r="O823" s="652"/>
    </row>
    <row r="824" spans="2:15" s="619" customFormat="1">
      <c r="B824" s="818"/>
      <c r="C824" s="818"/>
      <c r="D824" s="819"/>
      <c r="E824" s="819"/>
      <c r="F824" s="819"/>
      <c r="G824" s="819"/>
      <c r="H824" s="819"/>
      <c r="I824" s="819"/>
      <c r="J824" s="819"/>
      <c r="K824" s="820"/>
      <c r="L824" s="819"/>
      <c r="M824" s="652"/>
      <c r="N824" s="652"/>
      <c r="O824" s="652"/>
    </row>
    <row r="825" spans="2:15" s="619" customFormat="1">
      <c r="B825" s="818"/>
      <c r="C825" s="818"/>
      <c r="D825" s="819"/>
      <c r="E825" s="819"/>
      <c r="F825" s="819"/>
      <c r="G825" s="819"/>
      <c r="H825" s="819"/>
      <c r="I825" s="819"/>
      <c r="J825" s="819"/>
      <c r="K825" s="820"/>
      <c r="L825" s="819"/>
      <c r="M825" s="652"/>
      <c r="N825" s="652"/>
      <c r="O825" s="652"/>
    </row>
    <row r="826" spans="2:15" s="619" customFormat="1">
      <c r="B826" s="818"/>
      <c r="C826" s="818"/>
      <c r="D826" s="819"/>
      <c r="E826" s="819"/>
      <c r="F826" s="819"/>
      <c r="G826" s="819"/>
      <c r="H826" s="819"/>
      <c r="I826" s="819"/>
      <c r="J826" s="819"/>
      <c r="K826" s="820"/>
      <c r="L826" s="819"/>
      <c r="M826" s="652"/>
      <c r="N826" s="652"/>
      <c r="O826" s="652"/>
    </row>
    <row r="827" spans="2:15" s="619" customFormat="1">
      <c r="B827" s="818"/>
      <c r="C827" s="818"/>
      <c r="D827" s="819"/>
      <c r="E827" s="819"/>
      <c r="F827" s="819"/>
      <c r="G827" s="819"/>
      <c r="H827" s="819"/>
      <c r="I827" s="819"/>
      <c r="J827" s="819"/>
      <c r="K827" s="820"/>
      <c r="L827" s="819"/>
      <c r="M827" s="652"/>
      <c r="N827" s="652"/>
      <c r="O827" s="652"/>
    </row>
    <row r="828" spans="2:15" s="619" customFormat="1">
      <c r="B828" s="818"/>
      <c r="C828" s="818"/>
      <c r="D828" s="819"/>
      <c r="E828" s="819"/>
      <c r="F828" s="819"/>
      <c r="G828" s="819"/>
      <c r="H828" s="819"/>
      <c r="I828" s="819"/>
      <c r="J828" s="819"/>
      <c r="K828" s="820"/>
      <c r="L828" s="819"/>
      <c r="M828" s="652"/>
      <c r="N828" s="652"/>
      <c r="O828" s="652"/>
    </row>
    <row r="829" spans="2:15" s="619" customFormat="1">
      <c r="B829" s="818"/>
      <c r="C829" s="818"/>
      <c r="D829" s="819"/>
      <c r="E829" s="819"/>
      <c r="F829" s="819"/>
      <c r="G829" s="819"/>
      <c r="H829" s="819"/>
      <c r="I829" s="819"/>
      <c r="J829" s="819"/>
      <c r="K829" s="820"/>
      <c r="L829" s="819"/>
      <c r="M829" s="652"/>
      <c r="N829" s="652"/>
      <c r="O829" s="652"/>
    </row>
    <row r="830" spans="2:15" s="619" customFormat="1">
      <c r="B830" s="818"/>
      <c r="C830" s="818"/>
      <c r="D830" s="819"/>
      <c r="E830" s="819"/>
      <c r="F830" s="819"/>
      <c r="G830" s="819"/>
      <c r="H830" s="819"/>
      <c r="I830" s="819"/>
      <c r="J830" s="819"/>
      <c r="K830" s="820"/>
      <c r="L830" s="819"/>
      <c r="M830" s="652"/>
      <c r="N830" s="652"/>
      <c r="O830" s="652"/>
    </row>
    <row r="831" spans="2:15" s="619" customFormat="1">
      <c r="B831" s="818"/>
      <c r="C831" s="818"/>
      <c r="D831" s="819"/>
      <c r="E831" s="819"/>
      <c r="F831" s="819"/>
      <c r="G831" s="819"/>
      <c r="H831" s="819"/>
      <c r="I831" s="819"/>
      <c r="J831" s="819"/>
      <c r="K831" s="820"/>
      <c r="L831" s="819"/>
      <c r="M831" s="652"/>
      <c r="N831" s="652"/>
      <c r="O831" s="652"/>
    </row>
    <row r="832" spans="2:15" s="619" customFormat="1">
      <c r="B832" s="818"/>
      <c r="C832" s="818"/>
      <c r="D832" s="819"/>
      <c r="E832" s="819"/>
      <c r="F832" s="819"/>
      <c r="G832" s="819"/>
      <c r="H832" s="819"/>
      <c r="I832" s="819"/>
      <c r="J832" s="819"/>
      <c r="K832" s="820"/>
      <c r="L832" s="819"/>
      <c r="M832" s="652"/>
      <c r="N832" s="652"/>
      <c r="O832" s="652"/>
    </row>
    <row r="833" spans="2:15" s="619" customFormat="1">
      <c r="B833" s="818"/>
      <c r="C833" s="818"/>
      <c r="D833" s="819"/>
      <c r="E833" s="819"/>
      <c r="F833" s="819"/>
      <c r="G833" s="819"/>
      <c r="H833" s="819"/>
      <c r="I833" s="819"/>
      <c r="J833" s="819"/>
      <c r="K833" s="820"/>
      <c r="L833" s="819"/>
      <c r="M833" s="652"/>
      <c r="N833" s="652"/>
      <c r="O833" s="652"/>
    </row>
    <row r="834" spans="2:15" s="619" customFormat="1">
      <c r="B834" s="818"/>
      <c r="C834" s="818"/>
      <c r="D834" s="819"/>
      <c r="E834" s="819"/>
      <c r="F834" s="819"/>
      <c r="G834" s="819"/>
      <c r="H834" s="819"/>
      <c r="I834" s="819"/>
      <c r="J834" s="819"/>
      <c r="K834" s="820"/>
      <c r="L834" s="819"/>
      <c r="M834" s="652"/>
      <c r="N834" s="652"/>
      <c r="O834" s="652"/>
    </row>
    <row r="835" spans="2:15" s="619" customFormat="1">
      <c r="B835" s="818"/>
      <c r="C835" s="818"/>
      <c r="D835" s="819"/>
      <c r="E835" s="819"/>
      <c r="F835" s="819"/>
      <c r="G835" s="819"/>
      <c r="H835" s="819"/>
      <c r="I835" s="819"/>
      <c r="J835" s="819"/>
      <c r="K835" s="820"/>
      <c r="L835" s="819"/>
      <c r="M835" s="652"/>
      <c r="N835" s="652"/>
      <c r="O835" s="652"/>
    </row>
    <row r="836" spans="2:15" s="619" customFormat="1">
      <c r="B836" s="818"/>
      <c r="C836" s="818"/>
      <c r="D836" s="819"/>
      <c r="E836" s="819"/>
      <c r="F836" s="819"/>
      <c r="G836" s="819"/>
      <c r="H836" s="819"/>
      <c r="I836" s="819"/>
      <c r="J836" s="819"/>
      <c r="K836" s="820"/>
      <c r="L836" s="819"/>
      <c r="M836" s="652"/>
      <c r="N836" s="652"/>
      <c r="O836" s="652"/>
    </row>
    <row r="837" spans="2:15" s="619" customFormat="1">
      <c r="B837" s="818"/>
      <c r="C837" s="818"/>
      <c r="D837" s="819"/>
      <c r="E837" s="819"/>
      <c r="F837" s="819"/>
      <c r="G837" s="819"/>
      <c r="H837" s="819"/>
      <c r="I837" s="819"/>
      <c r="J837" s="819"/>
      <c r="K837" s="820"/>
      <c r="L837" s="819"/>
      <c r="M837" s="652"/>
      <c r="N837" s="652"/>
      <c r="O837" s="652"/>
    </row>
    <row r="838" spans="2:15" s="619" customFormat="1">
      <c r="B838" s="818"/>
      <c r="C838" s="818"/>
      <c r="D838" s="819"/>
      <c r="E838" s="819"/>
      <c r="F838" s="819"/>
      <c r="G838" s="819"/>
      <c r="H838" s="819"/>
      <c r="I838" s="819"/>
      <c r="J838" s="819"/>
      <c r="K838" s="820"/>
      <c r="L838" s="819"/>
      <c r="M838" s="652"/>
      <c r="N838" s="652"/>
      <c r="O838" s="652"/>
    </row>
    <row r="839" spans="2:15" s="619" customFormat="1">
      <c r="B839" s="818"/>
      <c r="C839" s="818"/>
      <c r="D839" s="819"/>
      <c r="E839" s="819"/>
      <c r="F839" s="819"/>
      <c r="G839" s="819"/>
      <c r="H839" s="819"/>
      <c r="I839" s="819"/>
      <c r="J839" s="819"/>
      <c r="K839" s="820"/>
      <c r="L839" s="819"/>
      <c r="M839" s="652"/>
      <c r="N839" s="652"/>
      <c r="O839" s="652"/>
    </row>
    <row r="840" spans="2:15" s="619" customFormat="1">
      <c r="B840" s="818"/>
      <c r="C840" s="818"/>
      <c r="D840" s="819"/>
      <c r="E840" s="819"/>
      <c r="F840" s="819"/>
      <c r="G840" s="819"/>
      <c r="H840" s="819"/>
      <c r="I840" s="819"/>
      <c r="J840" s="819"/>
      <c r="K840" s="820"/>
      <c r="L840" s="819"/>
      <c r="M840" s="652"/>
      <c r="N840" s="652"/>
      <c r="O840" s="652"/>
    </row>
    <row r="841" spans="2:15" s="619" customFormat="1">
      <c r="B841" s="818"/>
      <c r="C841" s="818"/>
      <c r="D841" s="819"/>
      <c r="E841" s="819"/>
      <c r="F841" s="819"/>
      <c r="G841" s="819"/>
      <c r="H841" s="819"/>
      <c r="I841" s="819"/>
      <c r="J841" s="819"/>
      <c r="K841" s="820"/>
      <c r="L841" s="819"/>
      <c r="M841" s="652"/>
      <c r="N841" s="652"/>
      <c r="O841" s="652"/>
    </row>
    <row r="842" spans="2:15" s="619" customFormat="1">
      <c r="B842" s="818"/>
      <c r="C842" s="818"/>
      <c r="D842" s="819"/>
      <c r="E842" s="819"/>
      <c r="F842" s="819"/>
      <c r="G842" s="819"/>
      <c r="H842" s="819"/>
      <c r="I842" s="819"/>
      <c r="J842" s="819"/>
      <c r="K842" s="820"/>
      <c r="L842" s="819"/>
      <c r="M842" s="652"/>
      <c r="N842" s="652"/>
      <c r="O842" s="652"/>
    </row>
    <row r="843" spans="2:15" s="619" customFormat="1">
      <c r="B843" s="818"/>
      <c r="C843" s="818"/>
      <c r="D843" s="819"/>
      <c r="E843" s="819"/>
      <c r="F843" s="819"/>
      <c r="G843" s="819"/>
      <c r="H843" s="819"/>
      <c r="I843" s="819"/>
      <c r="J843" s="819"/>
      <c r="K843" s="820"/>
      <c r="L843" s="819"/>
      <c r="M843" s="652"/>
      <c r="N843" s="652"/>
      <c r="O843" s="652"/>
    </row>
    <row r="844" spans="2:15" s="619" customFormat="1">
      <c r="B844" s="818"/>
      <c r="C844" s="818"/>
      <c r="D844" s="819"/>
      <c r="E844" s="819"/>
      <c r="F844" s="819"/>
      <c r="G844" s="819"/>
      <c r="H844" s="819"/>
      <c r="I844" s="819"/>
      <c r="J844" s="819"/>
      <c r="K844" s="820"/>
      <c r="L844" s="819"/>
      <c r="M844" s="652"/>
      <c r="N844" s="652"/>
      <c r="O844" s="652"/>
    </row>
    <row r="845" spans="2:15" s="619" customFormat="1">
      <c r="B845" s="818"/>
      <c r="C845" s="818"/>
      <c r="D845" s="819"/>
      <c r="E845" s="819"/>
      <c r="F845" s="819"/>
      <c r="G845" s="819"/>
      <c r="H845" s="819"/>
      <c r="I845" s="819"/>
      <c r="J845" s="819"/>
      <c r="K845" s="820"/>
      <c r="L845" s="819"/>
      <c r="M845" s="652"/>
      <c r="N845" s="652"/>
      <c r="O845" s="652"/>
    </row>
    <row r="846" spans="2:15" s="619" customFormat="1">
      <c r="B846" s="818"/>
      <c r="C846" s="818"/>
      <c r="D846" s="819"/>
      <c r="E846" s="819"/>
      <c r="F846" s="819"/>
      <c r="G846" s="819"/>
      <c r="H846" s="819"/>
      <c r="I846" s="819"/>
      <c r="J846" s="819"/>
      <c r="K846" s="820"/>
      <c r="L846" s="819"/>
      <c r="M846" s="652"/>
      <c r="N846" s="652"/>
      <c r="O846" s="652"/>
    </row>
    <row r="847" spans="2:15" s="619" customFormat="1">
      <c r="B847" s="818"/>
      <c r="C847" s="818"/>
      <c r="D847" s="819"/>
      <c r="E847" s="819"/>
      <c r="F847" s="819"/>
      <c r="G847" s="819"/>
      <c r="H847" s="819"/>
      <c r="I847" s="819"/>
      <c r="J847" s="819"/>
      <c r="K847" s="820"/>
      <c r="L847" s="819"/>
      <c r="M847" s="652"/>
      <c r="N847" s="652"/>
      <c r="O847" s="652"/>
    </row>
    <row r="848" spans="2:15" s="619" customFormat="1">
      <c r="B848" s="818"/>
      <c r="C848" s="818"/>
      <c r="D848" s="819"/>
      <c r="E848" s="819"/>
      <c r="F848" s="819"/>
      <c r="G848" s="819"/>
      <c r="H848" s="819"/>
      <c r="I848" s="819"/>
      <c r="J848" s="819"/>
      <c r="K848" s="820"/>
      <c r="L848" s="819"/>
      <c r="M848" s="652"/>
      <c r="N848" s="652"/>
      <c r="O848" s="652"/>
    </row>
    <row r="849" spans="2:15" s="619" customFormat="1">
      <c r="B849" s="818"/>
      <c r="C849" s="818"/>
      <c r="D849" s="819"/>
      <c r="E849" s="819"/>
      <c r="F849" s="819"/>
      <c r="G849" s="819"/>
      <c r="H849" s="819"/>
      <c r="I849" s="819"/>
      <c r="J849" s="819"/>
      <c r="K849" s="820"/>
      <c r="L849" s="819"/>
      <c r="M849" s="652"/>
      <c r="N849" s="652"/>
      <c r="O849" s="652"/>
    </row>
    <row r="850" spans="2:15" s="619" customFormat="1">
      <c r="B850" s="818"/>
      <c r="C850" s="818"/>
      <c r="D850" s="819"/>
      <c r="E850" s="819"/>
      <c r="F850" s="819"/>
      <c r="G850" s="819"/>
      <c r="H850" s="819"/>
      <c r="I850" s="819"/>
      <c r="J850" s="819"/>
      <c r="K850" s="820"/>
      <c r="L850" s="819"/>
      <c r="M850" s="652"/>
      <c r="N850" s="652"/>
      <c r="O850" s="652"/>
    </row>
    <row r="851" spans="2:15" s="619" customFormat="1">
      <c r="B851" s="818"/>
      <c r="C851" s="818"/>
      <c r="D851" s="819"/>
      <c r="E851" s="819"/>
      <c r="F851" s="819"/>
      <c r="G851" s="819"/>
      <c r="H851" s="819"/>
      <c r="I851" s="819"/>
      <c r="J851" s="819"/>
      <c r="K851" s="820"/>
      <c r="L851" s="819"/>
      <c r="M851" s="652"/>
      <c r="N851" s="652"/>
      <c r="O851" s="652"/>
    </row>
    <row r="852" spans="2:15" s="619" customFormat="1">
      <c r="B852" s="818"/>
      <c r="C852" s="818"/>
      <c r="D852" s="819"/>
      <c r="E852" s="819"/>
      <c r="F852" s="819"/>
      <c r="G852" s="819"/>
      <c r="H852" s="819"/>
      <c r="I852" s="819"/>
      <c r="J852" s="819"/>
      <c r="K852" s="820"/>
      <c r="L852" s="819"/>
      <c r="M852" s="652"/>
      <c r="N852" s="652"/>
      <c r="O852" s="652"/>
    </row>
    <row r="853" spans="2:15" s="619" customFormat="1">
      <c r="B853" s="818"/>
      <c r="C853" s="818"/>
      <c r="D853" s="819"/>
      <c r="E853" s="819"/>
      <c r="F853" s="819"/>
      <c r="G853" s="819"/>
      <c r="H853" s="819"/>
      <c r="I853" s="819"/>
      <c r="J853" s="819"/>
      <c r="K853" s="820"/>
      <c r="L853" s="819"/>
      <c r="M853" s="652"/>
      <c r="N853" s="652"/>
      <c r="O853" s="652"/>
    </row>
    <row r="854" spans="2:15" s="619" customFormat="1">
      <c r="B854" s="818"/>
      <c r="C854" s="818"/>
      <c r="D854" s="819"/>
      <c r="E854" s="819"/>
      <c r="F854" s="819"/>
      <c r="G854" s="819"/>
      <c r="H854" s="819"/>
      <c r="I854" s="819"/>
      <c r="J854" s="819"/>
      <c r="K854" s="820"/>
      <c r="L854" s="819"/>
      <c r="M854" s="652"/>
      <c r="N854" s="652"/>
      <c r="O854" s="652"/>
    </row>
    <row r="855" spans="2:15" s="619" customFormat="1">
      <c r="B855" s="818"/>
      <c r="C855" s="818"/>
      <c r="D855" s="819"/>
      <c r="E855" s="819"/>
      <c r="F855" s="819"/>
      <c r="G855" s="819"/>
      <c r="H855" s="819"/>
      <c r="I855" s="819"/>
      <c r="J855" s="819"/>
      <c r="K855" s="820"/>
      <c r="L855" s="819"/>
      <c r="M855" s="652"/>
      <c r="N855" s="652"/>
      <c r="O855" s="652"/>
    </row>
    <row r="856" spans="2:15" s="619" customFormat="1">
      <c r="B856" s="818"/>
      <c r="C856" s="818"/>
      <c r="D856" s="819"/>
      <c r="E856" s="819"/>
      <c r="F856" s="819"/>
      <c r="G856" s="819"/>
      <c r="H856" s="819"/>
      <c r="I856" s="819"/>
      <c r="J856" s="819"/>
      <c r="K856" s="820"/>
      <c r="L856" s="819"/>
      <c r="M856" s="652"/>
      <c r="N856" s="652"/>
      <c r="O856" s="652"/>
    </row>
    <row r="857" spans="2:15" s="619" customFormat="1">
      <c r="B857" s="818"/>
      <c r="C857" s="818"/>
      <c r="D857" s="819"/>
      <c r="E857" s="819"/>
      <c r="F857" s="819"/>
      <c r="G857" s="819"/>
      <c r="H857" s="819"/>
      <c r="I857" s="819"/>
      <c r="J857" s="819"/>
      <c r="K857" s="820"/>
      <c r="L857" s="819"/>
      <c r="M857" s="652"/>
      <c r="N857" s="652"/>
      <c r="O857" s="652"/>
    </row>
    <row r="858" spans="2:15" s="619" customFormat="1">
      <c r="B858" s="818"/>
      <c r="C858" s="818"/>
      <c r="D858" s="819"/>
      <c r="E858" s="819"/>
      <c r="F858" s="819"/>
      <c r="G858" s="819"/>
      <c r="H858" s="819"/>
      <c r="I858" s="819"/>
      <c r="J858" s="819"/>
      <c r="K858" s="820"/>
      <c r="L858" s="819"/>
      <c r="M858" s="652"/>
      <c r="N858" s="652"/>
      <c r="O858" s="652"/>
    </row>
    <row r="859" spans="2:15" s="619" customFormat="1">
      <c r="B859" s="818"/>
      <c r="C859" s="818"/>
      <c r="D859" s="819"/>
      <c r="E859" s="819"/>
      <c r="F859" s="819"/>
      <c r="G859" s="819"/>
      <c r="H859" s="819"/>
      <c r="I859" s="819"/>
      <c r="J859" s="819"/>
      <c r="K859" s="820"/>
      <c r="L859" s="819"/>
      <c r="M859" s="652"/>
      <c r="N859" s="652"/>
      <c r="O859" s="652"/>
    </row>
    <row r="860" spans="2:15" s="619" customFormat="1">
      <c r="B860" s="818"/>
      <c r="C860" s="818"/>
      <c r="D860" s="819"/>
      <c r="E860" s="819"/>
      <c r="F860" s="819"/>
      <c r="G860" s="819"/>
      <c r="H860" s="819"/>
      <c r="I860" s="819"/>
      <c r="J860" s="819"/>
      <c r="K860" s="820"/>
      <c r="L860" s="819"/>
      <c r="M860" s="652"/>
      <c r="N860" s="652"/>
      <c r="O860" s="652"/>
    </row>
    <row r="861" spans="2:15" s="619" customFormat="1">
      <c r="B861" s="818"/>
      <c r="C861" s="818"/>
      <c r="D861" s="819"/>
      <c r="E861" s="819"/>
      <c r="F861" s="819"/>
      <c r="G861" s="819"/>
      <c r="H861" s="819"/>
      <c r="I861" s="819"/>
      <c r="J861" s="819"/>
      <c r="K861" s="820"/>
      <c r="L861" s="819"/>
      <c r="M861" s="652"/>
      <c r="N861" s="652"/>
      <c r="O861" s="652"/>
    </row>
    <row r="862" spans="2:15" s="619" customFormat="1">
      <c r="B862" s="818"/>
      <c r="C862" s="818"/>
      <c r="D862" s="819"/>
      <c r="E862" s="819"/>
      <c r="F862" s="819"/>
      <c r="G862" s="819"/>
      <c r="H862" s="819"/>
      <c r="I862" s="819"/>
      <c r="J862" s="819"/>
      <c r="K862" s="820"/>
      <c r="L862" s="819"/>
      <c r="M862" s="652"/>
      <c r="N862" s="652"/>
      <c r="O862" s="652"/>
    </row>
    <row r="863" spans="2:15" s="619" customFormat="1">
      <c r="B863" s="818"/>
      <c r="C863" s="818"/>
      <c r="D863" s="819"/>
      <c r="E863" s="819"/>
      <c r="F863" s="819"/>
      <c r="G863" s="819"/>
      <c r="H863" s="819"/>
      <c r="I863" s="819"/>
      <c r="J863" s="819"/>
      <c r="K863" s="820"/>
      <c r="L863" s="819"/>
      <c r="M863" s="652"/>
      <c r="N863" s="652"/>
      <c r="O863" s="652"/>
    </row>
    <row r="864" spans="2:15" s="619" customFormat="1">
      <c r="B864" s="818"/>
      <c r="C864" s="818"/>
      <c r="D864" s="819"/>
      <c r="E864" s="819"/>
      <c r="F864" s="819"/>
      <c r="G864" s="819"/>
      <c r="H864" s="819"/>
      <c r="I864" s="819"/>
      <c r="J864" s="819"/>
      <c r="K864" s="820"/>
      <c r="L864" s="819"/>
      <c r="M864" s="652"/>
      <c r="N864" s="652"/>
      <c r="O864" s="652"/>
    </row>
    <row r="865" spans="2:15" s="619" customFormat="1">
      <c r="B865" s="818"/>
      <c r="C865" s="818"/>
      <c r="D865" s="819"/>
      <c r="E865" s="819"/>
      <c r="F865" s="819"/>
      <c r="G865" s="819"/>
      <c r="H865" s="819"/>
      <c r="I865" s="819"/>
      <c r="J865" s="819"/>
      <c r="K865" s="820"/>
      <c r="L865" s="819"/>
      <c r="M865" s="652"/>
      <c r="N865" s="652"/>
      <c r="O865" s="652"/>
    </row>
    <row r="866" spans="2:15" s="619" customFormat="1">
      <c r="B866" s="818"/>
      <c r="C866" s="818"/>
      <c r="D866" s="819"/>
      <c r="E866" s="819"/>
      <c r="F866" s="819"/>
      <c r="G866" s="819"/>
      <c r="H866" s="819"/>
      <c r="I866" s="819"/>
      <c r="J866" s="819"/>
      <c r="K866" s="820"/>
      <c r="L866" s="819"/>
      <c r="M866" s="652"/>
      <c r="N866" s="652"/>
      <c r="O866" s="652"/>
    </row>
    <row r="867" spans="2:15" s="619" customFormat="1">
      <c r="B867" s="818"/>
      <c r="C867" s="818"/>
      <c r="D867" s="819"/>
      <c r="E867" s="819"/>
      <c r="F867" s="819"/>
      <c r="G867" s="819"/>
      <c r="H867" s="819"/>
      <c r="I867" s="819"/>
      <c r="J867" s="819"/>
      <c r="K867" s="820"/>
      <c r="L867" s="819"/>
      <c r="M867" s="652"/>
      <c r="N867" s="652"/>
      <c r="O867" s="652"/>
    </row>
    <row r="868" spans="2:15" s="619" customFormat="1">
      <c r="B868" s="818"/>
      <c r="C868" s="818"/>
      <c r="D868" s="819"/>
      <c r="E868" s="819"/>
      <c r="F868" s="819"/>
      <c r="G868" s="819"/>
      <c r="H868" s="819"/>
      <c r="I868" s="819"/>
      <c r="J868" s="819"/>
      <c r="K868" s="820"/>
      <c r="L868" s="819"/>
      <c r="M868" s="652"/>
      <c r="N868" s="652"/>
      <c r="O868" s="652"/>
    </row>
    <row r="869" spans="2:15" s="619" customFormat="1">
      <c r="B869" s="818"/>
      <c r="C869" s="818"/>
      <c r="D869" s="819"/>
      <c r="E869" s="819"/>
      <c r="F869" s="819"/>
      <c r="G869" s="819"/>
      <c r="H869" s="819"/>
      <c r="I869" s="819"/>
      <c r="J869" s="819"/>
      <c r="K869" s="820"/>
      <c r="L869" s="819"/>
      <c r="M869" s="652"/>
      <c r="N869" s="652"/>
      <c r="O869" s="652"/>
    </row>
    <row r="870" spans="2:15" s="619" customFormat="1">
      <c r="B870" s="818"/>
      <c r="C870" s="818"/>
      <c r="D870" s="819"/>
      <c r="E870" s="819"/>
      <c r="F870" s="819"/>
      <c r="G870" s="819"/>
      <c r="H870" s="819"/>
      <c r="I870" s="819"/>
      <c r="J870" s="819"/>
      <c r="K870" s="820"/>
      <c r="L870" s="819"/>
      <c r="M870" s="652"/>
      <c r="N870" s="652"/>
      <c r="O870" s="652"/>
    </row>
    <row r="871" spans="2:15" s="619" customFormat="1">
      <c r="B871" s="818"/>
      <c r="C871" s="818"/>
      <c r="D871" s="819"/>
      <c r="E871" s="819"/>
      <c r="F871" s="819"/>
      <c r="G871" s="819"/>
      <c r="H871" s="819"/>
      <c r="I871" s="819"/>
      <c r="J871" s="819"/>
      <c r="K871" s="820"/>
      <c r="L871" s="819"/>
      <c r="M871" s="652"/>
      <c r="N871" s="652"/>
      <c r="O871" s="652"/>
    </row>
    <row r="872" spans="2:15" s="619" customFormat="1">
      <c r="B872" s="818"/>
      <c r="C872" s="818"/>
      <c r="D872" s="819"/>
      <c r="E872" s="819"/>
      <c r="F872" s="819"/>
      <c r="G872" s="819"/>
      <c r="H872" s="819"/>
      <c r="I872" s="819"/>
      <c r="J872" s="819"/>
      <c r="K872" s="820"/>
      <c r="L872" s="819"/>
      <c r="M872" s="652"/>
      <c r="N872" s="652"/>
      <c r="O872" s="652"/>
    </row>
    <row r="873" spans="2:15" s="619" customFormat="1">
      <c r="B873" s="818"/>
      <c r="C873" s="818"/>
      <c r="D873" s="819"/>
      <c r="E873" s="819"/>
      <c r="F873" s="819"/>
      <c r="G873" s="819"/>
      <c r="H873" s="819"/>
      <c r="I873" s="819"/>
      <c r="J873" s="819"/>
      <c r="K873" s="820"/>
      <c r="L873" s="819"/>
      <c r="M873" s="652"/>
      <c r="N873" s="652"/>
      <c r="O873" s="652"/>
    </row>
    <row r="874" spans="2:15" s="619" customFormat="1">
      <c r="B874" s="818"/>
      <c r="C874" s="818"/>
      <c r="D874" s="819"/>
      <c r="E874" s="819"/>
      <c r="F874" s="819"/>
      <c r="G874" s="819"/>
      <c r="H874" s="819"/>
      <c r="I874" s="819"/>
      <c r="J874" s="819"/>
      <c r="K874" s="820"/>
      <c r="L874" s="819"/>
      <c r="M874" s="652"/>
      <c r="N874" s="652"/>
      <c r="O874" s="652"/>
    </row>
    <row r="875" spans="2:15" s="619" customFormat="1">
      <c r="B875" s="818"/>
      <c r="C875" s="818"/>
      <c r="D875" s="819"/>
      <c r="E875" s="819"/>
      <c r="F875" s="819"/>
      <c r="G875" s="819"/>
      <c r="H875" s="819"/>
      <c r="I875" s="819"/>
      <c r="J875" s="819"/>
      <c r="K875" s="820"/>
      <c r="L875" s="819"/>
      <c r="M875" s="652"/>
      <c r="N875" s="652"/>
      <c r="O875" s="652"/>
    </row>
    <row r="876" spans="2:15" s="619" customFormat="1">
      <c r="B876" s="818"/>
      <c r="C876" s="818"/>
      <c r="D876" s="819"/>
      <c r="E876" s="819"/>
      <c r="F876" s="819"/>
      <c r="G876" s="819"/>
      <c r="H876" s="819"/>
      <c r="I876" s="819"/>
      <c r="J876" s="819"/>
      <c r="K876" s="820"/>
      <c r="L876" s="819"/>
      <c r="M876" s="652"/>
      <c r="N876" s="652"/>
      <c r="O876" s="652"/>
    </row>
    <row r="877" spans="2:15" s="619" customFormat="1">
      <c r="B877" s="818"/>
      <c r="C877" s="818"/>
      <c r="D877" s="819"/>
      <c r="E877" s="819"/>
      <c r="F877" s="819"/>
      <c r="G877" s="819"/>
      <c r="H877" s="819"/>
      <c r="I877" s="819"/>
      <c r="J877" s="819"/>
      <c r="K877" s="820"/>
      <c r="L877" s="819"/>
      <c r="M877" s="652"/>
      <c r="N877" s="652"/>
      <c r="O877" s="652"/>
    </row>
    <row r="878" spans="2:15" s="619" customFormat="1">
      <c r="B878" s="818"/>
      <c r="C878" s="818"/>
      <c r="D878" s="819"/>
      <c r="E878" s="819"/>
      <c r="F878" s="819"/>
      <c r="G878" s="819"/>
      <c r="H878" s="819"/>
      <c r="I878" s="819"/>
      <c r="J878" s="819"/>
      <c r="K878" s="820"/>
      <c r="L878" s="819"/>
      <c r="M878" s="652"/>
      <c r="N878" s="652"/>
      <c r="O878" s="652"/>
    </row>
    <row r="879" spans="2:15" s="619" customFormat="1">
      <c r="B879" s="818"/>
      <c r="C879" s="818"/>
      <c r="D879" s="819"/>
      <c r="E879" s="819"/>
      <c r="F879" s="819"/>
      <c r="G879" s="819"/>
      <c r="H879" s="819"/>
      <c r="I879" s="819"/>
      <c r="J879" s="819"/>
      <c r="K879" s="820"/>
      <c r="L879" s="819"/>
      <c r="M879" s="652"/>
      <c r="N879" s="652"/>
      <c r="O879" s="652"/>
    </row>
    <row r="880" spans="2:15" s="619" customFormat="1">
      <c r="B880" s="818"/>
      <c r="C880" s="818"/>
      <c r="D880" s="819"/>
      <c r="E880" s="819"/>
      <c r="F880" s="819"/>
      <c r="G880" s="819"/>
      <c r="H880" s="819"/>
      <c r="I880" s="819"/>
      <c r="J880" s="819"/>
      <c r="K880" s="820"/>
      <c r="L880" s="819"/>
      <c r="M880" s="652"/>
      <c r="N880" s="652"/>
      <c r="O880" s="652"/>
    </row>
    <row r="881" spans="2:15" s="619" customFormat="1">
      <c r="B881" s="818"/>
      <c r="C881" s="818"/>
      <c r="D881" s="819"/>
      <c r="E881" s="819"/>
      <c r="F881" s="819"/>
      <c r="G881" s="819"/>
      <c r="H881" s="819"/>
      <c r="I881" s="819"/>
      <c r="J881" s="819"/>
      <c r="K881" s="820"/>
      <c r="L881" s="819"/>
      <c r="M881" s="652"/>
      <c r="N881" s="652"/>
      <c r="O881" s="652"/>
    </row>
    <row r="882" spans="2:15" s="619" customFormat="1">
      <c r="B882" s="818"/>
      <c r="C882" s="818"/>
      <c r="D882" s="819"/>
      <c r="E882" s="819"/>
      <c r="F882" s="819"/>
      <c r="G882" s="819"/>
      <c r="H882" s="819"/>
      <c r="I882" s="819"/>
      <c r="J882" s="819"/>
      <c r="K882" s="820"/>
      <c r="L882" s="819"/>
      <c r="M882" s="652"/>
      <c r="N882" s="652"/>
      <c r="O882" s="652"/>
    </row>
    <row r="883" spans="2:15" s="619" customFormat="1">
      <c r="B883" s="818"/>
      <c r="C883" s="818"/>
      <c r="D883" s="819"/>
      <c r="E883" s="819"/>
      <c r="F883" s="819"/>
      <c r="G883" s="819"/>
      <c r="H883" s="819"/>
      <c r="I883" s="819"/>
      <c r="J883" s="819"/>
      <c r="K883" s="820"/>
      <c r="L883" s="819"/>
      <c r="M883" s="652"/>
      <c r="N883" s="652"/>
      <c r="O883" s="652"/>
    </row>
    <row r="884" spans="2:15" s="619" customFormat="1">
      <c r="B884" s="818"/>
      <c r="C884" s="818"/>
      <c r="D884" s="819"/>
      <c r="E884" s="819"/>
      <c r="F884" s="819"/>
      <c r="G884" s="819"/>
      <c r="H884" s="819"/>
      <c r="I884" s="819"/>
      <c r="J884" s="819"/>
      <c r="K884" s="820"/>
      <c r="L884" s="819"/>
      <c r="M884" s="652"/>
      <c r="N884" s="652"/>
      <c r="O884" s="652"/>
    </row>
    <row r="885" spans="2:15" s="619" customFormat="1">
      <c r="B885" s="818"/>
      <c r="C885" s="818"/>
      <c r="D885" s="819"/>
      <c r="E885" s="819"/>
      <c r="F885" s="819"/>
      <c r="G885" s="819"/>
      <c r="H885" s="819"/>
      <c r="I885" s="819"/>
      <c r="J885" s="819"/>
      <c r="K885" s="820"/>
      <c r="L885" s="819"/>
      <c r="M885" s="652"/>
      <c r="N885" s="652"/>
      <c r="O885" s="652"/>
    </row>
    <row r="886" spans="2:15" s="619" customFormat="1">
      <c r="B886" s="818"/>
      <c r="C886" s="818"/>
      <c r="D886" s="819"/>
      <c r="E886" s="819"/>
      <c r="F886" s="819"/>
      <c r="G886" s="819"/>
      <c r="H886" s="819"/>
      <c r="I886" s="819"/>
      <c r="J886" s="819"/>
      <c r="K886" s="820"/>
      <c r="L886" s="819"/>
      <c r="M886" s="652"/>
      <c r="N886" s="652"/>
      <c r="O886" s="652"/>
    </row>
    <row r="887" spans="2:15" s="619" customFormat="1">
      <c r="B887" s="818"/>
      <c r="C887" s="818"/>
      <c r="D887" s="819"/>
      <c r="E887" s="819"/>
      <c r="F887" s="819"/>
      <c r="G887" s="819"/>
      <c r="H887" s="819"/>
      <c r="I887" s="819"/>
      <c r="J887" s="819"/>
      <c r="K887" s="820"/>
      <c r="L887" s="819"/>
      <c r="M887" s="652"/>
      <c r="N887" s="652"/>
      <c r="O887" s="652"/>
    </row>
    <row r="888" spans="2:15" s="619" customFormat="1">
      <c r="B888" s="818"/>
      <c r="C888" s="818"/>
      <c r="D888" s="819"/>
      <c r="E888" s="819"/>
      <c r="F888" s="819"/>
      <c r="G888" s="819"/>
      <c r="H888" s="819"/>
      <c r="I888" s="819"/>
      <c r="J888" s="819"/>
      <c r="K888" s="820"/>
      <c r="L888" s="819"/>
      <c r="M888" s="652"/>
      <c r="N888" s="652"/>
      <c r="O888" s="652"/>
    </row>
    <row r="889" spans="2:15" s="619" customFormat="1">
      <c r="B889" s="818"/>
      <c r="C889" s="818"/>
      <c r="D889" s="819"/>
      <c r="E889" s="819"/>
      <c r="F889" s="819"/>
      <c r="G889" s="819"/>
      <c r="H889" s="819"/>
      <c r="I889" s="819"/>
      <c r="J889" s="819"/>
      <c r="K889" s="820"/>
      <c r="L889" s="819"/>
      <c r="M889" s="652"/>
      <c r="N889" s="652"/>
      <c r="O889" s="652"/>
    </row>
    <row r="890" spans="2:15" s="619" customFormat="1">
      <c r="B890" s="818"/>
      <c r="C890" s="818"/>
      <c r="D890" s="819"/>
      <c r="E890" s="819"/>
      <c r="F890" s="819"/>
      <c r="G890" s="819"/>
      <c r="H890" s="819"/>
      <c r="I890" s="819"/>
      <c r="J890" s="819"/>
      <c r="K890" s="820"/>
      <c r="L890" s="819"/>
      <c r="M890" s="652"/>
      <c r="N890" s="652"/>
      <c r="O890" s="652"/>
    </row>
    <row r="891" spans="2:15" s="619" customFormat="1">
      <c r="B891" s="818"/>
      <c r="C891" s="818"/>
      <c r="D891" s="819"/>
      <c r="E891" s="819"/>
      <c r="F891" s="819"/>
      <c r="G891" s="819"/>
      <c r="H891" s="819"/>
      <c r="I891" s="819"/>
      <c r="J891" s="819"/>
      <c r="K891" s="820"/>
      <c r="L891" s="819"/>
      <c r="M891" s="652"/>
      <c r="N891" s="652"/>
      <c r="O891" s="652"/>
    </row>
    <row r="892" spans="2:15" s="619" customFormat="1">
      <c r="B892" s="818"/>
      <c r="C892" s="818"/>
      <c r="D892" s="819"/>
      <c r="E892" s="819"/>
      <c r="F892" s="819"/>
      <c r="G892" s="819"/>
      <c r="H892" s="819"/>
      <c r="I892" s="819"/>
      <c r="J892" s="819"/>
      <c r="K892" s="820"/>
      <c r="L892" s="819"/>
      <c r="M892" s="652"/>
      <c r="N892" s="652"/>
      <c r="O892" s="652"/>
    </row>
    <row r="893" spans="2:15" s="619" customFormat="1">
      <c r="B893" s="818"/>
      <c r="C893" s="818"/>
      <c r="D893" s="819"/>
      <c r="E893" s="819"/>
      <c r="F893" s="819"/>
      <c r="G893" s="819"/>
      <c r="H893" s="819"/>
      <c r="I893" s="819"/>
      <c r="J893" s="819"/>
      <c r="K893" s="820"/>
      <c r="L893" s="819"/>
      <c r="M893" s="652"/>
      <c r="N893" s="652"/>
      <c r="O893" s="652"/>
    </row>
    <row r="894" spans="2:15" s="619" customFormat="1">
      <c r="B894" s="818"/>
      <c r="C894" s="818"/>
      <c r="D894" s="819"/>
      <c r="E894" s="819"/>
      <c r="F894" s="819"/>
      <c r="G894" s="819"/>
      <c r="H894" s="819"/>
      <c r="I894" s="819"/>
      <c r="J894" s="819"/>
      <c r="K894" s="820"/>
      <c r="L894" s="819"/>
      <c r="M894" s="652"/>
      <c r="N894" s="652"/>
      <c r="O894" s="652"/>
    </row>
    <row r="895" spans="2:15" s="619" customFormat="1">
      <c r="B895" s="818"/>
      <c r="C895" s="818"/>
      <c r="D895" s="819"/>
      <c r="E895" s="819"/>
      <c r="F895" s="819"/>
      <c r="G895" s="819"/>
      <c r="H895" s="819"/>
      <c r="I895" s="819"/>
      <c r="J895" s="819"/>
      <c r="K895" s="820"/>
      <c r="L895" s="819"/>
      <c r="M895" s="652"/>
      <c r="N895" s="652"/>
      <c r="O895" s="652"/>
    </row>
    <row r="896" spans="2:15" s="619" customFormat="1">
      <c r="B896" s="818"/>
      <c r="C896" s="818"/>
      <c r="D896" s="819"/>
      <c r="E896" s="819"/>
      <c r="F896" s="819"/>
      <c r="G896" s="819"/>
      <c r="H896" s="819"/>
      <c r="I896" s="819"/>
      <c r="J896" s="819"/>
      <c r="K896" s="820"/>
      <c r="L896" s="819"/>
      <c r="M896" s="652"/>
      <c r="N896" s="652"/>
      <c r="O896" s="652"/>
    </row>
    <row r="897" spans="2:15" s="619" customFormat="1">
      <c r="B897" s="818"/>
      <c r="C897" s="818"/>
      <c r="D897" s="819"/>
      <c r="E897" s="819"/>
      <c r="F897" s="819"/>
      <c r="G897" s="819"/>
      <c r="H897" s="819"/>
      <c r="I897" s="819"/>
      <c r="J897" s="819"/>
      <c r="K897" s="820"/>
      <c r="L897" s="819"/>
      <c r="M897" s="652"/>
      <c r="N897" s="652"/>
      <c r="O897" s="652"/>
    </row>
    <row r="898" spans="2:15" s="619" customFormat="1">
      <c r="B898" s="818"/>
      <c r="C898" s="818"/>
      <c r="D898" s="819"/>
      <c r="E898" s="819"/>
      <c r="F898" s="819"/>
      <c r="G898" s="819"/>
      <c r="H898" s="819"/>
      <c r="I898" s="819"/>
      <c r="J898" s="819"/>
      <c r="K898" s="820"/>
      <c r="L898" s="819"/>
      <c r="M898" s="652"/>
      <c r="N898" s="652"/>
      <c r="O898" s="652"/>
    </row>
    <row r="899" spans="2:15" s="619" customFormat="1">
      <c r="B899" s="818"/>
      <c r="C899" s="818"/>
      <c r="D899" s="819"/>
      <c r="E899" s="819"/>
      <c r="F899" s="819"/>
      <c r="G899" s="819"/>
      <c r="H899" s="819"/>
      <c r="I899" s="819"/>
      <c r="J899" s="819"/>
      <c r="K899" s="820"/>
      <c r="L899" s="819"/>
      <c r="M899" s="652"/>
      <c r="N899" s="652"/>
      <c r="O899" s="652"/>
    </row>
    <row r="900" spans="2:15" s="619" customFormat="1">
      <c r="B900" s="818"/>
      <c r="C900" s="818"/>
      <c r="D900" s="819"/>
      <c r="E900" s="819"/>
      <c r="F900" s="819"/>
      <c r="G900" s="819"/>
      <c r="H900" s="819"/>
      <c r="I900" s="819"/>
      <c r="J900" s="819"/>
      <c r="K900" s="820"/>
      <c r="L900" s="819"/>
      <c r="M900" s="652"/>
      <c r="N900" s="652"/>
      <c r="O900" s="652"/>
    </row>
    <row r="901" spans="2:15" s="619" customFormat="1">
      <c r="B901" s="818"/>
      <c r="C901" s="818"/>
      <c r="D901" s="819"/>
      <c r="E901" s="819"/>
      <c r="F901" s="819"/>
      <c r="G901" s="819"/>
      <c r="H901" s="819"/>
      <c r="I901" s="819"/>
      <c r="J901" s="819"/>
      <c r="K901" s="820"/>
      <c r="L901" s="819"/>
      <c r="M901" s="652"/>
      <c r="N901" s="652"/>
      <c r="O901" s="652"/>
    </row>
    <row r="902" spans="2:15" s="619" customFormat="1">
      <c r="B902" s="818"/>
      <c r="C902" s="818"/>
      <c r="D902" s="819"/>
      <c r="E902" s="819"/>
      <c r="F902" s="819"/>
      <c r="G902" s="819"/>
      <c r="H902" s="819"/>
      <c r="I902" s="819"/>
      <c r="J902" s="819"/>
      <c r="K902" s="820"/>
      <c r="L902" s="819"/>
      <c r="M902" s="652"/>
      <c r="N902" s="652"/>
      <c r="O902" s="652"/>
    </row>
    <row r="903" spans="2:15" s="619" customFormat="1">
      <c r="B903" s="818"/>
      <c r="C903" s="818"/>
      <c r="D903" s="819"/>
      <c r="E903" s="819"/>
      <c r="F903" s="819"/>
      <c r="G903" s="819"/>
      <c r="H903" s="819"/>
      <c r="I903" s="819"/>
      <c r="J903" s="819"/>
      <c r="K903" s="820"/>
      <c r="L903" s="819"/>
      <c r="M903" s="652"/>
      <c r="N903" s="652"/>
      <c r="O903" s="652"/>
    </row>
    <row r="904" spans="2:15" s="619" customFormat="1">
      <c r="B904" s="818"/>
      <c r="C904" s="818"/>
      <c r="D904" s="819"/>
      <c r="E904" s="819"/>
      <c r="F904" s="819"/>
      <c r="G904" s="819"/>
      <c r="H904" s="819"/>
      <c r="I904" s="819"/>
      <c r="J904" s="819"/>
      <c r="K904" s="820"/>
      <c r="L904" s="819"/>
      <c r="M904" s="652"/>
      <c r="N904" s="652"/>
      <c r="O904" s="652"/>
    </row>
    <row r="905" spans="2:15" s="619" customFormat="1">
      <c r="B905" s="818"/>
      <c r="C905" s="818"/>
      <c r="D905" s="819"/>
      <c r="E905" s="819"/>
      <c r="F905" s="819"/>
      <c r="G905" s="819"/>
      <c r="H905" s="819"/>
      <c r="I905" s="819"/>
      <c r="J905" s="819"/>
      <c r="K905" s="820"/>
      <c r="L905" s="819"/>
      <c r="M905" s="652"/>
      <c r="N905" s="652"/>
      <c r="O905" s="652"/>
    </row>
    <row r="906" spans="2:15" s="619" customFormat="1">
      <c r="B906" s="818"/>
      <c r="C906" s="818"/>
      <c r="D906" s="819"/>
      <c r="E906" s="819"/>
      <c r="F906" s="819"/>
      <c r="G906" s="819"/>
      <c r="H906" s="819"/>
      <c r="I906" s="819"/>
      <c r="J906" s="819"/>
      <c r="K906" s="820"/>
      <c r="L906" s="819"/>
      <c r="M906" s="652"/>
      <c r="N906" s="652"/>
      <c r="O906" s="652"/>
    </row>
    <row r="907" spans="2:15" s="619" customFormat="1">
      <c r="B907" s="818"/>
      <c r="C907" s="818"/>
      <c r="D907" s="819"/>
      <c r="E907" s="819"/>
      <c r="F907" s="819"/>
      <c r="G907" s="819"/>
      <c r="H907" s="819"/>
      <c r="I907" s="819"/>
      <c r="J907" s="819"/>
      <c r="K907" s="820"/>
      <c r="L907" s="819"/>
      <c r="M907" s="652"/>
      <c r="N907" s="652"/>
      <c r="O907" s="652"/>
    </row>
    <row r="908" spans="2:15" s="619" customFormat="1">
      <c r="B908" s="818"/>
      <c r="C908" s="818"/>
      <c r="D908" s="819"/>
      <c r="E908" s="819"/>
      <c r="F908" s="819"/>
      <c r="G908" s="819"/>
      <c r="H908" s="819"/>
      <c r="I908" s="819"/>
      <c r="J908" s="819"/>
      <c r="K908" s="820"/>
      <c r="L908" s="819"/>
      <c r="M908" s="652"/>
      <c r="N908" s="652"/>
      <c r="O908" s="652"/>
    </row>
    <row r="909" spans="2:15" s="619" customFormat="1">
      <c r="B909" s="818"/>
      <c r="C909" s="818"/>
      <c r="D909" s="819"/>
      <c r="E909" s="819"/>
      <c r="F909" s="819"/>
      <c r="G909" s="819"/>
      <c r="H909" s="819"/>
      <c r="I909" s="819"/>
      <c r="J909" s="819"/>
      <c r="K909" s="820"/>
      <c r="L909" s="819"/>
      <c r="M909" s="652"/>
      <c r="N909" s="652"/>
      <c r="O909" s="652"/>
    </row>
    <row r="910" spans="2:15" s="619" customFormat="1">
      <c r="B910" s="818"/>
      <c r="C910" s="818"/>
      <c r="D910" s="819"/>
      <c r="E910" s="819"/>
      <c r="F910" s="819"/>
      <c r="G910" s="819"/>
      <c r="H910" s="819"/>
      <c r="I910" s="819"/>
      <c r="J910" s="819"/>
      <c r="K910" s="820"/>
      <c r="L910" s="819"/>
      <c r="M910" s="652"/>
      <c r="N910" s="652"/>
      <c r="O910" s="652"/>
    </row>
    <row r="911" spans="2:15" s="619" customFormat="1">
      <c r="B911" s="818"/>
      <c r="C911" s="818"/>
      <c r="D911" s="819"/>
      <c r="E911" s="819"/>
      <c r="F911" s="819"/>
      <c r="G911" s="819"/>
      <c r="H911" s="819"/>
      <c r="I911" s="819"/>
      <c r="J911" s="819"/>
      <c r="K911" s="820"/>
      <c r="L911" s="819"/>
      <c r="M911" s="652"/>
      <c r="N911" s="652"/>
      <c r="O911" s="652"/>
    </row>
    <row r="912" spans="2:15" s="619" customFormat="1">
      <c r="B912" s="818"/>
      <c r="C912" s="818"/>
      <c r="D912" s="819"/>
      <c r="E912" s="819"/>
      <c r="F912" s="819"/>
      <c r="G912" s="819"/>
      <c r="H912" s="819"/>
      <c r="I912" s="819"/>
      <c r="J912" s="819"/>
      <c r="K912" s="820"/>
      <c r="L912" s="819"/>
      <c r="M912" s="652"/>
      <c r="N912" s="652"/>
      <c r="O912" s="652"/>
    </row>
    <row r="913" spans="2:15" s="619" customFormat="1">
      <c r="B913" s="818"/>
      <c r="C913" s="818"/>
      <c r="D913" s="819"/>
      <c r="E913" s="819"/>
      <c r="F913" s="819"/>
      <c r="G913" s="819"/>
      <c r="H913" s="819"/>
      <c r="I913" s="819"/>
      <c r="J913" s="819"/>
      <c r="K913" s="820"/>
      <c r="L913" s="819"/>
      <c r="M913" s="652"/>
      <c r="N913" s="652"/>
      <c r="O913" s="652"/>
    </row>
    <row r="914" spans="2:15" s="619" customFormat="1">
      <c r="B914" s="818"/>
      <c r="C914" s="818"/>
      <c r="D914" s="819"/>
      <c r="E914" s="819"/>
      <c r="F914" s="819"/>
      <c r="G914" s="819"/>
      <c r="H914" s="819"/>
      <c r="I914" s="819"/>
      <c r="J914" s="819"/>
      <c r="K914" s="820"/>
      <c r="L914" s="819"/>
      <c r="M914" s="652"/>
      <c r="N914" s="652"/>
      <c r="O914" s="652"/>
    </row>
    <row r="915" spans="2:15" s="619" customFormat="1">
      <c r="B915" s="818"/>
      <c r="C915" s="818"/>
      <c r="D915" s="819"/>
      <c r="E915" s="819"/>
      <c r="F915" s="819"/>
      <c r="G915" s="819"/>
      <c r="H915" s="819"/>
      <c r="I915" s="819"/>
      <c r="J915" s="819"/>
      <c r="K915" s="820"/>
      <c r="L915" s="819"/>
      <c r="M915" s="652"/>
      <c r="N915" s="652"/>
      <c r="O915" s="652"/>
    </row>
    <row r="916" spans="2:15" s="619" customFormat="1">
      <c r="B916" s="818"/>
      <c r="C916" s="818"/>
      <c r="D916" s="819"/>
      <c r="E916" s="819"/>
      <c r="F916" s="819"/>
      <c r="G916" s="819"/>
      <c r="H916" s="819"/>
      <c r="I916" s="819"/>
      <c r="J916" s="819"/>
      <c r="K916" s="820"/>
      <c r="L916" s="819"/>
      <c r="M916" s="652"/>
      <c r="N916" s="652"/>
      <c r="O916" s="652"/>
    </row>
    <row r="917" spans="2:15" s="619" customFormat="1">
      <c r="B917" s="818"/>
      <c r="C917" s="818"/>
      <c r="D917" s="819"/>
      <c r="E917" s="819"/>
      <c r="F917" s="819"/>
      <c r="G917" s="819"/>
      <c r="H917" s="819"/>
      <c r="I917" s="819"/>
      <c r="J917" s="819"/>
      <c r="K917" s="820"/>
      <c r="L917" s="819"/>
      <c r="M917" s="652"/>
      <c r="N917" s="652"/>
      <c r="O917" s="652"/>
    </row>
    <row r="918" spans="2:15" s="619" customFormat="1">
      <c r="B918" s="818"/>
      <c r="C918" s="818"/>
      <c r="D918" s="819"/>
      <c r="E918" s="819"/>
      <c r="F918" s="819"/>
      <c r="G918" s="819"/>
      <c r="H918" s="819"/>
      <c r="I918" s="819"/>
      <c r="J918" s="819"/>
      <c r="K918" s="820"/>
      <c r="L918" s="819"/>
      <c r="M918" s="652"/>
      <c r="N918" s="652"/>
      <c r="O918" s="652"/>
    </row>
    <row r="919" spans="2:15" s="619" customFormat="1">
      <c r="B919" s="818"/>
      <c r="C919" s="818"/>
      <c r="D919" s="819"/>
      <c r="E919" s="819"/>
      <c r="F919" s="819"/>
      <c r="G919" s="819"/>
      <c r="H919" s="819"/>
      <c r="I919" s="819"/>
      <c r="J919" s="819"/>
      <c r="K919" s="820"/>
      <c r="L919" s="819"/>
      <c r="M919" s="652"/>
      <c r="N919" s="652"/>
      <c r="O919" s="652"/>
    </row>
    <row r="920" spans="2:15" s="619" customFormat="1">
      <c r="B920" s="818"/>
      <c r="C920" s="818"/>
      <c r="D920" s="819"/>
      <c r="E920" s="819"/>
      <c r="F920" s="819"/>
      <c r="G920" s="819"/>
      <c r="H920" s="819"/>
      <c r="I920" s="819"/>
      <c r="J920" s="819"/>
      <c r="K920" s="820"/>
      <c r="L920" s="819"/>
      <c r="M920" s="652"/>
      <c r="N920" s="652"/>
      <c r="O920" s="652"/>
    </row>
    <row r="921" spans="2:15" s="619" customFormat="1">
      <c r="B921" s="818"/>
      <c r="C921" s="818"/>
      <c r="D921" s="819"/>
      <c r="E921" s="819"/>
      <c r="F921" s="819"/>
      <c r="G921" s="819"/>
      <c r="H921" s="819"/>
      <c r="I921" s="819"/>
      <c r="J921" s="819"/>
      <c r="K921" s="820"/>
      <c r="L921" s="819"/>
      <c r="M921" s="652"/>
      <c r="N921" s="652"/>
      <c r="O921" s="652"/>
    </row>
    <row r="922" spans="2:15" s="619" customFormat="1">
      <c r="B922" s="818"/>
      <c r="C922" s="818"/>
      <c r="D922" s="819"/>
      <c r="E922" s="819"/>
      <c r="F922" s="819"/>
      <c r="G922" s="819"/>
      <c r="H922" s="819"/>
      <c r="I922" s="819"/>
      <c r="J922" s="819"/>
      <c r="K922" s="820"/>
      <c r="L922" s="819"/>
      <c r="M922" s="652"/>
      <c r="N922" s="652"/>
      <c r="O922" s="652"/>
    </row>
    <row r="923" spans="2:15" s="619" customFormat="1">
      <c r="B923" s="818"/>
      <c r="C923" s="818"/>
      <c r="D923" s="819"/>
      <c r="E923" s="819"/>
      <c r="F923" s="819"/>
      <c r="G923" s="819"/>
      <c r="H923" s="819"/>
      <c r="I923" s="819"/>
      <c r="J923" s="819"/>
      <c r="K923" s="820"/>
      <c r="L923" s="819"/>
      <c r="M923" s="652"/>
      <c r="N923" s="652"/>
      <c r="O923" s="652"/>
    </row>
    <row r="924" spans="2:15" s="619" customFormat="1">
      <c r="B924" s="818"/>
      <c r="C924" s="818"/>
      <c r="D924" s="819"/>
      <c r="E924" s="819"/>
      <c r="F924" s="819"/>
      <c r="G924" s="819"/>
      <c r="H924" s="819"/>
      <c r="I924" s="819"/>
      <c r="J924" s="819"/>
      <c r="K924" s="820"/>
      <c r="L924" s="819"/>
      <c r="M924" s="652"/>
      <c r="N924" s="652"/>
      <c r="O924" s="652"/>
    </row>
    <row r="925" spans="2:15" s="619" customFormat="1">
      <c r="B925" s="818"/>
      <c r="C925" s="818"/>
      <c r="D925" s="819"/>
      <c r="E925" s="819"/>
      <c r="F925" s="819"/>
      <c r="G925" s="819"/>
      <c r="H925" s="819"/>
      <c r="I925" s="819"/>
      <c r="J925" s="819"/>
      <c r="K925" s="820"/>
      <c r="L925" s="819"/>
      <c r="M925" s="652"/>
      <c r="N925" s="652"/>
      <c r="O925" s="652"/>
    </row>
    <row r="926" spans="2:15" s="619" customFormat="1">
      <c r="B926" s="818"/>
      <c r="C926" s="818"/>
      <c r="D926" s="819"/>
      <c r="E926" s="819"/>
      <c r="F926" s="819"/>
      <c r="G926" s="819"/>
      <c r="H926" s="819"/>
      <c r="I926" s="819"/>
      <c r="J926" s="819"/>
      <c r="K926" s="820"/>
      <c r="L926" s="819"/>
      <c r="M926" s="652"/>
      <c r="N926" s="652"/>
      <c r="O926" s="652"/>
    </row>
    <row r="927" spans="2:15" s="619" customFormat="1">
      <c r="B927" s="818"/>
      <c r="C927" s="818"/>
      <c r="D927" s="819"/>
      <c r="E927" s="819"/>
      <c r="F927" s="819"/>
      <c r="G927" s="819"/>
      <c r="H927" s="819"/>
      <c r="I927" s="819"/>
      <c r="J927" s="819"/>
      <c r="K927" s="820"/>
      <c r="L927" s="819"/>
      <c r="M927" s="652"/>
      <c r="N927" s="652"/>
      <c r="O927" s="652"/>
    </row>
    <row r="928" spans="2:15" s="619" customFormat="1">
      <c r="B928" s="818"/>
      <c r="C928" s="818"/>
      <c r="D928" s="819"/>
      <c r="E928" s="819"/>
      <c r="F928" s="819"/>
      <c r="G928" s="819"/>
      <c r="H928" s="819"/>
      <c r="I928" s="819"/>
      <c r="J928" s="819"/>
      <c r="K928" s="820"/>
      <c r="L928" s="819"/>
      <c r="M928" s="652"/>
      <c r="N928" s="652"/>
      <c r="O928" s="652"/>
    </row>
    <row r="929" spans="2:15" s="619" customFormat="1">
      <c r="B929" s="818"/>
      <c r="C929" s="818"/>
      <c r="D929" s="819"/>
      <c r="E929" s="819"/>
      <c r="F929" s="819"/>
      <c r="G929" s="819"/>
      <c r="H929" s="819"/>
      <c r="I929" s="819"/>
      <c r="J929" s="819"/>
      <c r="K929" s="820"/>
      <c r="L929" s="819"/>
      <c r="M929" s="652"/>
      <c r="N929" s="652"/>
      <c r="O929" s="652"/>
    </row>
    <row r="930" spans="2:15" s="619" customFormat="1">
      <c r="B930" s="818"/>
      <c r="C930" s="818"/>
      <c r="D930" s="819"/>
      <c r="E930" s="819"/>
      <c r="F930" s="819"/>
      <c r="G930" s="819"/>
      <c r="H930" s="819"/>
      <c r="I930" s="819"/>
      <c r="J930" s="819"/>
      <c r="K930" s="820"/>
      <c r="L930" s="819"/>
      <c r="M930" s="652"/>
      <c r="N930" s="652"/>
      <c r="O930" s="652"/>
    </row>
    <row r="931" spans="2:15" s="619" customFormat="1">
      <c r="B931" s="818"/>
      <c r="C931" s="818"/>
      <c r="D931" s="819"/>
      <c r="E931" s="819"/>
      <c r="F931" s="819"/>
      <c r="G931" s="819"/>
      <c r="H931" s="819"/>
      <c r="I931" s="819"/>
      <c r="J931" s="819"/>
      <c r="K931" s="820"/>
      <c r="L931" s="819"/>
      <c r="M931" s="652"/>
      <c r="N931" s="652"/>
      <c r="O931" s="652"/>
    </row>
    <row r="932" spans="2:15" s="619" customFormat="1">
      <c r="B932" s="818"/>
      <c r="C932" s="818"/>
      <c r="D932" s="819"/>
      <c r="E932" s="819"/>
      <c r="F932" s="819"/>
      <c r="G932" s="819"/>
      <c r="H932" s="819"/>
      <c r="I932" s="819"/>
      <c r="J932" s="819"/>
      <c r="K932" s="820"/>
      <c r="L932" s="819"/>
      <c r="M932" s="652"/>
      <c r="N932" s="652"/>
      <c r="O932" s="652"/>
    </row>
    <row r="933" spans="2:15" s="619" customFormat="1">
      <c r="B933" s="818"/>
      <c r="C933" s="818"/>
      <c r="D933" s="819"/>
      <c r="E933" s="819"/>
      <c r="F933" s="819"/>
      <c r="G933" s="819"/>
      <c r="H933" s="819"/>
      <c r="I933" s="819"/>
      <c r="J933" s="819"/>
      <c r="K933" s="820"/>
      <c r="L933" s="819"/>
      <c r="M933" s="652"/>
      <c r="N933" s="652"/>
      <c r="O933" s="652"/>
    </row>
    <row r="934" spans="2:15" s="619" customFormat="1">
      <c r="B934" s="818"/>
      <c r="C934" s="818"/>
      <c r="D934" s="819"/>
      <c r="E934" s="819"/>
      <c r="F934" s="819"/>
      <c r="G934" s="819"/>
      <c r="H934" s="819"/>
      <c r="I934" s="819"/>
      <c r="J934" s="819"/>
      <c r="K934" s="820"/>
      <c r="L934" s="819"/>
      <c r="M934" s="652"/>
      <c r="N934" s="652"/>
      <c r="O934" s="652"/>
    </row>
    <row r="935" spans="2:15" s="619" customFormat="1">
      <c r="B935" s="818"/>
      <c r="C935" s="818"/>
      <c r="D935" s="819"/>
      <c r="E935" s="819"/>
      <c r="F935" s="819"/>
      <c r="G935" s="819"/>
      <c r="H935" s="819"/>
      <c r="I935" s="819"/>
      <c r="J935" s="819"/>
      <c r="K935" s="820"/>
      <c r="L935" s="819"/>
      <c r="M935" s="652"/>
      <c r="N935" s="652"/>
      <c r="O935" s="652"/>
    </row>
    <row r="936" spans="2:15" s="619" customFormat="1">
      <c r="B936" s="818"/>
      <c r="C936" s="818"/>
      <c r="D936" s="819"/>
      <c r="E936" s="819"/>
      <c r="F936" s="819"/>
      <c r="G936" s="819"/>
      <c r="H936" s="819"/>
      <c r="I936" s="819"/>
      <c r="J936" s="819"/>
      <c r="K936" s="820"/>
      <c r="L936" s="819"/>
      <c r="M936" s="652"/>
      <c r="N936" s="652"/>
      <c r="O936" s="652"/>
    </row>
    <row r="937" spans="2:15" s="619" customFormat="1">
      <c r="B937" s="818"/>
      <c r="C937" s="818"/>
      <c r="D937" s="819"/>
      <c r="E937" s="819"/>
      <c r="F937" s="819"/>
      <c r="G937" s="819"/>
      <c r="H937" s="819"/>
      <c r="I937" s="819"/>
      <c r="J937" s="819"/>
      <c r="K937" s="820"/>
      <c r="L937" s="819"/>
      <c r="M937" s="652"/>
      <c r="N937" s="652"/>
      <c r="O937" s="652"/>
    </row>
    <row r="938" spans="2:15" s="619" customFormat="1">
      <c r="B938" s="818"/>
      <c r="C938" s="818"/>
      <c r="D938" s="819"/>
      <c r="E938" s="819"/>
      <c r="F938" s="819"/>
      <c r="G938" s="819"/>
      <c r="H938" s="819"/>
      <c r="I938" s="819"/>
      <c r="J938" s="819"/>
      <c r="K938" s="820"/>
      <c r="L938" s="819"/>
      <c r="M938" s="652"/>
      <c r="N938" s="652"/>
      <c r="O938" s="652"/>
    </row>
    <row r="939" spans="2:15" s="619" customFormat="1">
      <c r="B939" s="818"/>
      <c r="C939" s="818"/>
      <c r="D939" s="819"/>
      <c r="E939" s="819"/>
      <c r="F939" s="819"/>
      <c r="G939" s="819"/>
      <c r="H939" s="819"/>
      <c r="I939" s="819"/>
      <c r="J939" s="819"/>
      <c r="K939" s="820"/>
      <c r="L939" s="819"/>
      <c r="M939" s="652"/>
      <c r="N939" s="652"/>
      <c r="O939" s="652"/>
    </row>
    <row r="940" spans="2:15" s="619" customFormat="1">
      <c r="B940" s="818"/>
      <c r="C940" s="818"/>
      <c r="D940" s="819"/>
      <c r="E940" s="819"/>
      <c r="F940" s="819"/>
      <c r="G940" s="819"/>
      <c r="H940" s="819"/>
      <c r="I940" s="819"/>
      <c r="J940" s="819"/>
      <c r="K940" s="820"/>
      <c r="L940" s="819"/>
      <c r="M940" s="652"/>
      <c r="N940" s="652"/>
      <c r="O940" s="652"/>
    </row>
    <row r="941" spans="2:15" s="619" customFormat="1">
      <c r="B941" s="818"/>
      <c r="C941" s="818"/>
      <c r="D941" s="819"/>
      <c r="E941" s="819"/>
      <c r="F941" s="819"/>
      <c r="G941" s="819"/>
      <c r="H941" s="819"/>
      <c r="I941" s="819"/>
      <c r="J941" s="819"/>
      <c r="K941" s="820"/>
      <c r="L941" s="819"/>
      <c r="M941" s="652"/>
      <c r="N941" s="652"/>
      <c r="O941" s="652"/>
    </row>
    <row r="942" spans="2:15" s="619" customFormat="1">
      <c r="B942" s="818"/>
      <c r="C942" s="818"/>
      <c r="D942" s="819"/>
      <c r="E942" s="819"/>
      <c r="F942" s="819"/>
      <c r="G942" s="819"/>
      <c r="H942" s="819"/>
      <c r="I942" s="819"/>
      <c r="J942" s="819"/>
      <c r="K942" s="820"/>
      <c r="L942" s="819"/>
      <c r="M942" s="652"/>
      <c r="N942" s="652"/>
      <c r="O942" s="652"/>
    </row>
    <row r="943" spans="2:15" s="619" customFormat="1">
      <c r="B943" s="818"/>
      <c r="C943" s="818"/>
      <c r="D943" s="819"/>
      <c r="E943" s="819"/>
      <c r="F943" s="819"/>
      <c r="G943" s="819"/>
      <c r="H943" s="819"/>
      <c r="I943" s="819"/>
      <c r="J943" s="819"/>
      <c r="K943" s="820"/>
      <c r="L943" s="819"/>
      <c r="M943" s="652"/>
      <c r="N943" s="652"/>
      <c r="O943" s="652"/>
    </row>
    <row r="944" spans="2:15" s="619" customFormat="1">
      <c r="B944" s="818"/>
      <c r="C944" s="818"/>
      <c r="D944" s="819"/>
      <c r="E944" s="819"/>
      <c r="F944" s="819"/>
      <c r="G944" s="819"/>
      <c r="H944" s="819"/>
      <c r="I944" s="819"/>
      <c r="J944" s="819"/>
      <c r="K944" s="820"/>
      <c r="L944" s="819"/>
      <c r="M944" s="652"/>
      <c r="N944" s="652"/>
      <c r="O944" s="652"/>
    </row>
    <row r="945" spans="2:15" s="619" customFormat="1">
      <c r="B945" s="818"/>
      <c r="C945" s="818"/>
      <c r="D945" s="819"/>
      <c r="E945" s="819"/>
      <c r="F945" s="819"/>
      <c r="G945" s="819"/>
      <c r="H945" s="819"/>
      <c r="I945" s="819"/>
      <c r="J945" s="819"/>
      <c r="K945" s="820"/>
      <c r="L945" s="819"/>
      <c r="M945" s="652"/>
      <c r="N945" s="652"/>
      <c r="O945" s="652"/>
    </row>
    <row r="946" spans="2:15" s="619" customFormat="1">
      <c r="B946" s="818"/>
      <c r="C946" s="818"/>
      <c r="D946" s="819"/>
      <c r="E946" s="819"/>
      <c r="F946" s="819"/>
      <c r="G946" s="819"/>
      <c r="H946" s="819"/>
      <c r="I946" s="819"/>
      <c r="J946" s="819"/>
      <c r="K946" s="820"/>
      <c r="L946" s="819"/>
      <c r="M946" s="652"/>
      <c r="N946" s="652"/>
      <c r="O946" s="652"/>
    </row>
    <row r="947" spans="2:15" s="619" customFormat="1">
      <c r="B947" s="818"/>
      <c r="C947" s="818"/>
      <c r="D947" s="819"/>
      <c r="E947" s="819"/>
      <c r="F947" s="819"/>
      <c r="G947" s="819"/>
      <c r="H947" s="819"/>
      <c r="I947" s="819"/>
      <c r="J947" s="819"/>
      <c r="K947" s="820"/>
      <c r="L947" s="819"/>
      <c r="M947" s="652"/>
      <c r="N947" s="652"/>
      <c r="O947" s="652"/>
    </row>
    <row r="948" spans="2:15" s="619" customFormat="1">
      <c r="B948" s="818"/>
      <c r="C948" s="818"/>
      <c r="D948" s="819"/>
      <c r="E948" s="819"/>
      <c r="F948" s="819"/>
      <c r="G948" s="819"/>
      <c r="H948" s="819"/>
      <c r="I948" s="819"/>
      <c r="J948" s="819"/>
      <c r="K948" s="820"/>
      <c r="L948" s="819"/>
      <c r="M948" s="652"/>
      <c r="N948" s="652"/>
      <c r="O948" s="652"/>
    </row>
    <row r="949" spans="2:15" s="619" customFormat="1">
      <c r="B949" s="818"/>
      <c r="C949" s="818"/>
      <c r="D949" s="819"/>
      <c r="E949" s="819"/>
      <c r="F949" s="819"/>
      <c r="G949" s="819"/>
      <c r="H949" s="819"/>
      <c r="I949" s="819"/>
      <c r="J949" s="819"/>
      <c r="K949" s="820"/>
      <c r="L949" s="819"/>
      <c r="M949" s="652"/>
      <c r="N949" s="652"/>
      <c r="O949" s="652"/>
    </row>
    <row r="950" spans="2:15" s="619" customFormat="1">
      <c r="B950" s="818"/>
      <c r="C950" s="818"/>
      <c r="D950" s="819"/>
      <c r="E950" s="819"/>
      <c r="F950" s="819"/>
      <c r="G950" s="819"/>
      <c r="H950" s="819"/>
      <c r="I950" s="819"/>
      <c r="J950" s="819"/>
      <c r="K950" s="820"/>
      <c r="L950" s="819"/>
      <c r="M950" s="652"/>
      <c r="N950" s="652"/>
      <c r="O950" s="652"/>
    </row>
    <row r="951" spans="2:15" s="619" customFormat="1">
      <c r="B951" s="818"/>
      <c r="C951" s="818"/>
      <c r="D951" s="819"/>
      <c r="E951" s="819"/>
      <c r="F951" s="819"/>
      <c r="G951" s="819"/>
      <c r="H951" s="819"/>
      <c r="I951" s="819"/>
      <c r="J951" s="819"/>
      <c r="K951" s="820"/>
      <c r="L951" s="819"/>
      <c r="M951" s="652"/>
      <c r="N951" s="652"/>
      <c r="O951" s="652"/>
    </row>
    <row r="952" spans="2:15" s="619" customFormat="1">
      <c r="B952" s="818"/>
      <c r="C952" s="818"/>
      <c r="D952" s="819"/>
      <c r="E952" s="819"/>
      <c r="F952" s="819"/>
      <c r="G952" s="819"/>
      <c r="H952" s="819"/>
      <c r="I952" s="819"/>
      <c r="J952" s="819"/>
      <c r="K952" s="820"/>
      <c r="L952" s="819"/>
      <c r="M952" s="652"/>
      <c r="N952" s="652"/>
      <c r="O952" s="652"/>
    </row>
    <row r="953" spans="2:15" s="619" customFormat="1">
      <c r="B953" s="818"/>
      <c r="C953" s="818"/>
      <c r="D953" s="819"/>
      <c r="E953" s="819"/>
      <c r="F953" s="819"/>
      <c r="G953" s="819"/>
      <c r="H953" s="819"/>
      <c r="I953" s="819"/>
      <c r="J953" s="819"/>
      <c r="K953" s="820"/>
      <c r="L953" s="819"/>
      <c r="M953" s="652"/>
      <c r="N953" s="652"/>
      <c r="O953" s="652"/>
    </row>
    <row r="954" spans="2:15" s="619" customFormat="1">
      <c r="B954" s="818"/>
      <c r="C954" s="818"/>
      <c r="D954" s="819"/>
      <c r="E954" s="819"/>
      <c r="F954" s="819"/>
      <c r="G954" s="819"/>
      <c r="H954" s="819"/>
      <c r="I954" s="819"/>
      <c r="J954" s="819"/>
      <c r="K954" s="820"/>
      <c r="L954" s="819"/>
      <c r="M954" s="652"/>
      <c r="N954" s="652"/>
      <c r="O954" s="652"/>
    </row>
    <row r="955" spans="2:15" s="619" customFormat="1">
      <c r="B955" s="818"/>
      <c r="C955" s="818"/>
      <c r="D955" s="819"/>
      <c r="E955" s="819"/>
      <c r="F955" s="819"/>
      <c r="G955" s="819"/>
      <c r="H955" s="819"/>
      <c r="I955" s="819"/>
      <c r="J955" s="819"/>
      <c r="K955" s="820"/>
      <c r="L955" s="819"/>
      <c r="M955" s="652"/>
      <c r="N955" s="652"/>
      <c r="O955" s="652"/>
    </row>
    <row r="956" spans="2:15" s="619" customFormat="1">
      <c r="B956" s="818"/>
      <c r="C956" s="818"/>
      <c r="D956" s="819"/>
      <c r="E956" s="819"/>
      <c r="F956" s="819"/>
      <c r="G956" s="819"/>
      <c r="H956" s="819"/>
      <c r="I956" s="819"/>
      <c r="J956" s="819"/>
      <c r="K956" s="820"/>
      <c r="L956" s="819"/>
      <c r="M956" s="652"/>
      <c r="N956" s="652"/>
      <c r="O956" s="652"/>
    </row>
    <row r="957" spans="2:15" s="619" customFormat="1">
      <c r="B957" s="818"/>
      <c r="C957" s="818"/>
      <c r="D957" s="819"/>
      <c r="E957" s="819"/>
      <c r="F957" s="819"/>
      <c r="G957" s="819"/>
      <c r="H957" s="819"/>
      <c r="I957" s="819"/>
      <c r="J957" s="819"/>
      <c r="K957" s="820"/>
      <c r="L957" s="819"/>
      <c r="M957" s="652"/>
      <c r="N957" s="652"/>
      <c r="O957" s="652"/>
    </row>
    <row r="958" spans="2:15" s="619" customFormat="1">
      <c r="B958" s="818"/>
      <c r="C958" s="818"/>
      <c r="D958" s="819"/>
      <c r="E958" s="819"/>
      <c r="F958" s="819"/>
      <c r="G958" s="819"/>
      <c r="H958" s="819"/>
      <c r="I958" s="819"/>
      <c r="J958" s="819"/>
      <c r="K958" s="820"/>
      <c r="L958" s="819"/>
      <c r="M958" s="652"/>
      <c r="N958" s="652"/>
      <c r="O958" s="652"/>
    </row>
    <row r="959" spans="2:15" s="619" customFormat="1">
      <c r="B959" s="818"/>
      <c r="C959" s="818"/>
      <c r="D959" s="819"/>
      <c r="E959" s="819"/>
      <c r="F959" s="819"/>
      <c r="G959" s="819"/>
      <c r="H959" s="819"/>
      <c r="I959" s="819"/>
      <c r="J959" s="819"/>
      <c r="K959" s="820"/>
      <c r="L959" s="819"/>
      <c r="M959" s="652"/>
      <c r="N959" s="652"/>
      <c r="O959" s="652"/>
    </row>
    <row r="960" spans="2:15" s="619" customFormat="1">
      <c r="B960" s="818"/>
      <c r="C960" s="818"/>
      <c r="D960" s="819"/>
      <c r="E960" s="819"/>
      <c r="F960" s="819"/>
      <c r="G960" s="819"/>
      <c r="H960" s="819"/>
      <c r="I960" s="819"/>
      <c r="J960" s="819"/>
      <c r="K960" s="820"/>
      <c r="L960" s="819"/>
      <c r="M960" s="652"/>
      <c r="N960" s="652"/>
      <c r="O960" s="652"/>
    </row>
    <row r="961" spans="2:15" s="619" customFormat="1">
      <c r="B961" s="818"/>
      <c r="C961" s="818"/>
      <c r="D961" s="819"/>
      <c r="E961" s="819"/>
      <c r="F961" s="819"/>
      <c r="G961" s="819"/>
      <c r="H961" s="819"/>
      <c r="I961" s="819"/>
      <c r="J961" s="819"/>
      <c r="K961" s="820"/>
      <c r="L961" s="819"/>
      <c r="M961" s="652"/>
      <c r="N961" s="652"/>
      <c r="O961" s="652"/>
    </row>
    <row r="962" spans="2:15" s="619" customFormat="1">
      <c r="B962" s="818"/>
      <c r="C962" s="818"/>
      <c r="D962" s="819"/>
      <c r="E962" s="819"/>
      <c r="F962" s="819"/>
      <c r="G962" s="819"/>
      <c r="H962" s="819"/>
      <c r="I962" s="819"/>
      <c r="J962" s="819"/>
      <c r="K962" s="820"/>
      <c r="L962" s="819"/>
      <c r="M962" s="652"/>
      <c r="N962" s="652"/>
      <c r="O962" s="652"/>
    </row>
    <row r="963" spans="2:15" s="619" customFormat="1">
      <c r="B963" s="818"/>
      <c r="C963" s="818"/>
      <c r="D963" s="819"/>
      <c r="E963" s="819"/>
      <c r="F963" s="819"/>
      <c r="G963" s="819"/>
      <c r="H963" s="819"/>
      <c r="I963" s="819"/>
      <c r="J963" s="819"/>
      <c r="K963" s="820"/>
      <c r="L963" s="819"/>
      <c r="M963" s="652"/>
      <c r="N963" s="652"/>
      <c r="O963" s="652"/>
    </row>
    <row r="964" spans="2:15" s="619" customFormat="1">
      <c r="B964" s="818"/>
      <c r="C964" s="818"/>
      <c r="D964" s="819"/>
      <c r="E964" s="819"/>
      <c r="F964" s="819"/>
      <c r="G964" s="819"/>
      <c r="H964" s="819"/>
      <c r="I964" s="819"/>
      <c r="J964" s="819"/>
      <c r="K964" s="820"/>
      <c r="L964" s="819"/>
      <c r="M964" s="652"/>
      <c r="N964" s="652"/>
      <c r="O964" s="652"/>
    </row>
    <row r="965" spans="2:15" s="619" customFormat="1">
      <c r="B965" s="818"/>
      <c r="C965" s="818"/>
      <c r="D965" s="819"/>
      <c r="E965" s="819"/>
      <c r="F965" s="819"/>
      <c r="G965" s="819"/>
      <c r="H965" s="819"/>
      <c r="I965" s="819"/>
      <c r="J965" s="819"/>
      <c r="K965" s="820"/>
      <c r="L965" s="819"/>
      <c r="M965" s="652"/>
      <c r="N965" s="652"/>
      <c r="O965" s="652"/>
    </row>
    <row r="966" spans="2:15" s="619" customFormat="1">
      <c r="B966" s="818"/>
      <c r="C966" s="818"/>
      <c r="D966" s="819"/>
      <c r="E966" s="819"/>
      <c r="F966" s="819"/>
      <c r="G966" s="819"/>
      <c r="H966" s="819"/>
      <c r="I966" s="819"/>
      <c r="J966" s="819"/>
      <c r="K966" s="820"/>
      <c r="L966" s="819"/>
      <c r="M966" s="652"/>
      <c r="N966" s="652"/>
      <c r="O966" s="652"/>
    </row>
    <row r="967" spans="2:15" s="619" customFormat="1">
      <c r="B967" s="818"/>
      <c r="C967" s="818"/>
      <c r="D967" s="819"/>
      <c r="E967" s="819"/>
      <c r="F967" s="819"/>
      <c r="G967" s="819"/>
      <c r="H967" s="819"/>
      <c r="I967" s="819"/>
      <c r="J967" s="819"/>
      <c r="K967" s="820"/>
      <c r="L967" s="819"/>
      <c r="M967" s="652"/>
      <c r="N967" s="652"/>
      <c r="O967" s="652"/>
    </row>
    <row r="968" spans="2:15" s="619" customFormat="1">
      <c r="B968" s="818"/>
      <c r="C968" s="818"/>
      <c r="D968" s="819"/>
      <c r="E968" s="819"/>
      <c r="F968" s="819"/>
      <c r="G968" s="819"/>
      <c r="H968" s="819"/>
      <c r="I968" s="819"/>
      <c r="J968" s="819"/>
      <c r="K968" s="820"/>
      <c r="L968" s="819"/>
      <c r="M968" s="652"/>
      <c r="N968" s="652"/>
      <c r="O968" s="652"/>
    </row>
    <row r="969" spans="2:15" s="619" customFormat="1">
      <c r="B969" s="818"/>
      <c r="C969" s="818"/>
      <c r="D969" s="819"/>
      <c r="E969" s="819"/>
      <c r="F969" s="819"/>
      <c r="G969" s="819"/>
      <c r="H969" s="819"/>
      <c r="I969" s="819"/>
      <c r="J969" s="819"/>
      <c r="K969" s="820"/>
      <c r="L969" s="819"/>
      <c r="M969" s="652"/>
      <c r="N969" s="652"/>
      <c r="O969" s="652"/>
    </row>
    <row r="970" spans="2:15" s="619" customFormat="1">
      <c r="B970" s="818"/>
      <c r="C970" s="818"/>
      <c r="D970" s="819"/>
      <c r="E970" s="819"/>
      <c r="F970" s="819"/>
      <c r="G970" s="819"/>
      <c r="H970" s="819"/>
      <c r="I970" s="819"/>
      <c r="J970" s="819"/>
      <c r="K970" s="820"/>
      <c r="L970" s="819"/>
      <c r="M970" s="652"/>
      <c r="N970" s="652"/>
      <c r="O970" s="652"/>
    </row>
    <row r="971" spans="2:15" s="619" customFormat="1">
      <c r="B971" s="818"/>
      <c r="C971" s="818"/>
      <c r="D971" s="819"/>
      <c r="E971" s="819"/>
      <c r="F971" s="819"/>
      <c r="G971" s="819"/>
      <c r="H971" s="819"/>
      <c r="I971" s="819"/>
      <c r="J971" s="819"/>
      <c r="K971" s="820"/>
      <c r="L971" s="819"/>
      <c r="M971" s="652"/>
      <c r="N971" s="652"/>
      <c r="O971" s="652"/>
    </row>
    <row r="972" spans="2:15" s="619" customFormat="1">
      <c r="B972" s="818"/>
      <c r="C972" s="818"/>
      <c r="D972" s="819"/>
      <c r="E972" s="819"/>
      <c r="F972" s="819"/>
      <c r="G972" s="819"/>
      <c r="H972" s="819"/>
      <c r="I972" s="819"/>
      <c r="J972" s="819"/>
      <c r="K972" s="820"/>
      <c r="L972" s="819"/>
      <c r="M972" s="652"/>
      <c r="N972" s="652"/>
      <c r="O972" s="652"/>
    </row>
    <row r="973" spans="2:15" s="619" customFormat="1">
      <c r="B973" s="818"/>
      <c r="C973" s="818"/>
      <c r="D973" s="819"/>
      <c r="E973" s="819"/>
      <c r="F973" s="819"/>
      <c r="G973" s="819"/>
      <c r="H973" s="819"/>
      <c r="I973" s="819"/>
      <c r="J973" s="819"/>
      <c r="K973" s="820"/>
      <c r="L973" s="819"/>
      <c r="M973" s="652"/>
      <c r="N973" s="652"/>
      <c r="O973" s="652"/>
    </row>
    <row r="974" spans="2:15" s="619" customFormat="1">
      <c r="B974" s="818"/>
      <c r="C974" s="818"/>
      <c r="D974" s="819"/>
      <c r="E974" s="819"/>
      <c r="F974" s="819"/>
      <c r="G974" s="819"/>
      <c r="H974" s="819"/>
      <c r="I974" s="819"/>
      <c r="J974" s="819"/>
      <c r="K974" s="820"/>
      <c r="L974" s="819"/>
      <c r="M974" s="652"/>
      <c r="N974" s="652"/>
      <c r="O974" s="652"/>
    </row>
    <row r="975" spans="2:15" s="619" customFormat="1">
      <c r="B975" s="818"/>
      <c r="C975" s="818"/>
      <c r="D975" s="819"/>
      <c r="E975" s="819"/>
      <c r="F975" s="819"/>
      <c r="G975" s="819"/>
      <c r="H975" s="819"/>
      <c r="I975" s="819"/>
      <c r="J975" s="819"/>
      <c r="K975" s="820"/>
      <c r="L975" s="819"/>
      <c r="M975" s="652"/>
      <c r="N975" s="652"/>
      <c r="O975" s="652"/>
    </row>
    <row r="976" spans="2:15" s="619" customFormat="1">
      <c r="B976" s="818"/>
      <c r="C976" s="818"/>
      <c r="D976" s="819"/>
      <c r="E976" s="819"/>
      <c r="F976" s="819"/>
      <c r="G976" s="819"/>
      <c r="H976" s="819"/>
      <c r="I976" s="819"/>
      <c r="J976" s="819"/>
      <c r="K976" s="820"/>
      <c r="L976" s="819"/>
      <c r="M976" s="652"/>
      <c r="N976" s="652"/>
      <c r="O976" s="652"/>
    </row>
    <row r="977" spans="2:15" s="619" customFormat="1">
      <c r="B977" s="818"/>
      <c r="C977" s="818"/>
      <c r="D977" s="819"/>
      <c r="E977" s="819"/>
      <c r="F977" s="819"/>
      <c r="G977" s="819"/>
      <c r="H977" s="819"/>
      <c r="I977" s="819"/>
      <c r="J977" s="819"/>
      <c r="K977" s="820"/>
      <c r="L977" s="819"/>
      <c r="M977" s="652"/>
      <c r="N977" s="652"/>
      <c r="O977" s="652"/>
    </row>
    <row r="978" spans="2:15" s="619" customFormat="1">
      <c r="B978" s="818"/>
      <c r="C978" s="818"/>
      <c r="D978" s="819"/>
      <c r="E978" s="819"/>
      <c r="F978" s="819"/>
      <c r="G978" s="819"/>
      <c r="H978" s="819"/>
      <c r="I978" s="819"/>
      <c r="J978" s="819"/>
      <c r="K978" s="820"/>
      <c r="L978" s="819"/>
      <c r="M978" s="652"/>
      <c r="N978" s="652"/>
      <c r="O978" s="652"/>
    </row>
    <row r="979" spans="2:15" s="619" customFormat="1">
      <c r="B979" s="818"/>
      <c r="C979" s="818"/>
      <c r="D979" s="819"/>
      <c r="E979" s="819"/>
      <c r="F979" s="819"/>
      <c r="G979" s="819"/>
      <c r="H979" s="819"/>
      <c r="I979" s="819"/>
      <c r="J979" s="819"/>
      <c r="K979" s="820"/>
      <c r="L979" s="819"/>
      <c r="M979" s="652"/>
      <c r="N979" s="652"/>
      <c r="O979" s="652"/>
    </row>
    <row r="980" spans="2:15" s="619" customFormat="1">
      <c r="B980" s="818"/>
      <c r="C980" s="818"/>
      <c r="D980" s="819"/>
      <c r="E980" s="819"/>
      <c r="F980" s="819"/>
      <c r="G980" s="819"/>
      <c r="H980" s="819"/>
      <c r="I980" s="819"/>
      <c r="J980" s="819"/>
      <c r="K980" s="820"/>
      <c r="L980" s="819"/>
      <c r="M980" s="652"/>
      <c r="N980" s="652"/>
      <c r="O980" s="652"/>
    </row>
    <row r="981" spans="2:15" s="619" customFormat="1">
      <c r="B981" s="818"/>
      <c r="C981" s="818"/>
      <c r="D981" s="819"/>
      <c r="E981" s="819"/>
      <c r="F981" s="819"/>
      <c r="G981" s="819"/>
      <c r="H981" s="819"/>
      <c r="I981" s="819"/>
      <c r="J981" s="819"/>
      <c r="K981" s="820"/>
      <c r="L981" s="819"/>
      <c r="M981" s="652"/>
      <c r="N981" s="652"/>
      <c r="O981" s="652"/>
    </row>
    <row r="982" spans="2:15" s="619" customFormat="1">
      <c r="B982" s="818"/>
      <c r="C982" s="818"/>
      <c r="D982" s="819"/>
      <c r="E982" s="819"/>
      <c r="F982" s="819"/>
      <c r="G982" s="819"/>
      <c r="H982" s="819"/>
      <c r="I982" s="819"/>
      <c r="J982" s="819"/>
      <c r="K982" s="820"/>
      <c r="L982" s="819"/>
      <c r="M982" s="652"/>
      <c r="N982" s="652"/>
      <c r="O982" s="652"/>
    </row>
    <row r="983" spans="2:15" s="619" customFormat="1">
      <c r="B983" s="818"/>
      <c r="C983" s="818"/>
      <c r="D983" s="819"/>
      <c r="E983" s="819"/>
      <c r="F983" s="819"/>
      <c r="G983" s="819"/>
      <c r="H983" s="819"/>
      <c r="I983" s="819"/>
      <c r="J983" s="819"/>
      <c r="K983" s="820"/>
      <c r="L983" s="819"/>
      <c r="M983" s="652"/>
      <c r="N983" s="652"/>
      <c r="O983" s="652"/>
    </row>
    <row r="984" spans="2:15" s="619" customFormat="1">
      <c r="B984" s="818"/>
      <c r="C984" s="818"/>
      <c r="D984" s="819"/>
      <c r="E984" s="819"/>
      <c r="F984" s="819"/>
      <c r="G984" s="819"/>
      <c r="H984" s="819"/>
      <c r="I984" s="819"/>
      <c r="J984" s="819"/>
      <c r="K984" s="820"/>
      <c r="L984" s="819"/>
      <c r="M984" s="652"/>
      <c r="N984" s="652"/>
      <c r="O984" s="652"/>
    </row>
    <row r="985" spans="2:15" s="619" customFormat="1">
      <c r="B985" s="818"/>
      <c r="C985" s="818"/>
      <c r="D985" s="819"/>
      <c r="E985" s="819"/>
      <c r="F985" s="819"/>
      <c r="G985" s="819"/>
      <c r="H985" s="819"/>
      <c r="I985" s="819"/>
      <c r="J985" s="819"/>
      <c r="K985" s="820"/>
      <c r="L985" s="819"/>
      <c r="M985" s="652"/>
      <c r="N985" s="652"/>
      <c r="O985" s="652"/>
    </row>
    <row r="986" spans="2:15" s="619" customFormat="1">
      <c r="B986" s="818"/>
      <c r="C986" s="818"/>
      <c r="D986" s="819"/>
      <c r="E986" s="819"/>
      <c r="F986" s="819"/>
      <c r="G986" s="819"/>
      <c r="H986" s="819"/>
      <c r="I986" s="819"/>
      <c r="J986" s="819"/>
      <c r="K986" s="820"/>
      <c r="L986" s="819"/>
      <c r="M986" s="652"/>
      <c r="N986" s="652"/>
      <c r="O986" s="652"/>
    </row>
    <row r="987" spans="2:15" s="619" customFormat="1">
      <c r="B987" s="818"/>
      <c r="C987" s="818"/>
      <c r="D987" s="819"/>
      <c r="E987" s="819"/>
      <c r="F987" s="819"/>
      <c r="G987" s="819"/>
      <c r="H987" s="819"/>
      <c r="I987" s="819"/>
      <c r="J987" s="819"/>
      <c r="K987" s="820"/>
      <c r="L987" s="819"/>
      <c r="M987" s="652"/>
      <c r="N987" s="652"/>
      <c r="O987" s="652"/>
    </row>
    <row r="988" spans="2:15" s="619" customFormat="1">
      <c r="B988" s="818"/>
      <c r="C988" s="818"/>
      <c r="D988" s="819"/>
      <c r="E988" s="819"/>
      <c r="F988" s="819"/>
      <c r="G988" s="819"/>
      <c r="H988" s="819"/>
      <c r="I988" s="819"/>
      <c r="J988" s="819"/>
      <c r="K988" s="820"/>
      <c r="L988" s="819"/>
      <c r="M988" s="652"/>
      <c r="N988" s="652"/>
      <c r="O988" s="652"/>
    </row>
    <row r="989" spans="2:15" s="619" customFormat="1">
      <c r="B989" s="818"/>
      <c r="C989" s="818"/>
      <c r="D989" s="819"/>
      <c r="E989" s="819"/>
      <c r="F989" s="819"/>
      <c r="G989" s="819"/>
      <c r="H989" s="819"/>
      <c r="I989" s="819"/>
      <c r="J989" s="819"/>
      <c r="K989" s="820"/>
      <c r="L989" s="819"/>
      <c r="M989" s="652"/>
      <c r="N989" s="652"/>
      <c r="O989" s="652"/>
    </row>
    <row r="990" spans="2:15" s="619" customFormat="1">
      <c r="B990" s="818"/>
      <c r="C990" s="818"/>
      <c r="D990" s="819"/>
      <c r="E990" s="819"/>
      <c r="F990" s="819"/>
      <c r="G990" s="819"/>
      <c r="H990" s="819"/>
      <c r="I990" s="819"/>
      <c r="J990" s="819"/>
      <c r="K990" s="820"/>
      <c r="L990" s="819"/>
      <c r="M990" s="652"/>
      <c r="N990" s="652"/>
      <c r="O990" s="652"/>
    </row>
    <row r="991" spans="2:15" s="619" customFormat="1">
      <c r="B991" s="818"/>
      <c r="C991" s="818"/>
      <c r="D991" s="819"/>
      <c r="E991" s="819"/>
      <c r="F991" s="819"/>
      <c r="G991" s="819"/>
      <c r="H991" s="819"/>
      <c r="I991" s="819"/>
      <c r="J991" s="819"/>
      <c r="K991" s="820"/>
      <c r="L991" s="819"/>
      <c r="M991" s="652"/>
      <c r="N991" s="652"/>
      <c r="O991" s="652"/>
    </row>
    <row r="992" spans="2:15" s="619" customFormat="1">
      <c r="B992" s="818"/>
      <c r="C992" s="818"/>
      <c r="D992" s="819"/>
      <c r="E992" s="819"/>
      <c r="F992" s="819"/>
      <c r="G992" s="819"/>
      <c r="H992" s="819"/>
      <c r="I992" s="819"/>
      <c r="J992" s="819"/>
      <c r="K992" s="820"/>
      <c r="L992" s="819"/>
      <c r="M992" s="652"/>
      <c r="N992" s="652"/>
      <c r="O992" s="652"/>
    </row>
    <row r="993" spans="2:15" s="619" customFormat="1">
      <c r="B993" s="818"/>
      <c r="C993" s="818"/>
      <c r="D993" s="819"/>
      <c r="E993" s="819"/>
      <c r="F993" s="819"/>
      <c r="G993" s="819"/>
      <c r="H993" s="819"/>
      <c r="I993" s="819"/>
      <c r="J993" s="819"/>
      <c r="K993" s="820"/>
      <c r="L993" s="819"/>
      <c r="M993" s="652"/>
      <c r="N993" s="652"/>
      <c r="O993" s="652"/>
    </row>
    <row r="994" spans="2:15" s="619" customFormat="1">
      <c r="B994" s="818"/>
      <c r="C994" s="818"/>
      <c r="D994" s="819"/>
      <c r="E994" s="819"/>
      <c r="F994" s="819"/>
      <c r="G994" s="819"/>
      <c r="H994" s="819"/>
      <c r="I994" s="819"/>
      <c r="J994" s="819"/>
      <c r="K994" s="820"/>
      <c r="L994" s="819"/>
      <c r="M994" s="652"/>
      <c r="N994" s="652"/>
      <c r="O994" s="652"/>
    </row>
    <row r="995" spans="2:15" s="619" customFormat="1">
      <c r="B995" s="818"/>
      <c r="C995" s="818"/>
      <c r="D995" s="819"/>
      <c r="E995" s="819"/>
      <c r="F995" s="819"/>
      <c r="G995" s="819"/>
      <c r="H995" s="819"/>
      <c r="I995" s="819"/>
      <c r="J995" s="819"/>
      <c r="K995" s="820"/>
      <c r="L995" s="819"/>
      <c r="M995" s="652"/>
      <c r="N995" s="652"/>
      <c r="O995" s="652"/>
    </row>
    <row r="996" spans="2:15" s="619" customFormat="1">
      <c r="B996" s="818"/>
      <c r="C996" s="818"/>
      <c r="D996" s="819"/>
      <c r="E996" s="819"/>
      <c r="F996" s="819"/>
      <c r="G996" s="819"/>
      <c r="H996" s="819"/>
      <c r="I996" s="819"/>
      <c r="J996" s="819"/>
      <c r="K996" s="820"/>
      <c r="L996" s="819"/>
      <c r="M996" s="652"/>
      <c r="N996" s="652"/>
      <c r="O996" s="652"/>
    </row>
    <row r="997" spans="2:15" s="619" customFormat="1">
      <c r="B997" s="818"/>
      <c r="C997" s="818"/>
      <c r="D997" s="819"/>
      <c r="E997" s="819"/>
      <c r="F997" s="819"/>
      <c r="G997" s="819"/>
      <c r="H997" s="819"/>
      <c r="I997" s="819"/>
      <c r="J997" s="819"/>
      <c r="K997" s="820"/>
      <c r="L997" s="819"/>
      <c r="M997" s="652"/>
      <c r="N997" s="652"/>
      <c r="O997" s="652"/>
    </row>
    <row r="998" spans="2:15" s="619" customFormat="1">
      <c r="B998" s="818"/>
      <c r="C998" s="818"/>
      <c r="D998" s="819"/>
      <c r="E998" s="819"/>
      <c r="F998" s="819"/>
      <c r="G998" s="819"/>
      <c r="H998" s="819"/>
      <c r="I998" s="819"/>
      <c r="J998" s="819"/>
      <c r="K998" s="820"/>
      <c r="L998" s="819"/>
      <c r="M998" s="652"/>
      <c r="N998" s="652"/>
      <c r="O998" s="652"/>
    </row>
    <row r="999" spans="2:15" s="619" customFormat="1">
      <c r="B999" s="818"/>
      <c r="C999" s="818"/>
      <c r="D999" s="819"/>
      <c r="E999" s="819"/>
      <c r="F999" s="819"/>
      <c r="G999" s="819"/>
      <c r="H999" s="819"/>
      <c r="I999" s="819"/>
      <c r="J999" s="819"/>
      <c r="K999" s="820"/>
      <c r="L999" s="819"/>
      <c r="M999" s="652"/>
      <c r="N999" s="652"/>
      <c r="O999" s="652"/>
    </row>
    <row r="1000" spans="2:15" s="619" customFormat="1">
      <c r="B1000" s="818"/>
      <c r="C1000" s="818"/>
      <c r="D1000" s="819"/>
      <c r="E1000" s="819"/>
      <c r="F1000" s="819"/>
      <c r="G1000" s="819"/>
      <c r="H1000" s="819"/>
      <c r="I1000" s="819"/>
      <c r="J1000" s="819"/>
      <c r="K1000" s="820"/>
      <c r="L1000" s="819"/>
      <c r="M1000" s="652"/>
      <c r="N1000" s="652"/>
      <c r="O1000" s="652"/>
    </row>
    <row r="1001" spans="2:15" s="619" customFormat="1">
      <c r="B1001" s="818"/>
      <c r="C1001" s="818"/>
      <c r="D1001" s="819"/>
      <c r="E1001" s="819"/>
      <c r="F1001" s="819"/>
      <c r="G1001" s="819"/>
      <c r="H1001" s="819"/>
      <c r="I1001" s="819"/>
      <c r="J1001" s="819"/>
      <c r="K1001" s="820"/>
      <c r="L1001" s="819"/>
      <c r="M1001" s="652"/>
      <c r="N1001" s="652"/>
      <c r="O1001" s="652"/>
    </row>
    <row r="1002" spans="2:15" s="619" customFormat="1">
      <c r="B1002" s="818"/>
      <c r="C1002" s="818"/>
      <c r="D1002" s="819"/>
      <c r="E1002" s="819"/>
      <c r="F1002" s="819"/>
      <c r="G1002" s="819"/>
      <c r="H1002" s="819"/>
      <c r="I1002" s="819"/>
      <c r="J1002" s="819"/>
      <c r="K1002" s="820"/>
      <c r="L1002" s="819"/>
      <c r="M1002" s="652"/>
      <c r="N1002" s="652"/>
      <c r="O1002" s="652"/>
    </row>
    <row r="1003" spans="2:15" s="619" customFormat="1">
      <c r="B1003" s="818"/>
      <c r="C1003" s="818"/>
      <c r="D1003" s="819"/>
      <c r="E1003" s="819"/>
      <c r="F1003" s="819"/>
      <c r="G1003" s="819"/>
      <c r="H1003" s="819"/>
      <c r="I1003" s="819"/>
      <c r="J1003" s="819"/>
      <c r="K1003" s="820"/>
      <c r="L1003" s="819"/>
      <c r="M1003" s="652"/>
      <c r="N1003" s="652"/>
      <c r="O1003" s="652"/>
    </row>
    <row r="1004" spans="2:15" s="619" customFormat="1">
      <c r="B1004" s="818"/>
      <c r="C1004" s="818"/>
      <c r="D1004" s="819"/>
      <c r="E1004" s="819"/>
      <c r="F1004" s="819"/>
      <c r="G1004" s="819"/>
      <c r="H1004" s="819"/>
      <c r="I1004" s="819"/>
      <c r="J1004" s="819"/>
      <c r="K1004" s="820"/>
      <c r="L1004" s="819"/>
      <c r="M1004" s="652"/>
      <c r="N1004" s="652"/>
      <c r="O1004" s="652"/>
    </row>
    <row r="1005" spans="2:15" s="619" customFormat="1">
      <c r="B1005" s="818"/>
      <c r="C1005" s="818"/>
      <c r="D1005" s="819"/>
      <c r="E1005" s="819"/>
      <c r="F1005" s="819"/>
      <c r="G1005" s="819"/>
      <c r="H1005" s="819"/>
      <c r="I1005" s="819"/>
      <c r="J1005" s="819"/>
      <c r="K1005" s="820"/>
      <c r="L1005" s="819"/>
      <c r="M1005" s="652"/>
      <c r="N1005" s="652"/>
      <c r="O1005" s="652"/>
    </row>
    <row r="1006" spans="2:15" s="619" customFormat="1">
      <c r="B1006" s="818"/>
      <c r="C1006" s="818"/>
      <c r="D1006" s="819"/>
      <c r="E1006" s="819"/>
      <c r="F1006" s="819"/>
      <c r="G1006" s="819"/>
      <c r="H1006" s="819"/>
      <c r="I1006" s="819"/>
      <c r="J1006" s="819"/>
      <c r="K1006" s="820"/>
      <c r="L1006" s="819"/>
      <c r="M1006" s="652"/>
      <c r="N1006" s="652"/>
      <c r="O1006" s="652"/>
    </row>
    <row r="1007" spans="2:15" s="619" customFormat="1">
      <c r="B1007" s="818"/>
      <c r="C1007" s="818"/>
      <c r="D1007" s="819"/>
      <c r="E1007" s="819"/>
      <c r="F1007" s="819"/>
      <c r="G1007" s="819"/>
      <c r="H1007" s="819"/>
      <c r="I1007" s="819"/>
      <c r="J1007" s="819"/>
      <c r="K1007" s="820"/>
      <c r="L1007" s="819"/>
      <c r="M1007" s="652"/>
      <c r="N1007" s="652"/>
      <c r="O1007" s="652"/>
    </row>
    <row r="1008" spans="2:15" s="619" customFormat="1">
      <c r="B1008" s="818"/>
      <c r="C1008" s="818"/>
      <c r="D1008" s="819"/>
      <c r="E1008" s="819"/>
      <c r="F1008" s="819"/>
      <c r="G1008" s="819"/>
      <c r="H1008" s="819"/>
      <c r="I1008" s="819"/>
      <c r="J1008" s="819"/>
      <c r="K1008" s="820"/>
      <c r="L1008" s="819"/>
      <c r="M1008" s="652"/>
      <c r="N1008" s="652"/>
      <c r="O1008" s="652"/>
    </row>
    <row r="1009" spans="2:15" s="619" customFormat="1">
      <c r="B1009" s="818"/>
      <c r="C1009" s="818"/>
      <c r="D1009" s="819"/>
      <c r="E1009" s="819"/>
      <c r="F1009" s="819"/>
      <c r="G1009" s="819"/>
      <c r="H1009" s="819"/>
      <c r="I1009" s="819"/>
      <c r="J1009" s="819"/>
      <c r="K1009" s="820"/>
      <c r="L1009" s="819"/>
      <c r="M1009" s="652"/>
      <c r="N1009" s="652"/>
      <c r="O1009" s="652"/>
    </row>
    <row r="1010" spans="2:15" s="619" customFormat="1">
      <c r="B1010" s="818"/>
      <c r="C1010" s="818"/>
      <c r="D1010" s="819"/>
      <c r="E1010" s="819"/>
      <c r="F1010" s="819"/>
      <c r="G1010" s="819"/>
      <c r="H1010" s="819"/>
      <c r="I1010" s="819"/>
      <c r="J1010" s="819"/>
      <c r="K1010" s="820"/>
      <c r="L1010" s="819"/>
      <c r="M1010" s="652"/>
      <c r="N1010" s="652"/>
      <c r="O1010" s="652"/>
    </row>
    <row r="1011" spans="2:15" s="619" customFormat="1">
      <c r="B1011" s="818"/>
      <c r="C1011" s="818"/>
      <c r="D1011" s="819"/>
      <c r="E1011" s="819"/>
      <c r="F1011" s="819"/>
      <c r="G1011" s="819"/>
      <c r="H1011" s="819"/>
      <c r="I1011" s="819"/>
      <c r="J1011" s="819"/>
      <c r="K1011" s="820"/>
      <c r="L1011" s="819"/>
      <c r="M1011" s="652"/>
      <c r="N1011" s="652"/>
      <c r="O1011" s="652"/>
    </row>
    <row r="1012" spans="2:15" s="619" customFormat="1">
      <c r="B1012" s="818"/>
      <c r="C1012" s="818"/>
      <c r="D1012" s="819"/>
      <c r="E1012" s="819"/>
      <c r="F1012" s="819"/>
      <c r="G1012" s="819"/>
      <c r="H1012" s="819"/>
      <c r="I1012" s="819"/>
      <c r="J1012" s="819"/>
      <c r="K1012" s="820"/>
      <c r="L1012" s="819"/>
      <c r="M1012" s="652"/>
      <c r="N1012" s="652"/>
      <c r="O1012" s="652"/>
    </row>
    <row r="1013" spans="2:15" s="619" customFormat="1">
      <c r="B1013" s="818"/>
      <c r="C1013" s="818"/>
      <c r="D1013" s="819"/>
      <c r="E1013" s="819"/>
      <c r="F1013" s="819"/>
      <c r="G1013" s="819"/>
      <c r="H1013" s="819"/>
      <c r="I1013" s="819"/>
      <c r="J1013" s="819"/>
      <c r="K1013" s="820"/>
      <c r="L1013" s="819"/>
      <c r="M1013" s="652"/>
      <c r="N1013" s="652"/>
      <c r="O1013" s="652"/>
    </row>
    <row r="1014" spans="2:15" s="619" customFormat="1">
      <c r="B1014" s="818"/>
      <c r="C1014" s="818"/>
      <c r="D1014" s="819"/>
      <c r="E1014" s="819"/>
      <c r="F1014" s="819"/>
      <c r="G1014" s="819"/>
      <c r="H1014" s="819"/>
      <c r="I1014" s="819"/>
      <c r="J1014" s="819"/>
      <c r="K1014" s="820"/>
      <c r="L1014" s="819"/>
      <c r="M1014" s="652"/>
      <c r="N1014" s="652"/>
      <c r="O1014" s="652"/>
    </row>
    <row r="1015" spans="2:15" s="619" customFormat="1">
      <c r="B1015" s="818"/>
      <c r="C1015" s="818"/>
      <c r="D1015" s="819"/>
      <c r="E1015" s="819"/>
      <c r="F1015" s="819"/>
      <c r="G1015" s="819"/>
      <c r="H1015" s="819"/>
      <c r="I1015" s="819"/>
      <c r="J1015" s="819"/>
      <c r="K1015" s="820"/>
      <c r="L1015" s="819"/>
      <c r="M1015" s="652"/>
      <c r="N1015" s="652"/>
      <c r="O1015" s="652"/>
    </row>
    <row r="1016" spans="2:15" s="619" customFormat="1">
      <c r="B1016" s="818"/>
      <c r="C1016" s="818"/>
      <c r="D1016" s="819"/>
      <c r="E1016" s="819"/>
      <c r="F1016" s="819"/>
      <c r="G1016" s="819"/>
      <c r="H1016" s="819"/>
      <c r="I1016" s="819"/>
      <c r="J1016" s="819"/>
      <c r="K1016" s="820"/>
      <c r="L1016" s="819"/>
      <c r="M1016" s="652"/>
      <c r="N1016" s="652"/>
      <c r="O1016" s="652"/>
    </row>
    <row r="1017" spans="2:15" s="619" customFormat="1">
      <c r="B1017" s="818"/>
      <c r="C1017" s="818"/>
      <c r="D1017" s="819"/>
      <c r="E1017" s="819"/>
      <c r="F1017" s="819"/>
      <c r="G1017" s="819"/>
      <c r="H1017" s="819"/>
      <c r="I1017" s="819"/>
      <c r="J1017" s="819"/>
      <c r="K1017" s="820"/>
      <c r="L1017" s="819"/>
      <c r="M1017" s="652"/>
      <c r="N1017" s="652"/>
      <c r="O1017" s="652"/>
    </row>
    <row r="1018" spans="2:15" s="619" customFormat="1">
      <c r="B1018" s="818"/>
      <c r="C1018" s="818"/>
      <c r="D1018" s="819"/>
      <c r="E1018" s="819"/>
      <c r="F1018" s="819"/>
      <c r="G1018" s="819"/>
      <c r="H1018" s="819"/>
      <c r="I1018" s="819"/>
      <c r="J1018" s="819"/>
      <c r="K1018" s="820"/>
      <c r="L1018" s="819"/>
      <c r="M1018" s="652"/>
      <c r="N1018" s="652"/>
      <c r="O1018" s="652"/>
    </row>
    <row r="1019" spans="2:15" s="619" customFormat="1">
      <c r="B1019" s="818"/>
      <c r="C1019" s="818"/>
      <c r="D1019" s="819"/>
      <c r="E1019" s="819"/>
      <c r="F1019" s="819"/>
      <c r="G1019" s="819"/>
      <c r="H1019" s="819"/>
      <c r="I1019" s="819"/>
      <c r="J1019" s="819"/>
      <c r="K1019" s="820"/>
      <c r="L1019" s="819"/>
      <c r="M1019" s="652"/>
      <c r="N1019" s="652"/>
      <c r="O1019" s="652"/>
    </row>
    <row r="1020" spans="2:15" s="619" customFormat="1">
      <c r="B1020" s="818"/>
      <c r="C1020" s="818"/>
      <c r="D1020" s="819"/>
      <c r="E1020" s="819"/>
      <c r="F1020" s="819"/>
      <c r="G1020" s="819"/>
      <c r="H1020" s="819"/>
      <c r="I1020" s="819"/>
      <c r="J1020" s="819"/>
      <c r="K1020" s="820"/>
      <c r="L1020" s="819"/>
      <c r="M1020" s="652"/>
      <c r="N1020" s="652"/>
      <c r="O1020" s="652"/>
    </row>
    <row r="1021" spans="2:15" s="619" customFormat="1">
      <c r="B1021" s="818"/>
      <c r="C1021" s="818"/>
      <c r="D1021" s="819"/>
      <c r="E1021" s="819"/>
      <c r="F1021" s="819"/>
      <c r="G1021" s="819"/>
      <c r="H1021" s="819"/>
      <c r="I1021" s="819"/>
      <c r="J1021" s="819"/>
      <c r="K1021" s="820"/>
      <c r="L1021" s="819"/>
      <c r="M1021" s="652"/>
      <c r="N1021" s="652"/>
      <c r="O1021" s="652"/>
    </row>
    <row r="1022" spans="2:15" s="619" customFormat="1">
      <c r="B1022" s="818"/>
      <c r="C1022" s="818"/>
      <c r="D1022" s="819"/>
      <c r="E1022" s="819"/>
      <c r="F1022" s="819"/>
      <c r="G1022" s="819"/>
      <c r="H1022" s="819"/>
      <c r="I1022" s="819"/>
      <c r="J1022" s="819"/>
      <c r="K1022" s="820"/>
      <c r="L1022" s="819"/>
      <c r="M1022" s="652"/>
      <c r="N1022" s="652"/>
      <c r="O1022" s="652"/>
    </row>
    <row r="1023" spans="2:15" s="619" customFormat="1">
      <c r="B1023" s="818"/>
      <c r="C1023" s="818"/>
      <c r="D1023" s="819"/>
      <c r="E1023" s="819"/>
      <c r="F1023" s="819"/>
      <c r="G1023" s="819"/>
      <c r="H1023" s="819"/>
      <c r="I1023" s="819"/>
      <c r="J1023" s="819"/>
      <c r="K1023" s="820"/>
      <c r="L1023" s="819"/>
      <c r="M1023" s="652"/>
      <c r="N1023" s="652"/>
      <c r="O1023" s="652"/>
    </row>
    <row r="1024" spans="2:15" s="619" customFormat="1">
      <c r="B1024" s="818"/>
      <c r="C1024" s="818"/>
      <c r="D1024" s="819"/>
      <c r="E1024" s="819"/>
      <c r="F1024" s="819"/>
      <c r="G1024" s="819"/>
      <c r="H1024" s="819"/>
      <c r="I1024" s="819"/>
      <c r="J1024" s="819"/>
      <c r="K1024" s="820"/>
      <c r="L1024" s="819"/>
      <c r="M1024" s="652"/>
      <c r="N1024" s="652"/>
      <c r="O1024" s="652"/>
    </row>
    <row r="1025" spans="2:15" s="619" customFormat="1">
      <c r="B1025" s="818"/>
      <c r="C1025" s="818"/>
      <c r="D1025" s="819"/>
      <c r="E1025" s="819"/>
      <c r="F1025" s="819"/>
      <c r="G1025" s="819"/>
      <c r="H1025" s="819"/>
      <c r="I1025" s="819"/>
      <c r="J1025" s="819"/>
      <c r="K1025" s="820"/>
      <c r="L1025" s="819"/>
      <c r="M1025" s="652"/>
      <c r="N1025" s="652"/>
      <c r="O1025" s="652"/>
    </row>
    <row r="1026" spans="2:15" s="619" customFormat="1">
      <c r="B1026" s="818"/>
      <c r="C1026" s="818"/>
      <c r="D1026" s="819"/>
      <c r="E1026" s="819"/>
      <c r="F1026" s="819"/>
      <c r="G1026" s="819"/>
      <c r="H1026" s="819"/>
      <c r="I1026" s="819"/>
      <c r="J1026" s="819"/>
      <c r="K1026" s="820"/>
      <c r="L1026" s="819"/>
      <c r="M1026" s="652"/>
      <c r="N1026" s="652"/>
      <c r="O1026" s="652"/>
    </row>
    <row r="1027" spans="2:15" s="619" customFormat="1">
      <c r="B1027" s="818"/>
      <c r="C1027" s="818"/>
      <c r="D1027" s="819"/>
      <c r="E1027" s="819"/>
      <c r="F1027" s="819"/>
      <c r="G1027" s="819"/>
      <c r="H1027" s="819"/>
      <c r="I1027" s="819"/>
      <c r="J1027" s="819"/>
      <c r="K1027" s="820"/>
      <c r="L1027" s="819"/>
      <c r="M1027" s="652"/>
      <c r="N1027" s="652"/>
      <c r="O1027" s="652"/>
    </row>
    <row r="1028" spans="2:15" s="619" customFormat="1">
      <c r="B1028" s="818"/>
      <c r="C1028" s="818"/>
      <c r="D1028" s="819"/>
      <c r="E1028" s="819"/>
      <c r="F1028" s="819"/>
      <c r="G1028" s="819"/>
      <c r="H1028" s="819"/>
      <c r="I1028" s="819"/>
      <c r="J1028" s="819"/>
      <c r="K1028" s="820"/>
      <c r="L1028" s="819"/>
      <c r="M1028" s="652"/>
      <c r="N1028" s="652"/>
      <c r="O1028" s="652"/>
    </row>
    <row r="1029" spans="2:15" s="619" customFormat="1">
      <c r="B1029" s="818"/>
      <c r="C1029" s="818"/>
      <c r="D1029" s="819"/>
      <c r="E1029" s="819"/>
      <c r="F1029" s="819"/>
      <c r="G1029" s="819"/>
      <c r="H1029" s="819"/>
      <c r="I1029" s="819"/>
      <c r="J1029" s="819"/>
      <c r="K1029" s="820"/>
      <c r="L1029" s="819"/>
      <c r="M1029" s="652"/>
      <c r="N1029" s="652"/>
      <c r="O1029" s="652"/>
    </row>
    <row r="1030" spans="2:15" s="619" customFormat="1">
      <c r="B1030" s="818"/>
      <c r="C1030" s="818"/>
      <c r="D1030" s="819"/>
      <c r="E1030" s="819"/>
      <c r="F1030" s="819"/>
      <c r="G1030" s="819"/>
      <c r="H1030" s="819"/>
      <c r="I1030" s="819"/>
      <c r="J1030" s="819"/>
      <c r="K1030" s="820"/>
      <c r="L1030" s="819"/>
      <c r="M1030" s="652"/>
      <c r="N1030" s="652"/>
      <c r="O1030" s="652"/>
    </row>
    <row r="1031" spans="2:15" s="619" customFormat="1">
      <c r="B1031" s="818"/>
      <c r="C1031" s="818"/>
      <c r="D1031" s="819"/>
      <c r="E1031" s="819"/>
      <c r="F1031" s="819"/>
      <c r="G1031" s="819"/>
      <c r="H1031" s="819"/>
      <c r="I1031" s="819"/>
      <c r="J1031" s="819"/>
      <c r="K1031" s="820"/>
      <c r="L1031" s="819"/>
      <c r="M1031" s="652"/>
      <c r="N1031" s="652"/>
      <c r="O1031" s="652"/>
    </row>
    <row r="1032" spans="2:15" s="619" customFormat="1">
      <c r="B1032" s="818"/>
      <c r="C1032" s="818"/>
      <c r="D1032" s="819"/>
      <c r="E1032" s="819"/>
      <c r="F1032" s="819"/>
      <c r="G1032" s="819"/>
      <c r="H1032" s="819"/>
      <c r="I1032" s="819"/>
      <c r="J1032" s="819"/>
      <c r="K1032" s="820"/>
      <c r="L1032" s="819"/>
      <c r="M1032" s="652"/>
      <c r="N1032" s="652"/>
      <c r="O1032" s="652"/>
    </row>
    <row r="1033" spans="2:15" s="619" customFormat="1">
      <c r="B1033" s="818"/>
      <c r="C1033" s="818"/>
      <c r="D1033" s="819"/>
      <c r="E1033" s="819"/>
      <c r="F1033" s="819"/>
      <c r="G1033" s="819"/>
      <c r="H1033" s="819"/>
      <c r="I1033" s="819"/>
      <c r="J1033" s="819"/>
      <c r="K1033" s="820"/>
      <c r="L1033" s="819"/>
      <c r="M1033" s="652"/>
      <c r="N1033" s="652"/>
      <c r="O1033" s="652"/>
    </row>
    <row r="1034" spans="2:15" s="619" customFormat="1">
      <c r="B1034" s="818"/>
      <c r="C1034" s="818"/>
      <c r="D1034" s="819"/>
      <c r="E1034" s="819"/>
      <c r="F1034" s="819"/>
      <c r="G1034" s="819"/>
      <c r="H1034" s="819"/>
      <c r="I1034" s="819"/>
      <c r="J1034" s="819"/>
      <c r="K1034" s="820"/>
      <c r="L1034" s="819"/>
      <c r="M1034" s="652"/>
      <c r="N1034" s="652"/>
      <c r="O1034" s="652"/>
    </row>
    <row r="1035" spans="2:15" s="619" customFormat="1">
      <c r="B1035" s="818"/>
      <c r="C1035" s="818"/>
      <c r="D1035" s="819"/>
      <c r="E1035" s="819"/>
      <c r="F1035" s="819"/>
      <c r="G1035" s="819"/>
      <c r="H1035" s="819"/>
      <c r="I1035" s="819"/>
      <c r="J1035" s="819"/>
      <c r="K1035" s="820"/>
      <c r="L1035" s="819"/>
      <c r="M1035" s="652"/>
      <c r="N1035" s="652"/>
      <c r="O1035" s="652"/>
    </row>
    <row r="1036" spans="2:15" s="619" customFormat="1">
      <c r="B1036" s="818"/>
      <c r="C1036" s="818"/>
      <c r="D1036" s="819"/>
      <c r="E1036" s="819"/>
      <c r="F1036" s="819"/>
      <c r="G1036" s="819"/>
      <c r="H1036" s="819"/>
      <c r="I1036" s="819"/>
      <c r="J1036" s="819"/>
      <c r="K1036" s="820"/>
      <c r="L1036" s="819"/>
      <c r="M1036" s="652"/>
      <c r="N1036" s="652"/>
      <c r="O1036" s="652"/>
    </row>
    <row r="1037" spans="2:15" s="619" customFormat="1">
      <c r="B1037" s="818"/>
      <c r="C1037" s="818"/>
      <c r="D1037" s="819"/>
      <c r="E1037" s="819"/>
      <c r="F1037" s="819"/>
      <c r="G1037" s="819"/>
      <c r="H1037" s="819"/>
      <c r="I1037" s="819"/>
      <c r="J1037" s="819"/>
      <c r="K1037" s="820"/>
      <c r="L1037" s="819"/>
      <c r="M1037" s="652"/>
      <c r="N1037" s="652"/>
      <c r="O1037" s="652"/>
    </row>
    <row r="1038" spans="2:15" s="619" customFormat="1">
      <c r="B1038" s="818"/>
      <c r="C1038" s="818"/>
      <c r="D1038" s="819"/>
      <c r="E1038" s="819"/>
      <c r="F1038" s="819"/>
      <c r="G1038" s="819"/>
      <c r="H1038" s="819"/>
      <c r="I1038" s="819"/>
      <c r="J1038" s="819"/>
      <c r="K1038" s="820"/>
      <c r="L1038" s="819"/>
      <c r="M1038" s="652"/>
      <c r="N1038" s="652"/>
      <c r="O1038" s="652"/>
    </row>
    <row r="1039" spans="2:15" s="619" customFormat="1">
      <c r="B1039" s="818"/>
      <c r="C1039" s="818"/>
      <c r="D1039" s="819"/>
      <c r="E1039" s="819"/>
      <c r="F1039" s="819"/>
      <c r="G1039" s="819"/>
      <c r="H1039" s="819"/>
      <c r="I1039" s="819"/>
      <c r="J1039" s="819"/>
      <c r="K1039" s="820"/>
      <c r="L1039" s="819"/>
      <c r="M1039" s="652"/>
      <c r="N1039" s="652"/>
      <c r="O1039" s="652"/>
    </row>
    <row r="1040" spans="2:15" s="619" customFormat="1">
      <c r="B1040" s="818"/>
      <c r="C1040" s="818"/>
      <c r="D1040" s="819"/>
      <c r="E1040" s="819"/>
      <c r="F1040" s="819"/>
      <c r="G1040" s="819"/>
      <c r="H1040" s="819"/>
      <c r="I1040" s="819"/>
      <c r="J1040" s="819"/>
      <c r="K1040" s="820"/>
      <c r="L1040" s="819"/>
      <c r="M1040" s="652"/>
      <c r="N1040" s="652"/>
      <c r="O1040" s="652"/>
    </row>
    <row r="1041" spans="2:15" s="619" customFormat="1">
      <c r="B1041" s="818"/>
      <c r="C1041" s="818"/>
      <c r="D1041" s="819"/>
      <c r="E1041" s="819"/>
      <c r="F1041" s="819"/>
      <c r="G1041" s="819"/>
      <c r="H1041" s="819"/>
      <c r="I1041" s="819"/>
      <c r="J1041" s="819"/>
      <c r="K1041" s="820"/>
      <c r="L1041" s="819"/>
      <c r="M1041" s="652"/>
      <c r="N1041" s="652"/>
      <c r="O1041" s="652"/>
    </row>
    <row r="1042" spans="2:15" s="619" customFormat="1">
      <c r="B1042" s="818"/>
      <c r="C1042" s="818"/>
      <c r="D1042" s="819"/>
      <c r="E1042" s="819"/>
      <c r="F1042" s="819"/>
      <c r="G1042" s="819"/>
      <c r="H1042" s="819"/>
      <c r="I1042" s="819"/>
      <c r="J1042" s="819"/>
      <c r="K1042" s="820"/>
      <c r="L1042" s="819"/>
      <c r="M1042" s="652"/>
      <c r="N1042" s="652"/>
      <c r="O1042" s="652"/>
    </row>
    <row r="1043" spans="2:15" s="619" customFormat="1">
      <c r="B1043" s="818"/>
      <c r="C1043" s="818"/>
      <c r="D1043" s="819"/>
      <c r="E1043" s="819"/>
      <c r="F1043" s="819"/>
      <c r="G1043" s="819"/>
      <c r="H1043" s="819"/>
      <c r="I1043" s="819"/>
      <c r="J1043" s="819"/>
      <c r="K1043" s="820"/>
      <c r="L1043" s="819"/>
      <c r="M1043" s="652"/>
      <c r="N1043" s="652"/>
      <c r="O1043" s="652"/>
    </row>
    <row r="1044" spans="2:15" s="619" customFormat="1">
      <c r="B1044" s="818"/>
      <c r="C1044" s="818"/>
      <c r="D1044" s="819"/>
      <c r="E1044" s="819"/>
      <c r="F1044" s="819"/>
      <c r="G1044" s="819"/>
      <c r="H1044" s="819"/>
      <c r="I1044" s="819"/>
      <c r="J1044" s="819"/>
      <c r="K1044" s="820"/>
      <c r="L1044" s="819"/>
      <c r="M1044" s="652"/>
      <c r="N1044" s="652"/>
      <c r="O1044" s="652"/>
    </row>
    <row r="1045" spans="2:15" s="619" customFormat="1">
      <c r="B1045" s="818"/>
      <c r="C1045" s="818"/>
      <c r="D1045" s="819"/>
      <c r="E1045" s="819"/>
      <c r="F1045" s="819"/>
      <c r="G1045" s="819"/>
      <c r="H1045" s="819"/>
      <c r="I1045" s="819"/>
      <c r="J1045" s="819"/>
      <c r="K1045" s="820"/>
      <c r="L1045" s="819"/>
      <c r="M1045" s="652"/>
      <c r="N1045" s="652"/>
      <c r="O1045" s="652"/>
    </row>
    <row r="1046" spans="2:15" s="619" customFormat="1">
      <c r="B1046" s="818"/>
      <c r="C1046" s="818"/>
      <c r="D1046" s="819"/>
      <c r="E1046" s="819"/>
      <c r="F1046" s="819"/>
      <c r="G1046" s="819"/>
      <c r="H1046" s="819"/>
      <c r="I1046" s="819"/>
      <c r="J1046" s="819"/>
      <c r="K1046" s="820"/>
      <c r="L1046" s="819"/>
      <c r="M1046" s="652"/>
      <c r="N1046" s="652"/>
      <c r="O1046" s="652"/>
    </row>
    <row r="1047" spans="2:15" s="619" customFormat="1">
      <c r="B1047" s="818"/>
      <c r="C1047" s="818"/>
      <c r="D1047" s="819"/>
      <c r="E1047" s="819"/>
      <c r="F1047" s="819"/>
      <c r="G1047" s="819"/>
      <c r="H1047" s="819"/>
      <c r="I1047" s="819"/>
      <c r="J1047" s="819"/>
      <c r="K1047" s="820"/>
      <c r="L1047" s="819"/>
      <c r="M1047" s="652"/>
      <c r="N1047" s="652"/>
      <c r="O1047" s="652"/>
    </row>
    <row r="1048" spans="2:15" s="619" customFormat="1">
      <c r="B1048" s="818"/>
      <c r="C1048" s="818"/>
      <c r="D1048" s="819"/>
      <c r="E1048" s="819"/>
      <c r="F1048" s="819"/>
      <c r="G1048" s="819"/>
      <c r="H1048" s="819"/>
      <c r="I1048" s="819"/>
      <c r="J1048" s="819"/>
      <c r="K1048" s="820"/>
      <c r="L1048" s="819"/>
      <c r="M1048" s="652"/>
      <c r="N1048" s="652"/>
      <c r="O1048" s="652"/>
    </row>
    <row r="1049" spans="2:15" s="619" customFormat="1">
      <c r="B1049" s="818"/>
      <c r="C1049" s="818"/>
      <c r="D1049" s="819"/>
      <c r="E1049" s="819"/>
      <c r="F1049" s="819"/>
      <c r="G1049" s="819"/>
      <c r="H1049" s="819"/>
      <c r="I1049" s="819"/>
      <c r="J1049" s="819"/>
      <c r="K1049" s="820"/>
      <c r="L1049" s="819"/>
      <c r="M1049" s="652"/>
      <c r="N1049" s="652"/>
      <c r="O1049" s="652"/>
    </row>
    <row r="1050" spans="2:15" s="619" customFormat="1">
      <c r="B1050" s="818"/>
      <c r="C1050" s="818"/>
      <c r="D1050" s="819"/>
      <c r="E1050" s="819"/>
      <c r="F1050" s="819"/>
      <c r="G1050" s="819"/>
      <c r="H1050" s="819"/>
      <c r="I1050" s="819"/>
      <c r="J1050" s="819"/>
      <c r="K1050" s="820"/>
      <c r="L1050" s="819"/>
      <c r="M1050" s="652"/>
      <c r="N1050" s="652"/>
      <c r="O1050" s="652"/>
    </row>
    <row r="1051" spans="2:15" s="619" customFormat="1">
      <c r="B1051" s="818"/>
      <c r="C1051" s="818"/>
      <c r="D1051" s="819"/>
      <c r="E1051" s="819"/>
      <c r="F1051" s="819"/>
      <c r="G1051" s="819"/>
      <c r="H1051" s="819"/>
      <c r="I1051" s="819"/>
      <c r="J1051" s="819"/>
      <c r="K1051" s="820"/>
      <c r="L1051" s="819"/>
      <c r="M1051" s="652"/>
      <c r="N1051" s="652"/>
      <c r="O1051" s="652"/>
    </row>
    <row r="1052" spans="2:15" s="619" customFormat="1">
      <c r="B1052" s="818"/>
      <c r="C1052" s="818"/>
      <c r="D1052" s="819"/>
      <c r="E1052" s="819"/>
      <c r="F1052" s="819"/>
      <c r="G1052" s="819"/>
      <c r="H1052" s="819"/>
      <c r="I1052" s="819"/>
      <c r="J1052" s="819"/>
      <c r="K1052" s="820"/>
      <c r="L1052" s="819"/>
      <c r="M1052" s="652"/>
      <c r="N1052" s="652"/>
      <c r="O1052" s="652"/>
    </row>
    <row r="1053" spans="2:15" s="619" customFormat="1">
      <c r="B1053" s="818"/>
      <c r="C1053" s="818"/>
      <c r="D1053" s="819"/>
      <c r="E1053" s="819"/>
      <c r="F1053" s="819"/>
      <c r="G1053" s="819"/>
      <c r="H1053" s="819"/>
      <c r="I1053" s="819"/>
      <c r="J1053" s="819"/>
      <c r="K1053" s="820"/>
      <c r="L1053" s="819"/>
      <c r="M1053" s="652"/>
      <c r="N1053" s="652"/>
      <c r="O1053" s="652"/>
    </row>
    <row r="1054" spans="2:15" s="619" customFormat="1">
      <c r="B1054" s="818"/>
      <c r="C1054" s="818"/>
      <c r="D1054" s="819"/>
      <c r="E1054" s="819"/>
      <c r="F1054" s="819"/>
      <c r="G1054" s="819"/>
      <c r="H1054" s="819"/>
      <c r="I1054" s="819"/>
      <c r="J1054" s="819"/>
      <c r="K1054" s="820"/>
      <c r="L1054" s="819"/>
      <c r="M1054" s="652"/>
      <c r="N1054" s="652"/>
      <c r="O1054" s="652"/>
    </row>
    <row r="1055" spans="2:15" s="619" customFormat="1">
      <c r="B1055" s="818"/>
      <c r="C1055" s="818"/>
      <c r="D1055" s="819"/>
      <c r="E1055" s="819"/>
      <c r="F1055" s="819"/>
      <c r="G1055" s="819"/>
      <c r="H1055" s="819"/>
      <c r="I1055" s="819"/>
      <c r="J1055" s="819"/>
      <c r="K1055" s="820"/>
      <c r="L1055" s="819"/>
      <c r="M1055" s="652"/>
      <c r="N1055" s="652"/>
      <c r="O1055" s="652"/>
    </row>
    <row r="1056" spans="2:15" s="619" customFormat="1">
      <c r="B1056" s="818"/>
      <c r="C1056" s="818"/>
      <c r="D1056" s="819"/>
      <c r="E1056" s="819"/>
      <c r="F1056" s="819"/>
      <c r="G1056" s="819"/>
      <c r="H1056" s="819"/>
      <c r="I1056" s="819"/>
      <c r="J1056" s="819"/>
      <c r="K1056" s="820"/>
      <c r="L1056" s="819"/>
      <c r="M1056" s="652"/>
      <c r="N1056" s="652"/>
      <c r="O1056" s="652"/>
    </row>
    <row r="1057" spans="2:15" s="619" customFormat="1">
      <c r="B1057" s="818"/>
      <c r="C1057" s="818"/>
      <c r="D1057" s="819"/>
      <c r="E1057" s="819"/>
      <c r="F1057" s="819"/>
      <c r="G1057" s="819"/>
      <c r="H1057" s="819"/>
      <c r="I1057" s="819"/>
      <c r="J1057" s="819"/>
      <c r="K1057" s="820"/>
      <c r="L1057" s="819"/>
      <c r="M1057" s="652"/>
      <c r="N1057" s="652"/>
      <c r="O1057" s="652"/>
    </row>
    <row r="1058" spans="2:15" s="619" customFormat="1">
      <c r="B1058" s="818"/>
      <c r="C1058" s="818"/>
      <c r="D1058" s="819"/>
      <c r="E1058" s="819"/>
      <c r="F1058" s="819"/>
      <c r="G1058" s="819"/>
      <c r="H1058" s="819"/>
      <c r="I1058" s="819"/>
      <c r="J1058" s="819"/>
      <c r="K1058" s="820"/>
      <c r="L1058" s="819"/>
      <c r="M1058" s="652"/>
      <c r="N1058" s="652"/>
      <c r="O1058" s="652"/>
    </row>
    <row r="1059" spans="2:15" s="619" customFormat="1">
      <c r="B1059" s="818"/>
      <c r="C1059" s="818"/>
      <c r="D1059" s="819"/>
      <c r="E1059" s="819"/>
      <c r="F1059" s="819"/>
      <c r="G1059" s="819"/>
      <c r="H1059" s="819"/>
      <c r="I1059" s="819"/>
      <c r="J1059" s="819"/>
      <c r="K1059" s="820"/>
      <c r="L1059" s="819"/>
      <c r="M1059" s="652"/>
      <c r="N1059" s="652"/>
      <c r="O1059" s="652"/>
    </row>
    <row r="1060" spans="2:15" s="619" customFormat="1">
      <c r="B1060" s="818"/>
      <c r="C1060" s="818"/>
      <c r="D1060" s="819"/>
      <c r="E1060" s="819"/>
      <c r="F1060" s="819"/>
      <c r="G1060" s="819"/>
      <c r="H1060" s="819"/>
      <c r="I1060" s="819"/>
      <c r="J1060" s="819"/>
      <c r="K1060" s="820"/>
      <c r="L1060" s="819"/>
      <c r="M1060" s="652"/>
      <c r="N1060" s="652"/>
      <c r="O1060" s="652"/>
    </row>
    <row r="1061" spans="2:15" s="619" customFormat="1">
      <c r="B1061" s="818"/>
      <c r="C1061" s="818"/>
      <c r="D1061" s="819"/>
      <c r="E1061" s="819"/>
      <c r="F1061" s="819"/>
      <c r="G1061" s="819"/>
      <c r="H1061" s="819"/>
      <c r="I1061" s="819"/>
      <c r="J1061" s="819"/>
      <c r="K1061" s="820"/>
      <c r="L1061" s="819"/>
      <c r="M1061" s="652"/>
      <c r="N1061" s="652"/>
      <c r="O1061" s="652"/>
    </row>
    <row r="1062" spans="2:15" s="619" customFormat="1">
      <c r="B1062" s="818"/>
      <c r="C1062" s="818"/>
      <c r="D1062" s="819"/>
      <c r="E1062" s="819"/>
      <c r="F1062" s="819"/>
      <c r="G1062" s="819"/>
      <c r="H1062" s="819"/>
      <c r="I1062" s="819"/>
      <c r="J1062" s="819"/>
      <c r="K1062" s="820"/>
      <c r="L1062" s="819"/>
      <c r="M1062" s="652"/>
      <c r="N1062" s="652"/>
      <c r="O1062" s="652"/>
    </row>
    <row r="1063" spans="2:15" s="619" customFormat="1">
      <c r="B1063" s="818"/>
      <c r="C1063" s="818"/>
      <c r="D1063" s="819"/>
      <c r="E1063" s="819"/>
      <c r="F1063" s="819"/>
      <c r="G1063" s="819"/>
      <c r="H1063" s="819"/>
      <c r="I1063" s="819"/>
      <c r="J1063" s="819"/>
      <c r="K1063" s="820"/>
      <c r="L1063" s="819"/>
      <c r="M1063" s="652"/>
      <c r="N1063" s="652"/>
      <c r="O1063" s="652"/>
    </row>
    <row r="1064" spans="2:15" s="619" customFormat="1">
      <c r="B1064" s="818"/>
      <c r="C1064" s="818"/>
      <c r="D1064" s="819"/>
      <c r="E1064" s="819"/>
      <c r="F1064" s="819"/>
      <c r="G1064" s="819"/>
      <c r="H1064" s="819"/>
      <c r="I1064" s="819"/>
      <c r="J1064" s="819"/>
      <c r="K1064" s="820"/>
      <c r="L1064" s="819"/>
      <c r="M1064" s="652"/>
      <c r="N1064" s="652"/>
      <c r="O1064" s="652"/>
    </row>
    <row r="1065" spans="2:15" s="619" customFormat="1">
      <c r="B1065" s="818"/>
      <c r="C1065" s="818"/>
      <c r="D1065" s="819"/>
      <c r="E1065" s="819"/>
      <c r="F1065" s="819"/>
      <c r="G1065" s="819"/>
      <c r="H1065" s="819"/>
      <c r="I1065" s="819"/>
      <c r="J1065" s="819"/>
      <c r="K1065" s="820"/>
      <c r="L1065" s="819"/>
      <c r="M1065" s="652"/>
      <c r="N1065" s="652"/>
      <c r="O1065" s="652"/>
    </row>
    <row r="1066" spans="2:15" s="619" customFormat="1">
      <c r="B1066" s="818"/>
      <c r="C1066" s="818"/>
      <c r="D1066" s="819"/>
      <c r="E1066" s="819"/>
      <c r="F1066" s="819"/>
      <c r="G1066" s="819"/>
      <c r="H1066" s="819"/>
      <c r="I1066" s="819"/>
      <c r="J1066" s="819"/>
      <c r="K1066" s="820"/>
      <c r="L1066" s="819"/>
      <c r="M1066" s="652"/>
      <c r="N1066" s="652"/>
      <c r="O1066" s="652"/>
    </row>
    <row r="1067" spans="2:15" s="619" customFormat="1">
      <c r="B1067" s="818"/>
      <c r="C1067" s="818"/>
      <c r="D1067" s="819"/>
      <c r="E1067" s="819"/>
      <c r="F1067" s="819"/>
      <c r="G1067" s="819"/>
      <c r="H1067" s="819"/>
      <c r="I1067" s="819"/>
      <c r="J1067" s="819"/>
      <c r="K1067" s="820"/>
      <c r="L1067" s="819"/>
      <c r="M1067" s="652"/>
      <c r="N1067" s="652"/>
      <c r="O1067" s="652"/>
    </row>
    <row r="1068" spans="2:15" s="619" customFormat="1">
      <c r="B1068" s="818"/>
      <c r="C1068" s="818"/>
      <c r="D1068" s="819"/>
      <c r="E1068" s="819"/>
      <c r="F1068" s="819"/>
      <c r="G1068" s="819"/>
      <c r="H1068" s="819"/>
      <c r="I1068" s="819"/>
      <c r="J1068" s="819"/>
      <c r="K1068" s="820"/>
      <c r="L1068" s="819"/>
      <c r="M1068" s="652"/>
      <c r="N1068" s="652"/>
      <c r="O1068" s="652"/>
    </row>
    <row r="1069" spans="2:15" s="619" customFormat="1">
      <c r="B1069" s="818"/>
      <c r="C1069" s="818"/>
      <c r="D1069" s="819"/>
      <c r="E1069" s="819"/>
      <c r="F1069" s="819"/>
      <c r="G1069" s="819"/>
      <c r="H1069" s="819"/>
      <c r="I1069" s="819"/>
      <c r="J1069" s="819"/>
      <c r="K1069" s="820"/>
      <c r="L1069" s="819"/>
      <c r="M1069" s="652"/>
      <c r="N1069" s="652"/>
      <c r="O1069" s="652"/>
    </row>
    <row r="1070" spans="2:15" s="619" customFormat="1">
      <c r="B1070" s="818"/>
      <c r="C1070" s="818"/>
      <c r="D1070" s="819"/>
      <c r="E1070" s="819"/>
      <c r="F1070" s="819"/>
      <c r="G1070" s="819"/>
      <c r="H1070" s="819"/>
      <c r="I1070" s="819"/>
      <c r="J1070" s="819"/>
      <c r="K1070" s="820"/>
      <c r="L1070" s="819"/>
      <c r="M1070" s="652"/>
      <c r="N1070" s="652"/>
      <c r="O1070" s="652"/>
    </row>
    <row r="1071" spans="2:15" s="619" customFormat="1">
      <c r="B1071" s="818"/>
      <c r="C1071" s="818"/>
      <c r="D1071" s="819"/>
      <c r="E1071" s="819"/>
      <c r="F1071" s="819"/>
      <c r="G1071" s="819"/>
      <c r="H1071" s="819"/>
      <c r="I1071" s="819"/>
      <c r="J1071" s="819"/>
      <c r="K1071" s="820"/>
      <c r="L1071" s="819"/>
      <c r="M1071" s="652"/>
      <c r="N1071" s="652"/>
      <c r="O1071" s="652"/>
    </row>
    <row r="1072" spans="2:15" s="619" customFormat="1">
      <c r="B1072" s="818"/>
      <c r="C1072" s="818"/>
      <c r="D1072" s="819"/>
      <c r="E1072" s="819"/>
      <c r="F1072" s="819"/>
      <c r="G1072" s="819"/>
      <c r="H1072" s="819"/>
      <c r="I1072" s="819"/>
      <c r="J1072" s="819"/>
      <c r="K1072" s="820"/>
      <c r="L1072" s="819"/>
      <c r="M1072" s="652"/>
      <c r="N1072" s="652"/>
      <c r="O1072" s="652"/>
    </row>
    <row r="1073" spans="2:15" s="619" customFormat="1">
      <c r="B1073" s="818"/>
      <c r="C1073" s="818"/>
      <c r="D1073" s="819"/>
      <c r="E1073" s="819"/>
      <c r="F1073" s="819"/>
      <c r="G1073" s="819"/>
      <c r="H1073" s="819"/>
      <c r="I1073" s="819"/>
      <c r="J1073" s="819"/>
      <c r="K1073" s="820"/>
      <c r="L1073" s="819"/>
      <c r="M1073" s="652"/>
      <c r="N1073" s="652"/>
      <c r="O1073" s="652"/>
    </row>
    <row r="1074" spans="2:15" s="619" customFormat="1">
      <c r="B1074" s="818"/>
      <c r="C1074" s="818"/>
      <c r="D1074" s="819"/>
      <c r="E1074" s="819"/>
      <c r="F1074" s="819"/>
      <c r="G1074" s="819"/>
      <c r="H1074" s="819"/>
      <c r="I1074" s="819"/>
      <c r="J1074" s="819"/>
      <c r="K1074" s="820"/>
      <c r="L1074" s="819"/>
      <c r="M1074" s="652"/>
      <c r="N1074" s="652"/>
      <c r="O1074" s="652"/>
    </row>
    <row r="1075" spans="2:15" s="619" customFormat="1">
      <c r="B1075" s="818"/>
      <c r="C1075" s="818"/>
      <c r="D1075" s="819"/>
      <c r="E1075" s="819"/>
      <c r="F1075" s="819"/>
      <c r="G1075" s="819"/>
      <c r="H1075" s="819"/>
      <c r="I1075" s="819"/>
      <c r="J1075" s="819"/>
      <c r="K1075" s="820"/>
      <c r="L1075" s="819"/>
      <c r="M1075" s="652"/>
      <c r="N1075" s="652"/>
      <c r="O1075" s="652"/>
    </row>
    <row r="1076" spans="2:15" s="619" customFormat="1">
      <c r="B1076" s="818"/>
      <c r="C1076" s="818"/>
      <c r="D1076" s="819"/>
      <c r="E1076" s="819"/>
      <c r="F1076" s="819"/>
      <c r="G1076" s="819"/>
      <c r="H1076" s="819"/>
      <c r="I1076" s="819"/>
      <c r="J1076" s="819"/>
      <c r="K1076" s="820"/>
      <c r="L1076" s="819"/>
      <c r="M1076" s="652"/>
      <c r="N1076" s="652"/>
      <c r="O1076" s="652"/>
    </row>
    <row r="1077" spans="2:15" s="619" customFormat="1">
      <c r="B1077" s="818"/>
      <c r="C1077" s="818"/>
      <c r="D1077" s="819"/>
      <c r="E1077" s="819"/>
      <c r="F1077" s="819"/>
      <c r="G1077" s="819"/>
      <c r="H1077" s="819"/>
      <c r="I1077" s="819"/>
      <c r="J1077" s="819"/>
      <c r="K1077" s="820"/>
      <c r="L1077" s="819"/>
      <c r="M1077" s="652"/>
      <c r="N1077" s="652"/>
      <c r="O1077" s="652"/>
    </row>
    <row r="1078" spans="2:15" s="619" customFormat="1">
      <c r="B1078" s="818"/>
      <c r="C1078" s="818"/>
      <c r="D1078" s="819"/>
      <c r="E1078" s="819"/>
      <c r="F1078" s="819"/>
      <c r="G1078" s="819"/>
      <c r="H1078" s="819"/>
      <c r="I1078" s="819"/>
      <c r="J1078" s="819"/>
      <c r="K1078" s="820"/>
      <c r="L1078" s="819"/>
      <c r="M1078" s="652"/>
      <c r="N1078" s="652"/>
      <c r="O1078" s="652"/>
    </row>
    <row r="1079" spans="2:15" s="619" customFormat="1">
      <c r="B1079" s="818"/>
      <c r="C1079" s="818"/>
      <c r="D1079" s="819"/>
      <c r="E1079" s="819"/>
      <c r="F1079" s="819"/>
      <c r="G1079" s="819"/>
      <c r="H1079" s="819"/>
      <c r="I1079" s="819"/>
      <c r="J1079" s="819"/>
      <c r="K1079" s="820"/>
      <c r="L1079" s="819"/>
      <c r="M1079" s="652"/>
      <c r="N1079" s="652"/>
      <c r="O1079" s="652"/>
    </row>
    <row r="1080" spans="2:15" s="619" customFormat="1">
      <c r="B1080" s="818"/>
      <c r="C1080" s="818"/>
      <c r="D1080" s="819"/>
      <c r="E1080" s="819"/>
      <c r="F1080" s="819"/>
      <c r="G1080" s="819"/>
      <c r="H1080" s="819"/>
      <c r="I1080" s="819"/>
      <c r="J1080" s="819"/>
      <c r="K1080" s="820"/>
      <c r="L1080" s="819"/>
      <c r="M1080" s="652"/>
      <c r="N1080" s="652"/>
      <c r="O1080" s="652"/>
    </row>
    <row r="1081" spans="2:15" s="619" customFormat="1">
      <c r="B1081" s="818"/>
      <c r="C1081" s="818"/>
      <c r="D1081" s="819"/>
      <c r="E1081" s="819"/>
      <c r="F1081" s="819"/>
      <c r="G1081" s="819"/>
      <c r="H1081" s="819"/>
      <c r="I1081" s="819"/>
      <c r="J1081" s="819"/>
      <c r="K1081" s="820"/>
      <c r="L1081" s="819"/>
      <c r="M1081" s="652"/>
      <c r="N1081" s="652"/>
      <c r="O1081" s="652"/>
    </row>
    <row r="1082" spans="2:15" s="619" customFormat="1">
      <c r="B1082" s="818"/>
      <c r="C1082" s="818"/>
      <c r="D1082" s="819"/>
      <c r="E1082" s="819"/>
      <c r="F1082" s="819"/>
      <c r="G1082" s="819"/>
      <c r="H1082" s="819"/>
      <c r="I1082" s="819"/>
      <c r="J1082" s="819"/>
      <c r="K1082" s="820"/>
      <c r="L1082" s="819"/>
      <c r="M1082" s="652"/>
      <c r="N1082" s="652"/>
      <c r="O1082" s="652"/>
    </row>
    <row r="1083" spans="2:15" s="619" customFormat="1">
      <c r="B1083" s="818"/>
      <c r="C1083" s="818"/>
      <c r="D1083" s="819"/>
      <c r="E1083" s="819"/>
      <c r="F1083" s="819"/>
      <c r="G1083" s="819"/>
      <c r="H1083" s="819"/>
      <c r="I1083" s="819"/>
      <c r="J1083" s="819"/>
      <c r="K1083" s="820"/>
      <c r="L1083" s="819"/>
      <c r="M1083" s="652"/>
      <c r="N1083" s="652"/>
      <c r="O1083" s="652"/>
    </row>
    <row r="1084" spans="2:15" s="619" customFormat="1">
      <c r="B1084" s="818"/>
      <c r="C1084" s="818"/>
      <c r="D1084" s="819"/>
      <c r="E1084" s="819"/>
      <c r="F1084" s="819"/>
      <c r="G1084" s="819"/>
      <c r="H1084" s="819"/>
      <c r="I1084" s="819"/>
      <c r="J1084" s="819"/>
      <c r="K1084" s="820"/>
      <c r="L1084" s="819"/>
      <c r="M1084" s="652"/>
      <c r="N1084" s="652"/>
      <c r="O1084" s="652"/>
    </row>
    <row r="1085" spans="2:15" s="619" customFormat="1">
      <c r="B1085" s="818"/>
      <c r="C1085" s="818"/>
      <c r="D1085" s="819"/>
      <c r="E1085" s="819"/>
      <c r="F1085" s="819"/>
      <c r="G1085" s="819"/>
      <c r="H1085" s="819"/>
      <c r="I1085" s="819"/>
      <c r="J1085" s="819"/>
      <c r="K1085" s="820"/>
      <c r="L1085" s="819"/>
      <c r="M1085" s="652"/>
      <c r="N1085" s="652"/>
      <c r="O1085" s="652"/>
    </row>
    <row r="1086" spans="2:15" s="619" customFormat="1">
      <c r="B1086" s="818"/>
      <c r="C1086" s="818"/>
      <c r="D1086" s="819"/>
      <c r="E1086" s="819"/>
      <c r="F1086" s="819"/>
      <c r="G1086" s="819"/>
      <c r="H1086" s="819"/>
      <c r="I1086" s="819"/>
      <c r="J1086" s="819"/>
      <c r="K1086" s="820"/>
      <c r="L1086" s="819"/>
      <c r="M1086" s="652"/>
      <c r="N1086" s="652"/>
      <c r="O1086" s="652"/>
    </row>
    <row r="1087" spans="2:15" s="619" customFormat="1">
      <c r="B1087" s="818"/>
      <c r="C1087" s="818"/>
      <c r="D1087" s="819"/>
      <c r="E1087" s="819"/>
      <c r="F1087" s="819"/>
      <c r="G1087" s="819"/>
      <c r="H1087" s="819"/>
      <c r="I1087" s="819"/>
      <c r="J1087" s="819"/>
      <c r="K1087" s="820"/>
      <c r="L1087" s="819"/>
      <c r="M1087" s="652"/>
      <c r="N1087" s="652"/>
      <c r="O1087" s="652"/>
    </row>
    <row r="1088" spans="2:15" s="619" customFormat="1">
      <c r="B1088" s="818"/>
      <c r="C1088" s="818"/>
      <c r="D1088" s="819"/>
      <c r="E1088" s="819"/>
      <c r="F1088" s="819"/>
      <c r="G1088" s="819"/>
      <c r="H1088" s="819"/>
      <c r="I1088" s="819"/>
      <c r="J1088" s="819"/>
      <c r="K1088" s="820"/>
      <c r="L1088" s="819"/>
      <c r="M1088" s="652"/>
      <c r="N1088" s="652"/>
      <c r="O1088" s="652"/>
    </row>
    <row r="1089" spans="2:15" s="619" customFormat="1">
      <c r="B1089" s="818"/>
      <c r="C1089" s="818"/>
      <c r="D1089" s="819"/>
      <c r="E1089" s="819"/>
      <c r="F1089" s="819"/>
      <c r="G1089" s="819"/>
      <c r="H1089" s="819"/>
      <c r="I1089" s="819"/>
      <c r="J1089" s="819"/>
      <c r="K1089" s="820"/>
      <c r="L1089" s="819"/>
      <c r="M1089" s="652"/>
      <c r="N1089" s="652"/>
      <c r="O1089" s="652"/>
    </row>
    <row r="1090" spans="2:15" s="619" customFormat="1">
      <c r="B1090" s="818"/>
      <c r="C1090" s="818"/>
      <c r="D1090" s="819"/>
      <c r="E1090" s="819"/>
      <c r="F1090" s="819"/>
      <c r="G1090" s="819"/>
      <c r="H1090" s="819"/>
      <c r="I1090" s="819"/>
      <c r="J1090" s="819"/>
      <c r="K1090" s="820"/>
      <c r="L1090" s="819"/>
      <c r="M1090" s="652"/>
      <c r="N1090" s="652"/>
      <c r="O1090" s="652"/>
    </row>
    <row r="1091" spans="2:15" s="619" customFormat="1">
      <c r="B1091" s="818"/>
      <c r="C1091" s="818"/>
      <c r="D1091" s="819"/>
      <c r="E1091" s="819"/>
      <c r="F1091" s="819"/>
      <c r="G1091" s="819"/>
      <c r="H1091" s="819"/>
      <c r="I1091" s="819"/>
      <c r="J1091" s="819"/>
      <c r="K1091" s="820"/>
      <c r="L1091" s="819"/>
      <c r="M1091" s="652"/>
      <c r="N1091" s="652"/>
      <c r="O1091" s="652"/>
    </row>
    <row r="1092" spans="2:15" s="619" customFormat="1">
      <c r="B1092" s="818"/>
      <c r="C1092" s="818"/>
      <c r="D1092" s="819"/>
      <c r="E1092" s="819"/>
      <c r="F1092" s="819"/>
      <c r="G1092" s="819"/>
      <c r="H1092" s="819"/>
      <c r="I1092" s="819"/>
      <c r="J1092" s="819"/>
      <c r="K1092" s="820"/>
      <c r="L1092" s="819"/>
      <c r="M1092" s="652"/>
      <c r="N1092" s="652"/>
      <c r="O1092" s="652"/>
    </row>
    <row r="1093" spans="2:15" s="619" customFormat="1">
      <c r="B1093" s="818"/>
      <c r="C1093" s="818"/>
      <c r="D1093" s="819"/>
      <c r="E1093" s="819"/>
      <c r="F1093" s="819"/>
      <c r="G1093" s="819"/>
      <c r="H1093" s="819"/>
      <c r="I1093" s="819"/>
      <c r="J1093" s="819"/>
      <c r="K1093" s="820"/>
      <c r="L1093" s="819"/>
      <c r="M1093" s="652"/>
      <c r="N1093" s="652"/>
      <c r="O1093" s="652"/>
    </row>
    <row r="1094" spans="2:15" s="619" customFormat="1">
      <c r="B1094" s="818"/>
      <c r="C1094" s="818"/>
      <c r="D1094" s="819"/>
      <c r="E1094" s="819"/>
      <c r="F1094" s="819"/>
      <c r="G1094" s="819"/>
      <c r="H1094" s="819"/>
      <c r="I1094" s="819"/>
      <c r="J1094" s="819"/>
      <c r="K1094" s="820"/>
      <c r="L1094" s="819"/>
      <c r="M1094" s="652"/>
      <c r="N1094" s="652"/>
      <c r="O1094" s="652"/>
    </row>
    <row r="1095" spans="2:15" s="619" customFormat="1">
      <c r="B1095" s="818"/>
      <c r="C1095" s="818"/>
      <c r="D1095" s="819"/>
      <c r="E1095" s="819"/>
      <c r="F1095" s="819"/>
      <c r="G1095" s="819"/>
      <c r="H1095" s="819"/>
      <c r="I1095" s="819"/>
      <c r="J1095" s="819"/>
      <c r="K1095" s="820"/>
      <c r="L1095" s="819"/>
      <c r="M1095" s="652"/>
      <c r="N1095" s="652"/>
      <c r="O1095" s="652"/>
    </row>
    <row r="1096" spans="2:15" s="619" customFormat="1">
      <c r="B1096" s="818"/>
      <c r="C1096" s="818"/>
      <c r="D1096" s="819"/>
      <c r="E1096" s="819"/>
      <c r="F1096" s="819"/>
      <c r="G1096" s="819"/>
      <c r="H1096" s="819"/>
      <c r="I1096" s="819"/>
      <c r="J1096" s="819"/>
      <c r="K1096" s="820"/>
      <c r="L1096" s="819"/>
      <c r="M1096" s="652"/>
      <c r="N1096" s="652"/>
      <c r="O1096" s="652"/>
    </row>
    <row r="1097" spans="2:15" s="619" customFormat="1">
      <c r="B1097" s="818"/>
      <c r="C1097" s="818"/>
      <c r="D1097" s="819"/>
      <c r="E1097" s="819"/>
      <c r="F1097" s="819"/>
      <c r="G1097" s="819"/>
      <c r="H1097" s="819"/>
      <c r="I1097" s="819"/>
      <c r="J1097" s="819"/>
      <c r="K1097" s="820"/>
      <c r="L1097" s="819"/>
      <c r="M1097" s="652"/>
      <c r="N1097" s="652"/>
      <c r="O1097" s="652"/>
    </row>
    <row r="1098" spans="2:15" s="619" customFormat="1">
      <c r="B1098" s="818"/>
      <c r="C1098" s="818"/>
      <c r="D1098" s="819"/>
      <c r="E1098" s="819"/>
      <c r="F1098" s="819"/>
      <c r="G1098" s="819"/>
      <c r="H1098" s="819"/>
      <c r="I1098" s="819"/>
      <c r="J1098" s="819"/>
      <c r="K1098" s="820"/>
      <c r="L1098" s="819"/>
      <c r="M1098" s="652"/>
      <c r="N1098" s="652"/>
      <c r="O1098" s="652"/>
    </row>
    <row r="1099" spans="2:15" s="619" customFormat="1">
      <c r="B1099" s="818"/>
      <c r="C1099" s="818"/>
      <c r="D1099" s="819"/>
      <c r="E1099" s="819"/>
      <c r="F1099" s="819"/>
      <c r="G1099" s="819"/>
      <c r="H1099" s="819"/>
      <c r="I1099" s="819"/>
      <c r="J1099" s="819"/>
      <c r="K1099" s="820"/>
      <c r="L1099" s="819"/>
      <c r="M1099" s="652"/>
      <c r="N1099" s="652"/>
      <c r="O1099" s="652"/>
    </row>
    <row r="1100" spans="2:15" s="619" customFormat="1">
      <c r="B1100" s="818"/>
      <c r="C1100" s="818"/>
      <c r="D1100" s="819"/>
      <c r="E1100" s="819"/>
      <c r="F1100" s="819"/>
      <c r="G1100" s="819"/>
      <c r="H1100" s="819"/>
      <c r="I1100" s="819"/>
      <c r="J1100" s="819"/>
      <c r="K1100" s="820"/>
      <c r="L1100" s="819"/>
      <c r="M1100" s="652"/>
      <c r="N1100" s="652"/>
      <c r="O1100" s="652"/>
    </row>
    <row r="1101" spans="2:15" s="619" customFormat="1">
      <c r="B1101" s="818"/>
      <c r="C1101" s="818"/>
      <c r="D1101" s="819"/>
      <c r="E1101" s="819"/>
      <c r="F1101" s="819"/>
      <c r="G1101" s="819"/>
      <c r="H1101" s="819"/>
      <c r="I1101" s="819"/>
      <c r="J1101" s="819"/>
      <c r="K1101" s="820"/>
      <c r="L1101" s="819"/>
      <c r="M1101" s="652"/>
      <c r="N1101" s="652"/>
      <c r="O1101" s="652"/>
    </row>
    <row r="1102" spans="2:15" s="619" customFormat="1">
      <c r="B1102" s="818"/>
      <c r="C1102" s="818"/>
      <c r="D1102" s="819"/>
      <c r="E1102" s="819"/>
      <c r="F1102" s="819"/>
      <c r="G1102" s="819"/>
      <c r="H1102" s="819"/>
      <c r="I1102" s="819"/>
      <c r="J1102" s="819"/>
      <c r="K1102" s="820"/>
      <c r="L1102" s="819"/>
      <c r="M1102" s="652"/>
      <c r="N1102" s="652"/>
      <c r="O1102" s="652"/>
    </row>
    <row r="1103" spans="2:15" s="619" customFormat="1">
      <c r="B1103" s="818"/>
      <c r="C1103" s="818"/>
      <c r="D1103" s="819"/>
      <c r="E1103" s="819"/>
      <c r="F1103" s="819"/>
      <c r="G1103" s="819"/>
      <c r="H1103" s="819"/>
      <c r="I1103" s="819"/>
      <c r="J1103" s="819"/>
      <c r="K1103" s="820"/>
      <c r="L1103" s="819"/>
      <c r="M1103" s="652"/>
      <c r="N1103" s="652"/>
      <c r="O1103" s="652"/>
    </row>
    <row r="1104" spans="2:15" s="619" customFormat="1">
      <c r="B1104" s="818"/>
      <c r="C1104" s="818"/>
      <c r="D1104" s="819"/>
      <c r="E1104" s="819"/>
      <c r="F1104" s="819"/>
      <c r="G1104" s="819"/>
      <c r="H1104" s="819"/>
      <c r="I1104" s="819"/>
      <c r="J1104" s="819"/>
      <c r="K1104" s="820"/>
      <c r="L1104" s="819"/>
      <c r="M1104" s="652"/>
      <c r="N1104" s="652"/>
      <c r="O1104" s="652"/>
    </row>
    <row r="1105" spans="2:15" s="619" customFormat="1">
      <c r="B1105" s="818"/>
      <c r="C1105" s="818"/>
      <c r="D1105" s="819"/>
      <c r="E1105" s="819"/>
      <c r="F1105" s="819"/>
      <c r="G1105" s="819"/>
      <c r="H1105" s="819"/>
      <c r="I1105" s="819"/>
      <c r="J1105" s="819"/>
      <c r="K1105" s="820"/>
      <c r="L1105" s="819"/>
      <c r="M1105" s="652"/>
      <c r="N1105" s="652"/>
      <c r="O1105" s="652"/>
    </row>
    <row r="1106" spans="2:15" s="619" customFormat="1">
      <c r="B1106" s="818"/>
      <c r="C1106" s="818"/>
      <c r="D1106" s="819"/>
      <c r="E1106" s="819"/>
      <c r="F1106" s="819"/>
      <c r="G1106" s="819"/>
      <c r="H1106" s="819"/>
      <c r="I1106" s="819"/>
      <c r="J1106" s="819"/>
      <c r="K1106" s="820"/>
      <c r="L1106" s="819"/>
      <c r="M1106" s="652"/>
      <c r="N1106" s="652"/>
      <c r="O1106" s="652"/>
    </row>
    <row r="1107" spans="2:15" s="619" customFormat="1">
      <c r="B1107" s="818"/>
      <c r="C1107" s="818"/>
      <c r="D1107" s="819"/>
      <c r="E1107" s="819"/>
      <c r="F1107" s="819"/>
      <c r="G1107" s="819"/>
      <c r="H1107" s="819"/>
      <c r="I1107" s="819"/>
      <c r="J1107" s="819"/>
      <c r="K1107" s="820"/>
      <c r="L1107" s="819"/>
      <c r="M1107" s="652"/>
      <c r="N1107" s="652"/>
      <c r="O1107" s="652"/>
    </row>
    <row r="1108" spans="2:15" s="619" customFormat="1">
      <c r="B1108" s="818"/>
      <c r="C1108" s="818"/>
      <c r="D1108" s="819"/>
      <c r="E1108" s="819"/>
      <c r="F1108" s="819"/>
      <c r="G1108" s="819"/>
      <c r="H1108" s="819"/>
      <c r="I1108" s="819"/>
      <c r="J1108" s="819"/>
      <c r="K1108" s="820"/>
      <c r="L1108" s="819"/>
      <c r="M1108" s="652"/>
      <c r="N1108" s="652"/>
      <c r="O1108" s="652"/>
    </row>
    <row r="1109" spans="2:15" s="619" customFormat="1">
      <c r="B1109" s="818"/>
      <c r="C1109" s="818"/>
      <c r="D1109" s="819"/>
      <c r="E1109" s="819"/>
      <c r="F1109" s="819"/>
      <c r="G1109" s="819"/>
      <c r="H1109" s="819"/>
      <c r="I1109" s="819"/>
      <c r="J1109" s="819"/>
      <c r="K1109" s="820"/>
      <c r="L1109" s="819"/>
      <c r="M1109" s="652"/>
      <c r="N1109" s="652"/>
      <c r="O1109" s="652"/>
    </row>
    <row r="1110" spans="2:15" s="619" customFormat="1">
      <c r="B1110" s="818"/>
      <c r="C1110" s="818"/>
      <c r="D1110" s="819"/>
      <c r="E1110" s="819"/>
      <c r="F1110" s="819"/>
      <c r="G1110" s="819"/>
      <c r="H1110" s="819"/>
      <c r="I1110" s="819"/>
      <c r="J1110" s="819"/>
      <c r="K1110" s="820"/>
      <c r="L1110" s="819"/>
      <c r="M1110" s="652"/>
      <c r="N1110" s="652"/>
      <c r="O1110" s="652"/>
    </row>
    <row r="1111" spans="2:15" s="619" customFormat="1">
      <c r="B1111" s="818"/>
      <c r="C1111" s="818"/>
      <c r="D1111" s="819"/>
      <c r="E1111" s="819"/>
      <c r="F1111" s="819"/>
      <c r="G1111" s="819"/>
      <c r="H1111" s="819"/>
      <c r="I1111" s="819"/>
      <c r="J1111" s="819"/>
      <c r="K1111" s="820"/>
      <c r="L1111" s="819"/>
      <c r="M1111" s="652"/>
      <c r="N1111" s="652"/>
      <c r="O1111" s="652"/>
    </row>
    <row r="1112" spans="2:15" s="619" customFormat="1">
      <c r="B1112" s="818"/>
      <c r="C1112" s="818"/>
      <c r="D1112" s="819"/>
      <c r="E1112" s="819"/>
      <c r="F1112" s="819"/>
      <c r="G1112" s="819"/>
      <c r="H1112" s="819"/>
      <c r="I1112" s="819"/>
      <c r="J1112" s="819"/>
      <c r="K1112" s="820"/>
      <c r="L1112" s="819"/>
      <c r="M1112" s="652"/>
      <c r="N1112" s="652"/>
      <c r="O1112" s="652"/>
    </row>
    <row r="1113" spans="2:15" s="619" customFormat="1">
      <c r="B1113" s="818"/>
      <c r="C1113" s="818"/>
      <c r="D1113" s="819"/>
      <c r="E1113" s="819"/>
      <c r="F1113" s="819"/>
      <c r="G1113" s="819"/>
      <c r="H1113" s="819"/>
      <c r="I1113" s="819"/>
      <c r="J1113" s="819"/>
      <c r="K1113" s="820"/>
      <c r="L1113" s="819"/>
      <c r="M1113" s="652"/>
      <c r="N1113" s="652"/>
      <c r="O1113" s="652"/>
    </row>
    <row r="1114" spans="2:15" s="619" customFormat="1">
      <c r="B1114" s="818"/>
      <c r="C1114" s="818"/>
      <c r="D1114" s="819"/>
      <c r="E1114" s="819"/>
      <c r="F1114" s="819"/>
      <c r="G1114" s="819"/>
      <c r="H1114" s="819"/>
      <c r="I1114" s="819"/>
      <c r="J1114" s="819"/>
      <c r="K1114" s="820"/>
      <c r="L1114" s="819"/>
      <c r="M1114" s="652"/>
      <c r="N1114" s="652"/>
      <c r="O1114" s="652"/>
    </row>
    <row r="1115" spans="2:15" s="619" customFormat="1">
      <c r="B1115" s="818"/>
      <c r="C1115" s="818"/>
      <c r="D1115" s="819"/>
      <c r="E1115" s="819"/>
      <c r="F1115" s="819"/>
      <c r="G1115" s="819"/>
      <c r="H1115" s="819"/>
      <c r="I1115" s="819"/>
      <c r="J1115" s="819"/>
      <c r="K1115" s="820"/>
      <c r="L1115" s="819"/>
      <c r="M1115" s="652"/>
      <c r="N1115" s="652"/>
      <c r="O1115" s="652"/>
    </row>
    <row r="1116" spans="2:15" s="619" customFormat="1">
      <c r="B1116" s="818"/>
      <c r="C1116" s="818"/>
      <c r="D1116" s="819"/>
      <c r="E1116" s="819"/>
      <c r="F1116" s="819"/>
      <c r="G1116" s="819"/>
      <c r="H1116" s="819"/>
      <c r="I1116" s="819"/>
      <c r="J1116" s="819"/>
      <c r="K1116" s="820"/>
      <c r="L1116" s="819"/>
      <c r="M1116" s="652"/>
      <c r="N1116" s="652"/>
      <c r="O1116" s="652"/>
    </row>
    <row r="1117" spans="2:15" s="619" customFormat="1">
      <c r="B1117" s="818"/>
      <c r="C1117" s="818"/>
      <c r="D1117" s="819"/>
      <c r="E1117" s="819"/>
      <c r="F1117" s="819"/>
      <c r="G1117" s="819"/>
      <c r="H1117" s="819"/>
      <c r="I1117" s="819"/>
      <c r="J1117" s="819"/>
      <c r="K1117" s="820"/>
      <c r="L1117" s="819"/>
      <c r="M1117" s="652"/>
      <c r="N1117" s="652"/>
      <c r="O1117" s="652"/>
    </row>
    <row r="1118" spans="2:15" s="619" customFormat="1">
      <c r="B1118" s="818"/>
      <c r="C1118" s="818"/>
      <c r="D1118" s="819"/>
      <c r="E1118" s="819"/>
      <c r="F1118" s="819"/>
      <c r="G1118" s="819"/>
      <c r="H1118" s="819"/>
      <c r="I1118" s="819"/>
      <c r="J1118" s="819"/>
      <c r="K1118" s="820"/>
      <c r="L1118" s="819"/>
      <c r="M1118" s="652"/>
      <c r="N1118" s="652"/>
      <c r="O1118" s="652"/>
    </row>
    <row r="1119" spans="2:15" s="619" customFormat="1">
      <c r="B1119" s="818"/>
      <c r="C1119" s="818"/>
      <c r="D1119" s="819"/>
      <c r="E1119" s="819"/>
      <c r="F1119" s="819"/>
      <c r="G1119" s="819"/>
      <c r="H1119" s="819"/>
      <c r="I1119" s="819"/>
      <c r="J1119" s="819"/>
      <c r="K1119" s="820"/>
      <c r="L1119" s="819"/>
      <c r="M1119" s="652"/>
      <c r="N1119" s="652"/>
      <c r="O1119" s="652"/>
    </row>
    <row r="1120" spans="2:15" s="619" customFormat="1">
      <c r="B1120" s="818"/>
      <c r="C1120" s="818"/>
      <c r="D1120" s="819"/>
      <c r="E1120" s="819"/>
      <c r="F1120" s="819"/>
      <c r="G1120" s="819"/>
      <c r="H1120" s="819"/>
      <c r="I1120" s="819"/>
      <c r="J1120" s="819"/>
      <c r="K1120" s="820"/>
      <c r="L1120" s="819"/>
      <c r="M1120" s="652"/>
      <c r="N1120" s="652"/>
      <c r="O1120" s="652"/>
    </row>
    <row r="1121" spans="2:15" s="619" customFormat="1">
      <c r="B1121" s="818"/>
      <c r="C1121" s="818"/>
      <c r="D1121" s="819"/>
      <c r="E1121" s="819"/>
      <c r="F1121" s="819"/>
      <c r="G1121" s="819"/>
      <c r="H1121" s="819"/>
      <c r="I1121" s="819"/>
      <c r="J1121" s="819"/>
      <c r="K1121" s="820"/>
      <c r="L1121" s="819"/>
      <c r="M1121" s="652"/>
      <c r="N1121" s="652"/>
      <c r="O1121" s="652"/>
    </row>
    <row r="1122" spans="2:15" s="619" customFormat="1">
      <c r="B1122" s="818"/>
      <c r="C1122" s="818"/>
      <c r="D1122" s="819"/>
      <c r="E1122" s="819"/>
      <c r="F1122" s="819"/>
      <c r="G1122" s="819"/>
      <c r="H1122" s="819"/>
      <c r="I1122" s="819"/>
      <c r="J1122" s="819"/>
      <c r="K1122" s="820"/>
      <c r="L1122" s="819"/>
      <c r="M1122" s="652"/>
      <c r="N1122" s="652"/>
      <c r="O1122" s="652"/>
    </row>
    <row r="1123" spans="2:15" s="619" customFormat="1">
      <c r="B1123" s="818"/>
      <c r="C1123" s="818"/>
      <c r="D1123" s="819"/>
      <c r="E1123" s="819"/>
      <c r="F1123" s="819"/>
      <c r="G1123" s="819"/>
      <c r="H1123" s="819"/>
      <c r="I1123" s="819"/>
      <c r="J1123" s="819"/>
      <c r="K1123" s="820"/>
      <c r="L1123" s="819"/>
      <c r="M1123" s="652"/>
      <c r="N1123" s="652"/>
      <c r="O1123" s="652"/>
    </row>
    <row r="1124" spans="2:15" s="619" customFormat="1">
      <c r="B1124" s="818"/>
      <c r="C1124" s="818"/>
      <c r="D1124" s="819"/>
      <c r="E1124" s="819"/>
      <c r="F1124" s="819"/>
      <c r="G1124" s="819"/>
      <c r="H1124" s="819"/>
      <c r="I1124" s="819"/>
      <c r="J1124" s="819"/>
      <c r="K1124" s="820"/>
      <c r="L1124" s="819"/>
      <c r="M1124" s="652"/>
      <c r="N1124" s="652"/>
      <c r="O1124" s="652"/>
    </row>
    <row r="1125" spans="2:15" s="619" customFormat="1">
      <c r="B1125" s="818"/>
      <c r="C1125" s="818"/>
      <c r="D1125" s="819"/>
      <c r="E1125" s="819"/>
      <c r="F1125" s="819"/>
      <c r="G1125" s="819"/>
      <c r="H1125" s="819"/>
      <c r="I1125" s="819"/>
      <c r="J1125" s="819"/>
      <c r="K1125" s="820"/>
      <c r="L1125" s="819"/>
      <c r="M1125" s="652"/>
      <c r="N1125" s="652"/>
      <c r="O1125" s="652"/>
    </row>
    <row r="1126" spans="2:15" s="619" customFormat="1">
      <c r="B1126" s="818"/>
      <c r="C1126" s="818"/>
      <c r="D1126" s="819"/>
      <c r="E1126" s="819"/>
      <c r="F1126" s="819"/>
      <c r="G1126" s="819"/>
      <c r="H1126" s="819"/>
      <c r="I1126" s="819"/>
      <c r="J1126" s="819"/>
      <c r="K1126" s="820"/>
      <c r="L1126" s="819"/>
      <c r="M1126" s="652"/>
      <c r="N1126" s="652"/>
      <c r="O1126" s="652"/>
    </row>
    <row r="1127" spans="2:15" s="619" customFormat="1">
      <c r="B1127" s="818"/>
      <c r="C1127" s="818"/>
      <c r="D1127" s="819"/>
      <c r="E1127" s="819"/>
      <c r="F1127" s="819"/>
      <c r="G1127" s="819"/>
      <c r="H1127" s="819"/>
      <c r="I1127" s="819"/>
      <c r="J1127" s="819"/>
      <c r="K1127" s="820"/>
      <c r="L1127" s="819"/>
      <c r="M1127" s="652"/>
      <c r="N1127" s="652"/>
      <c r="O1127" s="652"/>
    </row>
    <row r="1128" spans="2:15" s="619" customFormat="1">
      <c r="B1128" s="818"/>
      <c r="C1128" s="818"/>
      <c r="D1128" s="819"/>
      <c r="E1128" s="819"/>
      <c r="F1128" s="819"/>
      <c r="G1128" s="819"/>
      <c r="H1128" s="819"/>
      <c r="I1128" s="819"/>
      <c r="J1128" s="819"/>
      <c r="K1128" s="820"/>
      <c r="L1128" s="819"/>
      <c r="M1128" s="652"/>
      <c r="N1128" s="652"/>
      <c r="O1128" s="652"/>
    </row>
    <row r="1129" spans="2:15" s="619" customFormat="1">
      <c r="B1129" s="818"/>
      <c r="C1129" s="818"/>
      <c r="D1129" s="819"/>
      <c r="E1129" s="819"/>
      <c r="F1129" s="819"/>
      <c r="G1129" s="819"/>
      <c r="H1129" s="819"/>
      <c r="I1129" s="819"/>
      <c r="J1129" s="819"/>
      <c r="K1129" s="820"/>
      <c r="L1129" s="819"/>
      <c r="M1129" s="652"/>
      <c r="N1129" s="652"/>
      <c r="O1129" s="652"/>
    </row>
    <row r="1130" spans="2:15" s="619" customFormat="1">
      <c r="B1130" s="818"/>
      <c r="C1130" s="818"/>
      <c r="D1130" s="819"/>
      <c r="E1130" s="819"/>
      <c r="F1130" s="819"/>
      <c r="G1130" s="819"/>
      <c r="H1130" s="819"/>
      <c r="I1130" s="819"/>
      <c r="J1130" s="819"/>
      <c r="K1130" s="820"/>
      <c r="L1130" s="819"/>
      <c r="M1130" s="652"/>
      <c r="N1130" s="652"/>
      <c r="O1130" s="652"/>
    </row>
    <row r="1131" spans="2:15" s="619" customFormat="1">
      <c r="B1131" s="818"/>
      <c r="C1131" s="818"/>
      <c r="D1131" s="819"/>
      <c r="E1131" s="819"/>
      <c r="F1131" s="819"/>
      <c r="G1131" s="819"/>
      <c r="H1131" s="819"/>
      <c r="I1131" s="819"/>
      <c r="J1131" s="819"/>
      <c r="K1131" s="820"/>
      <c r="L1131" s="819"/>
      <c r="M1131" s="652"/>
      <c r="N1131" s="652"/>
      <c r="O1131" s="652"/>
    </row>
    <row r="1132" spans="2:15" s="619" customFormat="1">
      <c r="B1132" s="818"/>
      <c r="C1132" s="818"/>
      <c r="D1132" s="819"/>
      <c r="E1132" s="819"/>
      <c r="F1132" s="819"/>
      <c r="G1132" s="819"/>
      <c r="H1132" s="819"/>
      <c r="I1132" s="819"/>
      <c r="J1132" s="819"/>
      <c r="K1132" s="820"/>
      <c r="L1132" s="819"/>
      <c r="M1132" s="652"/>
      <c r="N1132" s="652"/>
      <c r="O1132" s="652"/>
    </row>
    <row r="1133" spans="2:15" s="619" customFormat="1">
      <c r="B1133" s="818"/>
      <c r="C1133" s="818"/>
      <c r="D1133" s="819"/>
      <c r="E1133" s="819"/>
      <c r="F1133" s="819"/>
      <c r="G1133" s="819"/>
      <c r="H1133" s="819"/>
      <c r="I1133" s="819"/>
      <c r="J1133" s="819"/>
      <c r="K1133" s="820"/>
      <c r="L1133" s="819"/>
      <c r="M1133" s="652"/>
      <c r="N1133" s="652"/>
      <c r="O1133" s="652"/>
    </row>
    <row r="1134" spans="2:15" s="619" customFormat="1">
      <c r="B1134" s="818"/>
      <c r="C1134" s="818"/>
      <c r="D1134" s="819"/>
      <c r="E1134" s="819"/>
      <c r="F1134" s="819"/>
      <c r="G1134" s="819"/>
      <c r="H1134" s="819"/>
      <c r="I1134" s="819"/>
      <c r="J1134" s="819"/>
      <c r="K1134" s="820"/>
      <c r="L1134" s="819"/>
      <c r="M1134" s="652"/>
      <c r="N1134" s="652"/>
      <c r="O1134" s="652"/>
    </row>
    <row r="1135" spans="2:15" s="619" customFormat="1">
      <c r="B1135" s="818"/>
      <c r="C1135" s="818"/>
      <c r="D1135" s="819"/>
      <c r="E1135" s="819"/>
      <c r="F1135" s="819"/>
      <c r="G1135" s="819"/>
      <c r="H1135" s="819"/>
      <c r="I1135" s="819"/>
      <c r="J1135" s="819"/>
      <c r="K1135" s="820"/>
      <c r="L1135" s="819"/>
      <c r="M1135" s="652"/>
      <c r="N1135" s="652"/>
      <c r="O1135" s="652"/>
    </row>
    <row r="1136" spans="2:15" s="619" customFormat="1">
      <c r="B1136" s="818"/>
      <c r="C1136" s="818"/>
      <c r="D1136" s="819"/>
      <c r="E1136" s="819"/>
      <c r="F1136" s="819"/>
      <c r="G1136" s="819"/>
      <c r="H1136" s="819"/>
      <c r="I1136" s="819"/>
      <c r="J1136" s="819"/>
      <c r="K1136" s="820"/>
      <c r="L1136" s="819"/>
      <c r="M1136" s="652"/>
      <c r="N1136" s="652"/>
      <c r="O1136" s="652"/>
    </row>
    <row r="1137" spans="2:15" s="619" customFormat="1">
      <c r="B1137" s="818"/>
      <c r="C1137" s="818"/>
      <c r="D1137" s="819"/>
      <c r="E1137" s="819"/>
      <c r="F1137" s="819"/>
      <c r="G1137" s="819"/>
      <c r="H1137" s="819"/>
      <c r="I1137" s="819"/>
      <c r="J1137" s="819"/>
      <c r="K1137" s="820"/>
      <c r="L1137" s="819"/>
      <c r="M1137" s="652"/>
      <c r="N1137" s="652"/>
      <c r="O1137" s="652"/>
    </row>
    <row r="1138" spans="2:15" s="619" customFormat="1">
      <c r="B1138" s="818"/>
      <c r="C1138" s="818"/>
      <c r="D1138" s="819"/>
      <c r="E1138" s="819"/>
      <c r="F1138" s="819"/>
      <c r="G1138" s="819"/>
      <c r="H1138" s="819"/>
      <c r="I1138" s="819"/>
      <c r="J1138" s="819"/>
      <c r="K1138" s="820"/>
      <c r="L1138" s="819"/>
      <c r="M1138" s="652"/>
      <c r="N1138" s="652"/>
      <c r="O1138" s="652"/>
    </row>
    <row r="1139" spans="2:15" s="619" customFormat="1">
      <c r="B1139" s="818"/>
      <c r="C1139" s="818"/>
      <c r="D1139" s="819"/>
      <c r="E1139" s="819"/>
      <c r="F1139" s="819"/>
      <c r="G1139" s="819"/>
      <c r="H1139" s="819"/>
      <c r="I1139" s="819"/>
      <c r="J1139" s="819"/>
      <c r="K1139" s="820"/>
      <c r="L1139" s="819"/>
      <c r="M1139" s="652"/>
      <c r="N1139" s="652"/>
      <c r="O1139" s="652"/>
    </row>
    <row r="1140" spans="2:15" s="619" customFormat="1">
      <c r="B1140" s="818"/>
      <c r="C1140" s="818"/>
      <c r="D1140" s="819"/>
      <c r="E1140" s="819"/>
      <c r="F1140" s="819"/>
      <c r="G1140" s="819"/>
      <c r="H1140" s="819"/>
      <c r="I1140" s="819"/>
      <c r="J1140" s="819"/>
      <c r="K1140" s="820"/>
      <c r="L1140" s="819"/>
      <c r="M1140" s="652"/>
      <c r="N1140" s="652"/>
      <c r="O1140" s="652"/>
    </row>
    <row r="1141" spans="2:15" s="619" customFormat="1">
      <c r="B1141" s="818"/>
      <c r="C1141" s="818"/>
      <c r="D1141" s="819"/>
      <c r="E1141" s="819"/>
      <c r="F1141" s="819"/>
      <c r="G1141" s="819"/>
      <c r="H1141" s="819"/>
      <c r="I1141" s="819"/>
      <c r="J1141" s="819"/>
      <c r="K1141" s="820"/>
      <c r="L1141" s="819"/>
      <c r="M1141" s="652"/>
      <c r="N1141" s="652"/>
      <c r="O1141" s="652"/>
    </row>
    <row r="1142" spans="2:15" s="619" customFormat="1">
      <c r="B1142" s="818"/>
      <c r="C1142" s="818"/>
      <c r="D1142" s="819"/>
      <c r="E1142" s="819"/>
      <c r="F1142" s="819"/>
      <c r="G1142" s="819"/>
      <c r="H1142" s="819"/>
      <c r="I1142" s="819"/>
      <c r="J1142" s="819"/>
      <c r="K1142" s="820"/>
      <c r="L1142" s="819"/>
      <c r="M1142" s="652"/>
      <c r="N1142" s="652"/>
      <c r="O1142" s="652"/>
    </row>
    <row r="1143" spans="2:15" s="619" customFormat="1">
      <c r="B1143" s="818"/>
      <c r="C1143" s="818"/>
      <c r="D1143" s="819"/>
      <c r="E1143" s="819"/>
      <c r="F1143" s="819"/>
      <c r="G1143" s="819"/>
      <c r="H1143" s="819"/>
      <c r="I1143" s="819"/>
      <c r="J1143" s="819"/>
      <c r="K1143" s="820"/>
      <c r="L1143" s="819"/>
      <c r="M1143" s="652"/>
      <c r="N1143" s="652"/>
      <c r="O1143" s="652"/>
    </row>
    <row r="1144" spans="2:15" s="619" customFormat="1">
      <c r="B1144" s="818"/>
      <c r="C1144" s="818"/>
      <c r="D1144" s="819"/>
      <c r="E1144" s="819"/>
      <c r="F1144" s="819"/>
      <c r="G1144" s="819"/>
      <c r="H1144" s="819"/>
      <c r="I1144" s="819"/>
      <c r="J1144" s="819"/>
      <c r="K1144" s="820"/>
      <c r="L1144" s="819"/>
      <c r="M1144" s="652"/>
      <c r="N1144" s="652"/>
      <c r="O1144" s="652"/>
    </row>
    <row r="1145" spans="2:15" s="619" customFormat="1">
      <c r="B1145" s="818"/>
      <c r="C1145" s="818"/>
      <c r="D1145" s="819"/>
      <c r="E1145" s="819"/>
      <c r="F1145" s="819"/>
      <c r="G1145" s="819"/>
      <c r="H1145" s="819"/>
      <c r="I1145" s="819"/>
      <c r="J1145" s="819"/>
      <c r="K1145" s="820"/>
      <c r="L1145" s="819"/>
      <c r="M1145" s="652"/>
      <c r="N1145" s="652"/>
      <c r="O1145" s="652"/>
    </row>
    <row r="1146" spans="2:15" s="619" customFormat="1">
      <c r="B1146" s="818"/>
      <c r="C1146" s="818"/>
      <c r="D1146" s="819"/>
      <c r="E1146" s="819"/>
      <c r="F1146" s="819"/>
      <c r="G1146" s="819"/>
      <c r="H1146" s="819"/>
      <c r="I1146" s="819"/>
      <c r="J1146" s="819"/>
      <c r="K1146" s="820"/>
      <c r="L1146" s="819"/>
      <c r="M1146" s="652"/>
      <c r="N1146" s="652"/>
      <c r="O1146" s="652"/>
    </row>
    <row r="1147" spans="2:15" s="619" customFormat="1">
      <c r="B1147" s="818"/>
      <c r="C1147" s="818"/>
      <c r="D1147" s="819"/>
      <c r="E1147" s="819"/>
      <c r="F1147" s="819"/>
      <c r="G1147" s="819"/>
      <c r="H1147" s="819"/>
      <c r="I1147" s="819"/>
      <c r="J1147" s="819"/>
      <c r="K1147" s="820"/>
      <c r="L1147" s="819"/>
      <c r="M1147" s="652"/>
      <c r="N1147" s="652"/>
      <c r="O1147" s="652"/>
    </row>
    <row r="1148" spans="2:15" s="619" customFormat="1">
      <c r="B1148" s="818"/>
      <c r="C1148" s="818"/>
      <c r="D1148" s="819"/>
      <c r="E1148" s="819"/>
      <c r="F1148" s="819"/>
      <c r="G1148" s="819"/>
      <c r="H1148" s="819"/>
      <c r="I1148" s="819"/>
      <c r="J1148" s="819"/>
      <c r="K1148" s="820"/>
      <c r="L1148" s="819"/>
      <c r="M1148" s="652"/>
      <c r="N1148" s="652"/>
      <c r="O1148" s="652"/>
    </row>
    <row r="1149" spans="2:15" s="619" customFormat="1">
      <c r="B1149" s="818"/>
      <c r="C1149" s="818"/>
      <c r="D1149" s="819"/>
      <c r="E1149" s="819"/>
      <c r="F1149" s="819"/>
      <c r="G1149" s="819"/>
      <c r="H1149" s="819"/>
      <c r="I1149" s="819"/>
      <c r="J1149" s="819"/>
      <c r="K1149" s="820"/>
      <c r="L1149" s="819"/>
      <c r="M1149" s="652"/>
      <c r="N1149" s="652"/>
      <c r="O1149" s="652"/>
    </row>
    <row r="1150" spans="2:15" s="619" customFormat="1">
      <c r="B1150" s="818"/>
      <c r="C1150" s="818"/>
      <c r="D1150" s="819"/>
      <c r="E1150" s="819"/>
      <c r="F1150" s="819"/>
      <c r="G1150" s="819"/>
      <c r="H1150" s="819"/>
      <c r="I1150" s="819"/>
      <c r="J1150" s="819"/>
      <c r="K1150" s="820"/>
      <c r="L1150" s="819"/>
      <c r="M1150" s="652"/>
      <c r="N1150" s="652"/>
      <c r="O1150" s="652"/>
    </row>
    <row r="1151" spans="2:15" s="619" customFormat="1">
      <c r="B1151" s="818"/>
      <c r="C1151" s="818"/>
      <c r="D1151" s="819"/>
      <c r="E1151" s="819"/>
      <c r="F1151" s="819"/>
      <c r="G1151" s="819"/>
      <c r="H1151" s="819"/>
      <c r="I1151" s="819"/>
      <c r="J1151" s="819"/>
      <c r="K1151" s="820"/>
      <c r="L1151" s="819"/>
      <c r="M1151" s="652"/>
      <c r="N1151" s="652"/>
      <c r="O1151" s="652"/>
    </row>
    <row r="1152" spans="2:15" s="619" customFormat="1">
      <c r="B1152" s="818"/>
      <c r="C1152" s="818"/>
      <c r="D1152" s="819"/>
      <c r="E1152" s="819"/>
      <c r="F1152" s="819"/>
      <c r="G1152" s="819"/>
      <c r="H1152" s="819"/>
      <c r="I1152" s="819"/>
      <c r="J1152" s="819"/>
      <c r="K1152" s="820"/>
      <c r="L1152" s="819"/>
      <c r="M1152" s="652"/>
      <c r="N1152" s="652"/>
      <c r="O1152" s="652"/>
    </row>
    <row r="1153" spans="2:15" s="619" customFormat="1">
      <c r="B1153" s="818"/>
      <c r="C1153" s="818"/>
      <c r="D1153" s="819"/>
      <c r="E1153" s="819"/>
      <c r="F1153" s="819"/>
      <c r="G1153" s="819"/>
      <c r="H1153" s="819"/>
      <c r="I1153" s="819"/>
      <c r="J1153" s="819"/>
      <c r="K1153" s="820"/>
      <c r="L1153" s="819"/>
      <c r="M1153" s="652"/>
      <c r="N1153" s="652"/>
      <c r="O1153" s="652"/>
    </row>
    <row r="1154" spans="2:15" s="619" customFormat="1">
      <c r="B1154" s="818"/>
      <c r="C1154" s="818"/>
      <c r="D1154" s="819"/>
      <c r="E1154" s="819"/>
      <c r="F1154" s="819"/>
      <c r="G1154" s="819"/>
      <c r="H1154" s="819"/>
      <c r="I1154" s="819"/>
      <c r="J1154" s="819"/>
      <c r="K1154" s="820"/>
      <c r="L1154" s="819"/>
      <c r="M1154" s="652"/>
      <c r="N1154" s="652"/>
      <c r="O1154" s="652"/>
    </row>
    <row r="1155" spans="2:15" s="619" customFormat="1">
      <c r="B1155" s="818"/>
      <c r="C1155" s="818"/>
      <c r="D1155" s="819"/>
      <c r="E1155" s="819"/>
      <c r="F1155" s="819"/>
      <c r="G1155" s="819"/>
      <c r="H1155" s="819"/>
      <c r="I1155" s="819"/>
      <c r="J1155" s="819"/>
      <c r="K1155" s="820"/>
      <c r="L1155" s="819"/>
      <c r="M1155" s="652"/>
      <c r="N1155" s="652"/>
      <c r="O1155" s="652"/>
    </row>
    <row r="1156" spans="2:15" s="619" customFormat="1">
      <c r="B1156" s="818"/>
      <c r="C1156" s="818"/>
      <c r="D1156" s="819"/>
      <c r="E1156" s="819"/>
      <c r="F1156" s="819"/>
      <c r="G1156" s="819"/>
      <c r="H1156" s="819"/>
      <c r="I1156" s="819"/>
      <c r="J1156" s="819"/>
      <c r="K1156" s="820"/>
      <c r="L1156" s="819"/>
      <c r="M1156" s="652"/>
      <c r="N1156" s="652"/>
      <c r="O1156" s="652"/>
    </row>
    <row r="1157" spans="2:15" s="619" customFormat="1">
      <c r="B1157" s="818"/>
      <c r="C1157" s="818"/>
      <c r="D1157" s="819"/>
      <c r="E1157" s="819"/>
      <c r="F1157" s="819"/>
      <c r="G1157" s="819"/>
      <c r="H1157" s="819"/>
      <c r="I1157" s="819"/>
      <c r="J1157" s="819"/>
      <c r="K1157" s="820"/>
      <c r="L1157" s="819"/>
      <c r="M1157" s="652"/>
      <c r="N1157" s="652"/>
      <c r="O1157" s="652"/>
    </row>
    <row r="1158" spans="2:15" s="619" customFormat="1">
      <c r="B1158" s="818"/>
      <c r="C1158" s="818"/>
      <c r="D1158" s="819"/>
      <c r="E1158" s="819"/>
      <c r="F1158" s="819"/>
      <c r="G1158" s="819"/>
      <c r="H1158" s="819"/>
      <c r="I1158" s="819"/>
      <c r="J1158" s="819"/>
      <c r="K1158" s="820"/>
      <c r="L1158" s="819"/>
      <c r="M1158" s="652"/>
      <c r="N1158" s="652"/>
      <c r="O1158" s="652"/>
    </row>
    <row r="1159" spans="2:15" s="619" customFormat="1">
      <c r="B1159" s="818"/>
      <c r="C1159" s="818"/>
      <c r="D1159" s="819"/>
      <c r="E1159" s="819"/>
      <c r="F1159" s="819"/>
      <c r="G1159" s="819"/>
      <c r="H1159" s="819"/>
      <c r="I1159" s="819"/>
      <c r="J1159" s="819"/>
      <c r="K1159" s="820"/>
      <c r="L1159" s="819"/>
      <c r="M1159" s="652"/>
      <c r="N1159" s="652"/>
      <c r="O1159" s="652"/>
    </row>
    <row r="1160" spans="2:15" s="619" customFormat="1">
      <c r="B1160" s="818"/>
      <c r="C1160" s="818"/>
      <c r="D1160" s="819"/>
      <c r="E1160" s="819"/>
      <c r="F1160" s="819"/>
      <c r="G1160" s="819"/>
      <c r="H1160" s="819"/>
      <c r="I1160" s="819"/>
      <c r="J1160" s="819"/>
      <c r="K1160" s="820"/>
      <c r="L1160" s="819"/>
      <c r="M1160" s="652"/>
      <c r="N1160" s="652"/>
      <c r="O1160" s="652"/>
    </row>
    <row r="1161" spans="2:15" s="619" customFormat="1">
      <c r="B1161" s="818"/>
      <c r="C1161" s="818"/>
      <c r="D1161" s="819"/>
      <c r="E1161" s="819"/>
      <c r="F1161" s="819"/>
      <c r="G1161" s="819"/>
      <c r="H1161" s="819"/>
      <c r="I1161" s="819"/>
      <c r="J1161" s="819"/>
      <c r="K1161" s="820"/>
      <c r="L1161" s="819"/>
      <c r="M1161" s="652"/>
      <c r="N1161" s="652"/>
      <c r="O1161" s="652"/>
    </row>
    <row r="1162" spans="2:15" s="619" customFormat="1">
      <c r="B1162" s="818"/>
      <c r="C1162" s="818"/>
      <c r="D1162" s="819"/>
      <c r="E1162" s="819"/>
      <c r="F1162" s="819"/>
      <c r="G1162" s="819"/>
      <c r="H1162" s="819"/>
      <c r="I1162" s="819"/>
      <c r="J1162" s="819"/>
      <c r="K1162" s="820"/>
      <c r="L1162" s="819"/>
      <c r="M1162" s="652"/>
      <c r="N1162" s="652"/>
      <c r="O1162" s="652"/>
    </row>
    <row r="1163" spans="2:15" s="619" customFormat="1">
      <c r="B1163" s="818"/>
      <c r="C1163" s="818"/>
      <c r="D1163" s="819"/>
      <c r="E1163" s="819"/>
      <c r="F1163" s="819"/>
      <c r="G1163" s="819"/>
      <c r="H1163" s="819"/>
      <c r="I1163" s="819"/>
      <c r="J1163" s="819"/>
      <c r="K1163" s="820"/>
      <c r="L1163" s="819"/>
      <c r="M1163" s="652"/>
      <c r="N1163" s="652"/>
      <c r="O1163" s="652"/>
    </row>
    <row r="1164" spans="2:15" s="619" customFormat="1">
      <c r="B1164" s="818"/>
      <c r="C1164" s="818"/>
      <c r="D1164" s="819"/>
      <c r="E1164" s="819"/>
      <c r="F1164" s="819"/>
      <c r="G1164" s="819"/>
      <c r="H1164" s="819"/>
      <c r="I1164" s="819"/>
      <c r="J1164" s="819"/>
      <c r="K1164" s="820"/>
      <c r="L1164" s="819"/>
      <c r="M1164" s="652"/>
      <c r="N1164" s="652"/>
      <c r="O1164" s="652"/>
    </row>
    <row r="1165" spans="2:15" s="619" customFormat="1">
      <c r="B1165" s="818"/>
      <c r="C1165" s="818"/>
      <c r="D1165" s="819"/>
      <c r="E1165" s="819"/>
      <c r="F1165" s="819"/>
      <c r="G1165" s="819"/>
      <c r="H1165" s="819"/>
      <c r="I1165" s="819"/>
      <c r="J1165" s="819"/>
      <c r="K1165" s="820"/>
      <c r="L1165" s="819"/>
      <c r="M1165" s="652"/>
      <c r="N1165" s="652"/>
      <c r="O1165" s="652"/>
    </row>
    <row r="1166" spans="2:15" s="619" customFormat="1">
      <c r="B1166" s="818"/>
      <c r="C1166" s="818"/>
      <c r="D1166" s="819"/>
      <c r="E1166" s="819"/>
      <c r="F1166" s="819"/>
      <c r="G1166" s="819"/>
      <c r="H1166" s="819"/>
      <c r="I1166" s="819"/>
      <c r="J1166" s="819"/>
      <c r="K1166" s="820"/>
      <c r="L1166" s="819"/>
      <c r="M1166" s="652"/>
      <c r="N1166" s="652"/>
      <c r="O1166" s="652"/>
    </row>
    <row r="1167" spans="2:15" s="619" customFormat="1">
      <c r="B1167" s="818"/>
      <c r="C1167" s="818"/>
      <c r="D1167" s="819"/>
      <c r="E1167" s="819"/>
      <c r="F1167" s="819"/>
      <c r="G1167" s="819"/>
      <c r="H1167" s="819"/>
      <c r="I1167" s="819"/>
      <c r="J1167" s="819"/>
      <c r="K1167" s="820"/>
      <c r="L1167" s="819"/>
      <c r="M1167" s="652"/>
      <c r="N1167" s="652"/>
      <c r="O1167" s="652"/>
    </row>
    <row r="1168" spans="2:15" s="619" customFormat="1">
      <c r="B1168" s="818"/>
      <c r="C1168" s="818"/>
      <c r="D1168" s="819"/>
      <c r="E1168" s="819"/>
      <c r="F1168" s="819"/>
      <c r="G1168" s="819"/>
      <c r="H1168" s="819"/>
      <c r="I1168" s="819"/>
      <c r="J1168" s="819"/>
      <c r="K1168" s="820"/>
      <c r="L1168" s="819"/>
      <c r="M1168" s="652"/>
      <c r="N1168" s="652"/>
      <c r="O1168" s="652"/>
    </row>
    <row r="1169" spans="2:15" s="619" customFormat="1">
      <c r="B1169" s="818"/>
      <c r="C1169" s="818"/>
      <c r="D1169" s="819"/>
      <c r="E1169" s="819"/>
      <c r="F1169" s="819"/>
      <c r="G1169" s="819"/>
      <c r="H1169" s="819"/>
      <c r="I1169" s="819"/>
      <c r="J1169" s="819"/>
      <c r="K1169" s="820"/>
      <c r="L1169" s="819"/>
      <c r="M1169" s="652"/>
      <c r="N1169" s="652"/>
      <c r="O1169" s="652"/>
    </row>
    <row r="1170" spans="2:15" s="619" customFormat="1">
      <c r="B1170" s="818"/>
      <c r="C1170" s="818"/>
      <c r="D1170" s="819"/>
      <c r="E1170" s="819"/>
      <c r="F1170" s="819"/>
      <c r="G1170" s="819"/>
      <c r="H1170" s="819"/>
      <c r="I1170" s="819"/>
      <c r="J1170" s="819"/>
      <c r="K1170" s="820"/>
      <c r="L1170" s="819"/>
      <c r="M1170" s="652"/>
      <c r="N1170" s="652"/>
      <c r="O1170" s="652"/>
    </row>
    <row r="1171" spans="2:15" s="619" customFormat="1">
      <c r="B1171" s="818"/>
      <c r="C1171" s="818"/>
      <c r="D1171" s="819"/>
      <c r="E1171" s="819"/>
      <c r="F1171" s="819"/>
      <c r="G1171" s="819"/>
      <c r="H1171" s="819"/>
      <c r="I1171" s="819"/>
      <c r="J1171" s="819"/>
      <c r="K1171" s="820"/>
      <c r="L1171" s="819"/>
      <c r="M1171" s="652"/>
      <c r="N1171" s="652"/>
      <c r="O1171" s="652"/>
    </row>
    <row r="1172" spans="2:15" s="619" customFormat="1">
      <c r="B1172" s="818"/>
      <c r="C1172" s="818"/>
      <c r="D1172" s="819"/>
      <c r="E1172" s="819"/>
      <c r="F1172" s="819"/>
      <c r="G1172" s="819"/>
      <c r="H1172" s="819"/>
      <c r="I1172" s="819"/>
      <c r="J1172" s="819"/>
      <c r="K1172" s="820"/>
      <c r="L1172" s="819"/>
      <c r="M1172" s="652"/>
      <c r="N1172" s="652"/>
      <c r="O1172" s="652"/>
    </row>
    <row r="1173" spans="2:15" s="619" customFormat="1">
      <c r="B1173" s="818"/>
      <c r="C1173" s="818"/>
      <c r="D1173" s="819"/>
      <c r="E1173" s="819"/>
      <c r="F1173" s="819"/>
      <c r="G1173" s="819"/>
      <c r="H1173" s="819"/>
      <c r="I1173" s="819"/>
      <c r="J1173" s="819"/>
      <c r="K1173" s="820"/>
      <c r="L1173" s="819"/>
      <c r="M1173" s="652"/>
      <c r="N1173" s="652"/>
      <c r="O1173" s="652"/>
    </row>
    <row r="1174" spans="2:15" s="619" customFormat="1">
      <c r="B1174" s="818"/>
      <c r="C1174" s="818"/>
      <c r="D1174" s="819"/>
      <c r="E1174" s="819"/>
      <c r="F1174" s="819"/>
      <c r="G1174" s="819"/>
      <c r="H1174" s="819"/>
      <c r="I1174" s="819"/>
      <c r="J1174" s="819"/>
      <c r="K1174" s="820"/>
      <c r="L1174" s="819"/>
      <c r="M1174" s="652"/>
      <c r="N1174" s="652"/>
      <c r="O1174" s="652"/>
    </row>
    <row r="1175" spans="2:15" s="619" customFormat="1">
      <c r="B1175" s="818"/>
      <c r="C1175" s="818"/>
      <c r="D1175" s="819"/>
      <c r="E1175" s="819"/>
      <c r="F1175" s="819"/>
      <c r="G1175" s="819"/>
      <c r="H1175" s="819"/>
      <c r="I1175" s="819"/>
      <c r="J1175" s="819"/>
      <c r="K1175" s="820"/>
      <c r="L1175" s="819"/>
      <c r="M1175" s="652"/>
      <c r="N1175" s="652"/>
      <c r="O1175" s="652"/>
    </row>
    <row r="1176" spans="2:15" s="619" customFormat="1">
      <c r="B1176" s="818"/>
      <c r="C1176" s="818"/>
      <c r="D1176" s="819"/>
      <c r="E1176" s="819"/>
      <c r="F1176" s="819"/>
      <c r="G1176" s="819"/>
      <c r="H1176" s="819"/>
      <c r="I1176" s="819"/>
      <c r="J1176" s="819"/>
      <c r="K1176" s="820"/>
      <c r="L1176" s="819"/>
      <c r="M1176" s="652"/>
      <c r="N1176" s="652"/>
      <c r="O1176" s="652"/>
    </row>
    <row r="1177" spans="2:15" s="619" customFormat="1">
      <c r="B1177" s="818"/>
      <c r="C1177" s="818"/>
      <c r="D1177" s="819"/>
      <c r="E1177" s="819"/>
      <c r="F1177" s="819"/>
      <c r="G1177" s="819"/>
      <c r="H1177" s="819"/>
      <c r="I1177" s="819"/>
      <c r="J1177" s="819"/>
      <c r="K1177" s="820"/>
      <c r="L1177" s="819"/>
      <c r="M1177" s="652"/>
      <c r="N1177" s="652"/>
      <c r="O1177" s="652"/>
    </row>
    <row r="1178" spans="2:15" s="619" customFormat="1">
      <c r="B1178" s="818"/>
      <c r="C1178" s="818"/>
      <c r="D1178" s="819"/>
      <c r="E1178" s="819"/>
      <c r="F1178" s="819"/>
      <c r="G1178" s="819"/>
      <c r="H1178" s="819"/>
      <c r="I1178" s="819"/>
      <c r="J1178" s="819"/>
      <c r="K1178" s="820"/>
      <c r="L1178" s="819"/>
      <c r="M1178" s="652"/>
      <c r="N1178" s="652"/>
      <c r="O1178" s="652"/>
    </row>
    <row r="1179" spans="2:15" s="619" customFormat="1">
      <c r="B1179" s="818"/>
      <c r="C1179" s="818"/>
      <c r="D1179" s="819"/>
      <c r="E1179" s="819"/>
      <c r="F1179" s="819"/>
      <c r="G1179" s="819"/>
      <c r="H1179" s="819"/>
      <c r="I1179" s="819"/>
      <c r="J1179" s="819"/>
      <c r="K1179" s="820"/>
      <c r="L1179" s="819"/>
      <c r="M1179" s="652"/>
      <c r="N1179" s="652"/>
      <c r="O1179" s="652"/>
    </row>
    <row r="1180" spans="2:15" s="619" customFormat="1">
      <c r="B1180" s="818"/>
      <c r="C1180" s="818"/>
      <c r="D1180" s="819"/>
      <c r="E1180" s="819"/>
      <c r="F1180" s="819"/>
      <c r="G1180" s="819"/>
      <c r="H1180" s="819"/>
      <c r="I1180" s="819"/>
      <c r="J1180" s="819"/>
      <c r="K1180" s="820"/>
      <c r="L1180" s="819"/>
      <c r="M1180" s="652"/>
      <c r="N1180" s="652"/>
      <c r="O1180" s="652"/>
    </row>
    <row r="1181" spans="2:15" s="619" customFormat="1">
      <c r="B1181" s="818"/>
      <c r="C1181" s="818"/>
      <c r="D1181" s="819"/>
      <c r="E1181" s="819"/>
      <c r="F1181" s="819"/>
      <c r="G1181" s="819"/>
      <c r="H1181" s="819"/>
      <c r="I1181" s="819"/>
      <c r="J1181" s="819"/>
      <c r="K1181" s="820"/>
      <c r="L1181" s="819"/>
      <c r="M1181" s="652"/>
      <c r="N1181" s="652"/>
      <c r="O1181" s="652"/>
    </row>
    <row r="1182" spans="2:15" s="619" customFormat="1">
      <c r="B1182" s="818"/>
      <c r="C1182" s="818"/>
      <c r="D1182" s="819"/>
      <c r="E1182" s="819"/>
      <c r="F1182" s="819"/>
      <c r="G1182" s="819"/>
      <c r="H1182" s="819"/>
      <c r="I1182" s="819"/>
      <c r="J1182" s="819"/>
      <c r="K1182" s="820"/>
      <c r="L1182" s="819"/>
      <c r="M1182" s="652"/>
      <c r="N1182" s="652"/>
      <c r="O1182" s="652"/>
    </row>
    <row r="1183" spans="2:15" s="619" customFormat="1">
      <c r="B1183" s="818"/>
      <c r="C1183" s="818"/>
      <c r="D1183" s="819"/>
      <c r="E1183" s="819"/>
      <c r="F1183" s="819"/>
      <c r="G1183" s="819"/>
      <c r="H1183" s="819"/>
      <c r="I1183" s="819"/>
      <c r="J1183" s="819"/>
      <c r="K1183" s="820"/>
      <c r="L1183" s="819"/>
      <c r="M1183" s="652"/>
      <c r="N1183" s="652"/>
      <c r="O1183" s="652"/>
    </row>
    <row r="1184" spans="2:15" s="619" customFormat="1">
      <c r="B1184" s="818"/>
      <c r="C1184" s="818"/>
      <c r="D1184" s="819"/>
      <c r="E1184" s="819"/>
      <c r="F1184" s="819"/>
      <c r="G1184" s="819"/>
      <c r="H1184" s="819"/>
      <c r="I1184" s="819"/>
      <c r="J1184" s="819"/>
      <c r="K1184" s="820"/>
      <c r="L1184" s="819"/>
      <c r="M1184" s="652"/>
      <c r="N1184" s="652"/>
      <c r="O1184" s="652"/>
    </row>
    <row r="1185" spans="2:15" s="619" customFormat="1">
      <c r="B1185" s="818"/>
      <c r="C1185" s="818"/>
      <c r="D1185" s="819"/>
      <c r="E1185" s="819"/>
      <c r="F1185" s="819"/>
      <c r="G1185" s="819"/>
      <c r="H1185" s="819"/>
      <c r="I1185" s="819"/>
      <c r="J1185" s="819"/>
      <c r="K1185" s="820"/>
      <c r="L1185" s="819"/>
      <c r="M1185" s="652"/>
      <c r="N1185" s="652"/>
      <c r="O1185" s="652"/>
    </row>
    <row r="1186" spans="2:15" s="619" customFormat="1">
      <c r="B1186" s="818"/>
      <c r="C1186" s="818"/>
      <c r="D1186" s="819"/>
      <c r="E1186" s="819"/>
      <c r="F1186" s="819"/>
      <c r="G1186" s="819"/>
      <c r="H1186" s="819"/>
      <c r="I1186" s="819"/>
      <c r="J1186" s="819"/>
      <c r="K1186" s="820"/>
      <c r="L1186" s="819"/>
      <c r="M1186" s="652"/>
      <c r="N1186" s="652"/>
      <c r="O1186" s="652"/>
    </row>
    <row r="1187" spans="2:15" s="619" customFormat="1">
      <c r="B1187" s="818"/>
      <c r="C1187" s="818"/>
      <c r="D1187" s="819"/>
      <c r="E1187" s="819"/>
      <c r="F1187" s="819"/>
      <c r="G1187" s="819"/>
      <c r="H1187" s="819"/>
      <c r="I1187" s="819"/>
      <c r="J1187" s="819"/>
      <c r="K1187" s="820"/>
      <c r="L1187" s="819"/>
      <c r="M1187" s="652"/>
      <c r="N1187" s="652"/>
      <c r="O1187" s="652"/>
    </row>
    <row r="1188" spans="2:15" s="619" customFormat="1">
      <c r="B1188" s="818"/>
      <c r="C1188" s="818"/>
      <c r="D1188" s="819"/>
      <c r="E1188" s="819"/>
      <c r="F1188" s="819"/>
      <c r="G1188" s="819"/>
      <c r="H1188" s="819"/>
      <c r="I1188" s="819"/>
      <c r="J1188" s="819"/>
      <c r="K1188" s="820"/>
      <c r="L1188" s="819"/>
      <c r="M1188" s="652"/>
      <c r="N1188" s="652"/>
      <c r="O1188" s="652"/>
    </row>
    <row r="1189" spans="2:15" s="619" customFormat="1">
      <c r="B1189" s="818"/>
      <c r="C1189" s="818"/>
      <c r="D1189" s="819"/>
      <c r="E1189" s="819"/>
      <c r="F1189" s="819"/>
      <c r="G1189" s="819"/>
      <c r="H1189" s="819"/>
      <c r="I1189" s="819"/>
      <c r="J1189" s="819"/>
      <c r="K1189" s="820"/>
      <c r="L1189" s="819"/>
      <c r="M1189" s="652"/>
      <c r="N1189" s="652"/>
      <c r="O1189" s="652"/>
    </row>
    <row r="1190" spans="2:15" s="619" customFormat="1">
      <c r="B1190" s="818"/>
      <c r="C1190" s="818"/>
      <c r="D1190" s="819"/>
      <c r="E1190" s="819"/>
      <c r="F1190" s="819"/>
      <c r="G1190" s="819"/>
      <c r="H1190" s="819"/>
      <c r="I1190" s="819"/>
      <c r="J1190" s="819"/>
      <c r="K1190" s="820"/>
      <c r="L1190" s="819"/>
      <c r="M1190" s="652"/>
      <c r="N1190" s="652"/>
      <c r="O1190" s="652"/>
    </row>
    <row r="1191" spans="2:15" s="619" customFormat="1">
      <c r="B1191" s="818"/>
      <c r="C1191" s="818"/>
      <c r="D1191" s="819"/>
      <c r="E1191" s="819"/>
      <c r="F1191" s="819"/>
      <c r="G1191" s="819"/>
      <c r="H1191" s="819"/>
      <c r="I1191" s="819"/>
      <c r="J1191" s="819"/>
      <c r="K1191" s="820"/>
      <c r="L1191" s="819"/>
      <c r="M1191" s="652"/>
      <c r="N1191" s="652"/>
      <c r="O1191" s="652"/>
    </row>
    <row r="1192" spans="2:15" s="619" customFormat="1">
      <c r="B1192" s="818"/>
      <c r="C1192" s="818"/>
      <c r="D1192" s="819"/>
      <c r="E1192" s="819"/>
      <c r="F1192" s="819"/>
      <c r="G1192" s="819"/>
      <c r="H1192" s="819"/>
      <c r="I1192" s="819"/>
      <c r="J1192" s="819"/>
      <c r="K1192" s="820"/>
      <c r="L1192" s="819"/>
      <c r="M1192" s="652"/>
      <c r="N1192" s="652"/>
      <c r="O1192" s="652"/>
    </row>
    <row r="1193" spans="2:15" s="619" customFormat="1">
      <c r="B1193" s="818"/>
      <c r="C1193" s="818"/>
      <c r="D1193" s="819"/>
      <c r="E1193" s="819"/>
      <c r="F1193" s="819"/>
      <c r="G1193" s="819"/>
      <c r="H1193" s="819"/>
      <c r="I1193" s="819"/>
      <c r="J1193" s="819"/>
      <c r="K1193" s="820"/>
      <c r="L1193" s="819"/>
      <c r="M1193" s="652"/>
      <c r="N1193" s="652"/>
      <c r="O1193" s="652"/>
    </row>
    <row r="1194" spans="2:15" s="619" customFormat="1">
      <c r="B1194" s="818"/>
      <c r="C1194" s="818"/>
      <c r="D1194" s="819"/>
      <c r="E1194" s="819"/>
      <c r="F1194" s="819"/>
      <c r="G1194" s="819"/>
      <c r="H1194" s="819"/>
      <c r="I1194" s="819"/>
      <c r="J1194" s="819"/>
      <c r="K1194" s="820"/>
      <c r="L1194" s="819"/>
      <c r="M1194" s="652"/>
      <c r="N1194" s="652"/>
      <c r="O1194" s="652"/>
    </row>
    <row r="1195" spans="2:15" s="619" customFormat="1">
      <c r="B1195" s="818"/>
      <c r="C1195" s="818"/>
      <c r="D1195" s="819"/>
      <c r="E1195" s="819"/>
      <c r="F1195" s="819"/>
      <c r="G1195" s="819"/>
      <c r="H1195" s="819"/>
      <c r="I1195" s="819"/>
      <c r="J1195" s="819"/>
      <c r="K1195" s="820"/>
      <c r="L1195" s="819"/>
      <c r="M1195" s="652"/>
      <c r="N1195" s="652"/>
      <c r="O1195" s="652"/>
    </row>
    <row r="1196" spans="2:15" s="619" customFormat="1">
      <c r="B1196" s="818"/>
      <c r="C1196" s="818"/>
      <c r="D1196" s="819"/>
      <c r="E1196" s="819"/>
      <c r="F1196" s="819"/>
      <c r="G1196" s="819"/>
      <c r="H1196" s="819"/>
      <c r="I1196" s="819"/>
      <c r="J1196" s="819"/>
      <c r="K1196" s="820"/>
      <c r="L1196" s="819"/>
      <c r="M1196" s="652"/>
      <c r="N1196" s="652"/>
      <c r="O1196" s="652"/>
    </row>
    <row r="1197" spans="2:15" s="619" customFormat="1">
      <c r="B1197" s="818"/>
      <c r="C1197" s="818"/>
      <c r="D1197" s="819"/>
      <c r="E1197" s="819"/>
      <c r="F1197" s="819"/>
      <c r="G1197" s="819"/>
      <c r="H1197" s="819"/>
      <c r="I1197" s="819"/>
      <c r="J1197" s="819"/>
      <c r="K1197" s="820"/>
      <c r="L1197" s="819"/>
      <c r="M1197" s="652"/>
      <c r="N1197" s="652"/>
      <c r="O1197" s="652"/>
    </row>
    <row r="1198" spans="2:15" s="619" customFormat="1">
      <c r="B1198" s="818"/>
      <c r="C1198" s="818"/>
      <c r="D1198" s="819"/>
      <c r="E1198" s="819"/>
      <c r="F1198" s="819"/>
      <c r="G1198" s="819"/>
      <c r="H1198" s="819"/>
      <c r="I1198" s="819"/>
      <c r="J1198" s="819"/>
      <c r="K1198" s="820"/>
      <c r="L1198" s="819"/>
      <c r="M1198" s="652"/>
      <c r="N1198" s="652"/>
      <c r="O1198" s="652"/>
    </row>
    <row r="1199" spans="2:15" s="619" customFormat="1">
      <c r="B1199" s="818"/>
      <c r="C1199" s="818"/>
      <c r="D1199" s="819"/>
      <c r="E1199" s="819"/>
      <c r="F1199" s="819"/>
      <c r="G1199" s="819"/>
      <c r="H1199" s="819"/>
      <c r="I1199" s="819"/>
      <c r="J1199" s="819"/>
      <c r="K1199" s="820"/>
      <c r="L1199" s="819"/>
      <c r="M1199" s="652"/>
      <c r="N1199" s="652"/>
      <c r="O1199" s="652"/>
    </row>
    <row r="1200" spans="2:15" s="619" customFormat="1">
      <c r="B1200" s="818"/>
      <c r="C1200" s="818"/>
      <c r="D1200" s="819"/>
      <c r="E1200" s="819"/>
      <c r="F1200" s="819"/>
      <c r="G1200" s="819"/>
      <c r="H1200" s="819"/>
      <c r="I1200" s="819"/>
      <c r="J1200" s="819"/>
      <c r="K1200" s="820"/>
      <c r="L1200" s="819"/>
      <c r="M1200" s="652"/>
      <c r="N1200" s="652"/>
      <c r="O1200" s="652"/>
    </row>
    <row r="1201" spans="2:15" s="619" customFormat="1">
      <c r="B1201" s="818"/>
      <c r="C1201" s="818"/>
      <c r="D1201" s="819"/>
      <c r="E1201" s="819"/>
      <c r="F1201" s="819"/>
      <c r="G1201" s="819"/>
      <c r="H1201" s="819"/>
      <c r="I1201" s="819"/>
      <c r="J1201" s="819"/>
      <c r="K1201" s="820"/>
      <c r="L1201" s="819"/>
      <c r="M1201" s="652"/>
      <c r="N1201" s="652"/>
      <c r="O1201" s="652"/>
    </row>
    <row r="1202" spans="2:15" s="619" customFormat="1">
      <c r="B1202" s="818"/>
      <c r="C1202" s="818"/>
      <c r="D1202" s="819"/>
      <c r="E1202" s="819"/>
      <c r="F1202" s="819"/>
      <c r="G1202" s="819"/>
      <c r="H1202" s="819"/>
      <c r="I1202" s="819"/>
      <c r="J1202" s="819"/>
      <c r="K1202" s="820"/>
      <c r="L1202" s="819"/>
      <c r="M1202" s="652"/>
      <c r="N1202" s="652"/>
      <c r="O1202" s="652"/>
    </row>
    <row r="1203" spans="2:15" s="619" customFormat="1">
      <c r="B1203" s="818"/>
      <c r="C1203" s="818"/>
      <c r="D1203" s="819"/>
      <c r="E1203" s="819"/>
      <c r="F1203" s="819"/>
      <c r="G1203" s="819"/>
      <c r="H1203" s="819"/>
      <c r="I1203" s="819"/>
      <c r="J1203" s="819"/>
      <c r="K1203" s="820"/>
      <c r="L1203" s="819"/>
      <c r="M1203" s="652"/>
      <c r="N1203" s="652"/>
      <c r="O1203" s="652"/>
    </row>
    <row r="1204" spans="2:15" s="619" customFormat="1">
      <c r="B1204" s="818"/>
      <c r="C1204" s="818"/>
      <c r="D1204" s="819"/>
      <c r="E1204" s="819"/>
      <c r="F1204" s="819"/>
      <c r="G1204" s="819"/>
      <c r="H1204" s="819"/>
      <c r="I1204" s="819"/>
      <c r="J1204" s="819"/>
      <c r="K1204" s="820"/>
      <c r="L1204" s="819"/>
      <c r="M1204" s="652"/>
      <c r="N1204" s="652"/>
      <c r="O1204" s="652"/>
    </row>
    <row r="1205" spans="2:15" s="619" customFormat="1">
      <c r="B1205" s="818"/>
      <c r="C1205" s="818"/>
      <c r="D1205" s="819"/>
      <c r="E1205" s="819"/>
      <c r="F1205" s="819"/>
      <c r="G1205" s="819"/>
      <c r="H1205" s="819"/>
      <c r="I1205" s="819"/>
      <c r="J1205" s="819"/>
      <c r="K1205" s="820"/>
      <c r="L1205" s="819"/>
      <c r="M1205" s="652"/>
      <c r="N1205" s="652"/>
      <c r="O1205" s="652"/>
    </row>
    <row r="1206" spans="2:15" s="619" customFormat="1">
      <c r="B1206" s="818"/>
      <c r="C1206" s="818"/>
      <c r="D1206" s="819"/>
      <c r="E1206" s="819"/>
      <c r="F1206" s="819"/>
      <c r="G1206" s="819"/>
      <c r="H1206" s="819"/>
      <c r="I1206" s="819"/>
      <c r="J1206" s="819"/>
      <c r="K1206" s="820"/>
      <c r="L1206" s="819"/>
      <c r="M1206" s="652"/>
      <c r="N1206" s="652"/>
      <c r="O1206" s="652"/>
    </row>
    <row r="1207" spans="2:15" s="619" customFormat="1">
      <c r="B1207" s="818"/>
      <c r="C1207" s="818"/>
      <c r="D1207" s="819"/>
      <c r="E1207" s="819"/>
      <c r="F1207" s="819"/>
      <c r="G1207" s="819"/>
      <c r="H1207" s="819"/>
      <c r="I1207" s="819"/>
      <c r="J1207" s="819"/>
      <c r="K1207" s="820"/>
      <c r="L1207" s="819"/>
      <c r="M1207" s="652"/>
      <c r="N1207" s="652"/>
      <c r="O1207" s="652"/>
    </row>
    <row r="1208" spans="2:15" s="619" customFormat="1">
      <c r="B1208" s="818"/>
      <c r="C1208" s="818"/>
      <c r="D1208" s="819"/>
      <c r="E1208" s="819"/>
      <c r="F1208" s="819"/>
      <c r="G1208" s="819"/>
      <c r="H1208" s="819"/>
      <c r="I1208" s="819"/>
      <c r="J1208" s="819"/>
      <c r="K1208" s="820"/>
      <c r="L1208" s="819"/>
      <c r="M1208" s="652"/>
      <c r="N1208" s="652"/>
      <c r="O1208" s="652"/>
    </row>
    <row r="1209" spans="2:15" s="619" customFormat="1">
      <c r="B1209" s="818"/>
      <c r="C1209" s="818"/>
      <c r="D1209" s="819"/>
      <c r="E1209" s="819"/>
      <c r="F1209" s="819"/>
      <c r="G1209" s="819"/>
      <c r="H1209" s="819"/>
      <c r="I1209" s="819"/>
      <c r="J1209" s="819"/>
      <c r="K1209" s="820"/>
      <c r="L1209" s="819"/>
      <c r="M1209" s="652"/>
      <c r="N1209" s="652"/>
      <c r="O1209" s="652"/>
    </row>
    <row r="1210" spans="2:15" s="619" customFormat="1">
      <c r="B1210" s="818"/>
      <c r="C1210" s="818"/>
      <c r="D1210" s="819"/>
      <c r="E1210" s="819"/>
      <c r="F1210" s="819"/>
      <c r="G1210" s="819"/>
      <c r="H1210" s="819"/>
      <c r="I1210" s="819"/>
      <c r="J1210" s="819"/>
      <c r="K1210" s="820"/>
      <c r="L1210" s="819"/>
      <c r="M1210" s="652"/>
      <c r="N1210" s="652"/>
      <c r="O1210" s="652"/>
    </row>
    <row r="1211" spans="2:15" s="619" customFormat="1">
      <c r="B1211" s="818"/>
      <c r="C1211" s="818"/>
      <c r="D1211" s="819"/>
      <c r="E1211" s="819"/>
      <c r="F1211" s="819"/>
      <c r="G1211" s="819"/>
      <c r="H1211" s="819"/>
      <c r="I1211" s="819"/>
      <c r="J1211" s="819"/>
      <c r="K1211" s="820"/>
      <c r="L1211" s="819"/>
      <c r="M1211" s="652"/>
      <c r="N1211" s="652"/>
      <c r="O1211" s="652"/>
    </row>
    <row r="1212" spans="2:15" s="619" customFormat="1">
      <c r="B1212" s="818"/>
      <c r="C1212" s="818"/>
      <c r="D1212" s="819"/>
      <c r="E1212" s="819"/>
      <c r="F1212" s="819"/>
      <c r="G1212" s="819"/>
      <c r="H1212" s="819"/>
      <c r="I1212" s="819"/>
      <c r="J1212" s="819"/>
      <c r="K1212" s="820"/>
      <c r="L1212" s="819"/>
      <c r="M1212" s="652"/>
      <c r="N1212" s="652"/>
      <c r="O1212" s="652"/>
    </row>
    <row r="1213" spans="2:15" s="619" customFormat="1">
      <c r="B1213" s="818"/>
      <c r="C1213" s="818"/>
      <c r="D1213" s="819"/>
      <c r="E1213" s="819"/>
      <c r="F1213" s="819"/>
      <c r="G1213" s="819"/>
      <c r="H1213" s="819"/>
      <c r="I1213" s="819"/>
      <c r="J1213" s="819"/>
      <c r="K1213" s="820"/>
      <c r="L1213" s="819"/>
      <c r="M1213" s="652"/>
      <c r="N1213" s="652"/>
      <c r="O1213" s="652"/>
    </row>
    <row r="1214" spans="2:15" s="619" customFormat="1">
      <c r="B1214" s="818"/>
      <c r="C1214" s="818"/>
      <c r="D1214" s="819"/>
      <c r="E1214" s="819"/>
      <c r="F1214" s="819"/>
      <c r="G1214" s="819"/>
      <c r="H1214" s="819"/>
      <c r="I1214" s="819"/>
      <c r="J1214" s="819"/>
      <c r="K1214" s="820"/>
      <c r="L1214" s="819"/>
      <c r="M1214" s="652"/>
      <c r="N1214" s="652"/>
      <c r="O1214" s="652"/>
    </row>
    <row r="1215" spans="2:15" s="619" customFormat="1">
      <c r="B1215" s="818"/>
      <c r="C1215" s="818"/>
      <c r="D1215" s="819"/>
      <c r="E1215" s="819"/>
      <c r="F1215" s="819"/>
      <c r="G1215" s="819"/>
      <c r="H1215" s="819"/>
      <c r="I1215" s="819"/>
      <c r="J1215" s="819"/>
      <c r="K1215" s="820"/>
      <c r="L1215" s="819"/>
      <c r="M1215" s="652"/>
      <c r="N1215" s="652"/>
      <c r="O1215" s="652"/>
    </row>
    <row r="1216" spans="2:15" s="619" customFormat="1">
      <c r="B1216" s="818"/>
      <c r="C1216" s="818"/>
      <c r="D1216" s="819"/>
      <c r="E1216" s="819"/>
      <c r="F1216" s="819"/>
      <c r="G1216" s="819"/>
      <c r="H1216" s="819"/>
      <c r="I1216" s="819"/>
      <c r="J1216" s="819"/>
      <c r="K1216" s="820"/>
      <c r="L1216" s="819"/>
      <c r="M1216" s="652"/>
      <c r="N1216" s="652"/>
      <c r="O1216" s="652"/>
    </row>
    <row r="1217" spans="2:15" s="619" customFormat="1">
      <c r="B1217" s="818"/>
      <c r="C1217" s="818"/>
      <c r="D1217" s="819"/>
      <c r="E1217" s="819"/>
      <c r="F1217" s="819"/>
      <c r="G1217" s="819"/>
      <c r="H1217" s="819"/>
      <c r="I1217" s="819"/>
      <c r="J1217" s="819"/>
      <c r="K1217" s="820"/>
      <c r="L1217" s="819"/>
      <c r="M1217" s="652"/>
      <c r="N1217" s="652"/>
      <c r="O1217" s="652"/>
    </row>
    <row r="1218" spans="2:15" s="619" customFormat="1">
      <c r="B1218" s="818"/>
      <c r="C1218" s="818"/>
      <c r="D1218" s="819"/>
      <c r="E1218" s="819"/>
      <c r="F1218" s="819"/>
      <c r="G1218" s="819"/>
      <c r="H1218" s="819"/>
      <c r="I1218" s="819"/>
      <c r="J1218" s="819"/>
      <c r="K1218" s="820"/>
      <c r="L1218" s="819"/>
      <c r="M1218" s="652"/>
      <c r="N1218" s="652"/>
      <c r="O1218" s="652"/>
    </row>
    <row r="1219" spans="2:15" s="619" customFormat="1">
      <c r="B1219" s="818"/>
      <c r="C1219" s="818"/>
      <c r="D1219" s="819"/>
      <c r="E1219" s="819"/>
      <c r="F1219" s="819"/>
      <c r="G1219" s="819"/>
      <c r="H1219" s="819"/>
      <c r="I1219" s="819"/>
      <c r="J1219" s="819"/>
      <c r="K1219" s="820"/>
      <c r="L1219" s="819"/>
      <c r="M1219" s="652"/>
      <c r="N1219" s="652"/>
      <c r="O1219" s="652"/>
    </row>
    <row r="1220" spans="2:15" s="619" customFormat="1">
      <c r="B1220" s="818"/>
      <c r="C1220" s="818"/>
      <c r="D1220" s="819"/>
      <c r="E1220" s="819"/>
      <c r="F1220" s="819"/>
      <c r="G1220" s="819"/>
      <c r="H1220" s="819"/>
      <c r="I1220" s="819"/>
      <c r="J1220" s="819"/>
      <c r="K1220" s="820"/>
      <c r="L1220" s="819"/>
      <c r="M1220" s="652"/>
      <c r="N1220" s="652"/>
      <c r="O1220" s="652"/>
    </row>
    <row r="1221" spans="2:15" s="619" customFormat="1">
      <c r="B1221" s="818"/>
      <c r="C1221" s="818"/>
      <c r="D1221" s="819"/>
      <c r="E1221" s="819"/>
      <c r="F1221" s="819"/>
      <c r="G1221" s="819"/>
      <c r="H1221" s="819"/>
      <c r="I1221" s="819"/>
      <c r="J1221" s="819"/>
      <c r="K1221" s="820"/>
      <c r="L1221" s="819"/>
      <c r="M1221" s="652"/>
      <c r="N1221" s="652"/>
      <c r="O1221" s="652"/>
    </row>
    <row r="1222" spans="2:15" s="619" customFormat="1">
      <c r="B1222" s="818"/>
      <c r="C1222" s="818"/>
      <c r="D1222" s="819"/>
      <c r="E1222" s="819"/>
      <c r="F1222" s="819"/>
      <c r="G1222" s="819"/>
      <c r="H1222" s="819"/>
      <c r="I1222" s="819"/>
      <c r="J1222" s="819"/>
      <c r="K1222" s="820"/>
      <c r="L1222" s="819"/>
      <c r="M1222" s="652"/>
      <c r="N1222" s="652"/>
      <c r="O1222" s="652"/>
    </row>
    <row r="1223" spans="2:15" s="619" customFormat="1">
      <c r="B1223" s="818"/>
      <c r="C1223" s="818"/>
      <c r="D1223" s="819"/>
      <c r="E1223" s="819"/>
      <c r="F1223" s="819"/>
      <c r="G1223" s="819"/>
      <c r="H1223" s="819"/>
      <c r="I1223" s="819"/>
      <c r="J1223" s="819"/>
      <c r="K1223" s="820"/>
      <c r="L1223" s="819"/>
      <c r="M1223" s="652"/>
      <c r="N1223" s="652"/>
      <c r="O1223" s="652"/>
    </row>
    <row r="1224" spans="2:15" s="619" customFormat="1">
      <c r="B1224" s="818"/>
      <c r="C1224" s="818"/>
      <c r="D1224" s="819"/>
      <c r="E1224" s="819"/>
      <c r="F1224" s="819"/>
      <c r="G1224" s="819"/>
      <c r="H1224" s="819"/>
      <c r="I1224" s="819"/>
      <c r="J1224" s="819"/>
      <c r="K1224" s="820"/>
      <c r="L1224" s="819"/>
      <c r="M1224" s="652"/>
      <c r="N1224" s="652"/>
      <c r="O1224" s="652"/>
    </row>
    <row r="1225" spans="2:15" s="619" customFormat="1">
      <c r="B1225" s="818"/>
      <c r="C1225" s="818"/>
      <c r="D1225" s="819"/>
      <c r="E1225" s="819"/>
      <c r="F1225" s="819"/>
      <c r="G1225" s="819"/>
      <c r="H1225" s="819"/>
      <c r="I1225" s="819"/>
      <c r="J1225" s="819"/>
      <c r="K1225" s="820"/>
      <c r="L1225" s="819"/>
      <c r="M1225" s="652"/>
      <c r="N1225" s="652"/>
      <c r="O1225" s="652"/>
    </row>
    <row r="1226" spans="2:15" s="619" customFormat="1">
      <c r="B1226" s="818"/>
      <c r="C1226" s="818"/>
      <c r="D1226" s="819"/>
      <c r="E1226" s="819"/>
      <c r="F1226" s="819"/>
      <c r="G1226" s="819"/>
      <c r="H1226" s="819"/>
      <c r="I1226" s="819"/>
      <c r="J1226" s="819"/>
      <c r="K1226" s="820"/>
      <c r="L1226" s="819"/>
      <c r="M1226" s="652"/>
      <c r="N1226" s="652"/>
      <c r="O1226" s="652"/>
    </row>
    <row r="1227" spans="2:15" s="619" customFormat="1">
      <c r="B1227" s="818"/>
      <c r="C1227" s="818"/>
      <c r="D1227" s="819"/>
      <c r="E1227" s="819"/>
      <c r="F1227" s="819"/>
      <c r="G1227" s="819"/>
      <c r="H1227" s="819"/>
      <c r="I1227" s="819"/>
      <c r="J1227" s="819"/>
      <c r="K1227" s="820"/>
      <c r="L1227" s="819"/>
      <c r="M1227" s="652"/>
      <c r="N1227" s="652"/>
      <c r="O1227" s="652"/>
    </row>
    <row r="1228" spans="2:15" s="619" customFormat="1">
      <c r="B1228" s="818"/>
      <c r="C1228" s="818"/>
      <c r="D1228" s="819"/>
      <c r="E1228" s="819"/>
      <c r="F1228" s="819"/>
      <c r="G1228" s="819"/>
      <c r="H1228" s="819"/>
      <c r="I1228" s="819"/>
      <c r="J1228" s="819"/>
      <c r="K1228" s="820"/>
      <c r="L1228" s="819"/>
      <c r="M1228" s="652"/>
      <c r="N1228" s="652"/>
      <c r="O1228" s="652"/>
    </row>
    <row r="1229" spans="2:15" s="619" customFormat="1">
      <c r="B1229" s="818"/>
      <c r="C1229" s="818"/>
      <c r="D1229" s="819"/>
      <c r="E1229" s="819"/>
      <c r="F1229" s="819"/>
      <c r="G1229" s="819"/>
      <c r="H1229" s="819"/>
      <c r="I1229" s="819"/>
      <c r="J1229" s="819"/>
      <c r="K1229" s="820"/>
      <c r="L1229" s="819"/>
      <c r="M1229" s="652"/>
      <c r="N1229" s="652"/>
      <c r="O1229" s="652"/>
    </row>
    <row r="1230" spans="2:15" s="619" customFormat="1">
      <c r="B1230" s="818"/>
      <c r="C1230" s="818"/>
      <c r="D1230" s="819"/>
      <c r="E1230" s="819"/>
      <c r="F1230" s="819"/>
      <c r="G1230" s="819"/>
      <c r="H1230" s="819"/>
      <c r="I1230" s="819"/>
      <c r="J1230" s="819"/>
      <c r="K1230" s="820"/>
      <c r="L1230" s="819"/>
      <c r="M1230" s="652"/>
      <c r="N1230" s="652"/>
      <c r="O1230" s="652"/>
    </row>
    <row r="1231" spans="2:15" s="619" customFormat="1">
      <c r="B1231" s="818"/>
      <c r="C1231" s="818"/>
      <c r="D1231" s="819"/>
      <c r="E1231" s="819"/>
      <c r="F1231" s="819"/>
      <c r="G1231" s="819"/>
      <c r="H1231" s="819"/>
      <c r="I1231" s="819"/>
      <c r="J1231" s="819"/>
      <c r="K1231" s="820"/>
      <c r="L1231" s="819"/>
      <c r="M1231" s="652"/>
      <c r="N1231" s="652"/>
      <c r="O1231" s="652"/>
    </row>
    <row r="1232" spans="2:15" s="619" customFormat="1">
      <c r="B1232" s="818"/>
      <c r="C1232" s="818"/>
      <c r="D1232" s="819"/>
      <c r="E1232" s="819"/>
      <c r="F1232" s="819"/>
      <c r="G1232" s="819"/>
      <c r="H1232" s="819"/>
      <c r="I1232" s="819"/>
      <c r="J1232" s="819"/>
      <c r="K1232" s="820"/>
      <c r="L1232" s="819"/>
      <c r="M1232" s="652"/>
      <c r="N1232" s="652"/>
      <c r="O1232" s="652"/>
    </row>
    <row r="1233" spans="2:15" s="619" customFormat="1">
      <c r="B1233" s="818"/>
      <c r="C1233" s="818"/>
      <c r="D1233" s="819"/>
      <c r="E1233" s="819"/>
      <c r="F1233" s="819"/>
      <c r="G1233" s="819"/>
      <c r="H1233" s="819"/>
      <c r="I1233" s="819"/>
      <c r="J1233" s="819"/>
      <c r="K1233" s="820"/>
      <c r="L1233" s="819"/>
      <c r="M1233" s="652"/>
      <c r="N1233" s="652"/>
      <c r="O1233" s="652"/>
    </row>
    <row r="1234" spans="2:15" s="619" customFormat="1">
      <c r="B1234" s="818"/>
      <c r="C1234" s="818"/>
      <c r="D1234" s="819"/>
      <c r="E1234" s="819"/>
      <c r="F1234" s="819"/>
      <c r="G1234" s="819"/>
      <c r="H1234" s="819"/>
      <c r="I1234" s="819"/>
      <c r="J1234" s="819"/>
      <c r="K1234" s="820"/>
      <c r="L1234" s="819"/>
      <c r="M1234" s="652"/>
      <c r="N1234" s="652"/>
      <c r="O1234" s="652"/>
    </row>
    <row r="1235" spans="2:15" s="619" customFormat="1">
      <c r="B1235" s="818"/>
      <c r="C1235" s="818"/>
      <c r="D1235" s="819"/>
      <c r="E1235" s="819"/>
      <c r="F1235" s="819"/>
      <c r="G1235" s="819"/>
      <c r="H1235" s="819"/>
      <c r="I1235" s="819"/>
      <c r="J1235" s="819"/>
      <c r="K1235" s="820"/>
      <c r="L1235" s="819"/>
      <c r="M1235" s="652"/>
      <c r="N1235" s="652"/>
      <c r="O1235" s="652"/>
    </row>
    <row r="1236" spans="2:15" s="619" customFormat="1">
      <c r="B1236" s="818"/>
      <c r="C1236" s="818"/>
      <c r="D1236" s="819"/>
      <c r="E1236" s="819"/>
      <c r="F1236" s="819"/>
      <c r="G1236" s="819"/>
      <c r="H1236" s="819"/>
      <c r="I1236" s="819"/>
      <c r="J1236" s="819"/>
      <c r="K1236" s="820"/>
      <c r="L1236" s="819"/>
      <c r="M1236" s="652"/>
      <c r="N1236" s="652"/>
      <c r="O1236" s="652"/>
    </row>
    <row r="1237" spans="2:15" s="619" customFormat="1">
      <c r="B1237" s="818"/>
      <c r="C1237" s="818"/>
      <c r="D1237" s="819"/>
      <c r="E1237" s="819"/>
      <c r="F1237" s="819"/>
      <c r="G1237" s="819"/>
      <c r="H1237" s="819"/>
      <c r="I1237" s="819"/>
      <c r="J1237" s="819"/>
      <c r="K1237" s="820"/>
      <c r="L1237" s="819"/>
      <c r="M1237" s="652"/>
      <c r="N1237" s="652"/>
      <c r="O1237" s="652"/>
    </row>
    <row r="1238" spans="2:15" s="619" customFormat="1">
      <c r="B1238" s="818"/>
      <c r="C1238" s="818"/>
      <c r="D1238" s="819"/>
      <c r="E1238" s="819"/>
      <c r="F1238" s="819"/>
      <c r="G1238" s="819"/>
      <c r="H1238" s="819"/>
      <c r="I1238" s="819"/>
      <c r="J1238" s="819"/>
      <c r="K1238" s="820"/>
      <c r="L1238" s="819"/>
      <c r="M1238" s="652"/>
      <c r="N1238" s="652"/>
      <c r="O1238" s="652"/>
    </row>
    <row r="1239" spans="2:15" s="619" customFormat="1">
      <c r="B1239" s="818"/>
      <c r="C1239" s="818"/>
      <c r="D1239" s="819"/>
      <c r="E1239" s="819"/>
      <c r="F1239" s="819"/>
      <c r="G1239" s="819"/>
      <c r="H1239" s="819"/>
      <c r="I1239" s="819"/>
      <c r="J1239" s="819"/>
      <c r="K1239" s="820"/>
      <c r="L1239" s="819"/>
      <c r="M1239" s="652"/>
      <c r="N1239" s="652"/>
      <c r="O1239" s="652"/>
    </row>
    <row r="1240" spans="2:15" s="619" customFormat="1">
      <c r="B1240" s="818"/>
      <c r="C1240" s="818"/>
      <c r="D1240" s="819"/>
      <c r="E1240" s="819"/>
      <c r="F1240" s="819"/>
      <c r="G1240" s="819"/>
      <c r="H1240" s="819"/>
      <c r="I1240" s="819"/>
      <c r="J1240" s="819"/>
      <c r="K1240" s="820"/>
      <c r="L1240" s="819"/>
      <c r="M1240" s="652"/>
      <c r="N1240" s="652"/>
      <c r="O1240" s="652"/>
    </row>
    <row r="1241" spans="2:15" s="619" customFormat="1">
      <c r="B1241" s="818"/>
      <c r="C1241" s="818"/>
      <c r="D1241" s="819"/>
      <c r="E1241" s="819"/>
      <c r="F1241" s="819"/>
      <c r="G1241" s="819"/>
      <c r="H1241" s="819"/>
      <c r="I1241" s="819"/>
      <c r="J1241" s="819"/>
      <c r="K1241" s="820"/>
      <c r="L1241" s="819"/>
      <c r="M1241" s="652"/>
      <c r="N1241" s="652"/>
      <c r="O1241" s="652"/>
    </row>
    <row r="1242" spans="2:15" s="619" customFormat="1">
      <c r="B1242" s="818"/>
      <c r="C1242" s="818"/>
      <c r="D1242" s="819"/>
      <c r="E1242" s="819"/>
      <c r="F1242" s="819"/>
      <c r="G1242" s="819"/>
      <c r="H1242" s="819"/>
      <c r="I1242" s="819"/>
      <c r="J1242" s="819"/>
      <c r="K1242" s="820"/>
      <c r="L1242" s="819"/>
      <c r="M1242" s="652"/>
      <c r="N1242" s="652"/>
      <c r="O1242" s="652"/>
    </row>
    <row r="1243" spans="2:15" s="619" customFormat="1">
      <c r="B1243" s="818"/>
      <c r="C1243" s="818"/>
      <c r="D1243" s="819"/>
      <c r="E1243" s="819"/>
      <c r="F1243" s="819"/>
      <c r="G1243" s="819"/>
      <c r="H1243" s="819"/>
      <c r="I1243" s="819"/>
      <c r="J1243" s="819"/>
      <c r="K1243" s="820"/>
      <c r="L1243" s="819"/>
      <c r="M1243" s="652"/>
      <c r="N1243" s="652"/>
      <c r="O1243" s="652"/>
    </row>
    <row r="1244" spans="2:15" s="619" customFormat="1">
      <c r="B1244" s="818"/>
      <c r="C1244" s="818"/>
      <c r="D1244" s="819"/>
      <c r="E1244" s="819"/>
      <c r="F1244" s="819"/>
      <c r="G1244" s="819"/>
      <c r="H1244" s="819"/>
      <c r="I1244" s="819"/>
      <c r="J1244" s="819"/>
      <c r="K1244" s="820"/>
      <c r="L1244" s="819"/>
      <c r="M1244" s="652"/>
      <c r="N1244" s="652"/>
      <c r="O1244" s="652"/>
    </row>
    <row r="1245" spans="2:15" s="619" customFormat="1">
      <c r="B1245" s="818"/>
      <c r="C1245" s="818"/>
      <c r="D1245" s="819"/>
      <c r="E1245" s="819"/>
      <c r="F1245" s="819"/>
      <c r="G1245" s="819"/>
      <c r="H1245" s="819"/>
      <c r="I1245" s="819"/>
      <c r="J1245" s="819"/>
      <c r="K1245" s="820"/>
      <c r="L1245" s="819"/>
      <c r="M1245" s="652"/>
      <c r="N1245" s="652"/>
      <c r="O1245" s="652"/>
    </row>
    <row r="1246" spans="2:15" s="619" customFormat="1">
      <c r="B1246" s="818"/>
      <c r="C1246" s="818"/>
      <c r="D1246" s="819"/>
      <c r="E1246" s="819"/>
      <c r="F1246" s="819"/>
      <c r="G1246" s="819"/>
      <c r="H1246" s="819"/>
      <c r="I1246" s="819"/>
      <c r="J1246" s="819"/>
      <c r="K1246" s="820"/>
      <c r="L1246" s="819"/>
      <c r="M1246" s="652"/>
      <c r="N1246" s="652"/>
      <c r="O1246" s="652"/>
    </row>
    <row r="1247" spans="2:15" s="619" customFormat="1">
      <c r="B1247" s="818"/>
      <c r="C1247" s="818"/>
      <c r="D1247" s="819"/>
      <c r="E1247" s="819"/>
      <c r="F1247" s="819"/>
      <c r="G1247" s="819"/>
      <c r="H1247" s="819"/>
      <c r="I1247" s="819"/>
      <c r="J1247" s="819"/>
      <c r="K1247" s="820"/>
      <c r="L1247" s="819"/>
      <c r="M1247" s="652"/>
      <c r="N1247" s="652"/>
      <c r="O1247" s="652"/>
    </row>
    <row r="1248" spans="2:15" s="619" customFormat="1">
      <c r="B1248" s="818"/>
      <c r="C1248" s="818"/>
      <c r="D1248" s="819"/>
      <c r="E1248" s="819"/>
      <c r="F1248" s="819"/>
      <c r="G1248" s="819"/>
      <c r="H1248" s="819"/>
      <c r="I1248" s="819"/>
      <c r="J1248" s="819"/>
      <c r="K1248" s="820"/>
      <c r="L1248" s="819"/>
      <c r="M1248" s="652"/>
      <c r="N1248" s="652"/>
      <c r="O1248" s="652"/>
    </row>
    <row r="1249" spans="2:15" s="619" customFormat="1">
      <c r="B1249" s="818"/>
      <c r="C1249" s="818"/>
      <c r="D1249" s="819"/>
      <c r="E1249" s="819"/>
      <c r="F1249" s="819"/>
      <c r="G1249" s="819"/>
      <c r="H1249" s="819"/>
      <c r="I1249" s="819"/>
      <c r="J1249" s="819"/>
      <c r="K1249" s="820"/>
      <c r="L1249" s="819"/>
      <c r="M1249" s="652"/>
      <c r="N1249" s="652"/>
      <c r="O1249" s="652"/>
    </row>
    <row r="1250" spans="2:15" s="619" customFormat="1">
      <c r="B1250" s="818"/>
      <c r="C1250" s="818"/>
      <c r="D1250" s="819"/>
      <c r="E1250" s="819"/>
      <c r="F1250" s="819"/>
      <c r="G1250" s="819"/>
      <c r="H1250" s="819"/>
      <c r="I1250" s="819"/>
      <c r="J1250" s="819"/>
      <c r="K1250" s="820"/>
      <c r="L1250" s="819"/>
      <c r="M1250" s="652"/>
      <c r="N1250" s="652"/>
      <c r="O1250" s="652"/>
    </row>
    <row r="1251" spans="2:15" s="619" customFormat="1">
      <c r="B1251" s="818"/>
      <c r="C1251" s="818"/>
      <c r="D1251" s="819"/>
      <c r="E1251" s="819"/>
      <c r="F1251" s="819"/>
      <c r="G1251" s="819"/>
      <c r="H1251" s="819"/>
      <c r="I1251" s="819"/>
      <c r="J1251" s="819"/>
      <c r="K1251" s="820"/>
      <c r="L1251" s="819"/>
      <c r="M1251" s="652"/>
      <c r="N1251" s="652"/>
      <c r="O1251" s="652"/>
    </row>
    <row r="1252" spans="2:15" s="619" customFormat="1">
      <c r="B1252" s="818"/>
      <c r="C1252" s="818"/>
      <c r="D1252" s="819"/>
      <c r="E1252" s="819"/>
      <c r="F1252" s="819"/>
      <c r="G1252" s="819"/>
      <c r="H1252" s="819"/>
      <c r="I1252" s="819"/>
      <c r="J1252" s="819"/>
      <c r="K1252" s="820"/>
      <c r="L1252" s="819"/>
      <c r="M1252" s="652"/>
      <c r="N1252" s="652"/>
      <c r="O1252" s="652"/>
    </row>
    <row r="1253" spans="2:15" s="619" customFormat="1">
      <c r="B1253" s="818"/>
      <c r="C1253" s="818"/>
      <c r="D1253" s="819"/>
      <c r="E1253" s="819"/>
      <c r="F1253" s="819"/>
      <c r="G1253" s="819"/>
      <c r="H1253" s="819"/>
      <c r="I1253" s="819"/>
      <c r="J1253" s="819"/>
      <c r="K1253" s="820"/>
      <c r="L1253" s="819"/>
      <c r="M1253" s="652"/>
      <c r="N1253" s="652"/>
      <c r="O1253" s="652"/>
    </row>
    <row r="1254" spans="2:15" s="619" customFormat="1">
      <c r="B1254" s="818"/>
      <c r="C1254" s="818"/>
      <c r="D1254" s="819"/>
      <c r="E1254" s="819"/>
      <c r="F1254" s="819"/>
      <c r="G1254" s="819"/>
      <c r="H1254" s="819"/>
      <c r="I1254" s="819"/>
      <c r="J1254" s="819"/>
      <c r="K1254" s="820"/>
      <c r="L1254" s="819"/>
      <c r="M1254" s="652"/>
      <c r="N1254" s="652"/>
      <c r="O1254" s="652"/>
    </row>
    <row r="1255" spans="2:15" s="619" customFormat="1">
      <c r="B1255" s="818"/>
      <c r="C1255" s="818"/>
      <c r="D1255" s="819"/>
      <c r="E1255" s="819"/>
      <c r="F1255" s="819"/>
      <c r="G1255" s="819"/>
      <c r="H1255" s="819"/>
      <c r="I1255" s="819"/>
      <c r="J1255" s="819"/>
      <c r="K1255" s="820"/>
      <c r="L1255" s="819"/>
      <c r="M1255" s="652"/>
      <c r="N1255" s="652"/>
      <c r="O1255" s="652"/>
    </row>
    <row r="1256" spans="2:15" s="619" customFormat="1">
      <c r="B1256" s="818"/>
      <c r="C1256" s="818"/>
      <c r="D1256" s="819"/>
      <c r="E1256" s="819"/>
      <c r="F1256" s="819"/>
      <c r="G1256" s="819"/>
      <c r="H1256" s="819"/>
      <c r="I1256" s="819"/>
      <c r="J1256" s="819"/>
      <c r="K1256" s="820"/>
      <c r="L1256" s="819"/>
      <c r="M1256" s="652"/>
      <c r="N1256" s="652"/>
      <c r="O1256" s="652"/>
    </row>
    <row r="1257" spans="2:15" s="619" customFormat="1">
      <c r="B1257" s="818"/>
      <c r="C1257" s="818"/>
      <c r="D1257" s="819"/>
      <c r="E1257" s="819"/>
      <c r="F1257" s="819"/>
      <c r="G1257" s="819"/>
      <c r="H1257" s="819"/>
      <c r="I1257" s="819"/>
      <c r="J1257" s="819"/>
      <c r="K1257" s="820"/>
      <c r="L1257" s="819"/>
      <c r="M1257" s="652"/>
      <c r="N1257" s="652"/>
      <c r="O1257" s="652"/>
    </row>
    <row r="1258" spans="2:15" s="619" customFormat="1">
      <c r="B1258" s="818"/>
      <c r="C1258" s="818"/>
      <c r="D1258" s="819"/>
      <c r="E1258" s="819"/>
      <c r="F1258" s="819"/>
      <c r="G1258" s="819"/>
      <c r="H1258" s="819"/>
      <c r="I1258" s="819"/>
      <c r="J1258" s="819"/>
      <c r="K1258" s="820"/>
      <c r="L1258" s="819"/>
      <c r="M1258" s="652"/>
      <c r="N1258" s="652"/>
      <c r="O1258" s="652"/>
    </row>
    <row r="1259" spans="2:15" s="619" customFormat="1">
      <c r="B1259" s="818"/>
      <c r="C1259" s="818"/>
      <c r="D1259" s="819"/>
      <c r="E1259" s="819"/>
      <c r="F1259" s="819"/>
      <c r="G1259" s="819"/>
      <c r="H1259" s="819"/>
      <c r="I1259" s="819"/>
      <c r="J1259" s="819"/>
      <c r="K1259" s="820"/>
      <c r="L1259" s="819"/>
      <c r="M1259" s="652"/>
      <c r="N1259" s="652"/>
      <c r="O1259" s="652"/>
    </row>
    <row r="1260" spans="2:15" s="619" customFormat="1">
      <c r="B1260" s="818"/>
      <c r="C1260" s="818"/>
      <c r="D1260" s="819"/>
      <c r="E1260" s="819"/>
      <c r="F1260" s="819"/>
      <c r="G1260" s="819"/>
      <c r="H1260" s="819"/>
      <c r="I1260" s="819"/>
      <c r="J1260" s="819"/>
      <c r="K1260" s="820"/>
      <c r="L1260" s="819"/>
      <c r="M1260" s="652"/>
      <c r="N1260" s="652"/>
      <c r="O1260" s="652"/>
    </row>
    <row r="1261" spans="2:15" s="619" customFormat="1">
      <c r="B1261" s="818"/>
      <c r="C1261" s="818"/>
      <c r="D1261" s="819"/>
      <c r="E1261" s="819"/>
      <c r="F1261" s="819"/>
      <c r="G1261" s="819"/>
      <c r="H1261" s="819"/>
      <c r="I1261" s="819"/>
      <c r="J1261" s="819"/>
      <c r="K1261" s="820"/>
      <c r="L1261" s="819"/>
      <c r="M1261" s="652"/>
      <c r="N1261" s="652"/>
      <c r="O1261" s="652"/>
    </row>
    <row r="1262" spans="2:15" s="619" customFormat="1">
      <c r="B1262" s="818"/>
      <c r="C1262" s="818"/>
      <c r="D1262" s="819"/>
      <c r="E1262" s="819"/>
      <c r="F1262" s="819"/>
      <c r="G1262" s="819"/>
      <c r="H1262" s="819"/>
      <c r="I1262" s="819"/>
      <c r="J1262" s="819"/>
      <c r="K1262" s="820"/>
      <c r="L1262" s="819"/>
      <c r="M1262" s="652"/>
      <c r="N1262" s="652"/>
      <c r="O1262" s="652"/>
    </row>
    <row r="1263" spans="2:15" s="619" customFormat="1">
      <c r="B1263" s="818"/>
      <c r="C1263" s="818"/>
      <c r="D1263" s="819"/>
      <c r="E1263" s="819"/>
      <c r="F1263" s="819"/>
      <c r="G1263" s="819"/>
      <c r="H1263" s="819"/>
      <c r="I1263" s="819"/>
      <c r="J1263" s="819"/>
      <c r="K1263" s="820"/>
      <c r="L1263" s="819"/>
      <c r="M1263" s="652"/>
      <c r="N1263" s="652"/>
      <c r="O1263" s="652"/>
    </row>
    <row r="1264" spans="2:15" s="619" customFormat="1">
      <c r="B1264" s="818"/>
      <c r="C1264" s="818"/>
      <c r="D1264" s="819"/>
      <c r="E1264" s="819"/>
      <c r="F1264" s="819"/>
      <c r="G1264" s="819"/>
      <c r="H1264" s="819"/>
      <c r="I1264" s="819"/>
      <c r="J1264" s="819"/>
      <c r="K1264" s="820"/>
      <c r="L1264" s="819"/>
      <c r="M1264" s="652"/>
      <c r="N1264" s="652"/>
      <c r="O1264" s="652"/>
    </row>
    <row r="1265" spans="2:15" s="619" customFormat="1">
      <c r="B1265" s="818"/>
      <c r="C1265" s="818"/>
      <c r="D1265" s="819"/>
      <c r="E1265" s="819"/>
      <c r="F1265" s="819"/>
      <c r="G1265" s="819"/>
      <c r="H1265" s="819"/>
      <c r="I1265" s="819"/>
      <c r="J1265" s="819"/>
      <c r="K1265" s="820"/>
      <c r="L1265" s="819"/>
      <c r="M1265" s="652"/>
      <c r="N1265" s="652"/>
      <c r="O1265" s="652"/>
    </row>
    <row r="1266" spans="2:15" s="619" customFormat="1">
      <c r="B1266" s="818"/>
      <c r="C1266" s="818"/>
      <c r="D1266" s="819"/>
      <c r="E1266" s="819"/>
      <c r="F1266" s="819"/>
      <c r="G1266" s="819"/>
      <c r="H1266" s="819"/>
      <c r="I1266" s="819"/>
      <c r="J1266" s="819"/>
      <c r="K1266" s="820"/>
      <c r="L1266" s="819"/>
      <c r="M1266" s="652"/>
      <c r="N1266" s="652"/>
      <c r="O1266" s="652"/>
    </row>
    <row r="1267" spans="2:15" s="619" customFormat="1">
      <c r="B1267" s="818"/>
      <c r="C1267" s="818"/>
      <c r="D1267" s="819"/>
      <c r="E1267" s="819"/>
      <c r="F1267" s="819"/>
      <c r="G1267" s="819"/>
      <c r="H1267" s="819"/>
      <c r="I1267" s="819"/>
      <c r="J1267" s="819"/>
      <c r="K1267" s="820"/>
      <c r="L1267" s="819"/>
      <c r="M1267" s="652"/>
      <c r="N1267" s="652"/>
      <c r="O1267" s="652"/>
    </row>
    <row r="1268" spans="2:15" s="619" customFormat="1">
      <c r="B1268" s="818"/>
      <c r="C1268" s="818"/>
      <c r="D1268" s="819"/>
      <c r="E1268" s="819"/>
      <c r="F1268" s="819"/>
      <c r="G1268" s="819"/>
      <c r="H1268" s="819"/>
      <c r="I1268" s="819"/>
      <c r="J1268" s="819"/>
      <c r="K1268" s="820"/>
      <c r="L1268" s="819"/>
      <c r="M1268" s="652"/>
      <c r="N1268" s="652"/>
      <c r="O1268" s="652"/>
    </row>
    <row r="1269" spans="2:15" s="619" customFormat="1">
      <c r="B1269" s="818"/>
      <c r="C1269" s="818"/>
      <c r="D1269" s="819"/>
      <c r="E1269" s="819"/>
      <c r="F1269" s="819"/>
      <c r="G1269" s="819"/>
      <c r="H1269" s="819"/>
      <c r="I1269" s="819"/>
      <c r="J1269" s="819"/>
      <c r="K1269" s="820"/>
      <c r="L1269" s="819"/>
      <c r="M1269" s="652"/>
      <c r="N1269" s="652"/>
      <c r="O1269" s="652"/>
    </row>
    <row r="1270" spans="2:15" s="619" customFormat="1">
      <c r="B1270" s="818"/>
      <c r="C1270" s="818"/>
      <c r="D1270" s="819"/>
      <c r="E1270" s="819"/>
      <c r="F1270" s="819"/>
      <c r="G1270" s="819"/>
      <c r="H1270" s="819"/>
      <c r="I1270" s="819"/>
      <c r="J1270" s="819"/>
      <c r="K1270" s="820"/>
      <c r="L1270" s="819"/>
      <c r="M1270" s="652"/>
      <c r="N1270" s="652"/>
      <c r="O1270" s="652"/>
    </row>
    <row r="1271" spans="2:15" s="619" customFormat="1">
      <c r="B1271" s="818"/>
      <c r="C1271" s="818"/>
      <c r="D1271" s="819"/>
      <c r="E1271" s="819"/>
      <c r="F1271" s="819"/>
      <c r="G1271" s="819"/>
      <c r="H1271" s="819"/>
      <c r="I1271" s="819"/>
      <c r="J1271" s="819"/>
      <c r="K1271" s="820"/>
      <c r="L1271" s="819"/>
      <c r="M1271" s="652"/>
      <c r="N1271" s="652"/>
      <c r="O1271" s="652"/>
    </row>
    <row r="1272" spans="2:15" s="619" customFormat="1">
      <c r="B1272" s="818"/>
      <c r="C1272" s="818"/>
      <c r="D1272" s="819"/>
      <c r="E1272" s="819"/>
      <c r="F1272" s="819"/>
      <c r="G1272" s="819"/>
      <c r="H1272" s="819"/>
      <c r="I1272" s="819"/>
      <c r="J1272" s="819"/>
      <c r="K1272" s="820"/>
      <c r="L1272" s="819"/>
      <c r="M1272" s="652"/>
      <c r="N1272" s="652"/>
      <c r="O1272" s="652"/>
    </row>
    <row r="1273" spans="2:15" s="619" customFormat="1">
      <c r="B1273" s="818"/>
      <c r="C1273" s="818"/>
      <c r="D1273" s="819"/>
      <c r="E1273" s="819"/>
      <c r="F1273" s="819"/>
      <c r="G1273" s="819"/>
      <c r="H1273" s="819"/>
      <c r="I1273" s="819"/>
      <c r="J1273" s="819"/>
      <c r="K1273" s="820"/>
      <c r="L1273" s="819"/>
      <c r="M1273" s="652"/>
      <c r="N1273" s="652"/>
      <c r="O1273" s="652"/>
    </row>
    <row r="1274" spans="2:15" s="619" customFormat="1">
      <c r="B1274" s="818"/>
      <c r="C1274" s="818"/>
      <c r="D1274" s="819"/>
      <c r="E1274" s="819"/>
      <c r="F1274" s="819"/>
      <c r="G1274" s="819"/>
      <c r="H1274" s="819"/>
      <c r="I1274" s="819"/>
      <c r="J1274" s="819"/>
      <c r="K1274" s="820"/>
      <c r="L1274" s="819"/>
      <c r="M1274" s="652"/>
      <c r="N1274" s="652"/>
      <c r="O1274" s="652"/>
    </row>
    <row r="1275" spans="2:15" s="619" customFormat="1">
      <c r="B1275" s="818"/>
      <c r="C1275" s="818"/>
      <c r="D1275" s="819"/>
      <c r="E1275" s="819"/>
      <c r="F1275" s="819"/>
      <c r="G1275" s="819"/>
      <c r="H1275" s="819"/>
      <c r="I1275" s="819"/>
      <c r="J1275" s="819"/>
      <c r="K1275" s="820"/>
      <c r="L1275" s="819"/>
      <c r="M1275" s="652"/>
      <c r="N1275" s="652"/>
      <c r="O1275" s="652"/>
    </row>
    <row r="1276" spans="2:15" s="619" customFormat="1">
      <c r="B1276" s="818"/>
      <c r="C1276" s="818"/>
      <c r="D1276" s="819"/>
      <c r="E1276" s="819"/>
      <c r="F1276" s="819"/>
      <c r="G1276" s="819"/>
      <c r="H1276" s="819"/>
      <c r="I1276" s="819"/>
      <c r="J1276" s="819"/>
      <c r="K1276" s="820"/>
      <c r="L1276" s="819"/>
      <c r="M1276" s="652"/>
      <c r="N1276" s="652"/>
      <c r="O1276" s="652"/>
    </row>
    <row r="1277" spans="2:15" s="619" customFormat="1">
      <c r="B1277" s="818"/>
      <c r="C1277" s="818"/>
      <c r="D1277" s="819"/>
      <c r="E1277" s="819"/>
      <c r="F1277" s="819"/>
      <c r="G1277" s="819"/>
      <c r="H1277" s="819"/>
      <c r="I1277" s="819"/>
      <c r="J1277" s="819"/>
      <c r="K1277" s="820"/>
      <c r="L1277" s="819"/>
      <c r="M1277" s="652"/>
      <c r="N1277" s="652"/>
      <c r="O1277" s="652"/>
    </row>
    <row r="1278" spans="2:15" s="619" customFormat="1">
      <c r="B1278" s="818"/>
      <c r="C1278" s="818"/>
      <c r="D1278" s="819"/>
      <c r="E1278" s="819"/>
      <c r="F1278" s="819"/>
      <c r="G1278" s="819"/>
      <c r="H1278" s="819"/>
      <c r="I1278" s="819"/>
      <c r="J1278" s="819"/>
      <c r="K1278" s="820"/>
      <c r="L1278" s="819"/>
      <c r="M1278" s="652"/>
      <c r="N1278" s="652"/>
      <c r="O1278" s="652"/>
    </row>
    <row r="1279" spans="2:15" s="619" customFormat="1">
      <c r="B1279" s="818"/>
      <c r="C1279" s="818"/>
      <c r="D1279" s="819"/>
      <c r="E1279" s="819"/>
      <c r="F1279" s="819"/>
      <c r="G1279" s="819"/>
      <c r="H1279" s="819"/>
      <c r="I1279" s="819"/>
      <c r="J1279" s="819"/>
      <c r="K1279" s="820"/>
      <c r="L1279" s="819"/>
      <c r="M1279" s="652"/>
      <c r="N1279" s="652"/>
      <c r="O1279" s="652"/>
    </row>
    <row r="1280" spans="2:15" s="619" customFormat="1">
      <c r="B1280" s="818"/>
      <c r="C1280" s="818"/>
      <c r="D1280" s="819"/>
      <c r="E1280" s="819"/>
      <c r="F1280" s="819"/>
      <c r="G1280" s="819"/>
      <c r="H1280" s="819"/>
      <c r="I1280" s="819"/>
      <c r="J1280" s="819"/>
      <c r="K1280" s="820"/>
      <c r="L1280" s="819"/>
      <c r="M1280" s="652"/>
      <c r="N1280" s="652"/>
      <c r="O1280" s="652"/>
    </row>
    <row r="1281" spans="2:15" s="619" customFormat="1">
      <c r="B1281" s="818"/>
      <c r="C1281" s="818"/>
      <c r="D1281" s="819"/>
      <c r="E1281" s="819"/>
      <c r="F1281" s="819"/>
      <c r="G1281" s="819"/>
      <c r="H1281" s="819"/>
      <c r="I1281" s="819"/>
      <c r="J1281" s="819"/>
      <c r="K1281" s="820"/>
      <c r="L1281" s="819"/>
      <c r="M1281" s="652"/>
      <c r="N1281" s="652"/>
      <c r="O1281" s="652"/>
    </row>
    <row r="1282" spans="2:15" s="619" customFormat="1">
      <c r="B1282" s="818"/>
      <c r="C1282" s="818"/>
      <c r="D1282" s="819"/>
      <c r="E1282" s="819"/>
      <c r="F1282" s="819"/>
      <c r="G1282" s="819"/>
      <c r="H1282" s="819"/>
      <c r="I1282" s="819"/>
      <c r="J1282" s="819"/>
      <c r="K1282" s="820"/>
      <c r="L1282" s="819"/>
      <c r="M1282" s="652"/>
      <c r="N1282" s="652"/>
      <c r="O1282" s="652"/>
    </row>
    <row r="1283" spans="2:15" s="619" customFormat="1">
      <c r="B1283" s="818"/>
      <c r="C1283" s="818"/>
      <c r="D1283" s="819"/>
      <c r="E1283" s="819"/>
      <c r="F1283" s="819"/>
      <c r="G1283" s="819"/>
      <c r="H1283" s="819"/>
      <c r="I1283" s="819"/>
      <c r="J1283" s="819"/>
      <c r="K1283" s="820"/>
      <c r="L1283" s="819"/>
      <c r="M1283" s="652"/>
      <c r="N1283" s="652"/>
      <c r="O1283" s="652"/>
    </row>
    <row r="1284" spans="2:15" s="619" customFormat="1">
      <c r="B1284" s="818"/>
      <c r="C1284" s="818"/>
      <c r="D1284" s="819"/>
      <c r="E1284" s="819"/>
      <c r="F1284" s="819"/>
      <c r="G1284" s="819"/>
      <c r="H1284" s="819"/>
      <c r="I1284" s="819"/>
      <c r="J1284" s="819"/>
      <c r="K1284" s="820"/>
      <c r="L1284" s="819"/>
      <c r="M1284" s="652"/>
      <c r="N1284" s="652"/>
      <c r="O1284" s="652"/>
    </row>
    <row r="1285" spans="2:15" s="619" customFormat="1">
      <c r="B1285" s="818"/>
      <c r="C1285" s="818"/>
      <c r="D1285" s="819"/>
      <c r="E1285" s="819"/>
      <c r="F1285" s="819"/>
      <c r="G1285" s="819"/>
      <c r="H1285" s="819"/>
      <c r="I1285" s="819"/>
      <c r="J1285" s="819"/>
      <c r="K1285" s="820"/>
      <c r="L1285" s="819"/>
      <c r="M1285" s="652"/>
      <c r="N1285" s="652"/>
      <c r="O1285" s="652"/>
    </row>
    <row r="1286" spans="2:15" s="619" customFormat="1">
      <c r="B1286" s="818"/>
      <c r="C1286" s="818"/>
      <c r="D1286" s="819"/>
      <c r="E1286" s="819"/>
      <c r="F1286" s="819"/>
      <c r="G1286" s="819"/>
      <c r="H1286" s="819"/>
      <c r="I1286" s="819"/>
      <c r="J1286" s="819"/>
      <c r="K1286" s="820"/>
      <c r="L1286" s="819"/>
      <c r="M1286" s="652"/>
      <c r="N1286" s="652"/>
      <c r="O1286" s="652"/>
    </row>
    <row r="1287" spans="2:15" s="619" customFormat="1">
      <c r="B1287" s="818"/>
      <c r="C1287" s="818"/>
      <c r="D1287" s="819"/>
      <c r="E1287" s="819"/>
      <c r="F1287" s="819"/>
      <c r="G1287" s="819"/>
      <c r="H1287" s="819"/>
      <c r="I1287" s="819"/>
      <c r="J1287" s="819"/>
      <c r="K1287" s="820"/>
      <c r="L1287" s="819"/>
      <c r="M1287" s="652"/>
      <c r="N1287" s="652"/>
      <c r="O1287" s="652"/>
    </row>
    <row r="1288" spans="2:15" s="619" customFormat="1">
      <c r="B1288" s="818"/>
      <c r="C1288" s="818"/>
      <c r="D1288" s="819"/>
      <c r="E1288" s="819"/>
      <c r="F1288" s="819"/>
      <c r="G1288" s="819"/>
      <c r="H1288" s="819"/>
      <c r="I1288" s="819"/>
      <c r="J1288" s="819"/>
      <c r="K1288" s="820"/>
      <c r="L1288" s="819"/>
      <c r="M1288" s="652"/>
      <c r="N1288" s="652"/>
      <c r="O1288" s="652"/>
    </row>
    <row r="1289" spans="2:15" s="619" customFormat="1">
      <c r="B1289" s="818"/>
      <c r="C1289" s="818"/>
      <c r="D1289" s="819"/>
      <c r="E1289" s="819"/>
      <c r="F1289" s="819"/>
      <c r="G1289" s="819"/>
      <c r="H1289" s="819"/>
      <c r="I1289" s="819"/>
      <c r="J1289" s="819"/>
      <c r="K1289" s="820"/>
      <c r="L1289" s="819"/>
      <c r="M1289" s="652"/>
      <c r="N1289" s="652"/>
      <c r="O1289" s="652"/>
    </row>
    <row r="1290" spans="2:15" s="619" customFormat="1">
      <c r="B1290" s="818"/>
      <c r="C1290" s="818"/>
      <c r="D1290" s="819"/>
      <c r="E1290" s="819"/>
      <c r="F1290" s="819"/>
      <c r="G1290" s="819"/>
      <c r="H1290" s="819"/>
      <c r="I1290" s="819"/>
      <c r="J1290" s="819"/>
      <c r="K1290" s="820"/>
      <c r="L1290" s="819"/>
      <c r="M1290" s="652"/>
      <c r="N1290" s="652"/>
      <c r="O1290" s="652"/>
    </row>
    <row r="1291" spans="2:15" s="619" customFormat="1">
      <c r="B1291" s="818"/>
      <c r="C1291" s="818"/>
      <c r="D1291" s="819"/>
      <c r="E1291" s="819"/>
      <c r="F1291" s="819"/>
      <c r="G1291" s="819"/>
      <c r="H1291" s="819"/>
      <c r="I1291" s="819"/>
      <c r="J1291" s="819"/>
      <c r="K1291" s="820"/>
      <c r="L1291" s="819"/>
      <c r="M1291" s="652"/>
      <c r="N1291" s="652"/>
      <c r="O1291" s="652"/>
    </row>
    <row r="1292" spans="2:15" s="619" customFormat="1">
      <c r="B1292" s="818"/>
      <c r="C1292" s="818"/>
      <c r="D1292" s="819"/>
      <c r="E1292" s="819"/>
      <c r="F1292" s="819"/>
      <c r="G1292" s="819"/>
      <c r="H1292" s="819"/>
      <c r="I1292" s="819"/>
      <c r="J1292" s="819"/>
      <c r="K1292" s="820"/>
      <c r="L1292" s="819"/>
      <c r="M1292" s="652"/>
      <c r="N1292" s="652"/>
      <c r="O1292" s="652"/>
    </row>
    <row r="1293" spans="2:15" s="619" customFormat="1">
      <c r="B1293" s="818"/>
      <c r="C1293" s="818"/>
      <c r="D1293" s="819"/>
      <c r="E1293" s="819"/>
      <c r="F1293" s="819"/>
      <c r="G1293" s="819"/>
      <c r="H1293" s="819"/>
      <c r="I1293" s="819"/>
      <c r="J1293" s="819"/>
      <c r="K1293" s="820"/>
      <c r="L1293" s="819"/>
      <c r="M1293" s="652"/>
      <c r="N1293" s="652"/>
      <c r="O1293" s="652"/>
    </row>
    <row r="1294" spans="2:15" s="619" customFormat="1">
      <c r="B1294" s="818"/>
      <c r="C1294" s="818"/>
      <c r="D1294" s="819"/>
      <c r="E1294" s="819"/>
      <c r="F1294" s="819"/>
      <c r="G1294" s="819"/>
      <c r="H1294" s="819"/>
      <c r="I1294" s="819"/>
      <c r="J1294" s="819"/>
      <c r="K1294" s="820"/>
      <c r="L1294" s="819"/>
      <c r="M1294" s="652"/>
      <c r="N1294" s="652"/>
      <c r="O1294" s="652"/>
    </row>
    <row r="1295" spans="2:15" s="619" customFormat="1">
      <c r="B1295" s="818"/>
      <c r="C1295" s="818"/>
      <c r="D1295" s="819"/>
      <c r="E1295" s="819"/>
      <c r="F1295" s="819"/>
      <c r="G1295" s="819"/>
      <c r="H1295" s="819"/>
      <c r="I1295" s="819"/>
      <c r="J1295" s="819"/>
      <c r="K1295" s="820"/>
      <c r="L1295" s="819"/>
      <c r="M1295" s="652"/>
      <c r="N1295" s="652"/>
      <c r="O1295" s="652"/>
    </row>
    <row r="1296" spans="2:15" s="619" customFormat="1">
      <c r="B1296" s="818"/>
      <c r="C1296" s="818"/>
      <c r="D1296" s="819"/>
      <c r="E1296" s="819"/>
      <c r="F1296" s="819"/>
      <c r="G1296" s="819"/>
      <c r="H1296" s="819"/>
      <c r="I1296" s="819"/>
      <c r="J1296" s="819"/>
      <c r="K1296" s="820"/>
      <c r="L1296" s="819"/>
      <c r="M1296" s="652"/>
      <c r="N1296" s="652"/>
      <c r="O1296" s="652"/>
    </row>
    <row r="1297" spans="2:15" s="619" customFormat="1">
      <c r="B1297" s="818"/>
      <c r="C1297" s="818"/>
      <c r="D1297" s="819"/>
      <c r="E1297" s="819"/>
      <c r="F1297" s="819"/>
      <c r="G1297" s="819"/>
      <c r="H1297" s="819"/>
      <c r="I1297" s="819"/>
      <c r="J1297" s="819"/>
      <c r="K1297" s="820"/>
      <c r="L1297" s="819"/>
      <c r="M1297" s="652"/>
      <c r="N1297" s="652"/>
      <c r="O1297" s="652"/>
    </row>
    <row r="1298" spans="2:15" s="619" customFormat="1">
      <c r="B1298" s="818"/>
      <c r="C1298" s="818"/>
      <c r="D1298" s="819"/>
      <c r="E1298" s="819"/>
      <c r="F1298" s="819"/>
      <c r="G1298" s="819"/>
      <c r="H1298" s="819"/>
      <c r="I1298" s="819"/>
      <c r="J1298" s="819"/>
      <c r="K1298" s="820"/>
      <c r="L1298" s="819"/>
      <c r="M1298" s="652"/>
      <c r="N1298" s="652"/>
      <c r="O1298" s="652"/>
    </row>
    <row r="1299" spans="2:15" s="619" customFormat="1">
      <c r="B1299" s="818"/>
      <c r="C1299" s="818"/>
      <c r="D1299" s="819"/>
      <c r="E1299" s="819"/>
      <c r="F1299" s="819"/>
      <c r="G1299" s="819"/>
      <c r="H1299" s="819"/>
      <c r="I1299" s="819"/>
      <c r="J1299" s="819"/>
      <c r="K1299" s="820"/>
      <c r="L1299" s="819"/>
      <c r="M1299" s="652"/>
      <c r="N1299" s="652"/>
      <c r="O1299" s="652"/>
    </row>
    <row r="1300" spans="2:15" s="619" customFormat="1">
      <c r="B1300" s="818"/>
      <c r="C1300" s="818"/>
      <c r="D1300" s="819"/>
      <c r="E1300" s="819"/>
      <c r="F1300" s="819"/>
      <c r="G1300" s="819"/>
      <c r="H1300" s="819"/>
      <c r="I1300" s="819"/>
      <c r="J1300" s="819"/>
      <c r="K1300" s="820"/>
      <c r="L1300" s="819"/>
      <c r="M1300" s="652"/>
      <c r="N1300" s="652"/>
      <c r="O1300" s="652"/>
    </row>
    <row r="1301" spans="2:15" s="619" customFormat="1">
      <c r="B1301" s="818"/>
      <c r="C1301" s="818"/>
      <c r="D1301" s="819"/>
      <c r="E1301" s="819"/>
      <c r="F1301" s="819"/>
      <c r="G1301" s="819"/>
      <c r="H1301" s="819"/>
      <c r="I1301" s="819"/>
      <c r="J1301" s="819"/>
      <c r="K1301" s="820"/>
      <c r="L1301" s="819"/>
      <c r="M1301" s="652"/>
      <c r="N1301" s="652"/>
      <c r="O1301" s="652"/>
    </row>
    <row r="1302" spans="2:15" s="619" customFormat="1">
      <c r="B1302" s="818"/>
      <c r="C1302" s="818"/>
      <c r="D1302" s="819"/>
      <c r="E1302" s="819"/>
      <c r="F1302" s="819"/>
      <c r="G1302" s="819"/>
      <c r="H1302" s="819"/>
      <c r="I1302" s="819"/>
      <c r="J1302" s="819"/>
      <c r="K1302" s="820"/>
      <c r="L1302" s="819"/>
      <c r="M1302" s="652"/>
      <c r="N1302" s="652"/>
      <c r="O1302" s="652"/>
    </row>
    <row r="1303" spans="2:15" s="619" customFormat="1">
      <c r="B1303" s="818"/>
      <c r="C1303" s="818"/>
      <c r="D1303" s="819"/>
      <c r="E1303" s="819"/>
      <c r="F1303" s="819"/>
      <c r="G1303" s="819"/>
      <c r="H1303" s="819"/>
      <c r="I1303" s="819"/>
      <c r="J1303" s="819"/>
      <c r="K1303" s="820"/>
      <c r="L1303" s="819"/>
      <c r="M1303" s="652"/>
      <c r="N1303" s="652"/>
      <c r="O1303" s="652"/>
    </row>
    <row r="1304" spans="2:15" s="619" customFormat="1">
      <c r="B1304" s="818"/>
      <c r="C1304" s="818"/>
      <c r="D1304" s="819"/>
      <c r="E1304" s="819"/>
      <c r="F1304" s="819"/>
      <c r="G1304" s="819"/>
      <c r="H1304" s="819"/>
      <c r="I1304" s="819"/>
      <c r="J1304" s="819"/>
      <c r="K1304" s="820"/>
      <c r="L1304" s="819"/>
      <c r="M1304" s="652"/>
      <c r="N1304" s="652"/>
      <c r="O1304" s="652"/>
    </row>
    <row r="1305" spans="2:15" s="619" customFormat="1">
      <c r="B1305" s="818"/>
      <c r="C1305" s="818"/>
      <c r="D1305" s="819"/>
      <c r="E1305" s="819"/>
      <c r="F1305" s="819"/>
      <c r="G1305" s="819"/>
      <c r="H1305" s="819"/>
      <c r="I1305" s="819"/>
      <c r="J1305" s="819"/>
      <c r="K1305" s="820"/>
      <c r="L1305" s="819"/>
      <c r="M1305" s="652"/>
      <c r="N1305" s="652"/>
      <c r="O1305" s="652"/>
    </row>
    <row r="1306" spans="2:15" s="619" customFormat="1">
      <c r="B1306" s="818"/>
      <c r="C1306" s="818"/>
      <c r="D1306" s="819"/>
      <c r="E1306" s="819"/>
      <c r="F1306" s="819"/>
      <c r="G1306" s="819"/>
      <c r="H1306" s="819"/>
      <c r="I1306" s="819"/>
      <c r="J1306" s="819"/>
      <c r="K1306" s="820"/>
      <c r="L1306" s="819"/>
      <c r="M1306" s="652"/>
      <c r="N1306" s="652"/>
      <c r="O1306" s="652"/>
    </row>
    <row r="1307" spans="2:15" s="619" customFormat="1">
      <c r="B1307" s="818"/>
      <c r="C1307" s="818"/>
      <c r="D1307" s="819"/>
      <c r="E1307" s="819"/>
      <c r="F1307" s="819"/>
      <c r="G1307" s="819"/>
      <c r="H1307" s="819"/>
      <c r="I1307" s="819"/>
      <c r="J1307" s="819"/>
      <c r="K1307" s="820"/>
      <c r="L1307" s="819"/>
      <c r="M1307" s="652"/>
      <c r="N1307" s="652"/>
      <c r="O1307" s="652"/>
    </row>
    <row r="1308" spans="2:15" s="619" customFormat="1">
      <c r="B1308" s="818"/>
      <c r="C1308" s="818"/>
      <c r="D1308" s="819"/>
      <c r="E1308" s="819"/>
      <c r="F1308" s="819"/>
      <c r="G1308" s="819"/>
      <c r="H1308" s="819"/>
      <c r="I1308" s="819"/>
      <c r="J1308" s="819"/>
      <c r="K1308" s="820"/>
      <c r="L1308" s="819"/>
      <c r="M1308" s="652"/>
      <c r="N1308" s="652"/>
      <c r="O1308" s="652"/>
    </row>
    <row r="1309" spans="2:15" s="619" customFormat="1">
      <c r="B1309" s="818"/>
      <c r="C1309" s="818"/>
      <c r="D1309" s="819"/>
      <c r="E1309" s="819"/>
      <c r="F1309" s="819"/>
      <c r="G1309" s="819"/>
      <c r="H1309" s="819"/>
      <c r="I1309" s="819"/>
      <c r="J1309" s="819"/>
      <c r="K1309" s="820"/>
      <c r="L1309" s="819"/>
      <c r="M1309" s="652"/>
      <c r="N1309" s="652"/>
      <c r="O1309" s="652"/>
    </row>
    <row r="1310" spans="2:15" s="619" customFormat="1">
      <c r="B1310" s="818"/>
      <c r="C1310" s="818"/>
      <c r="D1310" s="819"/>
      <c r="E1310" s="819"/>
      <c r="F1310" s="819"/>
      <c r="G1310" s="819"/>
      <c r="H1310" s="819"/>
      <c r="I1310" s="819"/>
      <c r="J1310" s="819"/>
      <c r="K1310" s="820"/>
      <c r="L1310" s="819"/>
      <c r="M1310" s="652"/>
      <c r="N1310" s="652"/>
      <c r="O1310" s="652"/>
    </row>
    <row r="1311" spans="2:15" s="619" customFormat="1">
      <c r="B1311" s="818"/>
      <c r="C1311" s="818"/>
      <c r="D1311" s="819"/>
      <c r="E1311" s="819"/>
      <c r="F1311" s="819"/>
      <c r="G1311" s="819"/>
      <c r="H1311" s="819"/>
      <c r="I1311" s="819"/>
      <c r="J1311" s="819"/>
      <c r="K1311" s="820"/>
      <c r="L1311" s="819"/>
      <c r="M1311" s="652"/>
      <c r="N1311" s="652"/>
      <c r="O1311" s="652"/>
    </row>
    <row r="1312" spans="2:15" s="619" customFormat="1">
      <c r="B1312" s="818"/>
      <c r="C1312" s="818"/>
      <c r="D1312" s="819"/>
      <c r="E1312" s="819"/>
      <c r="F1312" s="819"/>
      <c r="G1312" s="819"/>
      <c r="H1312" s="819"/>
      <c r="I1312" s="819"/>
      <c r="J1312" s="819"/>
      <c r="K1312" s="820"/>
      <c r="L1312" s="819"/>
      <c r="M1312" s="652"/>
      <c r="N1312" s="652"/>
      <c r="O1312" s="652"/>
    </row>
    <row r="1313" spans="2:15" s="619" customFormat="1">
      <c r="B1313" s="818"/>
      <c r="C1313" s="818"/>
      <c r="D1313" s="819"/>
      <c r="E1313" s="819"/>
      <c r="F1313" s="819"/>
      <c r="G1313" s="819"/>
      <c r="H1313" s="819"/>
      <c r="I1313" s="819"/>
      <c r="J1313" s="819"/>
      <c r="K1313" s="820"/>
      <c r="L1313" s="819"/>
      <c r="M1313" s="652"/>
      <c r="N1313" s="652"/>
      <c r="O1313" s="652"/>
    </row>
    <row r="1314" spans="2:15" s="619" customFormat="1">
      <c r="B1314" s="818"/>
      <c r="C1314" s="818"/>
      <c r="D1314" s="819"/>
      <c r="E1314" s="819"/>
      <c r="F1314" s="819"/>
      <c r="G1314" s="819"/>
      <c r="H1314" s="819"/>
      <c r="I1314" s="819"/>
      <c r="J1314" s="819"/>
      <c r="K1314" s="820"/>
      <c r="L1314" s="819"/>
      <c r="M1314" s="652"/>
      <c r="N1314" s="652"/>
      <c r="O1314" s="652"/>
    </row>
    <row r="1315" spans="2:15" s="619" customFormat="1">
      <c r="B1315" s="818"/>
      <c r="C1315" s="818"/>
      <c r="D1315" s="819"/>
      <c r="E1315" s="819"/>
      <c r="F1315" s="819"/>
      <c r="G1315" s="819"/>
      <c r="H1315" s="819"/>
      <c r="I1315" s="819"/>
      <c r="J1315" s="819"/>
      <c r="K1315" s="820"/>
      <c r="L1315" s="819"/>
      <c r="M1315" s="652"/>
      <c r="N1315" s="652"/>
      <c r="O1315" s="652"/>
    </row>
    <row r="1316" spans="2:15" s="619" customFormat="1">
      <c r="B1316" s="818"/>
      <c r="C1316" s="818"/>
      <c r="D1316" s="819"/>
      <c r="E1316" s="819"/>
      <c r="F1316" s="819"/>
      <c r="G1316" s="819"/>
      <c r="H1316" s="819"/>
      <c r="I1316" s="819"/>
      <c r="J1316" s="819"/>
      <c r="K1316" s="820"/>
      <c r="L1316" s="819"/>
      <c r="M1316" s="652"/>
      <c r="N1316" s="652"/>
      <c r="O1316" s="652"/>
    </row>
    <row r="1317" spans="2:15" s="619" customFormat="1">
      <c r="B1317" s="818"/>
      <c r="C1317" s="818"/>
      <c r="D1317" s="819"/>
      <c r="E1317" s="819"/>
      <c r="F1317" s="819"/>
      <c r="G1317" s="819"/>
      <c r="H1317" s="819"/>
      <c r="I1317" s="819"/>
      <c r="J1317" s="819"/>
      <c r="K1317" s="820"/>
      <c r="L1317" s="819"/>
      <c r="M1317" s="652"/>
      <c r="N1317" s="652"/>
      <c r="O1317" s="652"/>
    </row>
    <row r="1318" spans="2:15" s="619" customFormat="1">
      <c r="B1318" s="818"/>
      <c r="C1318" s="818"/>
      <c r="D1318" s="819"/>
      <c r="E1318" s="819"/>
      <c r="F1318" s="819"/>
      <c r="G1318" s="819"/>
      <c r="H1318" s="819"/>
      <c r="I1318" s="819"/>
      <c r="J1318" s="819"/>
      <c r="K1318" s="820"/>
      <c r="L1318" s="819"/>
      <c r="M1318" s="652"/>
      <c r="N1318" s="652"/>
      <c r="O1318" s="652"/>
    </row>
    <row r="1319" spans="2:15" s="619" customFormat="1">
      <c r="B1319" s="818"/>
      <c r="C1319" s="818"/>
      <c r="D1319" s="819"/>
      <c r="E1319" s="819"/>
      <c r="F1319" s="819"/>
      <c r="G1319" s="819"/>
      <c r="H1319" s="819"/>
      <c r="I1319" s="819"/>
      <c r="J1319" s="819"/>
      <c r="K1319" s="820"/>
      <c r="L1319" s="819"/>
      <c r="M1319" s="652"/>
      <c r="N1319" s="652"/>
      <c r="O1319" s="652"/>
    </row>
    <row r="1320" spans="2:15" s="619" customFormat="1">
      <c r="B1320" s="818"/>
      <c r="C1320" s="818"/>
      <c r="D1320" s="819"/>
      <c r="E1320" s="819"/>
      <c r="F1320" s="819"/>
      <c r="G1320" s="819"/>
      <c r="H1320" s="819"/>
      <c r="I1320" s="819"/>
      <c r="J1320" s="819"/>
      <c r="K1320" s="820"/>
      <c r="L1320" s="819"/>
      <c r="M1320" s="652"/>
      <c r="N1320" s="652"/>
      <c r="O1320" s="652"/>
    </row>
    <row r="1321" spans="2:15" s="619" customFormat="1">
      <c r="B1321" s="818"/>
      <c r="C1321" s="818"/>
      <c r="D1321" s="819"/>
      <c r="E1321" s="819"/>
      <c r="F1321" s="819"/>
      <c r="G1321" s="819"/>
      <c r="H1321" s="819"/>
      <c r="I1321" s="819"/>
      <c r="J1321" s="819"/>
      <c r="K1321" s="820"/>
      <c r="L1321" s="819"/>
      <c r="M1321" s="652"/>
      <c r="N1321" s="652"/>
      <c r="O1321" s="652"/>
    </row>
    <row r="1322" spans="2:15" s="619" customFormat="1">
      <c r="B1322" s="818"/>
      <c r="C1322" s="818"/>
      <c r="D1322" s="819"/>
      <c r="E1322" s="819"/>
      <c r="F1322" s="819"/>
      <c r="G1322" s="819"/>
      <c r="H1322" s="819"/>
      <c r="I1322" s="819"/>
      <c r="J1322" s="819"/>
      <c r="K1322" s="820"/>
      <c r="L1322" s="819"/>
      <c r="M1322" s="652"/>
      <c r="N1322" s="652"/>
      <c r="O1322" s="652"/>
    </row>
    <row r="1323" spans="2:15" s="619" customFormat="1">
      <c r="B1323" s="818"/>
      <c r="C1323" s="818"/>
      <c r="D1323" s="819"/>
      <c r="E1323" s="819"/>
      <c r="F1323" s="819"/>
      <c r="G1323" s="819"/>
      <c r="H1323" s="819"/>
      <c r="I1323" s="819"/>
      <c r="J1323" s="819"/>
      <c r="K1323" s="820"/>
      <c r="L1323" s="819"/>
      <c r="M1323" s="652"/>
      <c r="N1323" s="652"/>
      <c r="O1323" s="652"/>
    </row>
    <row r="1324" spans="2:15" s="619" customFormat="1">
      <c r="B1324" s="818"/>
      <c r="C1324" s="818"/>
      <c r="D1324" s="819"/>
      <c r="E1324" s="819"/>
      <c r="F1324" s="819"/>
      <c r="G1324" s="819"/>
      <c r="H1324" s="819"/>
      <c r="I1324" s="819"/>
      <c r="J1324" s="819"/>
      <c r="K1324" s="820"/>
      <c r="L1324" s="819"/>
      <c r="M1324" s="652"/>
      <c r="N1324" s="652"/>
      <c r="O1324" s="652"/>
    </row>
    <row r="1325" spans="2:15" s="619" customFormat="1">
      <c r="B1325" s="818"/>
      <c r="C1325" s="818"/>
      <c r="D1325" s="819"/>
      <c r="E1325" s="819"/>
      <c r="F1325" s="819"/>
      <c r="G1325" s="819"/>
      <c r="H1325" s="819"/>
      <c r="I1325" s="819"/>
      <c r="J1325" s="819"/>
      <c r="K1325" s="820"/>
      <c r="L1325" s="819"/>
      <c r="M1325" s="652"/>
      <c r="N1325" s="652"/>
      <c r="O1325" s="652"/>
    </row>
    <row r="1326" spans="2:15" s="619" customFormat="1">
      <c r="B1326" s="818"/>
      <c r="C1326" s="818"/>
      <c r="D1326" s="819"/>
      <c r="E1326" s="819"/>
      <c r="F1326" s="819"/>
      <c r="G1326" s="819"/>
      <c r="H1326" s="819"/>
      <c r="I1326" s="819"/>
      <c r="J1326" s="819"/>
      <c r="K1326" s="820"/>
      <c r="L1326" s="819"/>
      <c r="M1326" s="652"/>
      <c r="N1326" s="652"/>
      <c r="O1326" s="652"/>
    </row>
    <row r="1327" spans="2:15" s="619" customFormat="1">
      <c r="B1327" s="818"/>
      <c r="C1327" s="818"/>
      <c r="D1327" s="819"/>
      <c r="E1327" s="819"/>
      <c r="F1327" s="819"/>
      <c r="G1327" s="819"/>
      <c r="H1327" s="819"/>
      <c r="I1327" s="819"/>
      <c r="J1327" s="819"/>
      <c r="K1327" s="820"/>
      <c r="L1327" s="819"/>
      <c r="M1327" s="652"/>
      <c r="N1327" s="652"/>
      <c r="O1327" s="652"/>
    </row>
    <row r="1328" spans="2:15" s="619" customFormat="1">
      <c r="B1328" s="818"/>
      <c r="C1328" s="818"/>
      <c r="D1328" s="819"/>
      <c r="E1328" s="819"/>
      <c r="F1328" s="819"/>
      <c r="G1328" s="819"/>
      <c r="H1328" s="819"/>
      <c r="I1328" s="819"/>
      <c r="J1328" s="819"/>
      <c r="K1328" s="820"/>
      <c r="L1328" s="819"/>
      <c r="M1328" s="652"/>
      <c r="N1328" s="652"/>
      <c r="O1328" s="652"/>
    </row>
    <row r="1329" spans="2:15" s="619" customFormat="1">
      <c r="B1329" s="818"/>
      <c r="C1329" s="818"/>
      <c r="D1329" s="819"/>
      <c r="E1329" s="819"/>
      <c r="F1329" s="819"/>
      <c r="G1329" s="819"/>
      <c r="H1329" s="819"/>
      <c r="I1329" s="819"/>
      <c r="J1329" s="819"/>
      <c r="K1329" s="820"/>
      <c r="L1329" s="819"/>
      <c r="M1329" s="652"/>
      <c r="N1329" s="652"/>
      <c r="O1329" s="652"/>
    </row>
    <row r="1330" spans="2:15" s="619" customFormat="1">
      <c r="B1330" s="818"/>
      <c r="C1330" s="818"/>
      <c r="D1330" s="819"/>
      <c r="E1330" s="819"/>
      <c r="F1330" s="819"/>
      <c r="G1330" s="819"/>
      <c r="H1330" s="819"/>
      <c r="I1330" s="819"/>
      <c r="J1330" s="819"/>
      <c r="K1330" s="820"/>
      <c r="L1330" s="819"/>
      <c r="M1330" s="652"/>
      <c r="N1330" s="652"/>
      <c r="O1330" s="652"/>
    </row>
    <row r="1331" spans="2:15" s="619" customFormat="1">
      <c r="B1331" s="818"/>
      <c r="C1331" s="818"/>
      <c r="D1331" s="819"/>
      <c r="E1331" s="819"/>
      <c r="F1331" s="819"/>
      <c r="G1331" s="819"/>
      <c r="H1331" s="819"/>
      <c r="I1331" s="819"/>
      <c r="J1331" s="819"/>
      <c r="K1331" s="820"/>
      <c r="L1331" s="819"/>
      <c r="M1331" s="652"/>
      <c r="N1331" s="652"/>
      <c r="O1331" s="652"/>
    </row>
    <row r="1332" spans="2:15" s="619" customFormat="1">
      <c r="B1332" s="818"/>
      <c r="C1332" s="818"/>
      <c r="D1332" s="819"/>
      <c r="E1332" s="819"/>
      <c r="F1332" s="819"/>
      <c r="G1332" s="819"/>
      <c r="H1332" s="819"/>
      <c r="I1332" s="819"/>
      <c r="J1332" s="819"/>
      <c r="K1332" s="820"/>
      <c r="L1332" s="819"/>
      <c r="M1332" s="652"/>
      <c r="N1332" s="652"/>
      <c r="O1332" s="652"/>
    </row>
    <row r="1333" spans="2:15" s="619" customFormat="1">
      <c r="B1333" s="818"/>
      <c r="C1333" s="818"/>
      <c r="D1333" s="819"/>
      <c r="E1333" s="819"/>
      <c r="F1333" s="819"/>
      <c r="G1333" s="819"/>
      <c r="H1333" s="819"/>
      <c r="I1333" s="819"/>
      <c r="J1333" s="819"/>
      <c r="K1333" s="820"/>
      <c r="L1333" s="819"/>
      <c r="M1333" s="652"/>
      <c r="N1333" s="652"/>
      <c r="O1333" s="652"/>
    </row>
    <row r="1334" spans="2:15" s="619" customFormat="1">
      <c r="B1334" s="818"/>
      <c r="C1334" s="818"/>
      <c r="D1334" s="819"/>
      <c r="E1334" s="819"/>
      <c r="F1334" s="819"/>
      <c r="G1334" s="819"/>
      <c r="H1334" s="819"/>
      <c r="I1334" s="819"/>
      <c r="J1334" s="819"/>
      <c r="K1334" s="820"/>
      <c r="L1334" s="819"/>
      <c r="M1334" s="652"/>
      <c r="N1334" s="652"/>
      <c r="O1334" s="652"/>
    </row>
    <row r="1335" spans="2:15" s="619" customFormat="1">
      <c r="B1335" s="818"/>
      <c r="C1335" s="818"/>
      <c r="D1335" s="819"/>
      <c r="E1335" s="819"/>
      <c r="F1335" s="819"/>
      <c r="G1335" s="819"/>
      <c r="H1335" s="819"/>
      <c r="I1335" s="819"/>
      <c r="J1335" s="819"/>
      <c r="K1335" s="820"/>
      <c r="L1335" s="819"/>
      <c r="M1335" s="652"/>
      <c r="N1335" s="652"/>
      <c r="O1335" s="652"/>
    </row>
    <row r="1336" spans="2:15" s="619" customFormat="1">
      <c r="B1336" s="818"/>
      <c r="C1336" s="818"/>
      <c r="D1336" s="819"/>
      <c r="E1336" s="819"/>
      <c r="F1336" s="819"/>
      <c r="G1336" s="819"/>
      <c r="H1336" s="819"/>
      <c r="I1336" s="819"/>
      <c r="J1336" s="819"/>
      <c r="K1336" s="820"/>
      <c r="L1336" s="819"/>
      <c r="M1336" s="652"/>
      <c r="N1336" s="652"/>
      <c r="O1336" s="652"/>
    </row>
    <row r="1337" spans="2:15" s="619" customFormat="1">
      <c r="B1337" s="818"/>
      <c r="C1337" s="818"/>
      <c r="D1337" s="819"/>
      <c r="E1337" s="819"/>
      <c r="F1337" s="819"/>
      <c r="G1337" s="819"/>
      <c r="H1337" s="819"/>
      <c r="I1337" s="819"/>
      <c r="J1337" s="819"/>
      <c r="K1337" s="820"/>
      <c r="L1337" s="819"/>
      <c r="M1337" s="652"/>
      <c r="N1337" s="652"/>
      <c r="O1337" s="652"/>
    </row>
    <row r="1338" spans="2:15" s="619" customFormat="1">
      <c r="B1338" s="818"/>
      <c r="C1338" s="818"/>
      <c r="D1338" s="819"/>
      <c r="E1338" s="819"/>
      <c r="F1338" s="819"/>
      <c r="G1338" s="819"/>
      <c r="H1338" s="819"/>
      <c r="I1338" s="819"/>
      <c r="J1338" s="819"/>
      <c r="K1338" s="820"/>
      <c r="L1338" s="819"/>
      <c r="M1338" s="652"/>
      <c r="N1338" s="652"/>
      <c r="O1338" s="652"/>
    </row>
    <row r="1339" spans="2:15" s="619" customFormat="1">
      <c r="B1339" s="818"/>
      <c r="C1339" s="818"/>
      <c r="D1339" s="819"/>
      <c r="E1339" s="819"/>
      <c r="F1339" s="819"/>
      <c r="G1339" s="819"/>
      <c r="H1339" s="819"/>
      <c r="I1339" s="819"/>
      <c r="J1339" s="819"/>
      <c r="K1339" s="820"/>
      <c r="L1339" s="819"/>
      <c r="M1339" s="652"/>
      <c r="N1339" s="652"/>
      <c r="O1339" s="652"/>
    </row>
    <row r="1340" spans="2:15" s="619" customFormat="1">
      <c r="B1340" s="818"/>
      <c r="C1340" s="818"/>
      <c r="D1340" s="819"/>
      <c r="E1340" s="819"/>
      <c r="F1340" s="819"/>
      <c r="G1340" s="819"/>
      <c r="H1340" s="819"/>
      <c r="I1340" s="819"/>
      <c r="J1340" s="819"/>
      <c r="K1340" s="820"/>
      <c r="L1340" s="819"/>
      <c r="M1340" s="652"/>
      <c r="N1340" s="652"/>
      <c r="O1340" s="652"/>
    </row>
    <row r="1341" spans="2:15" s="619" customFormat="1">
      <c r="B1341" s="818"/>
      <c r="C1341" s="818"/>
      <c r="D1341" s="819"/>
      <c r="E1341" s="819"/>
      <c r="F1341" s="819"/>
      <c r="G1341" s="819"/>
      <c r="H1341" s="819"/>
      <c r="I1341" s="819"/>
      <c r="J1341" s="819"/>
      <c r="K1341" s="820"/>
      <c r="L1341" s="819"/>
      <c r="M1341" s="652"/>
      <c r="N1341" s="652"/>
      <c r="O1341" s="652"/>
    </row>
    <row r="1342" spans="2:15" s="619" customFormat="1">
      <c r="B1342" s="818"/>
      <c r="C1342" s="818"/>
      <c r="D1342" s="819"/>
      <c r="E1342" s="819"/>
      <c r="F1342" s="819"/>
      <c r="G1342" s="819"/>
      <c r="H1342" s="819"/>
      <c r="I1342" s="819"/>
      <c r="J1342" s="819"/>
      <c r="K1342" s="820"/>
      <c r="L1342" s="819"/>
      <c r="M1342" s="652"/>
      <c r="N1342" s="652"/>
      <c r="O1342" s="652"/>
    </row>
    <row r="1343" spans="2:15" s="619" customFormat="1">
      <c r="B1343" s="818"/>
      <c r="C1343" s="818"/>
      <c r="D1343" s="819"/>
      <c r="E1343" s="819"/>
      <c r="F1343" s="819"/>
      <c r="G1343" s="819"/>
      <c r="H1343" s="819"/>
      <c r="I1343" s="819"/>
      <c r="J1343" s="819"/>
      <c r="K1343" s="820"/>
      <c r="L1343" s="819"/>
      <c r="M1343" s="652"/>
      <c r="N1343" s="652"/>
      <c r="O1343" s="652"/>
    </row>
    <row r="1344" spans="2:15" s="619" customFormat="1">
      <c r="B1344" s="818"/>
      <c r="C1344" s="818"/>
      <c r="D1344" s="819"/>
      <c r="E1344" s="819"/>
      <c r="F1344" s="819"/>
      <c r="G1344" s="819"/>
      <c r="H1344" s="819"/>
      <c r="I1344" s="819"/>
      <c r="J1344" s="819"/>
      <c r="K1344" s="820"/>
      <c r="L1344" s="819"/>
      <c r="M1344" s="652"/>
      <c r="N1344" s="652"/>
      <c r="O1344" s="652"/>
    </row>
    <row r="1345" spans="2:15" s="619" customFormat="1">
      <c r="B1345" s="818"/>
      <c r="C1345" s="818"/>
      <c r="D1345" s="819"/>
      <c r="E1345" s="819"/>
      <c r="F1345" s="819"/>
      <c r="G1345" s="819"/>
      <c r="H1345" s="819"/>
      <c r="I1345" s="819"/>
      <c r="J1345" s="819"/>
      <c r="K1345" s="820"/>
      <c r="L1345" s="819"/>
      <c r="M1345" s="652"/>
      <c r="N1345" s="652"/>
      <c r="O1345" s="652"/>
    </row>
    <row r="1346" spans="2:15" s="619" customFormat="1">
      <c r="B1346" s="818"/>
      <c r="C1346" s="818"/>
      <c r="D1346" s="819"/>
      <c r="E1346" s="819"/>
      <c r="F1346" s="819"/>
      <c r="G1346" s="819"/>
      <c r="H1346" s="819"/>
      <c r="I1346" s="819"/>
      <c r="J1346" s="819"/>
      <c r="K1346" s="820"/>
      <c r="L1346" s="819"/>
      <c r="M1346" s="652"/>
      <c r="N1346" s="652"/>
      <c r="O1346" s="652"/>
    </row>
    <row r="1347" spans="2:15" s="619" customFormat="1">
      <c r="B1347" s="818"/>
      <c r="C1347" s="818"/>
      <c r="D1347" s="819"/>
      <c r="E1347" s="819"/>
      <c r="F1347" s="819"/>
      <c r="G1347" s="819"/>
      <c r="H1347" s="819"/>
      <c r="I1347" s="819"/>
      <c r="J1347" s="819"/>
      <c r="K1347" s="820"/>
      <c r="L1347" s="819"/>
      <c r="M1347" s="652"/>
      <c r="N1347" s="652"/>
      <c r="O1347" s="652"/>
    </row>
    <row r="1348" spans="2:15" s="619" customFormat="1">
      <c r="B1348" s="818"/>
      <c r="C1348" s="818"/>
      <c r="D1348" s="819"/>
      <c r="E1348" s="819"/>
      <c r="F1348" s="819"/>
      <c r="G1348" s="819"/>
      <c r="H1348" s="819"/>
      <c r="I1348" s="819"/>
      <c r="J1348" s="819"/>
      <c r="K1348" s="820"/>
      <c r="L1348" s="819"/>
      <c r="M1348" s="652"/>
      <c r="N1348" s="652"/>
      <c r="O1348" s="652"/>
    </row>
    <row r="1349" spans="2:15" s="619" customFormat="1">
      <c r="B1349" s="818"/>
      <c r="C1349" s="818"/>
      <c r="D1349" s="819"/>
      <c r="E1349" s="819"/>
      <c r="F1349" s="819"/>
      <c r="G1349" s="819"/>
      <c r="H1349" s="819"/>
      <c r="I1349" s="819"/>
      <c r="J1349" s="819"/>
      <c r="K1349" s="820"/>
      <c r="L1349" s="819"/>
      <c r="M1349" s="652"/>
      <c r="N1349" s="652"/>
      <c r="O1349" s="652"/>
    </row>
    <row r="1350" spans="2:15" s="619" customFormat="1">
      <c r="B1350" s="818"/>
      <c r="C1350" s="818"/>
      <c r="D1350" s="819"/>
      <c r="E1350" s="819"/>
      <c r="F1350" s="819"/>
      <c r="G1350" s="819"/>
      <c r="H1350" s="819"/>
      <c r="I1350" s="819"/>
      <c r="J1350" s="819"/>
      <c r="K1350" s="820"/>
      <c r="L1350" s="819"/>
      <c r="M1350" s="652"/>
      <c r="N1350" s="652"/>
      <c r="O1350" s="652"/>
    </row>
    <row r="1351" spans="2:15" s="619" customFormat="1">
      <c r="B1351" s="818"/>
      <c r="C1351" s="818"/>
      <c r="D1351" s="819"/>
      <c r="E1351" s="819"/>
      <c r="F1351" s="819"/>
      <c r="G1351" s="819"/>
      <c r="H1351" s="819"/>
      <c r="I1351" s="819"/>
      <c r="J1351" s="819"/>
      <c r="K1351" s="820"/>
      <c r="L1351" s="819"/>
      <c r="M1351" s="652"/>
      <c r="N1351" s="652"/>
      <c r="O1351" s="652"/>
    </row>
    <row r="1352" spans="2:15" s="619" customFormat="1">
      <c r="B1352" s="818"/>
      <c r="C1352" s="818"/>
      <c r="D1352" s="819"/>
      <c r="E1352" s="819"/>
      <c r="F1352" s="819"/>
      <c r="G1352" s="819"/>
      <c r="H1352" s="819"/>
      <c r="I1352" s="819"/>
      <c r="J1352" s="819"/>
      <c r="K1352" s="820"/>
      <c r="L1352" s="819"/>
      <c r="M1352" s="652"/>
      <c r="N1352" s="652"/>
      <c r="O1352" s="652"/>
    </row>
    <row r="1353" spans="2:15" s="619" customFormat="1">
      <c r="B1353" s="818"/>
      <c r="C1353" s="818"/>
      <c r="D1353" s="819"/>
      <c r="E1353" s="819"/>
      <c r="F1353" s="819"/>
      <c r="G1353" s="819"/>
      <c r="H1353" s="819"/>
      <c r="I1353" s="819"/>
      <c r="J1353" s="819"/>
      <c r="K1353" s="820"/>
      <c r="L1353" s="819"/>
      <c r="M1353" s="652"/>
      <c r="N1353" s="652"/>
      <c r="O1353" s="652"/>
    </row>
    <row r="1354" spans="2:15" s="619" customFormat="1">
      <c r="B1354" s="818"/>
      <c r="C1354" s="818"/>
      <c r="D1354" s="819"/>
      <c r="E1354" s="819"/>
      <c r="F1354" s="819"/>
      <c r="G1354" s="819"/>
      <c r="H1354" s="819"/>
      <c r="I1354" s="819"/>
      <c r="J1354" s="819"/>
      <c r="K1354" s="820"/>
      <c r="L1354" s="819"/>
      <c r="M1354" s="652"/>
      <c r="N1354" s="652"/>
      <c r="O1354" s="652"/>
    </row>
    <row r="1355" spans="2:15" s="619" customFormat="1">
      <c r="B1355" s="818"/>
      <c r="C1355" s="818"/>
      <c r="D1355" s="819"/>
      <c r="E1355" s="819"/>
      <c r="F1355" s="819"/>
      <c r="G1355" s="819"/>
      <c r="H1355" s="819"/>
      <c r="I1355" s="819"/>
      <c r="J1355" s="819"/>
      <c r="K1355" s="820"/>
      <c r="L1355" s="819"/>
      <c r="M1355" s="652"/>
      <c r="N1355" s="652"/>
      <c r="O1355" s="652"/>
    </row>
    <row r="1356" spans="2:15" s="619" customFormat="1">
      <c r="B1356" s="818"/>
      <c r="C1356" s="818"/>
      <c r="D1356" s="819"/>
      <c r="E1356" s="819"/>
      <c r="F1356" s="819"/>
      <c r="G1356" s="819"/>
      <c r="H1356" s="819"/>
      <c r="I1356" s="819"/>
      <c r="J1356" s="819"/>
      <c r="K1356" s="820"/>
      <c r="L1356" s="819"/>
      <c r="M1356" s="652"/>
      <c r="N1356" s="652"/>
      <c r="O1356" s="652"/>
    </row>
    <row r="1357" spans="2:15" s="619" customFormat="1">
      <c r="B1357" s="818"/>
      <c r="C1357" s="818"/>
      <c r="D1357" s="819"/>
      <c r="E1357" s="819"/>
      <c r="F1357" s="819"/>
      <c r="G1357" s="819"/>
      <c r="H1357" s="819"/>
      <c r="I1357" s="819"/>
      <c r="J1357" s="819"/>
      <c r="K1357" s="820"/>
      <c r="L1357" s="819"/>
      <c r="M1357" s="652"/>
      <c r="N1357" s="652"/>
      <c r="O1357" s="652"/>
    </row>
    <row r="1358" spans="2:15" s="619" customFormat="1">
      <c r="B1358" s="818"/>
      <c r="C1358" s="818"/>
      <c r="D1358" s="819"/>
      <c r="E1358" s="819"/>
      <c r="F1358" s="819"/>
      <c r="G1358" s="819"/>
      <c r="H1358" s="819"/>
      <c r="I1358" s="819"/>
      <c r="J1358" s="819"/>
      <c r="K1358" s="820"/>
      <c r="L1358" s="819"/>
      <c r="M1358" s="652"/>
      <c r="N1358" s="652"/>
      <c r="O1358" s="652"/>
    </row>
    <row r="1359" spans="2:15" s="619" customFormat="1">
      <c r="B1359" s="818"/>
      <c r="C1359" s="818"/>
      <c r="D1359" s="819"/>
      <c r="E1359" s="819"/>
      <c r="F1359" s="819"/>
      <c r="G1359" s="819"/>
      <c r="H1359" s="819"/>
      <c r="I1359" s="819"/>
      <c r="J1359" s="819"/>
      <c r="K1359" s="820"/>
      <c r="L1359" s="819"/>
      <c r="M1359" s="652"/>
      <c r="N1359" s="652"/>
      <c r="O1359" s="652"/>
    </row>
    <row r="1360" spans="2:15" s="619" customFormat="1">
      <c r="B1360" s="818"/>
      <c r="C1360" s="818"/>
      <c r="D1360" s="819"/>
      <c r="E1360" s="819"/>
      <c r="F1360" s="819"/>
      <c r="G1360" s="819"/>
      <c r="H1360" s="819"/>
      <c r="I1360" s="819"/>
      <c r="J1360" s="819"/>
      <c r="K1360" s="820"/>
      <c r="L1360" s="819"/>
      <c r="M1360" s="652"/>
      <c r="N1360" s="652"/>
      <c r="O1360" s="652"/>
    </row>
    <row r="1361" spans="2:15" s="619" customFormat="1">
      <c r="B1361" s="818"/>
      <c r="C1361" s="818"/>
      <c r="D1361" s="819"/>
      <c r="E1361" s="819"/>
      <c r="F1361" s="819"/>
      <c r="G1361" s="819"/>
      <c r="H1361" s="819"/>
      <c r="I1361" s="819"/>
      <c r="J1361" s="819"/>
      <c r="K1361" s="820"/>
      <c r="L1361" s="819"/>
      <c r="M1361" s="652"/>
      <c r="N1361" s="652"/>
      <c r="O1361" s="652"/>
    </row>
    <row r="1362" spans="2:15" s="619" customFormat="1">
      <c r="B1362" s="818"/>
      <c r="C1362" s="818"/>
      <c r="D1362" s="819"/>
      <c r="E1362" s="819"/>
      <c r="F1362" s="819"/>
      <c r="G1362" s="819"/>
      <c r="H1362" s="819"/>
      <c r="I1362" s="819"/>
      <c r="J1362" s="819"/>
      <c r="K1362" s="820"/>
      <c r="L1362" s="819"/>
      <c r="M1362" s="652"/>
      <c r="N1362" s="652"/>
      <c r="O1362" s="652"/>
    </row>
    <row r="1363" spans="2:15" s="619" customFormat="1">
      <c r="B1363" s="818"/>
      <c r="C1363" s="818"/>
      <c r="D1363" s="819"/>
      <c r="E1363" s="819"/>
      <c r="F1363" s="819"/>
      <c r="G1363" s="819"/>
      <c r="H1363" s="819"/>
      <c r="I1363" s="819"/>
      <c r="J1363" s="819"/>
      <c r="K1363" s="820"/>
      <c r="L1363" s="819"/>
      <c r="M1363" s="652"/>
      <c r="N1363" s="652"/>
      <c r="O1363" s="652"/>
    </row>
    <row r="1364" spans="2:15" s="619" customFormat="1">
      <c r="B1364" s="818"/>
      <c r="C1364" s="818"/>
      <c r="D1364" s="819"/>
      <c r="E1364" s="819"/>
      <c r="F1364" s="819"/>
      <c r="G1364" s="819"/>
      <c r="H1364" s="819"/>
      <c r="I1364" s="819"/>
      <c r="J1364" s="819"/>
      <c r="K1364" s="820"/>
      <c r="L1364" s="819"/>
      <c r="M1364" s="652"/>
      <c r="N1364" s="652"/>
      <c r="O1364" s="652"/>
    </row>
    <row r="1365" spans="2:15" s="619" customFormat="1">
      <c r="B1365" s="818"/>
      <c r="C1365" s="818"/>
      <c r="D1365" s="819"/>
      <c r="E1365" s="819"/>
      <c r="F1365" s="819"/>
      <c r="G1365" s="819"/>
      <c r="H1365" s="819"/>
      <c r="I1365" s="819"/>
      <c r="J1365" s="819"/>
      <c r="K1365" s="820"/>
      <c r="L1365" s="819"/>
      <c r="M1365" s="652"/>
      <c r="N1365" s="652"/>
      <c r="O1365" s="652"/>
    </row>
    <row r="1366" spans="2:15" s="619" customFormat="1">
      <c r="B1366" s="818"/>
      <c r="C1366" s="818"/>
      <c r="D1366" s="819"/>
      <c r="E1366" s="819"/>
      <c r="F1366" s="819"/>
      <c r="G1366" s="819"/>
      <c r="H1366" s="819"/>
      <c r="I1366" s="819"/>
      <c r="J1366" s="819"/>
      <c r="K1366" s="820"/>
      <c r="L1366" s="819"/>
      <c r="M1366" s="652"/>
      <c r="N1366" s="652"/>
      <c r="O1366" s="652"/>
    </row>
    <row r="1367" spans="2:15" s="619" customFormat="1">
      <c r="B1367" s="818"/>
      <c r="C1367" s="818"/>
      <c r="D1367" s="819"/>
      <c r="E1367" s="819"/>
      <c r="F1367" s="819"/>
      <c r="G1367" s="819"/>
      <c r="H1367" s="819"/>
      <c r="I1367" s="819"/>
      <c r="J1367" s="819"/>
      <c r="K1367" s="820"/>
      <c r="L1367" s="819"/>
      <c r="M1367" s="652"/>
      <c r="N1367" s="652"/>
      <c r="O1367" s="652"/>
    </row>
    <row r="1368" spans="2:15" s="619" customFormat="1">
      <c r="B1368" s="818"/>
      <c r="C1368" s="818"/>
      <c r="D1368" s="819"/>
      <c r="E1368" s="819"/>
      <c r="F1368" s="819"/>
      <c r="G1368" s="819"/>
      <c r="H1368" s="819"/>
      <c r="I1368" s="819"/>
      <c r="J1368" s="819"/>
      <c r="K1368" s="820"/>
      <c r="L1368" s="819"/>
      <c r="M1368" s="652"/>
      <c r="N1368" s="652"/>
      <c r="O1368" s="652"/>
    </row>
    <row r="1369" spans="2:15" s="619" customFormat="1">
      <c r="B1369" s="818"/>
      <c r="C1369" s="818"/>
      <c r="D1369" s="819"/>
      <c r="E1369" s="819"/>
      <c r="F1369" s="819"/>
      <c r="G1369" s="819"/>
      <c r="H1369" s="819"/>
      <c r="I1369" s="819"/>
      <c r="J1369" s="819"/>
      <c r="K1369" s="820"/>
      <c r="L1369" s="819"/>
      <c r="M1369" s="652"/>
      <c r="N1369" s="652"/>
      <c r="O1369" s="652"/>
    </row>
    <row r="1370" spans="2:15" s="619" customFormat="1">
      <c r="B1370" s="818"/>
      <c r="C1370" s="818"/>
      <c r="D1370" s="819"/>
      <c r="E1370" s="819"/>
      <c r="F1370" s="819"/>
      <c r="G1370" s="819"/>
      <c r="H1370" s="819"/>
      <c r="I1370" s="819"/>
      <c r="J1370" s="819"/>
      <c r="K1370" s="820"/>
      <c r="L1370" s="819"/>
      <c r="M1370" s="652"/>
      <c r="N1370" s="652"/>
      <c r="O1370" s="652"/>
    </row>
    <row r="1371" spans="2:15" s="619" customFormat="1">
      <c r="B1371" s="818"/>
      <c r="C1371" s="818"/>
      <c r="D1371" s="819"/>
      <c r="E1371" s="819"/>
      <c r="F1371" s="819"/>
      <c r="G1371" s="819"/>
      <c r="H1371" s="819"/>
      <c r="I1371" s="819"/>
      <c r="J1371" s="819"/>
      <c r="K1371" s="820"/>
      <c r="L1371" s="819"/>
      <c r="M1371" s="652"/>
      <c r="N1371" s="652"/>
      <c r="O1371" s="652"/>
    </row>
    <row r="1372" spans="2:15" s="619" customFormat="1">
      <c r="B1372" s="818"/>
      <c r="C1372" s="818"/>
      <c r="D1372" s="819"/>
      <c r="E1372" s="819"/>
      <c r="F1372" s="819"/>
      <c r="G1372" s="819"/>
      <c r="H1372" s="819"/>
      <c r="I1372" s="819"/>
      <c r="J1372" s="819"/>
      <c r="K1372" s="820"/>
      <c r="L1372" s="819"/>
      <c r="M1372" s="652"/>
      <c r="N1372" s="652"/>
      <c r="O1372" s="652"/>
    </row>
    <row r="1373" spans="2:15" s="619" customFormat="1">
      <c r="B1373" s="818"/>
      <c r="C1373" s="818"/>
      <c r="D1373" s="819"/>
      <c r="E1373" s="819"/>
      <c r="F1373" s="819"/>
      <c r="G1373" s="819"/>
      <c r="H1373" s="819"/>
      <c r="I1373" s="819"/>
      <c r="J1373" s="819"/>
      <c r="K1373" s="820"/>
      <c r="L1373" s="819"/>
      <c r="M1373" s="652"/>
      <c r="N1373" s="652"/>
      <c r="O1373" s="652"/>
    </row>
    <row r="1374" spans="2:15" s="619" customFormat="1">
      <c r="B1374" s="818"/>
      <c r="C1374" s="818"/>
      <c r="D1374" s="819"/>
      <c r="E1374" s="819"/>
      <c r="F1374" s="819"/>
      <c r="G1374" s="819"/>
      <c r="H1374" s="819"/>
      <c r="I1374" s="819"/>
      <c r="J1374" s="819"/>
      <c r="K1374" s="820"/>
      <c r="L1374" s="819"/>
      <c r="M1374" s="652"/>
      <c r="N1374" s="652"/>
      <c r="O1374" s="652"/>
    </row>
    <row r="1375" spans="2:15" s="619" customFormat="1">
      <c r="B1375" s="818"/>
      <c r="C1375" s="818"/>
      <c r="D1375" s="819"/>
      <c r="E1375" s="819"/>
      <c r="F1375" s="819"/>
      <c r="G1375" s="819"/>
      <c r="H1375" s="819"/>
      <c r="I1375" s="819"/>
      <c r="J1375" s="819"/>
      <c r="K1375" s="820"/>
      <c r="L1375" s="819"/>
      <c r="M1375" s="652"/>
      <c r="N1375" s="652"/>
      <c r="O1375" s="652"/>
    </row>
    <row r="1376" spans="2:15" s="619" customFormat="1">
      <c r="B1376" s="818"/>
      <c r="C1376" s="818"/>
      <c r="D1376" s="819"/>
      <c r="E1376" s="819"/>
      <c r="F1376" s="819"/>
      <c r="G1376" s="819"/>
      <c r="H1376" s="819"/>
      <c r="I1376" s="819"/>
      <c r="J1376" s="819"/>
      <c r="K1376" s="820"/>
      <c r="L1376" s="819"/>
      <c r="M1376" s="652"/>
      <c r="N1376" s="652"/>
      <c r="O1376" s="652"/>
    </row>
    <row r="1377" spans="2:15" s="619" customFormat="1">
      <c r="B1377" s="818"/>
      <c r="C1377" s="818"/>
      <c r="D1377" s="819"/>
      <c r="E1377" s="819"/>
      <c r="F1377" s="819"/>
      <c r="G1377" s="819"/>
      <c r="H1377" s="819"/>
      <c r="I1377" s="819"/>
      <c r="J1377" s="819"/>
      <c r="K1377" s="820"/>
      <c r="L1377" s="819"/>
      <c r="M1377" s="652"/>
      <c r="N1377" s="652"/>
      <c r="O1377" s="652"/>
    </row>
    <row r="1378" spans="2:15" s="619" customFormat="1">
      <c r="B1378" s="818"/>
      <c r="C1378" s="818"/>
      <c r="D1378" s="819"/>
      <c r="E1378" s="819"/>
      <c r="F1378" s="819"/>
      <c r="G1378" s="819"/>
      <c r="H1378" s="819"/>
      <c r="I1378" s="819"/>
      <c r="J1378" s="819"/>
      <c r="K1378" s="820"/>
      <c r="L1378" s="819"/>
      <c r="M1378" s="652"/>
      <c r="N1378" s="652"/>
      <c r="O1378" s="652"/>
    </row>
    <row r="1379" spans="2:15" s="619" customFormat="1">
      <c r="B1379" s="818"/>
      <c r="C1379" s="818"/>
      <c r="D1379" s="819"/>
      <c r="E1379" s="819"/>
      <c r="F1379" s="819"/>
      <c r="G1379" s="819"/>
      <c r="H1379" s="819"/>
      <c r="I1379" s="819"/>
      <c r="J1379" s="819"/>
      <c r="K1379" s="820"/>
      <c r="L1379" s="819"/>
      <c r="M1379" s="652"/>
      <c r="N1379" s="652"/>
      <c r="O1379" s="652"/>
    </row>
    <row r="1380" spans="2:15" s="619" customFormat="1">
      <c r="B1380" s="818"/>
      <c r="C1380" s="818"/>
      <c r="D1380" s="819"/>
      <c r="E1380" s="819"/>
      <c r="F1380" s="819"/>
      <c r="G1380" s="819"/>
      <c r="H1380" s="819"/>
      <c r="I1380" s="819"/>
      <c r="J1380" s="819"/>
      <c r="K1380" s="820"/>
      <c r="L1380" s="819"/>
      <c r="M1380" s="652"/>
      <c r="N1380" s="652"/>
      <c r="O1380" s="652"/>
    </row>
    <row r="1381" spans="2:15" s="619" customFormat="1">
      <c r="B1381" s="818"/>
      <c r="C1381" s="818"/>
      <c r="D1381" s="819"/>
      <c r="E1381" s="819"/>
      <c r="F1381" s="819"/>
      <c r="G1381" s="819"/>
      <c r="H1381" s="819"/>
      <c r="I1381" s="819"/>
      <c r="J1381" s="819"/>
      <c r="K1381" s="820"/>
      <c r="L1381" s="819"/>
      <c r="M1381" s="652"/>
      <c r="N1381" s="652"/>
      <c r="O1381" s="652"/>
    </row>
    <row r="1382" spans="2:15" s="619" customFormat="1">
      <c r="B1382" s="818"/>
      <c r="C1382" s="818"/>
      <c r="D1382" s="819"/>
      <c r="E1382" s="819"/>
      <c r="F1382" s="819"/>
      <c r="G1382" s="819"/>
      <c r="H1382" s="819"/>
      <c r="I1382" s="819"/>
      <c r="J1382" s="819"/>
      <c r="K1382" s="820"/>
      <c r="L1382" s="819"/>
      <c r="M1382" s="652"/>
      <c r="N1382" s="652"/>
      <c r="O1382" s="652"/>
    </row>
    <row r="1383" spans="2:15" s="619" customFormat="1">
      <c r="B1383" s="818"/>
      <c r="C1383" s="818"/>
      <c r="D1383" s="819"/>
      <c r="E1383" s="819"/>
      <c r="F1383" s="819"/>
      <c r="G1383" s="819"/>
      <c r="H1383" s="819"/>
      <c r="I1383" s="819"/>
      <c r="J1383" s="819"/>
      <c r="K1383" s="820"/>
      <c r="L1383" s="819"/>
      <c r="M1383" s="652"/>
      <c r="N1383" s="652"/>
      <c r="O1383" s="652"/>
    </row>
    <row r="1384" spans="2:15" s="619" customFormat="1">
      <c r="B1384" s="818"/>
      <c r="C1384" s="818"/>
      <c r="D1384" s="819"/>
      <c r="E1384" s="819"/>
      <c r="F1384" s="819"/>
      <c r="G1384" s="819"/>
      <c r="H1384" s="819"/>
      <c r="I1384" s="819"/>
      <c r="J1384" s="819"/>
      <c r="K1384" s="820"/>
      <c r="L1384" s="819"/>
      <c r="M1384" s="652"/>
      <c r="N1384" s="652"/>
      <c r="O1384" s="652"/>
    </row>
    <row r="1385" spans="2:15" s="619" customFormat="1">
      <c r="B1385" s="818"/>
      <c r="C1385" s="818"/>
      <c r="D1385" s="819"/>
      <c r="E1385" s="819"/>
      <c r="F1385" s="819"/>
      <c r="G1385" s="819"/>
      <c r="H1385" s="819"/>
      <c r="I1385" s="819"/>
      <c r="J1385" s="819"/>
      <c r="K1385" s="820"/>
      <c r="L1385" s="819"/>
      <c r="M1385" s="652"/>
      <c r="N1385" s="652"/>
      <c r="O1385" s="652"/>
    </row>
    <row r="1386" spans="2:15" s="619" customFormat="1">
      <c r="B1386" s="818"/>
      <c r="C1386" s="818"/>
      <c r="D1386" s="819"/>
      <c r="E1386" s="819"/>
      <c r="F1386" s="819"/>
      <c r="G1386" s="819"/>
      <c r="H1386" s="819"/>
      <c r="I1386" s="819"/>
      <c r="J1386" s="819"/>
      <c r="K1386" s="820"/>
      <c r="L1386" s="819"/>
      <c r="M1386" s="652"/>
      <c r="N1386" s="652"/>
      <c r="O1386" s="652"/>
    </row>
    <row r="1387" spans="2:15" s="619" customFormat="1">
      <c r="B1387" s="818"/>
      <c r="C1387" s="818"/>
      <c r="D1387" s="819"/>
      <c r="E1387" s="819"/>
      <c r="F1387" s="819"/>
      <c r="G1387" s="819"/>
      <c r="H1387" s="819"/>
      <c r="I1387" s="819"/>
      <c r="J1387" s="819"/>
      <c r="K1387" s="820"/>
      <c r="L1387" s="819"/>
      <c r="M1387" s="652"/>
      <c r="N1387" s="652"/>
      <c r="O1387" s="652"/>
    </row>
    <row r="1388" spans="2:15" s="619" customFormat="1">
      <c r="B1388" s="818"/>
      <c r="C1388" s="818"/>
      <c r="D1388" s="819"/>
      <c r="E1388" s="819"/>
      <c r="F1388" s="819"/>
      <c r="G1388" s="819"/>
      <c r="H1388" s="819"/>
      <c r="I1388" s="819"/>
      <c r="J1388" s="819"/>
      <c r="K1388" s="820"/>
      <c r="L1388" s="819"/>
      <c r="M1388" s="652"/>
      <c r="N1388" s="652"/>
      <c r="O1388" s="652"/>
    </row>
    <row r="1389" spans="2:15" s="619" customFormat="1">
      <c r="B1389" s="818"/>
      <c r="C1389" s="818"/>
      <c r="D1389" s="819"/>
      <c r="E1389" s="819"/>
      <c r="F1389" s="819"/>
      <c r="G1389" s="819"/>
      <c r="H1389" s="819"/>
      <c r="I1389" s="819"/>
      <c r="J1389" s="819"/>
      <c r="K1389" s="820"/>
      <c r="L1389" s="819"/>
      <c r="M1389" s="652"/>
      <c r="N1389" s="652"/>
      <c r="O1389" s="652"/>
    </row>
    <row r="1390" spans="2:15" s="619" customFormat="1">
      <c r="B1390" s="818"/>
      <c r="C1390" s="818"/>
      <c r="D1390" s="819"/>
      <c r="E1390" s="819"/>
      <c r="F1390" s="819"/>
      <c r="G1390" s="819"/>
      <c r="H1390" s="819"/>
      <c r="I1390" s="819"/>
      <c r="J1390" s="819"/>
      <c r="K1390" s="820"/>
      <c r="L1390" s="819"/>
      <c r="M1390" s="652"/>
      <c r="N1390" s="652"/>
      <c r="O1390" s="652"/>
    </row>
    <row r="1391" spans="2:15" s="619" customFormat="1">
      <c r="B1391" s="818"/>
      <c r="C1391" s="818"/>
      <c r="D1391" s="819"/>
      <c r="E1391" s="819"/>
      <c r="F1391" s="819"/>
      <c r="G1391" s="819"/>
      <c r="H1391" s="819"/>
      <c r="I1391" s="819"/>
      <c r="J1391" s="819"/>
      <c r="K1391" s="820"/>
      <c r="L1391" s="819"/>
      <c r="M1391" s="652"/>
      <c r="N1391" s="652"/>
      <c r="O1391" s="652"/>
    </row>
    <row r="1392" spans="2:15" s="619" customFormat="1">
      <c r="B1392" s="818"/>
      <c r="C1392" s="818"/>
      <c r="D1392" s="819"/>
      <c r="E1392" s="819"/>
      <c r="F1392" s="819"/>
      <c r="G1392" s="819"/>
      <c r="H1392" s="819"/>
      <c r="I1392" s="819"/>
      <c r="J1392" s="819"/>
      <c r="K1392" s="820"/>
      <c r="L1392" s="819"/>
      <c r="M1392" s="652"/>
      <c r="N1392" s="652"/>
      <c r="O1392" s="652"/>
    </row>
    <row r="1393" spans="2:15" s="619" customFormat="1">
      <c r="B1393" s="818"/>
      <c r="C1393" s="818"/>
      <c r="D1393" s="819"/>
      <c r="E1393" s="819"/>
      <c r="F1393" s="819"/>
      <c r="G1393" s="819"/>
      <c r="H1393" s="819"/>
      <c r="I1393" s="819"/>
      <c r="J1393" s="819"/>
      <c r="K1393" s="820"/>
      <c r="L1393" s="819"/>
      <c r="M1393" s="652"/>
      <c r="N1393" s="652"/>
      <c r="O1393" s="652"/>
    </row>
    <row r="1394" spans="2:15" s="619" customFormat="1">
      <c r="B1394" s="818"/>
      <c r="C1394" s="818"/>
      <c r="D1394" s="819"/>
      <c r="E1394" s="819"/>
      <c r="F1394" s="819"/>
      <c r="G1394" s="819"/>
      <c r="H1394" s="819"/>
      <c r="I1394" s="819"/>
      <c r="J1394" s="819"/>
      <c r="K1394" s="820"/>
      <c r="L1394" s="819"/>
      <c r="M1394" s="652"/>
      <c r="N1394" s="652"/>
      <c r="O1394" s="652"/>
    </row>
    <row r="1395" spans="2:15" s="619" customFormat="1">
      <c r="B1395" s="818"/>
      <c r="C1395" s="818"/>
      <c r="D1395" s="819"/>
      <c r="E1395" s="819"/>
      <c r="F1395" s="819"/>
      <c r="G1395" s="819"/>
      <c r="H1395" s="819"/>
      <c r="I1395" s="819"/>
      <c r="J1395" s="819"/>
      <c r="K1395" s="820"/>
      <c r="L1395" s="819"/>
      <c r="M1395" s="652"/>
      <c r="N1395" s="652"/>
      <c r="O1395" s="652"/>
    </row>
    <row r="1396" spans="2:15" s="619" customFormat="1">
      <c r="B1396" s="818"/>
      <c r="C1396" s="818"/>
      <c r="D1396" s="819"/>
      <c r="E1396" s="819"/>
      <c r="F1396" s="819"/>
      <c r="G1396" s="819"/>
      <c r="H1396" s="819"/>
      <c r="I1396" s="819"/>
      <c r="J1396" s="819"/>
      <c r="K1396" s="820"/>
      <c r="L1396" s="819"/>
      <c r="M1396" s="652"/>
      <c r="N1396" s="652"/>
      <c r="O1396" s="652"/>
    </row>
    <row r="1397" spans="2:15" s="619" customFormat="1">
      <c r="B1397" s="818"/>
      <c r="C1397" s="818"/>
      <c r="D1397" s="819"/>
      <c r="E1397" s="819"/>
      <c r="F1397" s="819"/>
      <c r="G1397" s="819"/>
      <c r="H1397" s="819"/>
      <c r="I1397" s="819"/>
      <c r="J1397" s="819"/>
      <c r="K1397" s="820"/>
      <c r="L1397" s="819"/>
      <c r="M1397" s="652"/>
      <c r="N1397" s="652"/>
      <c r="O1397" s="652"/>
    </row>
    <row r="1398" spans="2:15" s="619" customFormat="1">
      <c r="B1398" s="818"/>
      <c r="C1398" s="818"/>
      <c r="D1398" s="819"/>
      <c r="E1398" s="819"/>
      <c r="F1398" s="819"/>
      <c r="G1398" s="819"/>
      <c r="H1398" s="819"/>
      <c r="I1398" s="819"/>
      <c r="J1398" s="819"/>
      <c r="K1398" s="820"/>
      <c r="L1398" s="819"/>
      <c r="M1398" s="652"/>
      <c r="N1398" s="652"/>
      <c r="O1398" s="652"/>
    </row>
    <row r="1399" spans="2:15" s="619" customFormat="1">
      <c r="B1399" s="818"/>
      <c r="C1399" s="818"/>
      <c r="D1399" s="819"/>
      <c r="E1399" s="819"/>
      <c r="F1399" s="819"/>
      <c r="G1399" s="819"/>
      <c r="H1399" s="819"/>
      <c r="I1399" s="819"/>
      <c r="J1399" s="819"/>
      <c r="K1399" s="820"/>
      <c r="L1399" s="819"/>
      <c r="M1399" s="652"/>
      <c r="N1399" s="652"/>
      <c r="O1399" s="652"/>
    </row>
    <row r="1400" spans="2:15" s="619" customFormat="1">
      <c r="B1400" s="818"/>
      <c r="C1400" s="818"/>
      <c r="D1400" s="819"/>
      <c r="E1400" s="819"/>
      <c r="F1400" s="819"/>
      <c r="G1400" s="819"/>
      <c r="H1400" s="819"/>
      <c r="I1400" s="819"/>
      <c r="J1400" s="819"/>
      <c r="K1400" s="820"/>
      <c r="L1400" s="819"/>
      <c r="M1400" s="652"/>
      <c r="N1400" s="652"/>
      <c r="O1400" s="652"/>
    </row>
    <row r="1401" spans="2:15" s="619" customFormat="1">
      <c r="B1401" s="818"/>
      <c r="C1401" s="818"/>
      <c r="D1401" s="819"/>
      <c r="E1401" s="819"/>
      <c r="F1401" s="819"/>
      <c r="G1401" s="819"/>
      <c r="H1401" s="819"/>
      <c r="I1401" s="819"/>
      <c r="J1401" s="819"/>
      <c r="K1401" s="820"/>
      <c r="L1401" s="819"/>
      <c r="M1401" s="652"/>
      <c r="N1401" s="652"/>
      <c r="O1401" s="652"/>
    </row>
    <row r="1402" spans="2:15" s="619" customFormat="1">
      <c r="B1402" s="818"/>
      <c r="C1402" s="818"/>
      <c r="D1402" s="819"/>
      <c r="E1402" s="819"/>
      <c r="F1402" s="819"/>
      <c r="G1402" s="819"/>
      <c r="H1402" s="819"/>
      <c r="I1402" s="819"/>
      <c r="J1402" s="819"/>
      <c r="K1402" s="820"/>
      <c r="L1402" s="819"/>
      <c r="M1402" s="652"/>
      <c r="N1402" s="652"/>
      <c r="O1402" s="652"/>
    </row>
    <row r="1403" spans="2:15" s="619" customFormat="1">
      <c r="B1403" s="818"/>
      <c r="C1403" s="818"/>
      <c r="D1403" s="819"/>
      <c r="E1403" s="819"/>
      <c r="F1403" s="819"/>
      <c r="G1403" s="819"/>
      <c r="H1403" s="819"/>
      <c r="I1403" s="819"/>
      <c r="J1403" s="819"/>
      <c r="K1403" s="820"/>
      <c r="L1403" s="819"/>
      <c r="M1403" s="652"/>
      <c r="N1403" s="652"/>
      <c r="O1403" s="652"/>
    </row>
    <row r="1404" spans="2:15" s="619" customFormat="1">
      <c r="B1404" s="818"/>
      <c r="C1404" s="818"/>
      <c r="D1404" s="819"/>
      <c r="E1404" s="819"/>
      <c r="F1404" s="819"/>
      <c r="G1404" s="819"/>
      <c r="H1404" s="819"/>
      <c r="I1404" s="819"/>
      <c r="J1404" s="819"/>
      <c r="K1404" s="820"/>
      <c r="L1404" s="819"/>
      <c r="M1404" s="652"/>
      <c r="N1404" s="652"/>
      <c r="O1404" s="652"/>
    </row>
    <row r="1405" spans="2:15" s="619" customFormat="1">
      <c r="B1405" s="818"/>
      <c r="C1405" s="818"/>
      <c r="D1405" s="819"/>
      <c r="E1405" s="819"/>
      <c r="F1405" s="819"/>
      <c r="G1405" s="819"/>
      <c r="H1405" s="819"/>
      <c r="I1405" s="819"/>
      <c r="J1405" s="819"/>
      <c r="K1405" s="820"/>
      <c r="L1405" s="819"/>
      <c r="M1405" s="652"/>
      <c r="N1405" s="652"/>
      <c r="O1405" s="652"/>
    </row>
    <row r="1406" spans="2:15" s="619" customFormat="1">
      <c r="B1406" s="818"/>
      <c r="C1406" s="818"/>
      <c r="D1406" s="819"/>
      <c r="E1406" s="819"/>
      <c r="F1406" s="819"/>
      <c r="G1406" s="819"/>
      <c r="H1406" s="819"/>
      <c r="I1406" s="819"/>
      <c r="J1406" s="819"/>
      <c r="K1406" s="820"/>
      <c r="L1406" s="819"/>
      <c r="M1406" s="652"/>
      <c r="N1406" s="652"/>
      <c r="O1406" s="652"/>
    </row>
    <row r="1407" spans="2:15" s="619" customFormat="1">
      <c r="B1407" s="818"/>
      <c r="C1407" s="818"/>
      <c r="D1407" s="819"/>
      <c r="E1407" s="819"/>
      <c r="F1407" s="819"/>
      <c r="G1407" s="819"/>
      <c r="H1407" s="819"/>
      <c r="I1407" s="819"/>
      <c r="J1407" s="819"/>
      <c r="K1407" s="820"/>
      <c r="L1407" s="819"/>
      <c r="M1407" s="652"/>
      <c r="N1407" s="652"/>
      <c r="O1407" s="652"/>
    </row>
    <row r="1408" spans="2:15" s="619" customFormat="1">
      <c r="B1408" s="818"/>
      <c r="C1408" s="818"/>
      <c r="D1408" s="819"/>
      <c r="E1408" s="819"/>
      <c r="F1408" s="819"/>
      <c r="G1408" s="819"/>
      <c r="H1408" s="819"/>
      <c r="I1408" s="819"/>
      <c r="J1408" s="819"/>
      <c r="K1408" s="820"/>
      <c r="L1408" s="819"/>
      <c r="M1408" s="652"/>
      <c r="N1408" s="652"/>
      <c r="O1408" s="652"/>
    </row>
    <row r="1409" spans="2:15" s="619" customFormat="1">
      <c r="B1409" s="818"/>
      <c r="C1409" s="818"/>
      <c r="D1409" s="819"/>
      <c r="E1409" s="819"/>
      <c r="F1409" s="819"/>
      <c r="G1409" s="819"/>
      <c r="H1409" s="819"/>
      <c r="I1409" s="819"/>
      <c r="J1409" s="819"/>
      <c r="K1409" s="820"/>
      <c r="L1409" s="819"/>
      <c r="M1409" s="652"/>
      <c r="N1409" s="652"/>
      <c r="O1409" s="652"/>
    </row>
    <row r="1410" spans="2:15" s="619" customFormat="1">
      <c r="B1410" s="818"/>
      <c r="C1410" s="818"/>
      <c r="D1410" s="819"/>
      <c r="E1410" s="819"/>
      <c r="F1410" s="819"/>
      <c r="G1410" s="819"/>
      <c r="H1410" s="819"/>
      <c r="I1410" s="819"/>
      <c r="J1410" s="819"/>
      <c r="K1410" s="820"/>
      <c r="L1410" s="819"/>
      <c r="M1410" s="652"/>
      <c r="N1410" s="652"/>
      <c r="O1410" s="652"/>
    </row>
    <row r="1411" spans="2:15" s="619" customFormat="1">
      <c r="B1411" s="818"/>
      <c r="C1411" s="818"/>
      <c r="D1411" s="819"/>
      <c r="E1411" s="819"/>
      <c r="F1411" s="819"/>
      <c r="G1411" s="819"/>
      <c r="H1411" s="819"/>
      <c r="I1411" s="819"/>
      <c r="J1411" s="819"/>
      <c r="K1411" s="820"/>
      <c r="L1411" s="819"/>
      <c r="M1411" s="652"/>
      <c r="N1411" s="652"/>
      <c r="O1411" s="652"/>
    </row>
    <row r="1412" spans="2:15" s="619" customFormat="1">
      <c r="B1412" s="818"/>
      <c r="C1412" s="818"/>
      <c r="D1412" s="819"/>
      <c r="E1412" s="819"/>
      <c r="F1412" s="819"/>
      <c r="G1412" s="819"/>
      <c r="H1412" s="819"/>
      <c r="I1412" s="819"/>
      <c r="J1412" s="819"/>
      <c r="K1412" s="820"/>
      <c r="L1412" s="819"/>
      <c r="M1412" s="652"/>
      <c r="N1412" s="652"/>
      <c r="O1412" s="652"/>
    </row>
    <row r="1413" spans="2:15" s="619" customFormat="1">
      <c r="B1413" s="818"/>
      <c r="C1413" s="818"/>
      <c r="D1413" s="819"/>
      <c r="E1413" s="819"/>
      <c r="F1413" s="819"/>
      <c r="G1413" s="819"/>
      <c r="H1413" s="819"/>
      <c r="I1413" s="819"/>
      <c r="J1413" s="819"/>
      <c r="K1413" s="820"/>
      <c r="L1413" s="819"/>
      <c r="M1413" s="652"/>
      <c r="N1413" s="652"/>
      <c r="O1413" s="652"/>
    </row>
    <row r="1414" spans="2:15" s="619" customFormat="1">
      <c r="B1414" s="818"/>
      <c r="C1414" s="818"/>
      <c r="D1414" s="819"/>
      <c r="E1414" s="819"/>
      <c r="F1414" s="819"/>
      <c r="G1414" s="819"/>
      <c r="H1414" s="819"/>
      <c r="I1414" s="819"/>
      <c r="J1414" s="819"/>
      <c r="K1414" s="820"/>
      <c r="L1414" s="819"/>
      <c r="M1414" s="652"/>
      <c r="N1414" s="652"/>
      <c r="O1414" s="652"/>
    </row>
    <row r="1415" spans="2:15" s="619" customFormat="1">
      <c r="B1415" s="818"/>
      <c r="C1415" s="818"/>
      <c r="D1415" s="819"/>
      <c r="E1415" s="819"/>
      <c r="F1415" s="819"/>
      <c r="G1415" s="819"/>
      <c r="H1415" s="819"/>
      <c r="I1415" s="819"/>
      <c r="J1415" s="819"/>
      <c r="K1415" s="820"/>
      <c r="L1415" s="819"/>
      <c r="M1415" s="652"/>
      <c r="N1415" s="652"/>
      <c r="O1415" s="652"/>
    </row>
    <row r="1416" spans="2:15" s="619" customFormat="1">
      <c r="B1416" s="818"/>
      <c r="C1416" s="818"/>
      <c r="D1416" s="819"/>
      <c r="E1416" s="819"/>
      <c r="F1416" s="819"/>
      <c r="G1416" s="819"/>
      <c r="H1416" s="819"/>
      <c r="I1416" s="819"/>
      <c r="J1416" s="819"/>
      <c r="K1416" s="820"/>
      <c r="L1416" s="819"/>
      <c r="M1416" s="652"/>
      <c r="N1416" s="652"/>
      <c r="O1416" s="652"/>
    </row>
    <row r="1417" spans="2:15" s="619" customFormat="1">
      <c r="B1417" s="818"/>
      <c r="C1417" s="818"/>
      <c r="D1417" s="819"/>
      <c r="E1417" s="819"/>
      <c r="F1417" s="819"/>
      <c r="G1417" s="819"/>
      <c r="H1417" s="819"/>
      <c r="I1417" s="819"/>
      <c r="J1417" s="819"/>
      <c r="K1417" s="820"/>
      <c r="L1417" s="819"/>
      <c r="M1417" s="652"/>
      <c r="N1417" s="652"/>
      <c r="O1417" s="652"/>
    </row>
    <row r="1418" spans="2:15" s="619" customFormat="1">
      <c r="B1418" s="818"/>
      <c r="C1418" s="818"/>
      <c r="D1418" s="819"/>
      <c r="E1418" s="819"/>
      <c r="F1418" s="819"/>
      <c r="G1418" s="819"/>
      <c r="H1418" s="819"/>
      <c r="I1418" s="819"/>
      <c r="J1418" s="819"/>
      <c r="K1418" s="820"/>
      <c r="L1418" s="819"/>
      <c r="M1418" s="652"/>
      <c r="N1418" s="652"/>
      <c r="O1418" s="652"/>
    </row>
    <row r="1419" spans="2:15" s="619" customFormat="1">
      <c r="B1419" s="818"/>
      <c r="C1419" s="818"/>
      <c r="D1419" s="819"/>
      <c r="E1419" s="819"/>
      <c r="F1419" s="819"/>
      <c r="G1419" s="819"/>
      <c r="H1419" s="819"/>
      <c r="I1419" s="819"/>
      <c r="J1419" s="819"/>
      <c r="K1419" s="820"/>
      <c r="L1419" s="819"/>
      <c r="M1419" s="652"/>
      <c r="N1419" s="652"/>
      <c r="O1419" s="652"/>
    </row>
    <row r="1420" spans="2:15" s="619" customFormat="1">
      <c r="B1420" s="818"/>
      <c r="C1420" s="818"/>
      <c r="D1420" s="819"/>
      <c r="E1420" s="819"/>
      <c r="F1420" s="819"/>
      <c r="G1420" s="819"/>
      <c r="H1420" s="819"/>
      <c r="I1420" s="819"/>
      <c r="J1420" s="819"/>
      <c r="K1420" s="820"/>
      <c r="L1420" s="819"/>
      <c r="M1420" s="652"/>
      <c r="N1420" s="652"/>
      <c r="O1420" s="652"/>
    </row>
    <row r="1421" spans="2:15" s="619" customFormat="1">
      <c r="B1421" s="818"/>
      <c r="C1421" s="818"/>
      <c r="D1421" s="819"/>
      <c r="E1421" s="819"/>
      <c r="F1421" s="819"/>
      <c r="G1421" s="819"/>
      <c r="H1421" s="819"/>
      <c r="I1421" s="819"/>
      <c r="J1421" s="819"/>
      <c r="K1421" s="820"/>
      <c r="L1421" s="819"/>
      <c r="M1421" s="652"/>
      <c r="N1421" s="652"/>
      <c r="O1421" s="652"/>
    </row>
    <row r="1422" spans="2:15" s="619" customFormat="1">
      <c r="B1422" s="818"/>
      <c r="C1422" s="818"/>
      <c r="D1422" s="819"/>
      <c r="E1422" s="819"/>
      <c r="F1422" s="819"/>
      <c r="G1422" s="819"/>
      <c r="H1422" s="819"/>
      <c r="I1422" s="819"/>
      <c r="J1422" s="819"/>
      <c r="K1422" s="820"/>
      <c r="L1422" s="819"/>
      <c r="M1422" s="652"/>
      <c r="N1422" s="652"/>
      <c r="O1422" s="652"/>
    </row>
    <row r="1423" spans="2:15" s="619" customFormat="1">
      <c r="B1423" s="818"/>
      <c r="C1423" s="818"/>
      <c r="D1423" s="819"/>
      <c r="E1423" s="819"/>
      <c r="F1423" s="819"/>
      <c r="G1423" s="819"/>
      <c r="H1423" s="819"/>
      <c r="I1423" s="819"/>
      <c r="J1423" s="819"/>
      <c r="K1423" s="820"/>
      <c r="L1423" s="819"/>
      <c r="M1423" s="652"/>
      <c r="N1423" s="652"/>
      <c r="O1423" s="652"/>
    </row>
    <row r="1424" spans="2:15" s="619" customFormat="1">
      <c r="B1424" s="818"/>
      <c r="C1424" s="818"/>
      <c r="D1424" s="819"/>
      <c r="E1424" s="819"/>
      <c r="F1424" s="819"/>
      <c r="G1424" s="819"/>
      <c r="H1424" s="819"/>
      <c r="I1424" s="819"/>
      <c r="J1424" s="819"/>
      <c r="K1424" s="820"/>
      <c r="L1424" s="819"/>
      <c r="M1424" s="652"/>
      <c r="N1424" s="652"/>
      <c r="O1424" s="652"/>
    </row>
    <row r="1425" spans="2:15" s="619" customFormat="1">
      <c r="B1425" s="818"/>
      <c r="C1425" s="818"/>
      <c r="D1425" s="819"/>
      <c r="E1425" s="819"/>
      <c r="F1425" s="819"/>
      <c r="G1425" s="819"/>
      <c r="H1425" s="819"/>
      <c r="I1425" s="819"/>
      <c r="J1425" s="819"/>
      <c r="K1425" s="820"/>
      <c r="L1425" s="819"/>
      <c r="M1425" s="652"/>
      <c r="N1425" s="652"/>
      <c r="O1425" s="652"/>
    </row>
    <row r="1426" spans="2:15" s="619" customFormat="1">
      <c r="B1426" s="818"/>
      <c r="C1426" s="818"/>
      <c r="D1426" s="819"/>
      <c r="E1426" s="819"/>
      <c r="F1426" s="819"/>
      <c r="G1426" s="819"/>
      <c r="H1426" s="819"/>
      <c r="I1426" s="819"/>
      <c r="J1426" s="819"/>
      <c r="K1426" s="820"/>
      <c r="L1426" s="819"/>
      <c r="M1426" s="652"/>
      <c r="N1426" s="652"/>
      <c r="O1426" s="652"/>
    </row>
    <row r="1427" spans="2:15" s="619" customFormat="1">
      <c r="B1427" s="818"/>
      <c r="C1427" s="818"/>
      <c r="D1427" s="819"/>
      <c r="E1427" s="819"/>
      <c r="F1427" s="819"/>
      <c r="G1427" s="819"/>
      <c r="H1427" s="819"/>
      <c r="I1427" s="819"/>
      <c r="J1427" s="819"/>
      <c r="K1427" s="820"/>
      <c r="L1427" s="819"/>
      <c r="M1427" s="652"/>
      <c r="N1427" s="652"/>
      <c r="O1427" s="652"/>
    </row>
    <row r="1428" spans="2:15" s="619" customFormat="1">
      <c r="B1428" s="818"/>
      <c r="C1428" s="818"/>
      <c r="D1428" s="819"/>
      <c r="E1428" s="819"/>
      <c r="F1428" s="819"/>
      <c r="G1428" s="819"/>
      <c r="H1428" s="819"/>
      <c r="I1428" s="819"/>
      <c r="J1428" s="819"/>
      <c r="K1428" s="820"/>
      <c r="L1428" s="819"/>
      <c r="M1428" s="652"/>
      <c r="N1428" s="652"/>
      <c r="O1428" s="652"/>
    </row>
    <row r="1429" spans="2:15" s="619" customFormat="1">
      <c r="B1429" s="818"/>
      <c r="C1429" s="818"/>
      <c r="D1429" s="819"/>
      <c r="E1429" s="819"/>
      <c r="F1429" s="819"/>
      <c r="G1429" s="819"/>
      <c r="H1429" s="819"/>
      <c r="I1429" s="819"/>
      <c r="J1429" s="819"/>
      <c r="K1429" s="820"/>
      <c r="L1429" s="819"/>
      <c r="M1429" s="652"/>
      <c r="N1429" s="652"/>
      <c r="O1429" s="652"/>
    </row>
    <row r="1430" spans="2:15" s="619" customFormat="1">
      <c r="B1430" s="818"/>
      <c r="C1430" s="818"/>
      <c r="D1430" s="819"/>
      <c r="E1430" s="819"/>
      <c r="F1430" s="819"/>
      <c r="G1430" s="819"/>
      <c r="H1430" s="819"/>
      <c r="I1430" s="819"/>
      <c r="J1430" s="819"/>
      <c r="K1430" s="820"/>
      <c r="L1430" s="819"/>
      <c r="M1430" s="652"/>
      <c r="N1430" s="652"/>
      <c r="O1430" s="652"/>
    </row>
    <row r="1431" spans="2:15" s="619" customFormat="1">
      <c r="B1431" s="818"/>
      <c r="C1431" s="818"/>
      <c r="D1431" s="819"/>
      <c r="E1431" s="819"/>
      <c r="F1431" s="819"/>
      <c r="G1431" s="819"/>
      <c r="H1431" s="819"/>
      <c r="I1431" s="819"/>
      <c r="J1431" s="819"/>
      <c r="K1431" s="820"/>
      <c r="L1431" s="819"/>
      <c r="M1431" s="652"/>
      <c r="N1431" s="652"/>
      <c r="O1431" s="652"/>
    </row>
    <row r="1432" spans="2:15" s="619" customFormat="1">
      <c r="B1432" s="818"/>
      <c r="C1432" s="818"/>
      <c r="D1432" s="819"/>
      <c r="E1432" s="819"/>
      <c r="F1432" s="819"/>
      <c r="G1432" s="819"/>
      <c r="H1432" s="819"/>
      <c r="I1432" s="819"/>
      <c r="J1432" s="819"/>
      <c r="K1432" s="820"/>
      <c r="L1432" s="819"/>
      <c r="M1432" s="652"/>
      <c r="N1432" s="652"/>
      <c r="O1432" s="652"/>
    </row>
    <row r="1433" spans="2:15" s="619" customFormat="1">
      <c r="B1433" s="818"/>
      <c r="C1433" s="818"/>
      <c r="D1433" s="819"/>
      <c r="E1433" s="819"/>
      <c r="F1433" s="819"/>
      <c r="G1433" s="819"/>
      <c r="H1433" s="819"/>
      <c r="I1433" s="819"/>
      <c r="J1433" s="819"/>
      <c r="K1433" s="820"/>
      <c r="L1433" s="819"/>
      <c r="M1433" s="652"/>
      <c r="N1433" s="652"/>
      <c r="O1433" s="652"/>
    </row>
    <row r="1434" spans="2:15" s="619" customFormat="1">
      <c r="B1434" s="818"/>
      <c r="C1434" s="818"/>
      <c r="D1434" s="819"/>
      <c r="E1434" s="819"/>
      <c r="F1434" s="819"/>
      <c r="G1434" s="819"/>
      <c r="H1434" s="819"/>
      <c r="I1434" s="819"/>
      <c r="J1434" s="819"/>
      <c r="K1434" s="820"/>
      <c r="L1434" s="819"/>
      <c r="M1434" s="652"/>
      <c r="N1434" s="652"/>
      <c r="O1434" s="652"/>
    </row>
    <row r="1435" spans="2:15" s="619" customFormat="1">
      <c r="B1435" s="818"/>
      <c r="C1435" s="818"/>
      <c r="D1435" s="819"/>
      <c r="E1435" s="819"/>
      <c r="F1435" s="819"/>
      <c r="G1435" s="819"/>
      <c r="H1435" s="819"/>
      <c r="I1435" s="819"/>
      <c r="J1435" s="819"/>
      <c r="K1435" s="820"/>
      <c r="L1435" s="819"/>
      <c r="M1435" s="652"/>
      <c r="N1435" s="652"/>
      <c r="O1435" s="652"/>
    </row>
    <row r="1436" spans="2:15" s="619" customFormat="1">
      <c r="B1436" s="818"/>
      <c r="C1436" s="818"/>
      <c r="D1436" s="819"/>
      <c r="E1436" s="819"/>
      <c r="F1436" s="819"/>
      <c r="G1436" s="819"/>
      <c r="H1436" s="819"/>
      <c r="I1436" s="819"/>
      <c r="J1436" s="819"/>
      <c r="K1436" s="820"/>
      <c r="L1436" s="819"/>
      <c r="M1436" s="652"/>
      <c r="N1436" s="652"/>
      <c r="O1436" s="652"/>
    </row>
    <row r="1437" spans="2:15" s="619" customFormat="1">
      <c r="B1437" s="818"/>
      <c r="C1437" s="818"/>
      <c r="D1437" s="819"/>
      <c r="E1437" s="819"/>
      <c r="F1437" s="819"/>
      <c r="G1437" s="819"/>
      <c r="H1437" s="819"/>
      <c r="I1437" s="819"/>
      <c r="J1437" s="819"/>
      <c r="K1437" s="820"/>
      <c r="L1437" s="819"/>
      <c r="M1437" s="652"/>
      <c r="N1437" s="652"/>
      <c r="O1437" s="652"/>
    </row>
    <row r="1438" spans="2:15" s="619" customFormat="1">
      <c r="B1438" s="818"/>
      <c r="C1438" s="818"/>
      <c r="D1438" s="819"/>
      <c r="E1438" s="819"/>
      <c r="F1438" s="819"/>
      <c r="G1438" s="819"/>
      <c r="H1438" s="819"/>
      <c r="I1438" s="819"/>
      <c r="J1438" s="819"/>
      <c r="K1438" s="820"/>
      <c r="L1438" s="819"/>
      <c r="M1438" s="652"/>
      <c r="N1438" s="652"/>
      <c r="O1438" s="652"/>
    </row>
    <row r="1439" spans="2:15" s="619" customFormat="1">
      <c r="B1439" s="818"/>
      <c r="C1439" s="818"/>
      <c r="D1439" s="819"/>
      <c r="E1439" s="819"/>
      <c r="F1439" s="819"/>
      <c r="G1439" s="819"/>
      <c r="H1439" s="819"/>
      <c r="I1439" s="819"/>
      <c r="J1439" s="819"/>
      <c r="K1439" s="820"/>
      <c r="L1439" s="819"/>
      <c r="M1439" s="652"/>
      <c r="N1439" s="652"/>
      <c r="O1439" s="652"/>
    </row>
    <row r="1440" spans="2:15" s="619" customFormat="1">
      <c r="B1440" s="818"/>
      <c r="C1440" s="818"/>
      <c r="D1440" s="819"/>
      <c r="E1440" s="819"/>
      <c r="F1440" s="819"/>
      <c r="G1440" s="819"/>
      <c r="H1440" s="819"/>
      <c r="I1440" s="819"/>
      <c r="J1440" s="819"/>
      <c r="K1440" s="820"/>
      <c r="L1440" s="819"/>
      <c r="M1440" s="652"/>
      <c r="N1440" s="652"/>
      <c r="O1440" s="652"/>
    </row>
    <row r="1441" spans="2:15" s="619" customFormat="1">
      <c r="B1441" s="818"/>
      <c r="C1441" s="818"/>
      <c r="D1441" s="819"/>
      <c r="E1441" s="819"/>
      <c r="F1441" s="819"/>
      <c r="G1441" s="819"/>
      <c r="H1441" s="819"/>
      <c r="I1441" s="819"/>
      <c r="J1441" s="819"/>
      <c r="K1441" s="820"/>
      <c r="L1441" s="819"/>
      <c r="M1441" s="652"/>
      <c r="N1441" s="652"/>
      <c r="O1441" s="652"/>
    </row>
    <row r="1442" spans="2:15" s="619" customFormat="1">
      <c r="B1442" s="818"/>
      <c r="C1442" s="818"/>
      <c r="D1442" s="819"/>
      <c r="E1442" s="819"/>
      <c r="F1442" s="819"/>
      <c r="G1442" s="819"/>
      <c r="H1442" s="819"/>
      <c r="I1442" s="819"/>
      <c r="J1442" s="819"/>
      <c r="K1442" s="820"/>
      <c r="L1442" s="819"/>
      <c r="M1442" s="652"/>
      <c r="N1442" s="652"/>
      <c r="O1442" s="652"/>
    </row>
    <row r="1443" spans="2:15" s="619" customFormat="1">
      <c r="B1443" s="818"/>
      <c r="C1443" s="818"/>
      <c r="D1443" s="819"/>
      <c r="E1443" s="819"/>
      <c r="F1443" s="819"/>
      <c r="G1443" s="819"/>
      <c r="H1443" s="819"/>
      <c r="I1443" s="819"/>
      <c r="J1443" s="819"/>
      <c r="K1443" s="820"/>
      <c r="L1443" s="819"/>
      <c r="M1443" s="652"/>
      <c r="N1443" s="652"/>
      <c r="O1443" s="652"/>
    </row>
    <row r="1444" spans="2:15" s="619" customFormat="1">
      <c r="B1444" s="818"/>
      <c r="C1444" s="818"/>
      <c r="D1444" s="819"/>
      <c r="E1444" s="819"/>
      <c r="F1444" s="819"/>
      <c r="G1444" s="819"/>
      <c r="H1444" s="819"/>
      <c r="I1444" s="819"/>
      <c r="J1444" s="819"/>
      <c r="K1444" s="820"/>
      <c r="L1444" s="819"/>
      <c r="M1444" s="652"/>
      <c r="N1444" s="652"/>
      <c r="O1444" s="652"/>
    </row>
    <row r="1445" spans="2:15" s="619" customFormat="1">
      <c r="B1445" s="818"/>
      <c r="C1445" s="818"/>
      <c r="D1445" s="819"/>
      <c r="E1445" s="819"/>
      <c r="F1445" s="819"/>
      <c r="G1445" s="819"/>
      <c r="H1445" s="819"/>
      <c r="I1445" s="819"/>
      <c r="J1445" s="819"/>
      <c r="K1445" s="820"/>
      <c r="L1445" s="819"/>
      <c r="M1445" s="652"/>
      <c r="N1445" s="652"/>
      <c r="O1445" s="652"/>
    </row>
    <row r="1446" spans="2:15" s="619" customFormat="1">
      <c r="B1446" s="818"/>
      <c r="C1446" s="818"/>
      <c r="D1446" s="819"/>
      <c r="E1446" s="819"/>
      <c r="F1446" s="819"/>
      <c r="G1446" s="819"/>
      <c r="H1446" s="819"/>
      <c r="I1446" s="819"/>
      <c r="J1446" s="819"/>
      <c r="K1446" s="820"/>
      <c r="L1446" s="819"/>
      <c r="M1446" s="652"/>
      <c r="N1446" s="652"/>
      <c r="O1446" s="652"/>
    </row>
    <row r="1447" spans="2:15" s="619" customFormat="1">
      <c r="B1447" s="818"/>
      <c r="C1447" s="818"/>
      <c r="D1447" s="819"/>
      <c r="E1447" s="819"/>
      <c r="F1447" s="819"/>
      <c r="G1447" s="819"/>
      <c r="H1447" s="819"/>
      <c r="I1447" s="819"/>
      <c r="J1447" s="819"/>
      <c r="K1447" s="820"/>
      <c r="L1447" s="819"/>
      <c r="M1447" s="652"/>
      <c r="N1447" s="652"/>
      <c r="O1447" s="652"/>
    </row>
    <row r="1448" spans="2:15" s="619" customFormat="1">
      <c r="B1448" s="818"/>
      <c r="C1448" s="818"/>
      <c r="D1448" s="819"/>
      <c r="E1448" s="819"/>
      <c r="F1448" s="819"/>
      <c r="G1448" s="819"/>
      <c r="H1448" s="819"/>
      <c r="I1448" s="819"/>
      <c r="J1448" s="819"/>
      <c r="K1448" s="820"/>
      <c r="L1448" s="819"/>
      <c r="M1448" s="652"/>
      <c r="N1448" s="652"/>
      <c r="O1448" s="652"/>
    </row>
    <row r="1449" spans="2:15" s="619" customFormat="1">
      <c r="B1449" s="818"/>
      <c r="C1449" s="818"/>
      <c r="D1449" s="819"/>
      <c r="E1449" s="819"/>
      <c r="F1449" s="819"/>
      <c r="G1449" s="819"/>
      <c r="H1449" s="819"/>
      <c r="I1449" s="819"/>
      <c r="J1449" s="819"/>
      <c r="K1449" s="820"/>
      <c r="L1449" s="819"/>
      <c r="M1449" s="652"/>
      <c r="N1449" s="652"/>
      <c r="O1449" s="652"/>
    </row>
    <row r="1450" spans="2:15" s="619" customFormat="1">
      <c r="B1450" s="818"/>
      <c r="C1450" s="818"/>
      <c r="D1450" s="819"/>
      <c r="E1450" s="819"/>
      <c r="F1450" s="819"/>
      <c r="G1450" s="819"/>
      <c r="H1450" s="819"/>
      <c r="I1450" s="819"/>
      <c r="J1450" s="819"/>
      <c r="K1450" s="820"/>
      <c r="L1450" s="819"/>
      <c r="M1450" s="652"/>
      <c r="N1450" s="652"/>
      <c r="O1450" s="652"/>
    </row>
    <row r="1451" spans="2:15" s="619" customFormat="1">
      <c r="B1451" s="818"/>
      <c r="C1451" s="818"/>
      <c r="D1451" s="819"/>
      <c r="E1451" s="819"/>
      <c r="F1451" s="819"/>
      <c r="G1451" s="819"/>
      <c r="H1451" s="819"/>
      <c r="I1451" s="819"/>
      <c r="J1451" s="819"/>
      <c r="K1451" s="820"/>
      <c r="L1451" s="819"/>
      <c r="M1451" s="652"/>
      <c r="N1451" s="652"/>
      <c r="O1451" s="652"/>
    </row>
    <row r="1452" spans="2:15" s="619" customFormat="1">
      <c r="B1452" s="818"/>
      <c r="C1452" s="818"/>
      <c r="D1452" s="819"/>
      <c r="E1452" s="819"/>
      <c r="F1452" s="819"/>
      <c r="G1452" s="819"/>
      <c r="H1452" s="819"/>
      <c r="I1452" s="819"/>
      <c r="J1452" s="819"/>
      <c r="K1452" s="820"/>
      <c r="L1452" s="819"/>
      <c r="M1452" s="652"/>
      <c r="N1452" s="652"/>
      <c r="O1452" s="652"/>
    </row>
    <row r="1453" spans="2:15" s="619" customFormat="1">
      <c r="B1453" s="818"/>
      <c r="C1453" s="818"/>
      <c r="D1453" s="819"/>
      <c r="E1453" s="819"/>
      <c r="F1453" s="819"/>
      <c r="G1453" s="819"/>
      <c r="H1453" s="819"/>
      <c r="I1453" s="819"/>
      <c r="J1453" s="819"/>
      <c r="K1453" s="820"/>
      <c r="L1453" s="819"/>
      <c r="M1453" s="652"/>
      <c r="N1453" s="652"/>
      <c r="O1453" s="652"/>
    </row>
    <row r="1454" spans="2:15" s="619" customFormat="1">
      <c r="B1454" s="818"/>
      <c r="C1454" s="818"/>
      <c r="D1454" s="819"/>
      <c r="E1454" s="819"/>
      <c r="F1454" s="819"/>
      <c r="G1454" s="819"/>
      <c r="H1454" s="819"/>
      <c r="I1454" s="819"/>
      <c r="J1454" s="819"/>
      <c r="K1454" s="820"/>
      <c r="L1454" s="819"/>
      <c r="M1454" s="652"/>
      <c r="N1454" s="652"/>
      <c r="O1454" s="652"/>
    </row>
    <row r="1455" spans="2:15" s="619" customFormat="1">
      <c r="B1455" s="818"/>
      <c r="C1455" s="818"/>
      <c r="D1455" s="819"/>
      <c r="E1455" s="819"/>
      <c r="F1455" s="819"/>
      <c r="G1455" s="819"/>
      <c r="H1455" s="819"/>
      <c r="I1455" s="819"/>
      <c r="J1455" s="819"/>
      <c r="K1455" s="820"/>
      <c r="L1455" s="819"/>
      <c r="M1455" s="652"/>
      <c r="N1455" s="652"/>
      <c r="O1455" s="652"/>
    </row>
    <row r="1456" spans="2:15" s="619" customFormat="1">
      <c r="B1456" s="818"/>
      <c r="C1456" s="818"/>
      <c r="D1456" s="819"/>
      <c r="E1456" s="819"/>
      <c r="F1456" s="819"/>
      <c r="G1456" s="819"/>
      <c r="H1456" s="819"/>
      <c r="I1456" s="819"/>
      <c r="J1456" s="819"/>
      <c r="K1456" s="820"/>
      <c r="L1456" s="819"/>
      <c r="M1456" s="652"/>
      <c r="N1456" s="652"/>
      <c r="O1456" s="652"/>
    </row>
    <row r="1457" spans="2:15" s="619" customFormat="1">
      <c r="B1457" s="818"/>
      <c r="C1457" s="818"/>
      <c r="D1457" s="819"/>
      <c r="E1457" s="819"/>
      <c r="F1457" s="819"/>
      <c r="G1457" s="819"/>
      <c r="H1457" s="819"/>
      <c r="I1457" s="819"/>
      <c r="J1457" s="819"/>
      <c r="K1457" s="820"/>
      <c r="L1457" s="819"/>
      <c r="M1457" s="652"/>
      <c r="N1457" s="652"/>
      <c r="O1457" s="652"/>
    </row>
    <row r="1458" spans="2:15" s="619" customFormat="1">
      <c r="B1458" s="818"/>
      <c r="C1458" s="818"/>
      <c r="D1458" s="819"/>
      <c r="E1458" s="819"/>
      <c r="F1458" s="819"/>
      <c r="G1458" s="819"/>
      <c r="H1458" s="819"/>
      <c r="I1458" s="819"/>
      <c r="J1458" s="819"/>
      <c r="K1458" s="820"/>
      <c r="L1458" s="819"/>
      <c r="M1458" s="652"/>
      <c r="N1458" s="652"/>
      <c r="O1458" s="652"/>
    </row>
    <row r="1459" spans="2:15" s="619" customFormat="1">
      <c r="B1459" s="818"/>
      <c r="C1459" s="818"/>
      <c r="D1459" s="819"/>
      <c r="E1459" s="819"/>
      <c r="F1459" s="819"/>
      <c r="G1459" s="819"/>
      <c r="H1459" s="819"/>
      <c r="I1459" s="819"/>
      <c r="J1459" s="819"/>
      <c r="K1459" s="820"/>
      <c r="L1459" s="819"/>
      <c r="M1459" s="652"/>
      <c r="N1459" s="652"/>
      <c r="O1459" s="652"/>
    </row>
    <row r="1460" spans="2:15" s="619" customFormat="1">
      <c r="B1460" s="818"/>
      <c r="C1460" s="818"/>
      <c r="D1460" s="819"/>
      <c r="E1460" s="819"/>
      <c r="F1460" s="819"/>
      <c r="G1460" s="819"/>
      <c r="H1460" s="819"/>
      <c r="I1460" s="819"/>
      <c r="J1460" s="819"/>
      <c r="K1460" s="820"/>
      <c r="L1460" s="819"/>
      <c r="M1460" s="652"/>
      <c r="N1460" s="652"/>
      <c r="O1460" s="652"/>
    </row>
    <row r="1461" spans="2:15" s="619" customFormat="1">
      <c r="B1461" s="818"/>
      <c r="C1461" s="818"/>
      <c r="D1461" s="819"/>
      <c r="E1461" s="819"/>
      <c r="F1461" s="819"/>
      <c r="G1461" s="819"/>
      <c r="H1461" s="819"/>
      <c r="I1461" s="819"/>
      <c r="J1461" s="819"/>
      <c r="K1461" s="820"/>
      <c r="L1461" s="819"/>
      <c r="M1461" s="652"/>
      <c r="N1461" s="652"/>
      <c r="O1461" s="652"/>
    </row>
    <row r="1462" spans="2:15" s="619" customFormat="1">
      <c r="B1462" s="818"/>
      <c r="C1462" s="818"/>
      <c r="D1462" s="819"/>
      <c r="E1462" s="819"/>
      <c r="F1462" s="819"/>
      <c r="G1462" s="819"/>
      <c r="H1462" s="819"/>
      <c r="I1462" s="819"/>
      <c r="J1462" s="819"/>
      <c r="K1462" s="820"/>
      <c r="L1462" s="819"/>
      <c r="M1462" s="652"/>
      <c r="N1462" s="652"/>
      <c r="O1462" s="652"/>
    </row>
    <row r="1463" spans="2:15" s="619" customFormat="1">
      <c r="B1463" s="818"/>
      <c r="C1463" s="818"/>
      <c r="D1463" s="819"/>
      <c r="E1463" s="819"/>
      <c r="F1463" s="819"/>
      <c r="G1463" s="819"/>
      <c r="H1463" s="819"/>
      <c r="I1463" s="819"/>
      <c r="J1463" s="819"/>
      <c r="K1463" s="820"/>
      <c r="L1463" s="819"/>
      <c r="M1463" s="652"/>
      <c r="N1463" s="652"/>
      <c r="O1463" s="652"/>
    </row>
    <row r="1464" spans="2:15" s="619" customFormat="1">
      <c r="B1464" s="818"/>
      <c r="C1464" s="818"/>
      <c r="D1464" s="819"/>
      <c r="E1464" s="819"/>
      <c r="F1464" s="819"/>
      <c r="G1464" s="819"/>
      <c r="H1464" s="819"/>
      <c r="I1464" s="819"/>
      <c r="J1464" s="819"/>
      <c r="K1464" s="820"/>
      <c r="L1464" s="819"/>
      <c r="M1464" s="652"/>
      <c r="N1464" s="652"/>
      <c r="O1464" s="652"/>
    </row>
    <row r="1465" spans="2:15" s="619" customFormat="1">
      <c r="B1465" s="818"/>
      <c r="C1465" s="818"/>
      <c r="D1465" s="819"/>
      <c r="E1465" s="819"/>
      <c r="F1465" s="819"/>
      <c r="G1465" s="819"/>
      <c r="H1465" s="819"/>
      <c r="I1465" s="819"/>
      <c r="J1465" s="819"/>
      <c r="K1465" s="820"/>
      <c r="L1465" s="819"/>
      <c r="M1465" s="652"/>
      <c r="N1465" s="652"/>
      <c r="O1465" s="652"/>
    </row>
    <row r="1466" spans="2:15" s="619" customFormat="1">
      <c r="B1466" s="818"/>
      <c r="C1466" s="818"/>
      <c r="D1466" s="819"/>
      <c r="E1466" s="819"/>
      <c r="F1466" s="819"/>
      <c r="G1466" s="819"/>
      <c r="H1466" s="819"/>
      <c r="I1466" s="819"/>
      <c r="J1466" s="819"/>
      <c r="K1466" s="820"/>
      <c r="L1466" s="819"/>
      <c r="M1466" s="652"/>
      <c r="N1466" s="652"/>
      <c r="O1466" s="652"/>
    </row>
    <row r="1467" spans="2:15" s="619" customFormat="1">
      <c r="B1467" s="818"/>
      <c r="C1467" s="818"/>
      <c r="D1467" s="819"/>
      <c r="E1467" s="819"/>
      <c r="F1467" s="819"/>
      <c r="G1467" s="819"/>
      <c r="H1467" s="819"/>
      <c r="I1467" s="819"/>
      <c r="J1467" s="819"/>
      <c r="K1467" s="820"/>
      <c r="L1467" s="819"/>
      <c r="M1467" s="652"/>
      <c r="N1467" s="652"/>
      <c r="O1467" s="652"/>
    </row>
    <row r="1468" spans="2:15" s="619" customFormat="1">
      <c r="B1468" s="818"/>
      <c r="C1468" s="818"/>
      <c r="D1468" s="819"/>
      <c r="E1468" s="819"/>
      <c r="F1468" s="819"/>
      <c r="G1468" s="819"/>
      <c r="H1468" s="819"/>
      <c r="I1468" s="819"/>
      <c r="J1468" s="819"/>
      <c r="K1468" s="820"/>
      <c r="L1468" s="819"/>
      <c r="M1468" s="652"/>
      <c r="N1468" s="652"/>
      <c r="O1468" s="652"/>
    </row>
    <row r="1469" spans="2:15" s="619" customFormat="1">
      <c r="B1469" s="818"/>
      <c r="C1469" s="818"/>
      <c r="D1469" s="819"/>
      <c r="E1469" s="819"/>
      <c r="F1469" s="819"/>
      <c r="G1469" s="819"/>
      <c r="H1469" s="819"/>
      <c r="I1469" s="819"/>
      <c r="J1469" s="819"/>
      <c r="K1469" s="820"/>
      <c r="L1469" s="819"/>
      <c r="M1469" s="652"/>
      <c r="N1469" s="652"/>
      <c r="O1469" s="652"/>
    </row>
    <row r="1470" spans="2:15" s="619" customFormat="1">
      <c r="B1470" s="818"/>
      <c r="C1470" s="818"/>
      <c r="D1470" s="819"/>
      <c r="E1470" s="819"/>
      <c r="F1470" s="819"/>
      <c r="G1470" s="819"/>
      <c r="H1470" s="819"/>
      <c r="I1470" s="819"/>
      <c r="J1470" s="819"/>
      <c r="K1470" s="820"/>
      <c r="L1470" s="819"/>
      <c r="M1470" s="652"/>
      <c r="N1470" s="652"/>
      <c r="O1470" s="652"/>
    </row>
    <row r="1471" spans="2:15" s="619" customFormat="1">
      <c r="B1471" s="818"/>
      <c r="C1471" s="818"/>
      <c r="D1471" s="819"/>
      <c r="E1471" s="819"/>
      <c r="F1471" s="819"/>
      <c r="G1471" s="819"/>
      <c r="H1471" s="819"/>
      <c r="I1471" s="819"/>
      <c r="J1471" s="819"/>
      <c r="K1471" s="820"/>
      <c r="L1471" s="819"/>
      <c r="M1471" s="652"/>
      <c r="N1471" s="652"/>
      <c r="O1471" s="652"/>
    </row>
    <row r="1472" spans="2:15" s="619" customFormat="1">
      <c r="B1472" s="818"/>
      <c r="C1472" s="818"/>
      <c r="D1472" s="819"/>
      <c r="E1472" s="819"/>
      <c r="F1472" s="819"/>
      <c r="G1472" s="819"/>
      <c r="H1472" s="819"/>
      <c r="I1472" s="819"/>
      <c r="J1472" s="819"/>
      <c r="K1472" s="820"/>
      <c r="L1472" s="819"/>
      <c r="M1472" s="652"/>
      <c r="N1472" s="652"/>
      <c r="O1472" s="652"/>
    </row>
    <row r="1473" spans="2:15" s="619" customFormat="1">
      <c r="B1473" s="818"/>
      <c r="C1473" s="818"/>
      <c r="D1473" s="819"/>
      <c r="E1473" s="819"/>
      <c r="F1473" s="819"/>
      <c r="G1473" s="819"/>
      <c r="H1473" s="819"/>
      <c r="I1473" s="819"/>
      <c r="J1473" s="819"/>
      <c r="K1473" s="820"/>
      <c r="L1473" s="819"/>
      <c r="M1473" s="652"/>
      <c r="N1473" s="652"/>
      <c r="O1473" s="652"/>
    </row>
    <row r="1474" spans="2:15" s="619" customFormat="1">
      <c r="B1474" s="818"/>
      <c r="C1474" s="818"/>
      <c r="D1474" s="819"/>
      <c r="E1474" s="819"/>
      <c r="F1474" s="819"/>
      <c r="G1474" s="819"/>
      <c r="H1474" s="819"/>
      <c r="I1474" s="819"/>
      <c r="J1474" s="819"/>
      <c r="K1474" s="820"/>
      <c r="L1474" s="819"/>
      <c r="M1474" s="652"/>
      <c r="N1474" s="652"/>
      <c r="O1474" s="652"/>
    </row>
    <row r="1475" spans="2:15" s="619" customFormat="1">
      <c r="B1475" s="818"/>
      <c r="C1475" s="818"/>
      <c r="D1475" s="819"/>
      <c r="E1475" s="819"/>
      <c r="F1475" s="819"/>
      <c r="G1475" s="819"/>
      <c r="H1475" s="819"/>
      <c r="I1475" s="819"/>
      <c r="J1475" s="819"/>
      <c r="K1475" s="820"/>
      <c r="L1475" s="819"/>
      <c r="M1475" s="652"/>
      <c r="N1475" s="652"/>
      <c r="O1475" s="652"/>
    </row>
    <row r="1476" spans="2:15" s="619" customFormat="1">
      <c r="B1476" s="818"/>
      <c r="C1476" s="818"/>
      <c r="D1476" s="819"/>
      <c r="E1476" s="819"/>
      <c r="F1476" s="819"/>
      <c r="G1476" s="819"/>
      <c r="H1476" s="819"/>
      <c r="I1476" s="819"/>
      <c r="J1476" s="819"/>
      <c r="K1476" s="820"/>
      <c r="L1476" s="819"/>
      <c r="M1476" s="652"/>
      <c r="N1476" s="652"/>
      <c r="O1476" s="652"/>
    </row>
    <row r="1477" spans="2:15" s="619" customFormat="1">
      <c r="B1477" s="818"/>
      <c r="C1477" s="818"/>
      <c r="D1477" s="819"/>
      <c r="E1477" s="819"/>
      <c r="F1477" s="819"/>
      <c r="G1477" s="819"/>
      <c r="H1477" s="819"/>
      <c r="I1477" s="819"/>
      <c r="J1477" s="819"/>
      <c r="K1477" s="820"/>
      <c r="L1477" s="819"/>
      <c r="M1477" s="652"/>
      <c r="N1477" s="652"/>
      <c r="O1477" s="652"/>
    </row>
    <row r="1478" spans="2:15" s="619" customFormat="1">
      <c r="B1478" s="818"/>
      <c r="C1478" s="818"/>
      <c r="D1478" s="819"/>
      <c r="E1478" s="819"/>
      <c r="F1478" s="819"/>
      <c r="G1478" s="819"/>
      <c r="H1478" s="819"/>
      <c r="I1478" s="819"/>
      <c r="J1478" s="819"/>
      <c r="K1478" s="820"/>
      <c r="L1478" s="819"/>
      <c r="M1478" s="652"/>
      <c r="N1478" s="652"/>
      <c r="O1478" s="652"/>
    </row>
    <row r="1479" spans="2:15" s="619" customFormat="1">
      <c r="B1479" s="818"/>
      <c r="C1479" s="818"/>
      <c r="D1479" s="819"/>
      <c r="E1479" s="819"/>
      <c r="F1479" s="819"/>
      <c r="G1479" s="819"/>
      <c r="H1479" s="819"/>
      <c r="I1479" s="819"/>
      <c r="J1479" s="819"/>
      <c r="K1479" s="820"/>
      <c r="L1479" s="819"/>
      <c r="M1479" s="652"/>
      <c r="N1479" s="652"/>
      <c r="O1479" s="652"/>
    </row>
    <row r="1480" spans="2:15" s="619" customFormat="1">
      <c r="B1480" s="818"/>
      <c r="C1480" s="818"/>
      <c r="D1480" s="819"/>
      <c r="E1480" s="819"/>
      <c r="F1480" s="819"/>
      <c r="G1480" s="819"/>
      <c r="H1480" s="819"/>
      <c r="I1480" s="819"/>
      <c r="J1480" s="819"/>
      <c r="K1480" s="820"/>
      <c r="L1480" s="819"/>
      <c r="M1480" s="652"/>
      <c r="N1480" s="652"/>
      <c r="O1480" s="652"/>
    </row>
    <row r="1481" spans="2:15" s="619" customFormat="1">
      <c r="B1481" s="818"/>
      <c r="C1481" s="818"/>
      <c r="D1481" s="819"/>
      <c r="E1481" s="819"/>
      <c r="F1481" s="819"/>
      <c r="G1481" s="819"/>
      <c r="H1481" s="819"/>
      <c r="I1481" s="819"/>
      <c r="J1481" s="819"/>
      <c r="K1481" s="820"/>
      <c r="L1481" s="819"/>
      <c r="M1481" s="652"/>
      <c r="N1481" s="652"/>
      <c r="O1481" s="652"/>
    </row>
    <row r="1482" spans="2:15" s="619" customFormat="1">
      <c r="B1482" s="818"/>
      <c r="C1482" s="818"/>
      <c r="D1482" s="819"/>
      <c r="E1482" s="819"/>
      <c r="F1482" s="819"/>
      <c r="G1482" s="819"/>
      <c r="H1482" s="819"/>
      <c r="I1482" s="819"/>
      <c r="J1482" s="819"/>
      <c r="K1482" s="820"/>
      <c r="L1482" s="819"/>
      <c r="M1482" s="652"/>
      <c r="N1482" s="652"/>
      <c r="O1482" s="652"/>
    </row>
    <row r="1483" spans="2:15" s="619" customFormat="1">
      <c r="B1483" s="818"/>
      <c r="C1483" s="818"/>
      <c r="D1483" s="819"/>
      <c r="E1483" s="819"/>
      <c r="F1483" s="819"/>
      <c r="G1483" s="819"/>
      <c r="H1483" s="819"/>
      <c r="I1483" s="819"/>
      <c r="J1483" s="819"/>
      <c r="K1483" s="820"/>
      <c r="L1483" s="819"/>
      <c r="M1483" s="652"/>
      <c r="N1483" s="652"/>
      <c r="O1483" s="652"/>
    </row>
    <row r="1484" spans="2:15" s="619" customFormat="1">
      <c r="B1484" s="818"/>
      <c r="C1484" s="818"/>
      <c r="D1484" s="819"/>
      <c r="E1484" s="819"/>
      <c r="F1484" s="819"/>
      <c r="G1484" s="819"/>
      <c r="H1484" s="819"/>
      <c r="I1484" s="819"/>
      <c r="J1484" s="819"/>
      <c r="K1484" s="820"/>
      <c r="L1484" s="819"/>
      <c r="M1484" s="652"/>
      <c r="N1484" s="652"/>
      <c r="O1484" s="652"/>
    </row>
    <row r="1485" spans="2:15" s="619" customFormat="1">
      <c r="B1485" s="818"/>
      <c r="C1485" s="818"/>
      <c r="D1485" s="819"/>
      <c r="E1485" s="819"/>
      <c r="F1485" s="819"/>
      <c r="G1485" s="819"/>
      <c r="H1485" s="819"/>
      <c r="I1485" s="819"/>
      <c r="J1485" s="819"/>
      <c r="K1485" s="820"/>
      <c r="L1485" s="819"/>
      <c r="M1485" s="652"/>
      <c r="N1485" s="652"/>
      <c r="O1485" s="652"/>
    </row>
    <row r="1486" spans="2:15" s="619" customFormat="1">
      <c r="B1486" s="818"/>
      <c r="C1486" s="818"/>
      <c r="D1486" s="819"/>
      <c r="E1486" s="819"/>
      <c r="F1486" s="819"/>
      <c r="G1486" s="819"/>
      <c r="H1486" s="819"/>
      <c r="I1486" s="819"/>
      <c r="J1486" s="819"/>
      <c r="K1486" s="820"/>
      <c r="L1486" s="819"/>
      <c r="M1486" s="652"/>
      <c r="N1486" s="652"/>
      <c r="O1486" s="652"/>
    </row>
    <row r="1487" spans="2:15" s="619" customFormat="1">
      <c r="B1487" s="818"/>
      <c r="C1487" s="818"/>
      <c r="D1487" s="819"/>
      <c r="E1487" s="819"/>
      <c r="F1487" s="819"/>
      <c r="G1487" s="819"/>
      <c r="H1487" s="819"/>
      <c r="I1487" s="819"/>
      <c r="J1487" s="819"/>
      <c r="K1487" s="820"/>
      <c r="L1487" s="819"/>
      <c r="M1487" s="652"/>
      <c r="N1487" s="652"/>
      <c r="O1487" s="652"/>
    </row>
    <row r="1488" spans="2:15" s="619" customFormat="1">
      <c r="B1488" s="818"/>
      <c r="C1488" s="818"/>
      <c r="D1488" s="819"/>
      <c r="E1488" s="819"/>
      <c r="F1488" s="819"/>
      <c r="G1488" s="819"/>
      <c r="H1488" s="819"/>
      <c r="I1488" s="819"/>
      <c r="J1488" s="819"/>
      <c r="K1488" s="820"/>
      <c r="L1488" s="819"/>
      <c r="M1488" s="652"/>
      <c r="N1488" s="652"/>
      <c r="O1488" s="652"/>
    </row>
    <row r="1489" spans="2:15" s="619" customFormat="1">
      <c r="B1489" s="818"/>
      <c r="C1489" s="818"/>
      <c r="D1489" s="819"/>
      <c r="E1489" s="819"/>
      <c r="F1489" s="819"/>
      <c r="G1489" s="819"/>
      <c r="H1489" s="819"/>
      <c r="I1489" s="819"/>
      <c r="J1489" s="819"/>
      <c r="K1489" s="820"/>
      <c r="L1489" s="819"/>
      <c r="M1489" s="652"/>
      <c r="N1489" s="652"/>
      <c r="O1489" s="652"/>
    </row>
    <row r="1490" spans="2:15" s="619" customFormat="1">
      <c r="B1490" s="818"/>
      <c r="C1490" s="818"/>
      <c r="D1490" s="819"/>
      <c r="E1490" s="819"/>
      <c r="F1490" s="819"/>
      <c r="G1490" s="819"/>
      <c r="H1490" s="819"/>
      <c r="I1490" s="819"/>
      <c r="J1490" s="819"/>
      <c r="K1490" s="820"/>
      <c r="L1490" s="819"/>
      <c r="M1490" s="652"/>
      <c r="N1490" s="652"/>
      <c r="O1490" s="652"/>
    </row>
    <row r="1491" spans="2:15" s="619" customFormat="1">
      <c r="B1491" s="818"/>
      <c r="C1491" s="818"/>
      <c r="D1491" s="819"/>
      <c r="E1491" s="819"/>
      <c r="F1491" s="819"/>
      <c r="G1491" s="819"/>
      <c r="H1491" s="819"/>
      <c r="I1491" s="819"/>
      <c r="J1491" s="819"/>
      <c r="K1491" s="820"/>
      <c r="L1491" s="819"/>
      <c r="M1491" s="652"/>
      <c r="N1491" s="652"/>
      <c r="O1491" s="652"/>
    </row>
    <row r="1492" spans="2:15" s="619" customFormat="1">
      <c r="B1492" s="818"/>
      <c r="C1492" s="818"/>
      <c r="D1492" s="819"/>
      <c r="E1492" s="819"/>
      <c r="F1492" s="819"/>
      <c r="G1492" s="819"/>
      <c r="H1492" s="819"/>
      <c r="I1492" s="819"/>
      <c r="J1492" s="819"/>
      <c r="K1492" s="820"/>
      <c r="L1492" s="819"/>
      <c r="M1492" s="652"/>
      <c r="N1492" s="652"/>
      <c r="O1492" s="652"/>
    </row>
    <row r="1493" spans="2:15" s="619" customFormat="1">
      <c r="B1493" s="818"/>
      <c r="C1493" s="818"/>
      <c r="D1493" s="819"/>
      <c r="E1493" s="819"/>
      <c r="F1493" s="819"/>
      <c r="G1493" s="819"/>
      <c r="H1493" s="819"/>
      <c r="I1493" s="819"/>
      <c r="J1493" s="819"/>
      <c r="K1493" s="820"/>
      <c r="L1493" s="819"/>
      <c r="M1493" s="652"/>
      <c r="N1493" s="652"/>
      <c r="O1493" s="652"/>
    </row>
    <row r="1494" spans="2:15" s="619" customFormat="1">
      <c r="B1494" s="818"/>
      <c r="C1494" s="818"/>
      <c r="D1494" s="819"/>
      <c r="E1494" s="819"/>
      <c r="F1494" s="819"/>
      <c r="G1494" s="819"/>
      <c r="H1494" s="819"/>
      <c r="I1494" s="819"/>
      <c r="J1494" s="819"/>
      <c r="K1494" s="820"/>
      <c r="L1494" s="819"/>
      <c r="M1494" s="652"/>
      <c r="N1494" s="652"/>
      <c r="O1494" s="652"/>
    </row>
    <row r="1495" spans="2:15" s="619" customFormat="1">
      <c r="B1495" s="818"/>
      <c r="C1495" s="818"/>
      <c r="D1495" s="819"/>
      <c r="E1495" s="819"/>
      <c r="F1495" s="819"/>
      <c r="G1495" s="819"/>
      <c r="H1495" s="819"/>
      <c r="I1495" s="819"/>
      <c r="J1495" s="819"/>
      <c r="K1495" s="820"/>
      <c r="L1495" s="819"/>
      <c r="M1495" s="652"/>
      <c r="N1495" s="652"/>
      <c r="O1495" s="652"/>
    </row>
    <row r="1496" spans="2:15" s="619" customFormat="1">
      <c r="B1496" s="818"/>
      <c r="C1496" s="818"/>
      <c r="D1496" s="819"/>
      <c r="E1496" s="819"/>
      <c r="F1496" s="819"/>
      <c r="G1496" s="819"/>
      <c r="H1496" s="819"/>
      <c r="I1496" s="819"/>
      <c r="J1496" s="819"/>
      <c r="K1496" s="820"/>
      <c r="L1496" s="819"/>
      <c r="M1496" s="652"/>
      <c r="N1496" s="652"/>
      <c r="O1496" s="652"/>
    </row>
    <row r="1497" spans="2:15" s="619" customFormat="1">
      <c r="B1497" s="818"/>
      <c r="C1497" s="818"/>
      <c r="D1497" s="819"/>
      <c r="E1497" s="819"/>
      <c r="F1497" s="819"/>
      <c r="G1497" s="819"/>
      <c r="H1497" s="819"/>
      <c r="I1497" s="819"/>
      <c r="J1497" s="819"/>
      <c r="K1497" s="820"/>
      <c r="L1497" s="819"/>
      <c r="M1497" s="652"/>
      <c r="N1497" s="652"/>
      <c r="O1497" s="652"/>
    </row>
    <row r="1498" spans="2:15" s="619" customFormat="1">
      <c r="B1498" s="818"/>
      <c r="C1498" s="818"/>
      <c r="D1498" s="819"/>
      <c r="E1498" s="819"/>
      <c r="F1498" s="819"/>
      <c r="G1498" s="819"/>
      <c r="H1498" s="819"/>
      <c r="I1498" s="819"/>
      <c r="J1498" s="819"/>
      <c r="K1498" s="820"/>
      <c r="L1498" s="819"/>
      <c r="M1498" s="652"/>
      <c r="N1498" s="652"/>
      <c r="O1498" s="652"/>
    </row>
    <row r="1499" spans="2:15" s="619" customFormat="1">
      <c r="B1499" s="818"/>
      <c r="C1499" s="818"/>
      <c r="D1499" s="819"/>
      <c r="E1499" s="819"/>
      <c r="F1499" s="819"/>
      <c r="G1499" s="819"/>
      <c r="H1499" s="819"/>
      <c r="I1499" s="819"/>
      <c r="J1499" s="819"/>
      <c r="K1499" s="820"/>
      <c r="L1499" s="819"/>
      <c r="M1499" s="652"/>
      <c r="N1499" s="652"/>
      <c r="O1499" s="652"/>
    </row>
    <row r="1500" spans="2:15" s="619" customFormat="1">
      <c r="B1500" s="818"/>
      <c r="C1500" s="818"/>
      <c r="D1500" s="819"/>
      <c r="E1500" s="819"/>
      <c r="F1500" s="819"/>
      <c r="G1500" s="819"/>
      <c r="H1500" s="819"/>
      <c r="I1500" s="819"/>
      <c r="J1500" s="819"/>
      <c r="K1500" s="820"/>
      <c r="L1500" s="819"/>
      <c r="M1500" s="652"/>
      <c r="N1500" s="652"/>
      <c r="O1500" s="652"/>
    </row>
    <row r="1501" spans="2:15" s="619" customFormat="1">
      <c r="B1501" s="818"/>
      <c r="C1501" s="818"/>
      <c r="D1501" s="819"/>
      <c r="E1501" s="819"/>
      <c r="F1501" s="819"/>
      <c r="G1501" s="819"/>
      <c r="H1501" s="819"/>
      <c r="I1501" s="819"/>
      <c r="J1501" s="819"/>
      <c r="K1501" s="820"/>
      <c r="L1501" s="819"/>
      <c r="M1501" s="652"/>
      <c r="N1501" s="652"/>
      <c r="O1501" s="652"/>
    </row>
    <row r="1502" spans="2:15" s="619" customFormat="1">
      <c r="B1502" s="818"/>
      <c r="C1502" s="818"/>
      <c r="D1502" s="819"/>
      <c r="E1502" s="819"/>
      <c r="F1502" s="819"/>
      <c r="G1502" s="819"/>
      <c r="H1502" s="819"/>
      <c r="I1502" s="819"/>
      <c r="J1502" s="819"/>
      <c r="K1502" s="820"/>
      <c r="L1502" s="819"/>
      <c r="M1502" s="652"/>
      <c r="N1502" s="652"/>
      <c r="O1502" s="652"/>
    </row>
    <row r="1503" spans="2:15" s="619" customFormat="1">
      <c r="B1503" s="818"/>
      <c r="C1503" s="818"/>
      <c r="D1503" s="819"/>
      <c r="E1503" s="819"/>
      <c r="F1503" s="819"/>
      <c r="G1503" s="819"/>
      <c r="H1503" s="819"/>
      <c r="I1503" s="819"/>
      <c r="J1503" s="819"/>
      <c r="K1503" s="820"/>
      <c r="L1503" s="819"/>
      <c r="M1503" s="652"/>
      <c r="N1503" s="652"/>
      <c r="O1503" s="652"/>
    </row>
    <row r="1504" spans="2:15" s="619" customFormat="1">
      <c r="B1504" s="818"/>
      <c r="C1504" s="818"/>
      <c r="D1504" s="819"/>
      <c r="E1504" s="819"/>
      <c r="F1504" s="819"/>
      <c r="G1504" s="819"/>
      <c r="H1504" s="819"/>
      <c r="I1504" s="819"/>
      <c r="J1504" s="819"/>
      <c r="K1504" s="820"/>
      <c r="L1504" s="819"/>
      <c r="M1504" s="652"/>
      <c r="N1504" s="652"/>
      <c r="O1504" s="652"/>
    </row>
    <row r="1505" spans="2:15" s="619" customFormat="1">
      <c r="B1505" s="818"/>
      <c r="C1505" s="818"/>
      <c r="D1505" s="819"/>
      <c r="E1505" s="819"/>
      <c r="F1505" s="819"/>
      <c r="G1505" s="819"/>
      <c r="H1505" s="819"/>
      <c r="I1505" s="819"/>
      <c r="J1505" s="819"/>
      <c r="K1505" s="820"/>
      <c r="L1505" s="819"/>
      <c r="M1505" s="652"/>
      <c r="N1505" s="652"/>
      <c r="O1505" s="652"/>
    </row>
    <row r="1506" spans="2:15" s="619" customFormat="1">
      <c r="B1506" s="818"/>
      <c r="C1506" s="818"/>
      <c r="D1506" s="819"/>
      <c r="E1506" s="819"/>
      <c r="F1506" s="819"/>
      <c r="G1506" s="819"/>
      <c r="H1506" s="819"/>
      <c r="I1506" s="819"/>
      <c r="J1506" s="819"/>
      <c r="K1506" s="820"/>
      <c r="L1506" s="819"/>
      <c r="M1506" s="652"/>
      <c r="N1506" s="652"/>
      <c r="O1506" s="652"/>
    </row>
    <row r="1507" spans="2:15" s="619" customFormat="1">
      <c r="B1507" s="818"/>
      <c r="C1507" s="818"/>
      <c r="D1507" s="819"/>
      <c r="E1507" s="819"/>
      <c r="F1507" s="819"/>
      <c r="G1507" s="819"/>
      <c r="H1507" s="819"/>
      <c r="I1507" s="819"/>
      <c r="J1507" s="819"/>
      <c r="K1507" s="820"/>
      <c r="L1507" s="819"/>
      <c r="M1507" s="652"/>
      <c r="N1507" s="652"/>
      <c r="O1507" s="652"/>
    </row>
    <row r="1508" spans="2:15" s="619" customFormat="1">
      <c r="B1508" s="818"/>
      <c r="C1508" s="818"/>
      <c r="D1508" s="819"/>
      <c r="E1508" s="819"/>
      <c r="F1508" s="819"/>
      <c r="G1508" s="819"/>
      <c r="H1508" s="819"/>
      <c r="I1508" s="819"/>
      <c r="J1508" s="819"/>
      <c r="K1508" s="820"/>
      <c r="L1508" s="819"/>
      <c r="M1508" s="652"/>
      <c r="N1508" s="652"/>
      <c r="O1508" s="652"/>
    </row>
    <row r="1509" spans="2:15" s="619" customFormat="1">
      <c r="B1509" s="818"/>
      <c r="C1509" s="818"/>
      <c r="D1509" s="819"/>
      <c r="E1509" s="819"/>
      <c r="F1509" s="819"/>
      <c r="G1509" s="819"/>
      <c r="H1509" s="819"/>
      <c r="I1509" s="819"/>
      <c r="J1509" s="819"/>
      <c r="K1509" s="820"/>
      <c r="L1509" s="819"/>
      <c r="M1509" s="652"/>
      <c r="N1509" s="652"/>
      <c r="O1509" s="652"/>
    </row>
    <row r="1510" spans="2:15" s="619" customFormat="1">
      <c r="B1510" s="818"/>
      <c r="C1510" s="818"/>
      <c r="D1510" s="819"/>
      <c r="E1510" s="819"/>
      <c r="F1510" s="819"/>
      <c r="G1510" s="819"/>
      <c r="H1510" s="819"/>
      <c r="I1510" s="819"/>
      <c r="J1510" s="819"/>
      <c r="K1510" s="820"/>
      <c r="L1510" s="819"/>
      <c r="M1510" s="652"/>
      <c r="N1510" s="652"/>
      <c r="O1510" s="652"/>
    </row>
    <row r="1511" spans="2:15" s="619" customFormat="1">
      <c r="B1511" s="818"/>
      <c r="C1511" s="818"/>
      <c r="D1511" s="819"/>
      <c r="E1511" s="819"/>
      <c r="F1511" s="819"/>
      <c r="G1511" s="819"/>
      <c r="H1511" s="819"/>
      <c r="I1511" s="819"/>
      <c r="J1511" s="819"/>
      <c r="K1511" s="820"/>
      <c r="L1511" s="819"/>
      <c r="M1511" s="652"/>
      <c r="N1511" s="652"/>
      <c r="O1511" s="652"/>
    </row>
    <row r="1512" spans="2:15" s="619" customFormat="1">
      <c r="B1512" s="818"/>
      <c r="C1512" s="818"/>
      <c r="D1512" s="819"/>
      <c r="E1512" s="819"/>
      <c r="F1512" s="819"/>
      <c r="G1512" s="819"/>
      <c r="H1512" s="819"/>
      <c r="I1512" s="819"/>
      <c r="J1512" s="819"/>
      <c r="K1512" s="820"/>
      <c r="L1512" s="819"/>
      <c r="M1512" s="652"/>
      <c r="N1512" s="652"/>
      <c r="O1512" s="652"/>
    </row>
    <row r="1513" spans="2:15" s="619" customFormat="1">
      <c r="B1513" s="818"/>
      <c r="C1513" s="818"/>
      <c r="D1513" s="819"/>
      <c r="E1513" s="819"/>
      <c r="F1513" s="819"/>
      <c r="G1513" s="819"/>
      <c r="H1513" s="819"/>
      <c r="I1513" s="819"/>
      <c r="J1513" s="819"/>
      <c r="K1513" s="820"/>
      <c r="L1513" s="819"/>
      <c r="M1513" s="652"/>
      <c r="N1513" s="652"/>
      <c r="O1513" s="652"/>
    </row>
    <row r="1514" spans="2:15" s="619" customFormat="1">
      <c r="B1514" s="818"/>
      <c r="C1514" s="818"/>
      <c r="D1514" s="819"/>
      <c r="E1514" s="819"/>
      <c r="F1514" s="819"/>
      <c r="G1514" s="819"/>
      <c r="H1514" s="819"/>
      <c r="I1514" s="819"/>
      <c r="J1514" s="819"/>
      <c r="K1514" s="820"/>
      <c r="L1514" s="819"/>
      <c r="M1514" s="652"/>
      <c r="N1514" s="652"/>
      <c r="O1514" s="652"/>
    </row>
    <row r="1515" spans="2:15" s="619" customFormat="1">
      <c r="B1515" s="818"/>
      <c r="C1515" s="818"/>
      <c r="D1515" s="819"/>
      <c r="E1515" s="819"/>
      <c r="F1515" s="819"/>
      <c r="G1515" s="819"/>
      <c r="H1515" s="819"/>
      <c r="I1515" s="819"/>
      <c r="J1515" s="819"/>
      <c r="K1515" s="820"/>
      <c r="L1515" s="819"/>
      <c r="M1515" s="652"/>
      <c r="N1515" s="652"/>
      <c r="O1515" s="652"/>
    </row>
    <row r="1516" spans="2:15" s="619" customFormat="1">
      <c r="B1516" s="818"/>
      <c r="C1516" s="818"/>
      <c r="D1516" s="819"/>
      <c r="E1516" s="819"/>
      <c r="F1516" s="819"/>
      <c r="G1516" s="819"/>
      <c r="H1516" s="819"/>
      <c r="I1516" s="819"/>
      <c r="J1516" s="819"/>
      <c r="K1516" s="820"/>
      <c r="L1516" s="819"/>
      <c r="M1516" s="652"/>
      <c r="N1516" s="652"/>
      <c r="O1516" s="652"/>
    </row>
    <row r="1517" spans="2:15" s="619" customFormat="1">
      <c r="B1517" s="818"/>
      <c r="C1517" s="818"/>
      <c r="D1517" s="819"/>
      <c r="E1517" s="819"/>
      <c r="F1517" s="819"/>
      <c r="G1517" s="819"/>
      <c r="H1517" s="819"/>
      <c r="I1517" s="819"/>
      <c r="J1517" s="819"/>
      <c r="K1517" s="820"/>
      <c r="L1517" s="819"/>
      <c r="M1517" s="652"/>
      <c r="N1517" s="652"/>
      <c r="O1517" s="652"/>
    </row>
    <row r="1518" spans="2:15" s="619" customFormat="1">
      <c r="B1518" s="818"/>
      <c r="C1518" s="818"/>
      <c r="D1518" s="819"/>
      <c r="E1518" s="819"/>
      <c r="F1518" s="819"/>
      <c r="G1518" s="819"/>
      <c r="H1518" s="819"/>
      <c r="I1518" s="819"/>
      <c r="J1518" s="819"/>
      <c r="K1518" s="820"/>
      <c r="L1518" s="819"/>
      <c r="M1518" s="652"/>
      <c r="N1518" s="652"/>
      <c r="O1518" s="652"/>
    </row>
    <row r="1519" spans="2:15" s="619" customFormat="1">
      <c r="B1519" s="818"/>
      <c r="C1519" s="818"/>
      <c r="D1519" s="819"/>
      <c r="E1519" s="819"/>
      <c r="F1519" s="819"/>
      <c r="G1519" s="819"/>
      <c r="H1519" s="819"/>
      <c r="I1519" s="819"/>
      <c r="J1519" s="819"/>
      <c r="K1519" s="820"/>
      <c r="L1519" s="819"/>
      <c r="M1519" s="652"/>
      <c r="N1519" s="652"/>
      <c r="O1519" s="652"/>
    </row>
    <row r="1520" spans="2:15" s="619" customFormat="1">
      <c r="B1520" s="818"/>
      <c r="C1520" s="818"/>
      <c r="D1520" s="819"/>
      <c r="E1520" s="819"/>
      <c r="F1520" s="819"/>
      <c r="G1520" s="819"/>
      <c r="H1520" s="819"/>
      <c r="I1520" s="819"/>
      <c r="J1520" s="819"/>
      <c r="K1520" s="820"/>
      <c r="L1520" s="819"/>
      <c r="M1520" s="652"/>
      <c r="N1520" s="652"/>
      <c r="O1520" s="652"/>
    </row>
    <row r="1521" spans="2:15" s="619" customFormat="1">
      <c r="B1521" s="818"/>
      <c r="C1521" s="818"/>
      <c r="D1521" s="819"/>
      <c r="E1521" s="819"/>
      <c r="F1521" s="819"/>
      <c r="G1521" s="819"/>
      <c r="H1521" s="819"/>
      <c r="I1521" s="819"/>
      <c r="J1521" s="819"/>
      <c r="K1521" s="820"/>
      <c r="L1521" s="819"/>
      <c r="M1521" s="652"/>
      <c r="N1521" s="652"/>
      <c r="O1521" s="652"/>
    </row>
    <row r="1522" spans="2:15" s="619" customFormat="1">
      <c r="B1522" s="818"/>
      <c r="C1522" s="818"/>
      <c r="D1522" s="819"/>
      <c r="E1522" s="819"/>
      <c r="F1522" s="819"/>
      <c r="G1522" s="819"/>
      <c r="H1522" s="819"/>
      <c r="I1522" s="819"/>
      <c r="J1522" s="819"/>
      <c r="K1522" s="820"/>
      <c r="L1522" s="819"/>
      <c r="M1522" s="652"/>
      <c r="N1522" s="652"/>
      <c r="O1522" s="652"/>
    </row>
    <row r="1523" spans="2:15" s="619" customFormat="1">
      <c r="B1523" s="818"/>
      <c r="C1523" s="818"/>
      <c r="D1523" s="819"/>
      <c r="E1523" s="819"/>
      <c r="F1523" s="819"/>
      <c r="G1523" s="819"/>
      <c r="H1523" s="819"/>
      <c r="I1523" s="819"/>
      <c r="J1523" s="819"/>
      <c r="K1523" s="820"/>
      <c r="L1523" s="819"/>
      <c r="M1523" s="652"/>
      <c r="N1523" s="652"/>
      <c r="O1523" s="652"/>
    </row>
    <row r="1524" spans="2:15" s="619" customFormat="1">
      <c r="B1524" s="818"/>
      <c r="C1524" s="818"/>
      <c r="D1524" s="819"/>
      <c r="E1524" s="819"/>
      <c r="F1524" s="819"/>
      <c r="G1524" s="819"/>
      <c r="H1524" s="819"/>
      <c r="I1524" s="819"/>
      <c r="J1524" s="819"/>
      <c r="K1524" s="820"/>
      <c r="L1524" s="819"/>
      <c r="M1524" s="652"/>
      <c r="N1524" s="652"/>
      <c r="O1524" s="652"/>
    </row>
    <row r="1525" spans="2:15" s="619" customFormat="1">
      <c r="B1525" s="818"/>
      <c r="C1525" s="818"/>
      <c r="D1525" s="819"/>
      <c r="E1525" s="819"/>
      <c r="F1525" s="819"/>
      <c r="G1525" s="819"/>
      <c r="H1525" s="819"/>
      <c r="I1525" s="819"/>
      <c r="J1525" s="819"/>
      <c r="K1525" s="820"/>
      <c r="L1525" s="819"/>
      <c r="M1525" s="652"/>
      <c r="N1525" s="652"/>
      <c r="O1525" s="652"/>
    </row>
    <row r="1526" spans="2:15" s="619" customFormat="1">
      <c r="B1526" s="818"/>
      <c r="C1526" s="818"/>
      <c r="D1526" s="819"/>
      <c r="E1526" s="819"/>
      <c r="F1526" s="819"/>
      <c r="G1526" s="819"/>
      <c r="H1526" s="819"/>
      <c r="I1526" s="819"/>
      <c r="J1526" s="819"/>
      <c r="K1526" s="820"/>
      <c r="L1526" s="819"/>
      <c r="M1526" s="652"/>
      <c r="N1526" s="652"/>
      <c r="O1526" s="652"/>
    </row>
    <row r="1527" spans="2:15" s="619" customFormat="1">
      <c r="B1527" s="818"/>
      <c r="C1527" s="818"/>
      <c r="D1527" s="819"/>
      <c r="E1527" s="819"/>
      <c r="F1527" s="819"/>
      <c r="G1527" s="819"/>
      <c r="H1527" s="819"/>
      <c r="I1527" s="819"/>
      <c r="J1527" s="819"/>
      <c r="K1527" s="820"/>
      <c r="L1527" s="819"/>
      <c r="M1527" s="652"/>
      <c r="N1527" s="652"/>
      <c r="O1527" s="652"/>
    </row>
    <row r="1528" spans="2:15" s="619" customFormat="1">
      <c r="B1528" s="818"/>
      <c r="C1528" s="818"/>
      <c r="D1528" s="819"/>
      <c r="E1528" s="819"/>
      <c r="F1528" s="819"/>
      <c r="G1528" s="819"/>
      <c r="H1528" s="819"/>
      <c r="I1528" s="819"/>
      <c r="J1528" s="819"/>
      <c r="K1528" s="820"/>
      <c r="L1528" s="819"/>
      <c r="M1528" s="652"/>
      <c r="N1528" s="652"/>
      <c r="O1528" s="652"/>
    </row>
    <row r="1529" spans="2:15" s="619" customFormat="1">
      <c r="B1529" s="818"/>
      <c r="C1529" s="818"/>
      <c r="D1529" s="819"/>
      <c r="E1529" s="819"/>
      <c r="F1529" s="819"/>
      <c r="G1529" s="819"/>
      <c r="H1529" s="819"/>
      <c r="I1529" s="819"/>
      <c r="J1529" s="819"/>
      <c r="K1529" s="820"/>
      <c r="L1529" s="819"/>
      <c r="M1529" s="652"/>
      <c r="N1529" s="652"/>
      <c r="O1529" s="652"/>
    </row>
    <row r="1530" spans="2:15" s="619" customFormat="1">
      <c r="B1530" s="818"/>
      <c r="C1530" s="818"/>
      <c r="D1530" s="819"/>
      <c r="E1530" s="819"/>
      <c r="F1530" s="819"/>
      <c r="G1530" s="819"/>
      <c r="H1530" s="819"/>
      <c r="I1530" s="819"/>
      <c r="J1530" s="819"/>
      <c r="K1530" s="820"/>
      <c r="L1530" s="819"/>
      <c r="M1530" s="652"/>
      <c r="N1530" s="652"/>
      <c r="O1530" s="652"/>
    </row>
    <row r="1531" spans="2:15" s="619" customFormat="1">
      <c r="B1531" s="818"/>
      <c r="C1531" s="818"/>
      <c r="D1531" s="819"/>
      <c r="E1531" s="819"/>
      <c r="F1531" s="819"/>
      <c r="G1531" s="819"/>
      <c r="H1531" s="819"/>
      <c r="I1531" s="819"/>
      <c r="J1531" s="819"/>
      <c r="K1531" s="820"/>
      <c r="L1531" s="819"/>
      <c r="M1531" s="652"/>
      <c r="N1531" s="652"/>
      <c r="O1531" s="652"/>
    </row>
    <row r="1532" spans="2:15" s="619" customFormat="1">
      <c r="B1532" s="818"/>
      <c r="C1532" s="818"/>
      <c r="D1532" s="819"/>
      <c r="E1532" s="819"/>
      <c r="F1532" s="819"/>
      <c r="G1532" s="819"/>
      <c r="H1532" s="819"/>
      <c r="I1532" s="819"/>
      <c r="J1532" s="819"/>
      <c r="K1532" s="820"/>
      <c r="L1532" s="819"/>
      <c r="M1532" s="652"/>
      <c r="N1532" s="652"/>
      <c r="O1532" s="652"/>
    </row>
    <row r="1533" spans="2:15" s="619" customFormat="1">
      <c r="B1533" s="818"/>
      <c r="C1533" s="818"/>
      <c r="D1533" s="819"/>
      <c r="E1533" s="819"/>
      <c r="F1533" s="819"/>
      <c r="G1533" s="819"/>
      <c r="H1533" s="819"/>
      <c r="I1533" s="819"/>
      <c r="J1533" s="819"/>
      <c r="K1533" s="820"/>
      <c r="L1533" s="819"/>
      <c r="M1533" s="652"/>
      <c r="N1533" s="652"/>
      <c r="O1533" s="652"/>
    </row>
    <row r="1534" spans="2:15" s="619" customFormat="1">
      <c r="B1534" s="818"/>
      <c r="C1534" s="818"/>
      <c r="D1534" s="819"/>
      <c r="E1534" s="819"/>
      <c r="F1534" s="819"/>
      <c r="G1534" s="819"/>
      <c r="H1534" s="819"/>
      <c r="I1534" s="819"/>
      <c r="J1534" s="819"/>
      <c r="K1534" s="820"/>
      <c r="L1534" s="819"/>
      <c r="M1534" s="652"/>
      <c r="N1534" s="652"/>
      <c r="O1534" s="652"/>
    </row>
    <row r="1535" spans="2:15" s="619" customFormat="1">
      <c r="B1535" s="818"/>
      <c r="C1535" s="818"/>
      <c r="D1535" s="819"/>
      <c r="E1535" s="819"/>
      <c r="F1535" s="819"/>
      <c r="G1535" s="819"/>
      <c r="H1535" s="819"/>
      <c r="I1535" s="819"/>
      <c r="J1535" s="819"/>
      <c r="K1535" s="820"/>
      <c r="L1535" s="819"/>
      <c r="M1535" s="652"/>
      <c r="N1535" s="652"/>
      <c r="O1535" s="652"/>
    </row>
    <row r="1536" spans="2:15" s="619" customFormat="1">
      <c r="B1536" s="818"/>
      <c r="C1536" s="818"/>
      <c r="D1536" s="819"/>
      <c r="E1536" s="819"/>
      <c r="F1536" s="819"/>
      <c r="G1536" s="819"/>
      <c r="H1536" s="819"/>
      <c r="I1536" s="819"/>
      <c r="J1536" s="819"/>
      <c r="K1536" s="820"/>
      <c r="L1536" s="819"/>
      <c r="M1536" s="652"/>
      <c r="N1536" s="652"/>
      <c r="O1536" s="652"/>
    </row>
    <row r="1537" spans="2:15" s="619" customFormat="1">
      <c r="B1537" s="818"/>
      <c r="C1537" s="818"/>
      <c r="D1537" s="819"/>
      <c r="E1537" s="819"/>
      <c r="F1537" s="819"/>
      <c r="G1537" s="819"/>
      <c r="H1537" s="819"/>
      <c r="I1537" s="819"/>
      <c r="J1537" s="819"/>
      <c r="K1537" s="820"/>
      <c r="L1537" s="819"/>
      <c r="M1537" s="652"/>
      <c r="N1537" s="652"/>
      <c r="O1537" s="652"/>
    </row>
    <row r="1538" spans="2:15" s="619" customFormat="1">
      <c r="B1538" s="818"/>
      <c r="C1538" s="818"/>
      <c r="D1538" s="819"/>
      <c r="E1538" s="819"/>
      <c r="F1538" s="819"/>
      <c r="G1538" s="819"/>
      <c r="H1538" s="819"/>
      <c r="I1538" s="819"/>
      <c r="J1538" s="819"/>
      <c r="K1538" s="820"/>
      <c r="L1538" s="819"/>
      <c r="M1538" s="652"/>
      <c r="N1538" s="652"/>
      <c r="O1538" s="652"/>
    </row>
    <row r="1539" spans="2:15" s="619" customFormat="1">
      <c r="B1539" s="818"/>
      <c r="C1539" s="818"/>
      <c r="D1539" s="819"/>
      <c r="E1539" s="819"/>
      <c r="F1539" s="819"/>
      <c r="G1539" s="819"/>
      <c r="H1539" s="819"/>
      <c r="I1539" s="819"/>
      <c r="J1539" s="819"/>
      <c r="K1539" s="820"/>
      <c r="L1539" s="819"/>
      <c r="M1539" s="652"/>
      <c r="N1539" s="652"/>
      <c r="O1539" s="652"/>
    </row>
    <row r="1540" spans="2:15" s="619" customFormat="1">
      <c r="B1540" s="818"/>
      <c r="C1540" s="818"/>
      <c r="D1540" s="819"/>
      <c r="E1540" s="819"/>
      <c r="F1540" s="819"/>
      <c r="G1540" s="819"/>
      <c r="H1540" s="819"/>
      <c r="I1540" s="819"/>
      <c r="J1540" s="819"/>
      <c r="K1540" s="820"/>
      <c r="L1540" s="819"/>
      <c r="M1540" s="652"/>
      <c r="N1540" s="652"/>
      <c r="O1540" s="652"/>
    </row>
    <row r="1541" spans="2:15" s="619" customFormat="1">
      <c r="B1541" s="818"/>
      <c r="C1541" s="818"/>
      <c r="D1541" s="819"/>
      <c r="E1541" s="819"/>
      <c r="F1541" s="819"/>
      <c r="G1541" s="819"/>
      <c r="H1541" s="819"/>
      <c r="I1541" s="819"/>
      <c r="J1541" s="819"/>
      <c r="K1541" s="820"/>
      <c r="L1541" s="819"/>
      <c r="M1541" s="652"/>
      <c r="N1541" s="652"/>
      <c r="O1541" s="652"/>
    </row>
    <row r="1542" spans="2:15" s="619" customFormat="1">
      <c r="B1542" s="818"/>
      <c r="C1542" s="818"/>
      <c r="D1542" s="819"/>
      <c r="E1542" s="819"/>
      <c r="F1542" s="819"/>
      <c r="G1542" s="819"/>
      <c r="H1542" s="819"/>
      <c r="I1542" s="819"/>
      <c r="J1542" s="819"/>
      <c r="K1542" s="820"/>
      <c r="L1542" s="819"/>
      <c r="M1542" s="652"/>
      <c r="N1542" s="652"/>
      <c r="O1542" s="652"/>
    </row>
    <row r="1543" spans="2:15" s="619" customFormat="1">
      <c r="B1543" s="818"/>
      <c r="C1543" s="818"/>
      <c r="D1543" s="819"/>
      <c r="E1543" s="819"/>
      <c r="F1543" s="819"/>
      <c r="G1543" s="819"/>
      <c r="H1543" s="819"/>
      <c r="I1543" s="819"/>
      <c r="J1543" s="819"/>
      <c r="K1543" s="820"/>
      <c r="L1543" s="819"/>
      <c r="M1543" s="652"/>
      <c r="N1543" s="652"/>
      <c r="O1543" s="652"/>
    </row>
    <row r="1544" spans="2:15" s="619" customFormat="1">
      <c r="B1544" s="818"/>
      <c r="C1544" s="818"/>
      <c r="D1544" s="819"/>
      <c r="E1544" s="819"/>
      <c r="F1544" s="819"/>
      <c r="G1544" s="819"/>
      <c r="H1544" s="819"/>
      <c r="I1544" s="819"/>
      <c r="J1544" s="819"/>
      <c r="K1544" s="820"/>
      <c r="L1544" s="819"/>
      <c r="M1544" s="652"/>
      <c r="N1544" s="652"/>
      <c r="O1544" s="652"/>
    </row>
    <row r="1545" spans="2:15" s="619" customFormat="1">
      <c r="B1545" s="818"/>
      <c r="C1545" s="818"/>
      <c r="D1545" s="819"/>
      <c r="E1545" s="819"/>
      <c r="F1545" s="819"/>
      <c r="G1545" s="819"/>
      <c r="H1545" s="819"/>
      <c r="I1545" s="819"/>
      <c r="J1545" s="819"/>
      <c r="K1545" s="820"/>
      <c r="L1545" s="819"/>
      <c r="M1545" s="652"/>
      <c r="N1545" s="652"/>
      <c r="O1545" s="652"/>
    </row>
    <row r="1546" spans="2:15" s="619" customFormat="1">
      <c r="B1546" s="818"/>
      <c r="C1546" s="818"/>
      <c r="D1546" s="819"/>
      <c r="E1546" s="819"/>
      <c r="F1546" s="819"/>
      <c r="G1546" s="819"/>
      <c r="H1546" s="819"/>
      <c r="I1546" s="819"/>
      <c r="J1546" s="819"/>
      <c r="K1546" s="820"/>
      <c r="L1546" s="819"/>
      <c r="M1546" s="652"/>
      <c r="N1546" s="652"/>
      <c r="O1546" s="652"/>
    </row>
    <row r="1547" spans="2:15" s="619" customFormat="1">
      <c r="B1547" s="818"/>
      <c r="C1547" s="818"/>
      <c r="D1547" s="819"/>
      <c r="E1547" s="819"/>
      <c r="F1547" s="819"/>
      <c r="G1547" s="819"/>
      <c r="H1547" s="819"/>
      <c r="I1547" s="819"/>
      <c r="J1547" s="819"/>
      <c r="K1547" s="820"/>
      <c r="L1547" s="819"/>
      <c r="M1547" s="652"/>
      <c r="N1547" s="652"/>
      <c r="O1547" s="652"/>
    </row>
    <row r="1548" spans="2:15" s="619" customFormat="1">
      <c r="B1548" s="818"/>
      <c r="C1548" s="818"/>
      <c r="D1548" s="819"/>
      <c r="E1548" s="819"/>
      <c r="F1548" s="819"/>
      <c r="G1548" s="819"/>
      <c r="H1548" s="819"/>
      <c r="I1548" s="819"/>
      <c r="J1548" s="819"/>
      <c r="K1548" s="820"/>
      <c r="L1548" s="819"/>
      <c r="M1548" s="652"/>
      <c r="N1548" s="652"/>
      <c r="O1548" s="652"/>
    </row>
    <row r="1549" spans="2:15" s="619" customFormat="1">
      <c r="B1549" s="818"/>
      <c r="C1549" s="818"/>
      <c r="D1549" s="819"/>
      <c r="E1549" s="819"/>
      <c r="F1549" s="819"/>
      <c r="G1549" s="819"/>
      <c r="H1549" s="819"/>
      <c r="I1549" s="819"/>
      <c r="J1549" s="819"/>
      <c r="K1549" s="820"/>
      <c r="L1549" s="819"/>
      <c r="M1549" s="652"/>
      <c r="N1549" s="652"/>
      <c r="O1549" s="652"/>
    </row>
    <row r="1550" spans="2:15" s="619" customFormat="1">
      <c r="B1550" s="818"/>
      <c r="C1550" s="818"/>
      <c r="D1550" s="819"/>
      <c r="E1550" s="819"/>
      <c r="F1550" s="819"/>
      <c r="G1550" s="819"/>
      <c r="H1550" s="819"/>
      <c r="I1550" s="819"/>
      <c r="J1550" s="819"/>
      <c r="K1550" s="820"/>
      <c r="L1550" s="819"/>
      <c r="M1550" s="652"/>
      <c r="N1550" s="652"/>
      <c r="O1550" s="652"/>
    </row>
    <row r="1551" spans="2:15" s="619" customFormat="1">
      <c r="B1551" s="818"/>
      <c r="C1551" s="818"/>
      <c r="D1551" s="819"/>
      <c r="E1551" s="819"/>
      <c r="F1551" s="819"/>
      <c r="G1551" s="819"/>
      <c r="H1551" s="819"/>
      <c r="I1551" s="819"/>
      <c r="J1551" s="819"/>
      <c r="K1551" s="820"/>
      <c r="L1551" s="819"/>
      <c r="M1551" s="652"/>
      <c r="N1551" s="652"/>
      <c r="O1551" s="652"/>
    </row>
    <row r="1552" spans="2:15" s="619" customFormat="1">
      <c r="B1552" s="818"/>
      <c r="C1552" s="818"/>
      <c r="D1552" s="819"/>
      <c r="E1552" s="819"/>
      <c r="F1552" s="819"/>
      <c r="G1552" s="819"/>
      <c r="H1552" s="819"/>
      <c r="I1552" s="819"/>
      <c r="J1552" s="819"/>
      <c r="K1552" s="820"/>
      <c r="L1552" s="819"/>
      <c r="M1552" s="652"/>
      <c r="N1552" s="652"/>
      <c r="O1552" s="652"/>
    </row>
    <row r="1553" spans="2:15" s="619" customFormat="1">
      <c r="B1553" s="818"/>
      <c r="C1553" s="818"/>
      <c r="D1553" s="819"/>
      <c r="E1553" s="819"/>
      <c r="F1553" s="819"/>
      <c r="G1553" s="819"/>
      <c r="H1553" s="819"/>
      <c r="I1553" s="819"/>
      <c r="J1553" s="819"/>
      <c r="K1553" s="820"/>
      <c r="L1553" s="819"/>
      <c r="M1553" s="652"/>
      <c r="N1553" s="652"/>
      <c r="O1553" s="652"/>
    </row>
    <row r="1554" spans="2:15" s="619" customFormat="1">
      <c r="B1554" s="818"/>
      <c r="C1554" s="818"/>
      <c r="D1554" s="819"/>
      <c r="E1554" s="819"/>
      <c r="F1554" s="819"/>
      <c r="G1554" s="819"/>
      <c r="H1554" s="819"/>
      <c r="I1554" s="819"/>
      <c r="J1554" s="819"/>
      <c r="K1554" s="820"/>
      <c r="L1554" s="819"/>
      <c r="M1554" s="652"/>
      <c r="N1554" s="652"/>
      <c r="O1554" s="652"/>
    </row>
    <row r="1555" spans="2:15" s="619" customFormat="1">
      <c r="B1555" s="818"/>
      <c r="C1555" s="818"/>
      <c r="D1555" s="819"/>
      <c r="E1555" s="819"/>
      <c r="F1555" s="819"/>
      <c r="G1555" s="819"/>
      <c r="H1555" s="819"/>
      <c r="I1555" s="819"/>
      <c r="J1555" s="819"/>
      <c r="K1555" s="820"/>
      <c r="L1555" s="819"/>
      <c r="M1555" s="652"/>
      <c r="N1555" s="652"/>
      <c r="O1555" s="652"/>
    </row>
    <row r="1556" spans="2:15" s="619" customFormat="1">
      <c r="B1556" s="818"/>
      <c r="C1556" s="818"/>
      <c r="D1556" s="819"/>
      <c r="E1556" s="819"/>
      <c r="F1556" s="819"/>
      <c r="G1556" s="819"/>
      <c r="H1556" s="819"/>
      <c r="I1556" s="819"/>
      <c r="J1556" s="819"/>
      <c r="K1556" s="820"/>
      <c r="L1556" s="819"/>
      <c r="M1556" s="652"/>
      <c r="N1556" s="652"/>
      <c r="O1556" s="652"/>
    </row>
    <row r="1557" spans="2:15" s="619" customFormat="1">
      <c r="B1557" s="818"/>
      <c r="C1557" s="818"/>
      <c r="D1557" s="819"/>
      <c r="E1557" s="819"/>
      <c r="F1557" s="819"/>
      <c r="G1557" s="819"/>
      <c r="H1557" s="819"/>
      <c r="I1557" s="819"/>
      <c r="J1557" s="819"/>
      <c r="K1557" s="820"/>
      <c r="L1557" s="819"/>
      <c r="M1557" s="652"/>
      <c r="N1557" s="652"/>
      <c r="O1557" s="652"/>
    </row>
    <row r="1558" spans="2:15" s="619" customFormat="1">
      <c r="B1558" s="818"/>
      <c r="C1558" s="818"/>
      <c r="D1558" s="819"/>
      <c r="E1558" s="819"/>
      <c r="F1558" s="819"/>
      <c r="G1558" s="819"/>
      <c r="H1558" s="819"/>
      <c r="I1558" s="819"/>
      <c r="J1558" s="819"/>
      <c r="K1558" s="820"/>
      <c r="L1558" s="819"/>
      <c r="M1558" s="652"/>
      <c r="N1558" s="652"/>
      <c r="O1558" s="652"/>
    </row>
    <row r="1559" spans="2:15" s="619" customFormat="1">
      <c r="B1559" s="818"/>
      <c r="C1559" s="818"/>
      <c r="D1559" s="819"/>
      <c r="E1559" s="819"/>
      <c r="F1559" s="819"/>
      <c r="G1559" s="819"/>
      <c r="H1559" s="819"/>
      <c r="I1559" s="819"/>
      <c r="J1559" s="819"/>
      <c r="K1559" s="820"/>
      <c r="L1559" s="819"/>
      <c r="M1559" s="652"/>
      <c r="N1559" s="652"/>
      <c r="O1559" s="652"/>
    </row>
    <row r="1560" spans="2:15" s="619" customFormat="1">
      <c r="B1560" s="818"/>
      <c r="C1560" s="818"/>
      <c r="D1560" s="819"/>
      <c r="E1560" s="819"/>
      <c r="F1560" s="819"/>
      <c r="G1560" s="819"/>
      <c r="H1560" s="819"/>
      <c r="I1560" s="819"/>
      <c r="J1560" s="819"/>
      <c r="K1560" s="820"/>
      <c r="L1560" s="819"/>
      <c r="M1560" s="652"/>
      <c r="N1560" s="652"/>
      <c r="O1560" s="652"/>
    </row>
    <row r="1561" spans="2:15" s="619" customFormat="1">
      <c r="B1561" s="818"/>
      <c r="C1561" s="818"/>
      <c r="D1561" s="819"/>
      <c r="E1561" s="819"/>
      <c r="F1561" s="819"/>
      <c r="G1561" s="819"/>
      <c r="H1561" s="819"/>
      <c r="I1561" s="819"/>
      <c r="J1561" s="819"/>
      <c r="K1561" s="820"/>
      <c r="L1561" s="819"/>
      <c r="M1561" s="652"/>
      <c r="N1561" s="652"/>
      <c r="O1561" s="652"/>
    </row>
    <row r="1562" spans="2:15" s="619" customFormat="1">
      <c r="B1562" s="818"/>
      <c r="C1562" s="818"/>
      <c r="D1562" s="819"/>
      <c r="E1562" s="819"/>
      <c r="F1562" s="819"/>
      <c r="G1562" s="819"/>
      <c r="H1562" s="819"/>
      <c r="I1562" s="819"/>
      <c r="J1562" s="819"/>
      <c r="K1562" s="820"/>
      <c r="L1562" s="819"/>
      <c r="M1562" s="652"/>
      <c r="N1562" s="652"/>
      <c r="O1562" s="652"/>
    </row>
    <row r="1563" spans="2:15" s="619" customFormat="1">
      <c r="B1563" s="818"/>
      <c r="C1563" s="818"/>
      <c r="D1563" s="819"/>
      <c r="E1563" s="819"/>
      <c r="F1563" s="819"/>
      <c r="G1563" s="819"/>
      <c r="H1563" s="819"/>
      <c r="I1563" s="819"/>
      <c r="J1563" s="819"/>
      <c r="K1563" s="820"/>
      <c r="L1563" s="819"/>
      <c r="M1563" s="652"/>
      <c r="N1563" s="652"/>
      <c r="O1563" s="652"/>
    </row>
    <row r="1564" spans="2:15" s="619" customFormat="1">
      <c r="B1564" s="818"/>
      <c r="C1564" s="818"/>
      <c r="D1564" s="819"/>
      <c r="E1564" s="819"/>
      <c r="F1564" s="819"/>
      <c r="G1564" s="819"/>
      <c r="H1564" s="819"/>
      <c r="I1564" s="819"/>
      <c r="J1564" s="819"/>
      <c r="K1564" s="820"/>
      <c r="L1564" s="819"/>
      <c r="M1564" s="652"/>
      <c r="N1564" s="652"/>
      <c r="O1564" s="652"/>
    </row>
    <row r="1565" spans="2:15" s="619" customFormat="1">
      <c r="B1565" s="818"/>
      <c r="C1565" s="818"/>
      <c r="D1565" s="819"/>
      <c r="E1565" s="819"/>
      <c r="F1565" s="819"/>
      <c r="G1565" s="819"/>
      <c r="H1565" s="819"/>
      <c r="I1565" s="819"/>
      <c r="J1565" s="819"/>
      <c r="K1565" s="820"/>
      <c r="L1565" s="819"/>
      <c r="M1565" s="652"/>
      <c r="N1565" s="652"/>
      <c r="O1565" s="652"/>
    </row>
    <row r="1566" spans="2:15" s="619" customFormat="1">
      <c r="B1566" s="818"/>
      <c r="C1566" s="818"/>
      <c r="D1566" s="819"/>
      <c r="E1566" s="819"/>
      <c r="F1566" s="819"/>
      <c r="G1566" s="819"/>
      <c r="H1566" s="819"/>
      <c r="I1566" s="819"/>
      <c r="J1566" s="819"/>
      <c r="K1566" s="820"/>
      <c r="L1566" s="819"/>
      <c r="M1566" s="652"/>
      <c r="N1566" s="652"/>
      <c r="O1566" s="652"/>
    </row>
    <row r="1567" spans="2:15" s="619" customFormat="1">
      <c r="B1567" s="818"/>
      <c r="C1567" s="818"/>
      <c r="D1567" s="819"/>
      <c r="E1567" s="819"/>
      <c r="F1567" s="819"/>
      <c r="G1567" s="819"/>
      <c r="H1567" s="819"/>
      <c r="I1567" s="819"/>
      <c r="J1567" s="819"/>
      <c r="K1567" s="820"/>
      <c r="L1567" s="819"/>
      <c r="M1567" s="652"/>
      <c r="N1567" s="652"/>
      <c r="O1567" s="652"/>
    </row>
    <row r="1568" spans="2:15" s="619" customFormat="1">
      <c r="B1568" s="818"/>
      <c r="C1568" s="818"/>
      <c r="D1568" s="819"/>
      <c r="E1568" s="819"/>
      <c r="F1568" s="819"/>
      <c r="G1568" s="819"/>
      <c r="H1568" s="819"/>
      <c r="I1568" s="819"/>
      <c r="J1568" s="819"/>
      <c r="K1568" s="820"/>
      <c r="L1568" s="819"/>
      <c r="M1568" s="652"/>
      <c r="N1568" s="652"/>
      <c r="O1568" s="652"/>
    </row>
    <row r="1569" spans="2:15" s="619" customFormat="1">
      <c r="B1569" s="818"/>
      <c r="C1569" s="818"/>
      <c r="D1569" s="819"/>
      <c r="E1569" s="819"/>
      <c r="F1569" s="819"/>
      <c r="G1569" s="819"/>
      <c r="H1569" s="819"/>
      <c r="I1569" s="819"/>
      <c r="J1569" s="819"/>
      <c r="K1569" s="820"/>
      <c r="L1569" s="819"/>
      <c r="M1569" s="652"/>
      <c r="N1569" s="652"/>
      <c r="O1569" s="652"/>
    </row>
    <row r="1570" spans="2:15" s="619" customFormat="1">
      <c r="B1570" s="818"/>
      <c r="C1570" s="818"/>
      <c r="D1570" s="819"/>
      <c r="E1570" s="819"/>
      <c r="F1570" s="819"/>
      <c r="G1570" s="819"/>
      <c r="H1570" s="819"/>
      <c r="I1570" s="819"/>
      <c r="J1570" s="819"/>
      <c r="K1570" s="820"/>
      <c r="L1570" s="819"/>
      <c r="M1570" s="652"/>
      <c r="N1570" s="652"/>
      <c r="O1570" s="652"/>
    </row>
    <row r="1571" spans="2:15" s="619" customFormat="1">
      <c r="B1571" s="818"/>
      <c r="C1571" s="818"/>
      <c r="D1571" s="819"/>
      <c r="E1571" s="819"/>
      <c r="F1571" s="819"/>
      <c r="G1571" s="819"/>
      <c r="H1571" s="819"/>
      <c r="I1571" s="819"/>
      <c r="J1571" s="819"/>
      <c r="K1571" s="820"/>
      <c r="L1571" s="819"/>
      <c r="M1571" s="652"/>
      <c r="N1571" s="652"/>
      <c r="O1571" s="652"/>
    </row>
    <row r="1572" spans="2:15" s="619" customFormat="1">
      <c r="B1572" s="818"/>
      <c r="C1572" s="818"/>
      <c r="D1572" s="819"/>
      <c r="E1572" s="819"/>
      <c r="F1572" s="819"/>
      <c r="G1572" s="819"/>
      <c r="H1572" s="819"/>
      <c r="I1572" s="819"/>
      <c r="J1572" s="819"/>
      <c r="K1572" s="820"/>
      <c r="L1572" s="819"/>
      <c r="M1572" s="652"/>
      <c r="N1572" s="652"/>
      <c r="O1572" s="652"/>
    </row>
    <row r="1573" spans="2:15" s="619" customFormat="1">
      <c r="B1573" s="818"/>
      <c r="C1573" s="818"/>
      <c r="D1573" s="819"/>
      <c r="E1573" s="819"/>
      <c r="F1573" s="819"/>
      <c r="G1573" s="819"/>
      <c r="H1573" s="819"/>
      <c r="I1573" s="819"/>
      <c r="J1573" s="819"/>
      <c r="K1573" s="820"/>
      <c r="L1573" s="819"/>
      <c r="M1573" s="652"/>
      <c r="N1573" s="652"/>
      <c r="O1573" s="652"/>
    </row>
    <row r="1574" spans="2:15" s="619" customFormat="1">
      <c r="B1574" s="818"/>
      <c r="C1574" s="818"/>
      <c r="D1574" s="819"/>
      <c r="E1574" s="819"/>
      <c r="F1574" s="819"/>
      <c r="G1574" s="819"/>
      <c r="H1574" s="819"/>
      <c r="I1574" s="819"/>
      <c r="J1574" s="819"/>
      <c r="K1574" s="820"/>
      <c r="L1574" s="819"/>
      <c r="M1574" s="652"/>
      <c r="N1574" s="652"/>
      <c r="O1574" s="652"/>
    </row>
    <row r="1575" spans="2:15" s="619" customFormat="1">
      <c r="B1575" s="818"/>
      <c r="C1575" s="818"/>
      <c r="D1575" s="819"/>
      <c r="E1575" s="819"/>
      <c r="F1575" s="819"/>
      <c r="G1575" s="819"/>
      <c r="H1575" s="819"/>
      <c r="I1575" s="819"/>
      <c r="J1575" s="819"/>
      <c r="K1575" s="820"/>
      <c r="L1575" s="819"/>
      <c r="M1575" s="652"/>
      <c r="N1575" s="652"/>
      <c r="O1575" s="652"/>
    </row>
    <row r="1576" spans="2:15" s="619" customFormat="1">
      <c r="B1576" s="818"/>
      <c r="C1576" s="818"/>
      <c r="D1576" s="819"/>
      <c r="E1576" s="819"/>
      <c r="F1576" s="819"/>
      <c r="G1576" s="819"/>
      <c r="H1576" s="819"/>
      <c r="I1576" s="819"/>
      <c r="J1576" s="819"/>
      <c r="K1576" s="820"/>
      <c r="L1576" s="819"/>
      <c r="M1576" s="652"/>
      <c r="N1576" s="652"/>
      <c r="O1576" s="652"/>
    </row>
    <row r="1577" spans="2:15" s="619" customFormat="1">
      <c r="B1577" s="818"/>
      <c r="C1577" s="818"/>
      <c r="D1577" s="819"/>
      <c r="E1577" s="819"/>
      <c r="F1577" s="819"/>
      <c r="G1577" s="819"/>
      <c r="H1577" s="819"/>
      <c r="I1577" s="819"/>
      <c r="J1577" s="819"/>
      <c r="K1577" s="820"/>
      <c r="L1577" s="819"/>
      <c r="M1577" s="652"/>
      <c r="N1577" s="652"/>
      <c r="O1577" s="652"/>
    </row>
    <row r="1578" spans="2:15" s="619" customFormat="1">
      <c r="B1578" s="818"/>
      <c r="C1578" s="818"/>
      <c r="D1578" s="819"/>
      <c r="E1578" s="819"/>
      <c r="F1578" s="819"/>
      <c r="G1578" s="819"/>
      <c r="H1578" s="819"/>
      <c r="I1578" s="819"/>
      <c r="J1578" s="819"/>
      <c r="K1578" s="820"/>
      <c r="L1578" s="819"/>
      <c r="M1578" s="652"/>
      <c r="N1578" s="652"/>
      <c r="O1578" s="652"/>
    </row>
    <row r="1579" spans="2:15" s="619" customFormat="1">
      <c r="B1579" s="818"/>
      <c r="C1579" s="818"/>
      <c r="D1579" s="819"/>
      <c r="E1579" s="819"/>
      <c r="F1579" s="819"/>
      <c r="G1579" s="819"/>
      <c r="H1579" s="819"/>
      <c r="I1579" s="819"/>
      <c r="J1579" s="819"/>
      <c r="K1579" s="820"/>
      <c r="L1579" s="819"/>
      <c r="M1579" s="652"/>
      <c r="N1579" s="652"/>
      <c r="O1579" s="652"/>
    </row>
    <row r="1580" spans="2:15" s="619" customFormat="1">
      <c r="B1580" s="818"/>
      <c r="C1580" s="818"/>
      <c r="D1580" s="819"/>
      <c r="E1580" s="819"/>
      <c r="F1580" s="819"/>
      <c r="G1580" s="819"/>
      <c r="H1580" s="819"/>
      <c r="I1580" s="819"/>
      <c r="J1580" s="819"/>
      <c r="K1580" s="820"/>
      <c r="L1580" s="819"/>
      <c r="M1580" s="652"/>
      <c r="N1580" s="652"/>
      <c r="O1580" s="652"/>
    </row>
    <row r="1581" spans="2:15" s="619" customFormat="1">
      <c r="B1581" s="818"/>
      <c r="C1581" s="818"/>
      <c r="D1581" s="819"/>
      <c r="E1581" s="819"/>
      <c r="F1581" s="819"/>
      <c r="G1581" s="819"/>
      <c r="H1581" s="819"/>
      <c r="I1581" s="819"/>
      <c r="J1581" s="819"/>
      <c r="K1581" s="820"/>
      <c r="L1581" s="819"/>
      <c r="M1581" s="652"/>
      <c r="N1581" s="652"/>
      <c r="O1581" s="652"/>
    </row>
    <row r="1582" spans="2:15" s="619" customFormat="1">
      <c r="B1582" s="818"/>
      <c r="C1582" s="818"/>
      <c r="D1582" s="819"/>
      <c r="E1582" s="819"/>
      <c r="F1582" s="819"/>
      <c r="G1582" s="819"/>
      <c r="H1582" s="819"/>
      <c r="I1582" s="819"/>
      <c r="J1582" s="819"/>
      <c r="K1582" s="820"/>
      <c r="L1582" s="819"/>
      <c r="M1582" s="652"/>
      <c r="N1582" s="652"/>
      <c r="O1582" s="652"/>
    </row>
    <row r="1583" spans="2:15" s="619" customFormat="1">
      <c r="B1583" s="818"/>
      <c r="C1583" s="818"/>
      <c r="D1583" s="819"/>
      <c r="E1583" s="819"/>
      <c r="F1583" s="819"/>
      <c r="G1583" s="819"/>
      <c r="H1583" s="819"/>
      <c r="I1583" s="819"/>
      <c r="J1583" s="819"/>
      <c r="K1583" s="820"/>
      <c r="L1583" s="819"/>
      <c r="M1583" s="652"/>
      <c r="N1583" s="652"/>
      <c r="O1583" s="652"/>
    </row>
    <row r="1584" spans="2:15" s="619" customFormat="1">
      <c r="B1584" s="818"/>
      <c r="C1584" s="818"/>
      <c r="D1584" s="819"/>
      <c r="E1584" s="819"/>
      <c r="F1584" s="819"/>
      <c r="G1584" s="819"/>
      <c r="H1584" s="819"/>
      <c r="I1584" s="819"/>
      <c r="J1584" s="819"/>
      <c r="K1584" s="820"/>
      <c r="L1584" s="819"/>
      <c r="M1584" s="652"/>
      <c r="N1584" s="652"/>
      <c r="O1584" s="652"/>
    </row>
    <row r="1585" spans="2:15" s="619" customFormat="1">
      <c r="B1585" s="818"/>
      <c r="C1585" s="818"/>
      <c r="D1585" s="819"/>
      <c r="E1585" s="819"/>
      <c r="F1585" s="819"/>
      <c r="G1585" s="819"/>
      <c r="H1585" s="819"/>
      <c r="I1585" s="819"/>
      <c r="J1585" s="819"/>
      <c r="K1585" s="820"/>
      <c r="L1585" s="819"/>
      <c r="M1585" s="652"/>
      <c r="N1585" s="652"/>
      <c r="O1585" s="652"/>
    </row>
    <row r="1586" spans="2:15" s="619" customFormat="1">
      <c r="B1586" s="818"/>
      <c r="C1586" s="818"/>
      <c r="D1586" s="819"/>
      <c r="E1586" s="819"/>
      <c r="F1586" s="819"/>
      <c r="G1586" s="819"/>
      <c r="H1586" s="819"/>
      <c r="I1586" s="819"/>
      <c r="J1586" s="819"/>
      <c r="K1586" s="820"/>
      <c r="L1586" s="819"/>
      <c r="M1586" s="652"/>
      <c r="N1586" s="652"/>
      <c r="O1586" s="652"/>
    </row>
    <row r="1587" spans="2:15" s="619" customFormat="1">
      <c r="B1587" s="818"/>
      <c r="C1587" s="818"/>
      <c r="D1587" s="819"/>
      <c r="E1587" s="819"/>
      <c r="F1587" s="819"/>
      <c r="G1587" s="819"/>
      <c r="H1587" s="819"/>
      <c r="I1587" s="819"/>
      <c r="J1587" s="819"/>
      <c r="K1587" s="820"/>
      <c r="L1587" s="819"/>
      <c r="M1587" s="652"/>
      <c r="N1587" s="652"/>
      <c r="O1587" s="652"/>
    </row>
    <row r="1588" spans="2:15" s="619" customFormat="1">
      <c r="B1588" s="818"/>
      <c r="C1588" s="818"/>
      <c r="D1588" s="819"/>
      <c r="E1588" s="819"/>
      <c r="F1588" s="819"/>
      <c r="G1588" s="819"/>
      <c r="H1588" s="819"/>
      <c r="I1588" s="819"/>
      <c r="J1588" s="819"/>
      <c r="K1588" s="820"/>
      <c r="L1588" s="819"/>
      <c r="M1588" s="652"/>
      <c r="N1588" s="652"/>
      <c r="O1588" s="652"/>
    </row>
    <row r="1589" spans="2:15" s="619" customFormat="1">
      <c r="B1589" s="818"/>
      <c r="C1589" s="818"/>
      <c r="D1589" s="819"/>
      <c r="E1589" s="819"/>
      <c r="F1589" s="819"/>
      <c r="G1589" s="819"/>
      <c r="H1589" s="819"/>
      <c r="I1589" s="819"/>
      <c r="J1589" s="819"/>
      <c r="K1589" s="820"/>
      <c r="L1589" s="819"/>
      <c r="M1589" s="652"/>
      <c r="N1589" s="652"/>
      <c r="O1589" s="652"/>
    </row>
    <row r="1590" spans="2:15" s="619" customFormat="1">
      <c r="B1590" s="818"/>
      <c r="C1590" s="818"/>
      <c r="D1590" s="819"/>
      <c r="E1590" s="819"/>
      <c r="F1590" s="819"/>
      <c r="G1590" s="819"/>
      <c r="H1590" s="819"/>
      <c r="I1590" s="819"/>
      <c r="J1590" s="819"/>
      <c r="K1590" s="820"/>
      <c r="L1590" s="819"/>
      <c r="M1590" s="652"/>
      <c r="N1590" s="652"/>
      <c r="O1590" s="652"/>
    </row>
    <row r="1591" spans="2:15" s="619" customFormat="1">
      <c r="B1591" s="818"/>
      <c r="C1591" s="818"/>
      <c r="D1591" s="819"/>
      <c r="E1591" s="819"/>
      <c r="F1591" s="819"/>
      <c r="G1591" s="819"/>
      <c r="H1591" s="819"/>
      <c r="I1591" s="819"/>
      <c r="J1591" s="819"/>
      <c r="K1591" s="820"/>
      <c r="L1591" s="819"/>
      <c r="M1591" s="652"/>
      <c r="N1591" s="652"/>
      <c r="O1591" s="652"/>
    </row>
    <row r="1592" spans="2:15" s="619" customFormat="1">
      <c r="B1592" s="818"/>
      <c r="C1592" s="818"/>
      <c r="D1592" s="819"/>
      <c r="E1592" s="819"/>
      <c r="F1592" s="819"/>
      <c r="G1592" s="819"/>
      <c r="H1592" s="819"/>
      <c r="I1592" s="819"/>
      <c r="J1592" s="819"/>
      <c r="K1592" s="820"/>
      <c r="L1592" s="819"/>
      <c r="M1592" s="652"/>
      <c r="N1592" s="652"/>
      <c r="O1592" s="652"/>
    </row>
    <row r="1593" spans="2:15" s="619" customFormat="1">
      <c r="B1593" s="818"/>
      <c r="C1593" s="818"/>
      <c r="D1593" s="819"/>
      <c r="E1593" s="819"/>
      <c r="F1593" s="819"/>
      <c r="G1593" s="819"/>
      <c r="H1593" s="819"/>
      <c r="I1593" s="819"/>
      <c r="J1593" s="819"/>
      <c r="K1593" s="820"/>
      <c r="L1593" s="819"/>
      <c r="M1593" s="652"/>
      <c r="N1593" s="652"/>
      <c r="O1593" s="652"/>
    </row>
    <row r="1594" spans="2:15" s="619" customFormat="1">
      <c r="B1594" s="818"/>
      <c r="C1594" s="818"/>
      <c r="D1594" s="819"/>
      <c r="E1594" s="819"/>
      <c r="F1594" s="819"/>
      <c r="G1594" s="819"/>
      <c r="H1594" s="819"/>
      <c r="I1594" s="819"/>
      <c r="J1594" s="819"/>
      <c r="K1594" s="820"/>
      <c r="L1594" s="819"/>
      <c r="M1594" s="652"/>
      <c r="N1594" s="652"/>
      <c r="O1594" s="652"/>
    </row>
    <row r="1595" spans="2:15" s="619" customFormat="1">
      <c r="B1595" s="818"/>
      <c r="C1595" s="818"/>
      <c r="D1595" s="819"/>
      <c r="E1595" s="819"/>
      <c r="F1595" s="819"/>
      <c r="G1595" s="819"/>
      <c r="H1595" s="819"/>
      <c r="I1595" s="819"/>
      <c r="J1595" s="819"/>
      <c r="K1595" s="820"/>
      <c r="L1595" s="819"/>
      <c r="M1595" s="652"/>
      <c r="N1595" s="652"/>
      <c r="O1595" s="652"/>
    </row>
    <row r="1596" spans="2:15" s="619" customFormat="1">
      <c r="B1596" s="818"/>
      <c r="C1596" s="818"/>
      <c r="D1596" s="819"/>
      <c r="E1596" s="819"/>
      <c r="F1596" s="819"/>
      <c r="G1596" s="819"/>
      <c r="H1596" s="819"/>
      <c r="I1596" s="819"/>
      <c r="J1596" s="819"/>
      <c r="K1596" s="820"/>
      <c r="L1596" s="819"/>
      <c r="M1596" s="652"/>
      <c r="N1596" s="652"/>
      <c r="O1596" s="652"/>
    </row>
    <row r="1597" spans="2:15" s="619" customFormat="1">
      <c r="B1597" s="818"/>
      <c r="C1597" s="818"/>
      <c r="D1597" s="819"/>
      <c r="E1597" s="819"/>
      <c r="F1597" s="819"/>
      <c r="G1597" s="819"/>
      <c r="H1597" s="819"/>
      <c r="I1597" s="819"/>
      <c r="J1597" s="819"/>
      <c r="K1597" s="820"/>
      <c r="L1597" s="819"/>
      <c r="M1597" s="652"/>
      <c r="N1597" s="652"/>
      <c r="O1597" s="652"/>
    </row>
    <row r="1598" spans="2:15" s="619" customFormat="1">
      <c r="B1598" s="818"/>
      <c r="C1598" s="818"/>
      <c r="D1598" s="819"/>
      <c r="E1598" s="819"/>
      <c r="F1598" s="819"/>
      <c r="G1598" s="819"/>
      <c r="H1598" s="819"/>
      <c r="I1598" s="819"/>
      <c r="J1598" s="819"/>
      <c r="K1598" s="820"/>
      <c r="L1598" s="819"/>
      <c r="M1598" s="652"/>
      <c r="N1598" s="652"/>
      <c r="O1598" s="652"/>
    </row>
    <row r="1599" spans="2:15" s="619" customFormat="1">
      <c r="B1599" s="818"/>
      <c r="C1599" s="818"/>
      <c r="D1599" s="819"/>
      <c r="E1599" s="819"/>
      <c r="F1599" s="819"/>
      <c r="G1599" s="819"/>
      <c r="H1599" s="819"/>
      <c r="I1599" s="819"/>
      <c r="J1599" s="819"/>
      <c r="K1599" s="820"/>
      <c r="L1599" s="819"/>
      <c r="M1599" s="652"/>
      <c r="N1599" s="652"/>
      <c r="O1599" s="652"/>
    </row>
    <row r="1600" spans="2:15" s="619" customFormat="1">
      <c r="B1600" s="818"/>
      <c r="C1600" s="818"/>
      <c r="D1600" s="819"/>
      <c r="E1600" s="819"/>
      <c r="F1600" s="819"/>
      <c r="G1600" s="819"/>
      <c r="H1600" s="819"/>
      <c r="I1600" s="819"/>
      <c r="J1600" s="819"/>
      <c r="K1600" s="820"/>
      <c r="L1600" s="819"/>
      <c r="M1600" s="652"/>
      <c r="N1600" s="652"/>
      <c r="O1600" s="652"/>
    </row>
    <row r="1601" spans="2:15" s="619" customFormat="1">
      <c r="B1601" s="818"/>
      <c r="C1601" s="818"/>
      <c r="D1601" s="819"/>
      <c r="E1601" s="819"/>
      <c r="F1601" s="819"/>
      <c r="G1601" s="819"/>
      <c r="H1601" s="819"/>
      <c r="I1601" s="819"/>
      <c r="J1601" s="819"/>
      <c r="K1601" s="820"/>
      <c r="L1601" s="819"/>
      <c r="M1601" s="652"/>
      <c r="N1601" s="652"/>
      <c r="O1601" s="652"/>
    </row>
    <row r="1602" spans="2:15" s="619" customFormat="1">
      <c r="B1602" s="818"/>
      <c r="C1602" s="818"/>
      <c r="D1602" s="819"/>
      <c r="E1602" s="819"/>
      <c r="F1602" s="819"/>
      <c r="G1602" s="819"/>
      <c r="H1602" s="819"/>
      <c r="I1602" s="819"/>
      <c r="J1602" s="819"/>
      <c r="K1602" s="820"/>
      <c r="L1602" s="819"/>
      <c r="M1602" s="652"/>
      <c r="N1602" s="652"/>
      <c r="O1602" s="652"/>
    </row>
    <row r="1603" spans="2:15" s="619" customFormat="1">
      <c r="B1603" s="818"/>
      <c r="C1603" s="818"/>
      <c r="D1603" s="819"/>
      <c r="E1603" s="819"/>
      <c r="F1603" s="819"/>
      <c r="G1603" s="819"/>
      <c r="H1603" s="819"/>
      <c r="I1603" s="819"/>
      <c r="J1603" s="819"/>
      <c r="K1603" s="820"/>
      <c r="L1603" s="819"/>
      <c r="M1603" s="652"/>
      <c r="N1603" s="652"/>
      <c r="O1603" s="652"/>
    </row>
    <row r="1604" spans="2:15" s="619" customFormat="1">
      <c r="B1604" s="818"/>
      <c r="C1604" s="818"/>
      <c r="D1604" s="819"/>
      <c r="E1604" s="819"/>
      <c r="F1604" s="819"/>
      <c r="G1604" s="819"/>
      <c r="H1604" s="819"/>
      <c r="I1604" s="819"/>
      <c r="J1604" s="819"/>
      <c r="K1604" s="820"/>
      <c r="L1604" s="819"/>
      <c r="M1604" s="652"/>
      <c r="N1604" s="652"/>
      <c r="O1604" s="652"/>
    </row>
    <row r="1605" spans="2:15" s="619" customFormat="1">
      <c r="B1605" s="818"/>
      <c r="C1605" s="818"/>
      <c r="D1605" s="819"/>
      <c r="E1605" s="819"/>
      <c r="F1605" s="819"/>
      <c r="G1605" s="819"/>
      <c r="H1605" s="819"/>
      <c r="I1605" s="819"/>
      <c r="J1605" s="819"/>
      <c r="K1605" s="820"/>
      <c r="L1605" s="819"/>
      <c r="M1605" s="652"/>
      <c r="N1605" s="652"/>
      <c r="O1605" s="652"/>
    </row>
    <row r="1606" spans="2:15" s="619" customFormat="1">
      <c r="B1606" s="818"/>
      <c r="C1606" s="818"/>
      <c r="D1606" s="819"/>
      <c r="E1606" s="819"/>
      <c r="F1606" s="819"/>
      <c r="G1606" s="819"/>
      <c r="H1606" s="819"/>
      <c r="I1606" s="819"/>
      <c r="J1606" s="819"/>
      <c r="K1606" s="820"/>
      <c r="L1606" s="819"/>
      <c r="M1606" s="652"/>
      <c r="N1606" s="652"/>
      <c r="O1606" s="652"/>
    </row>
    <row r="1607" spans="2:15" s="619" customFormat="1">
      <c r="B1607" s="818"/>
      <c r="C1607" s="818"/>
      <c r="D1607" s="819"/>
      <c r="E1607" s="819"/>
      <c r="F1607" s="819"/>
      <c r="G1607" s="819"/>
      <c r="H1607" s="819"/>
      <c r="I1607" s="819"/>
      <c r="J1607" s="819"/>
      <c r="K1607" s="820"/>
      <c r="L1607" s="819"/>
      <c r="M1607" s="652"/>
      <c r="N1607" s="652"/>
      <c r="O1607" s="652"/>
    </row>
    <row r="1608" spans="2:15" s="619" customFormat="1">
      <c r="B1608" s="818"/>
      <c r="C1608" s="818"/>
      <c r="D1608" s="819"/>
      <c r="E1608" s="819"/>
      <c r="F1608" s="819"/>
      <c r="G1608" s="819"/>
      <c r="H1608" s="819"/>
      <c r="I1608" s="819"/>
      <c r="J1608" s="819"/>
      <c r="K1608" s="820"/>
      <c r="L1608" s="819"/>
      <c r="M1608" s="652"/>
      <c r="N1608" s="652"/>
      <c r="O1608" s="652"/>
    </row>
    <row r="1609" spans="2:15" s="619" customFormat="1">
      <c r="B1609" s="818"/>
      <c r="C1609" s="818"/>
      <c r="D1609" s="819"/>
      <c r="E1609" s="819"/>
      <c r="F1609" s="819"/>
      <c r="G1609" s="819"/>
      <c r="H1609" s="819"/>
      <c r="I1609" s="819"/>
      <c r="J1609" s="819"/>
      <c r="K1609" s="820"/>
      <c r="L1609" s="819"/>
      <c r="M1609" s="652"/>
      <c r="N1609" s="652"/>
      <c r="O1609" s="652"/>
    </row>
    <row r="1610" spans="2:15" s="619" customFormat="1">
      <c r="B1610" s="818"/>
      <c r="C1610" s="818"/>
      <c r="D1610" s="819"/>
      <c r="E1610" s="819"/>
      <c r="F1610" s="819"/>
      <c r="G1610" s="819"/>
      <c r="H1610" s="819"/>
      <c r="I1610" s="819"/>
      <c r="J1610" s="819"/>
      <c r="K1610" s="820"/>
      <c r="L1610" s="819"/>
      <c r="M1610" s="652"/>
      <c r="N1610" s="652"/>
      <c r="O1610" s="652"/>
    </row>
    <row r="1611" spans="2:15" s="619" customFormat="1">
      <c r="B1611" s="818"/>
      <c r="C1611" s="818"/>
      <c r="D1611" s="819"/>
      <c r="E1611" s="819"/>
      <c r="F1611" s="819"/>
      <c r="G1611" s="819"/>
      <c r="H1611" s="819"/>
      <c r="I1611" s="819"/>
      <c r="J1611" s="819"/>
      <c r="K1611" s="820"/>
      <c r="L1611" s="819"/>
      <c r="M1611" s="652"/>
      <c r="N1611" s="652"/>
      <c r="O1611" s="652"/>
    </row>
    <row r="1612" spans="2:15" s="619" customFormat="1">
      <c r="B1612" s="818"/>
      <c r="C1612" s="818"/>
      <c r="D1612" s="819"/>
      <c r="E1612" s="819"/>
      <c r="F1612" s="819"/>
      <c r="G1612" s="819"/>
      <c r="H1612" s="819"/>
      <c r="I1612" s="819"/>
      <c r="J1612" s="819"/>
      <c r="K1612" s="820"/>
      <c r="L1612" s="819"/>
      <c r="M1612" s="652"/>
      <c r="N1612" s="652"/>
      <c r="O1612" s="652"/>
    </row>
    <row r="1613" spans="2:15" s="619" customFormat="1">
      <c r="B1613" s="818"/>
      <c r="C1613" s="818"/>
      <c r="D1613" s="819"/>
      <c r="E1613" s="819"/>
      <c r="F1613" s="819"/>
      <c r="G1613" s="819"/>
      <c r="H1613" s="819"/>
      <c r="I1613" s="819"/>
      <c r="J1613" s="819"/>
      <c r="K1613" s="820"/>
      <c r="L1613" s="819"/>
      <c r="M1613" s="652"/>
      <c r="N1613" s="652"/>
      <c r="O1613" s="652"/>
    </row>
    <row r="1614" spans="2:15" s="619" customFormat="1">
      <c r="B1614" s="818"/>
      <c r="C1614" s="818"/>
      <c r="D1614" s="819"/>
      <c r="E1614" s="819"/>
      <c r="F1614" s="819"/>
      <c r="G1614" s="819"/>
      <c r="H1614" s="819"/>
      <c r="I1614" s="819"/>
      <c r="J1614" s="819"/>
      <c r="K1614" s="820"/>
      <c r="L1614" s="819"/>
      <c r="M1614" s="652"/>
      <c r="N1614" s="652"/>
      <c r="O1614" s="652"/>
    </row>
    <row r="1615" spans="2:15" s="619" customFormat="1">
      <c r="B1615" s="818"/>
      <c r="C1615" s="818"/>
      <c r="D1615" s="819"/>
      <c r="E1615" s="819"/>
      <c r="F1615" s="819"/>
      <c r="G1615" s="819"/>
      <c r="H1615" s="819"/>
      <c r="I1615" s="819"/>
      <c r="J1615" s="819"/>
      <c r="K1615" s="820"/>
      <c r="L1615" s="819"/>
      <c r="M1615" s="652"/>
      <c r="N1615" s="652"/>
      <c r="O1615" s="652"/>
    </row>
    <row r="1616" spans="2:15" s="619" customFormat="1">
      <c r="B1616" s="818"/>
      <c r="C1616" s="818"/>
      <c r="D1616" s="819"/>
      <c r="E1616" s="819"/>
      <c r="F1616" s="819"/>
      <c r="G1616" s="819"/>
      <c r="H1616" s="819"/>
      <c r="I1616" s="819"/>
      <c r="J1616" s="819"/>
      <c r="K1616" s="820"/>
      <c r="L1616" s="819"/>
      <c r="M1616" s="652"/>
      <c r="N1616" s="652"/>
      <c r="O1616" s="652"/>
    </row>
    <row r="1617" spans="2:15" s="619" customFormat="1">
      <c r="B1617" s="818"/>
      <c r="C1617" s="818"/>
      <c r="D1617" s="819"/>
      <c r="E1617" s="819"/>
      <c r="F1617" s="819"/>
      <c r="G1617" s="819"/>
      <c r="H1617" s="819"/>
      <c r="I1617" s="819"/>
      <c r="J1617" s="819"/>
      <c r="K1617" s="820"/>
      <c r="L1617" s="819"/>
      <c r="M1617" s="652"/>
      <c r="N1617" s="652"/>
      <c r="O1617" s="652"/>
    </row>
    <row r="1618" spans="2:15" s="619" customFormat="1">
      <c r="B1618" s="818"/>
      <c r="C1618" s="818"/>
      <c r="D1618" s="819"/>
      <c r="E1618" s="819"/>
      <c r="F1618" s="819"/>
      <c r="G1618" s="819"/>
      <c r="H1618" s="819"/>
      <c r="I1618" s="819"/>
      <c r="J1618" s="819"/>
      <c r="K1618" s="820"/>
      <c r="L1618" s="819"/>
      <c r="M1618" s="652"/>
      <c r="N1618" s="652"/>
      <c r="O1618" s="652"/>
    </row>
    <row r="1619" spans="2:15" s="619" customFormat="1">
      <c r="B1619" s="818"/>
      <c r="C1619" s="818"/>
      <c r="D1619" s="819"/>
      <c r="E1619" s="819"/>
      <c r="F1619" s="819"/>
      <c r="G1619" s="819"/>
      <c r="H1619" s="819"/>
      <c r="I1619" s="819"/>
      <c r="J1619" s="819"/>
      <c r="K1619" s="820"/>
      <c r="L1619" s="819"/>
      <c r="M1619" s="652"/>
      <c r="N1619" s="652"/>
      <c r="O1619" s="652"/>
    </row>
    <row r="1620" spans="2:15" s="619" customFormat="1">
      <c r="B1620" s="818"/>
      <c r="C1620" s="818"/>
      <c r="D1620" s="819"/>
      <c r="E1620" s="819"/>
      <c r="F1620" s="819"/>
      <c r="G1620" s="819"/>
      <c r="H1620" s="819"/>
      <c r="I1620" s="819"/>
      <c r="J1620" s="819"/>
      <c r="K1620" s="820"/>
      <c r="L1620" s="819"/>
      <c r="M1620" s="652"/>
      <c r="N1620" s="652"/>
      <c r="O1620" s="652"/>
    </row>
    <row r="1621" spans="2:15" s="619" customFormat="1">
      <c r="B1621" s="818"/>
      <c r="C1621" s="818"/>
      <c r="D1621" s="819"/>
      <c r="E1621" s="819"/>
      <c r="F1621" s="819"/>
      <c r="G1621" s="819"/>
      <c r="H1621" s="819"/>
      <c r="I1621" s="819"/>
      <c r="J1621" s="819"/>
      <c r="K1621" s="820"/>
      <c r="L1621" s="819"/>
      <c r="M1621" s="652"/>
      <c r="N1621" s="652"/>
      <c r="O1621" s="652"/>
    </row>
    <row r="1622" spans="2:15" s="619" customFormat="1">
      <c r="B1622" s="818"/>
      <c r="C1622" s="818"/>
      <c r="D1622" s="819"/>
      <c r="E1622" s="819"/>
      <c r="F1622" s="819"/>
      <c r="G1622" s="819"/>
      <c r="H1622" s="819"/>
      <c r="I1622" s="819"/>
      <c r="J1622" s="819"/>
      <c r="K1622" s="820"/>
      <c r="L1622" s="819"/>
      <c r="M1622" s="652"/>
      <c r="N1622" s="652"/>
      <c r="O1622" s="652"/>
    </row>
    <row r="1623" spans="2:15" s="619" customFormat="1">
      <c r="B1623" s="818"/>
      <c r="C1623" s="818"/>
      <c r="D1623" s="819"/>
      <c r="E1623" s="819"/>
      <c r="F1623" s="819"/>
      <c r="G1623" s="819"/>
      <c r="H1623" s="819"/>
      <c r="I1623" s="819"/>
      <c r="J1623" s="819"/>
      <c r="K1623" s="820"/>
      <c r="L1623" s="819"/>
      <c r="M1623" s="652"/>
      <c r="N1623" s="652"/>
      <c r="O1623" s="652"/>
    </row>
    <row r="1624" spans="2:15" s="619" customFormat="1">
      <c r="B1624" s="818"/>
      <c r="C1624" s="818"/>
      <c r="D1624" s="819"/>
      <c r="E1624" s="819"/>
      <c r="F1624" s="819"/>
      <c r="G1624" s="819"/>
      <c r="H1624" s="819"/>
      <c r="I1624" s="819"/>
      <c r="J1624" s="819"/>
      <c r="K1624" s="820"/>
      <c r="L1624" s="819"/>
      <c r="M1624" s="652"/>
      <c r="N1624" s="652"/>
      <c r="O1624" s="652"/>
    </row>
    <row r="1625" spans="2:15" s="619" customFormat="1">
      <c r="B1625" s="818"/>
      <c r="C1625" s="818"/>
      <c r="D1625" s="819"/>
      <c r="E1625" s="819"/>
      <c r="F1625" s="819"/>
      <c r="G1625" s="819"/>
      <c r="H1625" s="819"/>
      <c r="I1625" s="819"/>
      <c r="J1625" s="819"/>
      <c r="K1625" s="820"/>
      <c r="L1625" s="819"/>
      <c r="M1625" s="652"/>
      <c r="N1625" s="652"/>
      <c r="O1625" s="652"/>
    </row>
    <row r="1626" spans="2:15" s="619" customFormat="1">
      <c r="B1626" s="818"/>
      <c r="C1626" s="818"/>
      <c r="D1626" s="819"/>
      <c r="E1626" s="819"/>
      <c r="F1626" s="819"/>
      <c r="G1626" s="819"/>
      <c r="H1626" s="819"/>
      <c r="I1626" s="819"/>
      <c r="J1626" s="819"/>
      <c r="K1626" s="820"/>
      <c r="L1626" s="819"/>
      <c r="M1626" s="652"/>
      <c r="N1626" s="652"/>
      <c r="O1626" s="652"/>
    </row>
    <row r="1627" spans="2:15" s="619" customFormat="1">
      <c r="B1627" s="818"/>
      <c r="C1627" s="818"/>
      <c r="D1627" s="819"/>
      <c r="E1627" s="819"/>
      <c r="F1627" s="819"/>
      <c r="G1627" s="819"/>
      <c r="H1627" s="819"/>
      <c r="I1627" s="819"/>
      <c r="J1627" s="819"/>
      <c r="K1627" s="820"/>
      <c r="L1627" s="819"/>
      <c r="M1627" s="652"/>
      <c r="N1627" s="652"/>
      <c r="O1627" s="652"/>
    </row>
    <row r="1628" spans="2:15" s="619" customFormat="1">
      <c r="B1628" s="818"/>
      <c r="C1628" s="818"/>
      <c r="D1628" s="819"/>
      <c r="E1628" s="819"/>
      <c r="F1628" s="819"/>
      <c r="G1628" s="819"/>
      <c r="H1628" s="819"/>
      <c r="I1628" s="819"/>
      <c r="J1628" s="819"/>
      <c r="K1628" s="820"/>
      <c r="L1628" s="819"/>
      <c r="M1628" s="652"/>
      <c r="N1628" s="652"/>
      <c r="O1628" s="652"/>
    </row>
    <row r="1629" spans="2:15" s="619" customFormat="1">
      <c r="B1629" s="818"/>
      <c r="C1629" s="818"/>
      <c r="D1629" s="819"/>
      <c r="E1629" s="819"/>
      <c r="F1629" s="819"/>
      <c r="G1629" s="819"/>
      <c r="H1629" s="819"/>
      <c r="I1629" s="819"/>
      <c r="J1629" s="819"/>
      <c r="K1629" s="820"/>
      <c r="L1629" s="819"/>
      <c r="M1629" s="652"/>
      <c r="N1629" s="652"/>
      <c r="O1629" s="652"/>
    </row>
    <row r="1630" spans="2:15" s="619" customFormat="1">
      <c r="B1630" s="818"/>
      <c r="C1630" s="818"/>
      <c r="D1630" s="819"/>
      <c r="E1630" s="819"/>
      <c r="F1630" s="819"/>
      <c r="G1630" s="819"/>
      <c r="H1630" s="819"/>
      <c r="I1630" s="819"/>
      <c r="J1630" s="819"/>
      <c r="K1630" s="820"/>
      <c r="L1630" s="819"/>
      <c r="M1630" s="652"/>
      <c r="N1630" s="652"/>
      <c r="O1630" s="652"/>
    </row>
    <row r="1631" spans="2:15" s="619" customFormat="1">
      <c r="B1631" s="818"/>
      <c r="C1631" s="818"/>
      <c r="D1631" s="819"/>
      <c r="E1631" s="819"/>
      <c r="F1631" s="819"/>
      <c r="G1631" s="819"/>
      <c r="H1631" s="819"/>
      <c r="I1631" s="819"/>
      <c r="J1631" s="819"/>
      <c r="K1631" s="820"/>
      <c r="L1631" s="819"/>
      <c r="M1631" s="652"/>
      <c r="N1631" s="652"/>
      <c r="O1631" s="652"/>
    </row>
    <row r="1632" spans="2:15" s="619" customFormat="1">
      <c r="B1632" s="818"/>
      <c r="C1632" s="818"/>
      <c r="D1632" s="819"/>
      <c r="E1632" s="819"/>
      <c r="F1632" s="819"/>
      <c r="G1632" s="819"/>
      <c r="H1632" s="819"/>
      <c r="I1632" s="819"/>
      <c r="J1632" s="819"/>
      <c r="K1632" s="820"/>
      <c r="L1632" s="819"/>
      <c r="M1632" s="652"/>
      <c r="N1632" s="652"/>
      <c r="O1632" s="652"/>
    </row>
    <row r="1633" spans="2:15" s="619" customFormat="1">
      <c r="B1633" s="818"/>
      <c r="C1633" s="818"/>
      <c r="D1633" s="819"/>
      <c r="E1633" s="819"/>
      <c r="F1633" s="819"/>
      <c r="G1633" s="819"/>
      <c r="H1633" s="819"/>
      <c r="I1633" s="819"/>
      <c r="J1633" s="819"/>
      <c r="K1633" s="820"/>
      <c r="L1633" s="819"/>
      <c r="M1633" s="652"/>
      <c r="N1633" s="652"/>
      <c r="O1633" s="652"/>
    </row>
    <row r="1634" spans="2:15" s="619" customFormat="1">
      <c r="B1634" s="818"/>
      <c r="C1634" s="818"/>
      <c r="D1634" s="819"/>
      <c r="E1634" s="819"/>
      <c r="F1634" s="819"/>
      <c r="G1634" s="819"/>
      <c r="H1634" s="819"/>
      <c r="I1634" s="819"/>
      <c r="J1634" s="819"/>
      <c r="K1634" s="820"/>
      <c r="L1634" s="819"/>
      <c r="M1634" s="652"/>
      <c r="N1634" s="652"/>
      <c r="O1634" s="652"/>
    </row>
    <row r="1635" spans="2:15" s="619" customFormat="1">
      <c r="B1635" s="818"/>
      <c r="C1635" s="818"/>
      <c r="D1635" s="819"/>
      <c r="E1635" s="819"/>
      <c r="F1635" s="819"/>
      <c r="G1635" s="819"/>
      <c r="H1635" s="819"/>
      <c r="I1635" s="819"/>
      <c r="J1635" s="819"/>
      <c r="K1635" s="820"/>
      <c r="L1635" s="819"/>
      <c r="M1635" s="652"/>
      <c r="N1635" s="652"/>
      <c r="O1635" s="652"/>
    </row>
    <row r="1636" spans="2:15" s="619" customFormat="1">
      <c r="B1636" s="818"/>
      <c r="C1636" s="818"/>
      <c r="D1636" s="819"/>
      <c r="E1636" s="819"/>
      <c r="F1636" s="819"/>
      <c r="G1636" s="819"/>
      <c r="H1636" s="819"/>
      <c r="I1636" s="819"/>
      <c r="J1636" s="819"/>
      <c r="K1636" s="820"/>
      <c r="L1636" s="819"/>
      <c r="M1636" s="652"/>
      <c r="N1636" s="652"/>
      <c r="O1636" s="652"/>
    </row>
    <row r="1637" spans="2:15" s="619" customFormat="1">
      <c r="B1637" s="818"/>
      <c r="C1637" s="818"/>
      <c r="D1637" s="819"/>
      <c r="E1637" s="819"/>
      <c r="F1637" s="819"/>
      <c r="G1637" s="819"/>
      <c r="H1637" s="819"/>
      <c r="I1637" s="819"/>
      <c r="J1637" s="819"/>
      <c r="K1637" s="820"/>
      <c r="L1637" s="819"/>
      <c r="M1637" s="652"/>
      <c r="N1637" s="652"/>
      <c r="O1637" s="652"/>
    </row>
    <row r="1638" spans="2:15" s="619" customFormat="1">
      <c r="B1638" s="818"/>
      <c r="C1638" s="818"/>
      <c r="D1638" s="819"/>
      <c r="E1638" s="819"/>
      <c r="F1638" s="819"/>
      <c r="G1638" s="819"/>
      <c r="H1638" s="819"/>
      <c r="I1638" s="819"/>
      <c r="J1638" s="819"/>
      <c r="K1638" s="820"/>
      <c r="L1638" s="819"/>
      <c r="M1638" s="652"/>
      <c r="N1638" s="652"/>
      <c r="O1638" s="652"/>
    </row>
    <row r="1639" spans="2:15" s="619" customFormat="1">
      <c r="B1639" s="818"/>
      <c r="C1639" s="818"/>
      <c r="D1639" s="819"/>
      <c r="E1639" s="819"/>
      <c r="F1639" s="819"/>
      <c r="G1639" s="819"/>
      <c r="H1639" s="819"/>
      <c r="I1639" s="819"/>
      <c r="J1639" s="819"/>
      <c r="K1639" s="820"/>
      <c r="L1639" s="819"/>
      <c r="M1639" s="652"/>
      <c r="N1639" s="652"/>
      <c r="O1639" s="652"/>
    </row>
    <row r="1640" spans="2:15" s="619" customFormat="1">
      <c r="B1640" s="818"/>
      <c r="C1640" s="818"/>
      <c r="D1640" s="819"/>
      <c r="E1640" s="819"/>
      <c r="F1640" s="819"/>
      <c r="G1640" s="819"/>
      <c r="H1640" s="819"/>
      <c r="I1640" s="819"/>
      <c r="J1640" s="819"/>
      <c r="K1640" s="820"/>
      <c r="L1640" s="819"/>
      <c r="M1640" s="652"/>
      <c r="N1640" s="652"/>
      <c r="O1640" s="652"/>
    </row>
    <row r="1641" spans="2:15" s="619" customFormat="1">
      <c r="B1641" s="818"/>
      <c r="C1641" s="818"/>
      <c r="D1641" s="819"/>
      <c r="E1641" s="819"/>
      <c r="F1641" s="819"/>
      <c r="G1641" s="819"/>
      <c r="H1641" s="819"/>
      <c r="I1641" s="819"/>
      <c r="J1641" s="819"/>
      <c r="K1641" s="820"/>
      <c r="L1641" s="819"/>
      <c r="M1641" s="652"/>
      <c r="N1641" s="652"/>
      <c r="O1641" s="652"/>
    </row>
    <row r="1642" spans="2:15" s="619" customFormat="1">
      <c r="B1642" s="818"/>
      <c r="C1642" s="818"/>
      <c r="D1642" s="819"/>
      <c r="E1642" s="819"/>
      <c r="F1642" s="819"/>
      <c r="G1642" s="819"/>
      <c r="H1642" s="819"/>
      <c r="I1642" s="819"/>
      <c r="J1642" s="819"/>
      <c r="K1642" s="820"/>
      <c r="L1642" s="819"/>
      <c r="M1642" s="652"/>
      <c r="N1642" s="652"/>
      <c r="O1642" s="652"/>
    </row>
    <row r="1643" spans="2:15" s="619" customFormat="1">
      <c r="B1643" s="818"/>
      <c r="C1643" s="818"/>
      <c r="D1643" s="819"/>
      <c r="E1643" s="819"/>
      <c r="F1643" s="819"/>
      <c r="G1643" s="819"/>
      <c r="H1643" s="819"/>
      <c r="I1643" s="819"/>
      <c r="J1643" s="819"/>
      <c r="K1643" s="820"/>
      <c r="L1643" s="819"/>
      <c r="M1643" s="652"/>
      <c r="N1643" s="652"/>
      <c r="O1643" s="652"/>
    </row>
    <row r="1644" spans="2:15" s="619" customFormat="1">
      <c r="B1644" s="818"/>
      <c r="C1644" s="818"/>
      <c r="D1644" s="819"/>
      <c r="E1644" s="819"/>
      <c r="F1644" s="819"/>
      <c r="G1644" s="819"/>
      <c r="H1644" s="819"/>
      <c r="I1644" s="819"/>
      <c r="J1644" s="819"/>
      <c r="K1644" s="820"/>
      <c r="L1644" s="819"/>
      <c r="M1644" s="652"/>
      <c r="N1644" s="652"/>
      <c r="O1644" s="652"/>
    </row>
    <row r="1645" spans="2:15" s="619" customFormat="1">
      <c r="B1645" s="818"/>
      <c r="C1645" s="818"/>
      <c r="D1645" s="819"/>
      <c r="E1645" s="819"/>
      <c r="F1645" s="819"/>
      <c r="G1645" s="819"/>
      <c r="H1645" s="819"/>
      <c r="I1645" s="819"/>
      <c r="J1645" s="819"/>
      <c r="K1645" s="820"/>
      <c r="L1645" s="819"/>
      <c r="M1645" s="652"/>
      <c r="N1645" s="652"/>
      <c r="O1645" s="652"/>
    </row>
    <row r="1646" spans="2:15" s="619" customFormat="1">
      <c r="B1646" s="818"/>
      <c r="C1646" s="818"/>
      <c r="D1646" s="819"/>
      <c r="E1646" s="819"/>
      <c r="F1646" s="819"/>
      <c r="G1646" s="819"/>
      <c r="H1646" s="819"/>
      <c r="I1646" s="819"/>
      <c r="J1646" s="819"/>
      <c r="K1646" s="820"/>
      <c r="L1646" s="819"/>
      <c r="M1646" s="652"/>
      <c r="N1646" s="652"/>
      <c r="O1646" s="652"/>
    </row>
    <row r="1647" spans="2:15" s="619" customFormat="1">
      <c r="B1647" s="818"/>
      <c r="C1647" s="818"/>
      <c r="D1647" s="819"/>
      <c r="E1647" s="819"/>
      <c r="F1647" s="819"/>
      <c r="G1647" s="819"/>
      <c r="H1647" s="819"/>
      <c r="I1647" s="819"/>
      <c r="J1647" s="819"/>
      <c r="K1647" s="820"/>
      <c r="L1647" s="819"/>
      <c r="M1647" s="652"/>
      <c r="N1647" s="652"/>
      <c r="O1647" s="652"/>
    </row>
    <row r="1648" spans="2:15" s="619" customFormat="1">
      <c r="B1648" s="818"/>
      <c r="C1648" s="818"/>
      <c r="D1648" s="819"/>
      <c r="E1648" s="819"/>
      <c r="F1648" s="819"/>
      <c r="G1648" s="819"/>
      <c r="H1648" s="819"/>
      <c r="I1648" s="819"/>
      <c r="J1648" s="819"/>
      <c r="K1648" s="820"/>
      <c r="L1648" s="819"/>
      <c r="M1648" s="652"/>
      <c r="N1648" s="652"/>
      <c r="O1648" s="652"/>
    </row>
    <row r="1649" spans="2:15" s="619" customFormat="1">
      <c r="B1649" s="818"/>
      <c r="C1649" s="818"/>
      <c r="D1649" s="819"/>
      <c r="E1649" s="819"/>
      <c r="F1649" s="819"/>
      <c r="G1649" s="819"/>
      <c r="H1649" s="819"/>
      <c r="I1649" s="819"/>
      <c r="J1649" s="819"/>
      <c r="K1649" s="820"/>
      <c r="L1649" s="819"/>
      <c r="M1649" s="652"/>
      <c r="N1649" s="652"/>
      <c r="O1649" s="652"/>
    </row>
    <row r="1650" spans="2:15" s="619" customFormat="1">
      <c r="B1650" s="818"/>
      <c r="C1650" s="818"/>
      <c r="D1650" s="819"/>
      <c r="E1650" s="819"/>
      <c r="F1650" s="819"/>
      <c r="G1650" s="819"/>
      <c r="H1650" s="819"/>
      <c r="I1650" s="819"/>
      <c r="J1650" s="819"/>
      <c r="K1650" s="820"/>
      <c r="L1650" s="819"/>
      <c r="M1650" s="652"/>
      <c r="N1650" s="652"/>
      <c r="O1650" s="652"/>
    </row>
    <row r="1651" spans="2:15" s="619" customFormat="1">
      <c r="B1651" s="818"/>
      <c r="C1651" s="818"/>
      <c r="D1651" s="819"/>
      <c r="E1651" s="819"/>
      <c r="F1651" s="819"/>
      <c r="G1651" s="819"/>
      <c r="H1651" s="819"/>
      <c r="I1651" s="819"/>
      <c r="J1651" s="819"/>
      <c r="K1651" s="820"/>
      <c r="L1651" s="819"/>
      <c r="M1651" s="652"/>
      <c r="N1651" s="652"/>
      <c r="O1651" s="652"/>
    </row>
    <row r="1652" spans="2:15" s="619" customFormat="1">
      <c r="B1652" s="818"/>
      <c r="C1652" s="818"/>
      <c r="D1652" s="819"/>
      <c r="E1652" s="819"/>
      <c r="F1652" s="819"/>
      <c r="G1652" s="819"/>
      <c r="H1652" s="819"/>
      <c r="I1652" s="819"/>
      <c r="J1652" s="819"/>
      <c r="K1652" s="820"/>
      <c r="L1652" s="819"/>
      <c r="M1652" s="652"/>
      <c r="N1652" s="652"/>
      <c r="O1652" s="652"/>
    </row>
    <row r="1653" spans="2:15" s="619" customFormat="1">
      <c r="B1653" s="818"/>
      <c r="C1653" s="818"/>
      <c r="D1653" s="819"/>
      <c r="E1653" s="819"/>
      <c r="F1653" s="819"/>
      <c r="G1653" s="819"/>
      <c r="H1653" s="819"/>
      <c r="I1653" s="819"/>
      <c r="J1653" s="819"/>
      <c r="K1653" s="820"/>
      <c r="L1653" s="819"/>
      <c r="M1653" s="652"/>
      <c r="N1653" s="652"/>
      <c r="O1653" s="652"/>
    </row>
    <row r="1654" spans="2:15" s="619" customFormat="1">
      <c r="B1654" s="818"/>
      <c r="C1654" s="818"/>
      <c r="D1654" s="819"/>
      <c r="E1654" s="819"/>
      <c r="F1654" s="819"/>
      <c r="G1654" s="819"/>
      <c r="H1654" s="819"/>
      <c r="I1654" s="819"/>
      <c r="J1654" s="819"/>
      <c r="K1654" s="820"/>
      <c r="L1654" s="819"/>
      <c r="M1654" s="652"/>
      <c r="N1654" s="652"/>
      <c r="O1654" s="652"/>
    </row>
    <row r="1655" spans="2:15" s="619" customFormat="1">
      <c r="B1655" s="818"/>
      <c r="C1655" s="818"/>
      <c r="D1655" s="819"/>
      <c r="E1655" s="819"/>
      <c r="F1655" s="819"/>
      <c r="G1655" s="819"/>
      <c r="H1655" s="819"/>
      <c r="I1655" s="819"/>
      <c r="J1655" s="819"/>
      <c r="K1655" s="820"/>
      <c r="L1655" s="819"/>
      <c r="M1655" s="652"/>
      <c r="N1655" s="652"/>
      <c r="O1655" s="652"/>
    </row>
    <row r="1656" spans="2:15" s="619" customFormat="1">
      <c r="B1656" s="818"/>
      <c r="C1656" s="818"/>
      <c r="D1656" s="819"/>
      <c r="E1656" s="819"/>
      <c r="F1656" s="819"/>
      <c r="G1656" s="819"/>
      <c r="H1656" s="819"/>
      <c r="I1656" s="819"/>
      <c r="J1656" s="819"/>
      <c r="K1656" s="820"/>
      <c r="L1656" s="819"/>
      <c r="M1656" s="652"/>
      <c r="N1656" s="652"/>
      <c r="O1656" s="652"/>
    </row>
    <row r="1657" spans="2:15" s="619" customFormat="1">
      <c r="B1657" s="818"/>
      <c r="C1657" s="818"/>
      <c r="D1657" s="819"/>
      <c r="E1657" s="819"/>
      <c r="F1657" s="819"/>
      <c r="G1657" s="819"/>
      <c r="H1657" s="819"/>
      <c r="I1657" s="819"/>
      <c r="J1657" s="819"/>
      <c r="K1657" s="820"/>
      <c r="L1657" s="819"/>
      <c r="M1657" s="652"/>
      <c r="N1657" s="652"/>
      <c r="O1657" s="652"/>
    </row>
    <row r="1658" spans="2:15" s="619" customFormat="1">
      <c r="B1658" s="818"/>
      <c r="C1658" s="818"/>
      <c r="D1658" s="819"/>
      <c r="E1658" s="819"/>
      <c r="F1658" s="819"/>
      <c r="G1658" s="819"/>
      <c r="H1658" s="819"/>
      <c r="I1658" s="819"/>
      <c r="J1658" s="819"/>
      <c r="K1658" s="820"/>
      <c r="L1658" s="819"/>
      <c r="M1658" s="652"/>
      <c r="N1658" s="652"/>
      <c r="O1658" s="652"/>
    </row>
    <row r="1659" spans="2:15" s="619" customFormat="1">
      <c r="B1659" s="818"/>
      <c r="C1659" s="818"/>
      <c r="D1659" s="819"/>
      <c r="E1659" s="819"/>
      <c r="F1659" s="819"/>
      <c r="G1659" s="819"/>
      <c r="H1659" s="819"/>
      <c r="I1659" s="819"/>
      <c r="J1659" s="819"/>
      <c r="K1659" s="820"/>
      <c r="L1659" s="819"/>
      <c r="M1659" s="652"/>
      <c r="N1659" s="652"/>
      <c r="O1659" s="652"/>
    </row>
    <row r="1660" spans="2:15" s="619" customFormat="1">
      <c r="B1660" s="818"/>
      <c r="C1660" s="818"/>
      <c r="D1660" s="819"/>
      <c r="E1660" s="819"/>
      <c r="F1660" s="819"/>
      <c r="G1660" s="819"/>
      <c r="H1660" s="819"/>
      <c r="I1660" s="819"/>
      <c r="J1660" s="819"/>
      <c r="K1660" s="820"/>
      <c r="L1660" s="819"/>
      <c r="M1660" s="652"/>
      <c r="N1660" s="652"/>
      <c r="O1660" s="652"/>
    </row>
    <row r="1661" spans="2:15" s="619" customFormat="1">
      <c r="B1661" s="818"/>
      <c r="C1661" s="818"/>
      <c r="D1661" s="819"/>
      <c r="E1661" s="819"/>
      <c r="F1661" s="819"/>
      <c r="G1661" s="819"/>
      <c r="H1661" s="819"/>
      <c r="I1661" s="819"/>
      <c r="J1661" s="819"/>
      <c r="K1661" s="820"/>
      <c r="L1661" s="819"/>
      <c r="M1661" s="652"/>
      <c r="N1661" s="652"/>
      <c r="O1661" s="652"/>
    </row>
    <row r="1662" spans="2:15" s="619" customFormat="1">
      <c r="B1662" s="818"/>
      <c r="C1662" s="818"/>
      <c r="D1662" s="819"/>
      <c r="E1662" s="819"/>
      <c r="F1662" s="819"/>
      <c r="G1662" s="819"/>
      <c r="H1662" s="819"/>
      <c r="I1662" s="819"/>
      <c r="J1662" s="819"/>
      <c r="K1662" s="820"/>
      <c r="L1662" s="819"/>
      <c r="M1662" s="652"/>
      <c r="N1662" s="652"/>
      <c r="O1662" s="652"/>
    </row>
    <row r="1663" spans="2:15" s="619" customFormat="1">
      <c r="B1663" s="818"/>
      <c r="C1663" s="818"/>
      <c r="D1663" s="819"/>
      <c r="E1663" s="819"/>
      <c r="F1663" s="819"/>
      <c r="G1663" s="819"/>
      <c r="H1663" s="819"/>
      <c r="I1663" s="819"/>
      <c r="J1663" s="819"/>
      <c r="K1663" s="820"/>
      <c r="L1663" s="819"/>
      <c r="M1663" s="652"/>
      <c r="N1663" s="652"/>
      <c r="O1663" s="652"/>
    </row>
    <row r="1664" spans="2:15" s="619" customFormat="1">
      <c r="B1664" s="818"/>
      <c r="C1664" s="818"/>
      <c r="D1664" s="819"/>
      <c r="E1664" s="819"/>
      <c r="F1664" s="819"/>
      <c r="G1664" s="819"/>
      <c r="H1664" s="819"/>
      <c r="I1664" s="819"/>
      <c r="J1664" s="819"/>
      <c r="K1664" s="820"/>
      <c r="L1664" s="819"/>
      <c r="M1664" s="652"/>
      <c r="N1664" s="652"/>
      <c r="O1664" s="652"/>
    </row>
    <row r="1665" spans="2:15" s="619" customFormat="1">
      <c r="B1665" s="818"/>
      <c r="C1665" s="818"/>
      <c r="D1665" s="819"/>
      <c r="E1665" s="819"/>
      <c r="F1665" s="819"/>
      <c r="G1665" s="819"/>
      <c r="H1665" s="819"/>
      <c r="I1665" s="819"/>
      <c r="J1665" s="819"/>
      <c r="K1665" s="820"/>
      <c r="L1665" s="819"/>
      <c r="M1665" s="652"/>
      <c r="N1665" s="652"/>
      <c r="O1665" s="652"/>
    </row>
    <row r="1666" spans="2:15" s="619" customFormat="1">
      <c r="B1666" s="818"/>
      <c r="C1666" s="818"/>
      <c r="D1666" s="819"/>
      <c r="E1666" s="819"/>
      <c r="F1666" s="819"/>
      <c r="G1666" s="819"/>
      <c r="H1666" s="819"/>
      <c r="I1666" s="819"/>
      <c r="J1666" s="819"/>
      <c r="K1666" s="820"/>
      <c r="L1666" s="819"/>
      <c r="M1666" s="652"/>
      <c r="N1666" s="652"/>
      <c r="O1666" s="652"/>
    </row>
    <row r="1667" spans="2:15" s="619" customFormat="1">
      <c r="B1667" s="818"/>
      <c r="C1667" s="818"/>
      <c r="D1667" s="819"/>
      <c r="E1667" s="819"/>
      <c r="F1667" s="819"/>
      <c r="G1667" s="819"/>
      <c r="H1667" s="819"/>
      <c r="I1667" s="819"/>
      <c r="J1667" s="819"/>
      <c r="K1667" s="820"/>
      <c r="L1667" s="819"/>
      <c r="M1667" s="652"/>
      <c r="N1667" s="652"/>
      <c r="O1667" s="652"/>
    </row>
    <row r="1668" spans="2:15" s="619" customFormat="1">
      <c r="B1668" s="818"/>
      <c r="C1668" s="818"/>
      <c r="D1668" s="819"/>
      <c r="E1668" s="819"/>
      <c r="F1668" s="819"/>
      <c r="G1668" s="819"/>
      <c r="H1668" s="819"/>
      <c r="I1668" s="819"/>
      <c r="J1668" s="819"/>
      <c r="K1668" s="820"/>
      <c r="L1668" s="819"/>
      <c r="M1668" s="652"/>
      <c r="N1668" s="652"/>
      <c r="O1668" s="652"/>
    </row>
    <row r="1669" spans="2:15" s="619" customFormat="1">
      <c r="B1669" s="818"/>
      <c r="C1669" s="818"/>
      <c r="D1669" s="819"/>
      <c r="E1669" s="819"/>
      <c r="F1669" s="819"/>
      <c r="G1669" s="819"/>
      <c r="H1669" s="819"/>
      <c r="I1669" s="819"/>
      <c r="J1669" s="819"/>
      <c r="K1669" s="820"/>
      <c r="L1669" s="819"/>
      <c r="M1669" s="652"/>
      <c r="N1669" s="652"/>
      <c r="O1669" s="652"/>
    </row>
    <row r="1670" spans="2:15" s="619" customFormat="1">
      <c r="B1670" s="818"/>
      <c r="C1670" s="818"/>
      <c r="D1670" s="819"/>
      <c r="E1670" s="819"/>
      <c r="F1670" s="819"/>
      <c r="G1670" s="819"/>
      <c r="H1670" s="819"/>
      <c r="I1670" s="819"/>
      <c r="J1670" s="819"/>
      <c r="K1670" s="820"/>
      <c r="L1670" s="819"/>
      <c r="M1670" s="652"/>
      <c r="N1670" s="652"/>
      <c r="O1670" s="652"/>
    </row>
    <row r="1671" spans="2:15" s="619" customFormat="1">
      <c r="B1671" s="818"/>
      <c r="C1671" s="818"/>
      <c r="D1671" s="819"/>
      <c r="E1671" s="819"/>
      <c r="F1671" s="819"/>
      <c r="G1671" s="819"/>
      <c r="H1671" s="819"/>
      <c r="I1671" s="819"/>
      <c r="J1671" s="819"/>
      <c r="K1671" s="820"/>
      <c r="L1671" s="819"/>
      <c r="M1671" s="652"/>
      <c r="N1671" s="652"/>
      <c r="O1671" s="652"/>
    </row>
    <row r="1672" spans="2:15" s="619" customFormat="1">
      <c r="B1672" s="818"/>
      <c r="C1672" s="818"/>
      <c r="D1672" s="819"/>
      <c r="E1672" s="819"/>
      <c r="F1672" s="819"/>
      <c r="G1672" s="819"/>
      <c r="H1672" s="819"/>
      <c r="I1672" s="819"/>
      <c r="J1672" s="819"/>
      <c r="K1672" s="820"/>
      <c r="L1672" s="819"/>
      <c r="M1672" s="652"/>
      <c r="N1672" s="652"/>
      <c r="O1672" s="652"/>
    </row>
    <row r="1673" spans="2:15" s="619" customFormat="1">
      <c r="B1673" s="818"/>
      <c r="C1673" s="818"/>
      <c r="D1673" s="819"/>
      <c r="E1673" s="819"/>
      <c r="F1673" s="819"/>
      <c r="G1673" s="819"/>
      <c r="H1673" s="819"/>
      <c r="I1673" s="819"/>
      <c r="J1673" s="819"/>
      <c r="K1673" s="820"/>
      <c r="L1673" s="819"/>
      <c r="M1673" s="652"/>
      <c r="N1673" s="652"/>
      <c r="O1673" s="652"/>
    </row>
    <row r="1674" spans="2:15" s="619" customFormat="1">
      <c r="B1674" s="818"/>
      <c r="C1674" s="818"/>
      <c r="D1674" s="819"/>
      <c r="E1674" s="819"/>
      <c r="F1674" s="819"/>
      <c r="G1674" s="819"/>
      <c r="H1674" s="819"/>
      <c r="I1674" s="819"/>
      <c r="J1674" s="819"/>
      <c r="K1674" s="820"/>
      <c r="L1674" s="819"/>
      <c r="M1674" s="652"/>
      <c r="N1674" s="652"/>
      <c r="O1674" s="652"/>
    </row>
    <row r="1675" spans="2:15" s="619" customFormat="1">
      <c r="B1675" s="818"/>
      <c r="C1675" s="818"/>
      <c r="D1675" s="819"/>
      <c r="E1675" s="819"/>
      <c r="F1675" s="819"/>
      <c r="G1675" s="819"/>
      <c r="H1675" s="819"/>
      <c r="I1675" s="819"/>
      <c r="J1675" s="819"/>
      <c r="K1675" s="820"/>
      <c r="L1675" s="819"/>
      <c r="M1675" s="652"/>
      <c r="N1675" s="652"/>
      <c r="O1675" s="652"/>
    </row>
    <row r="1676" spans="2:15" s="619" customFormat="1">
      <c r="B1676" s="818"/>
      <c r="C1676" s="818"/>
      <c r="D1676" s="819"/>
      <c r="E1676" s="819"/>
      <c r="F1676" s="819"/>
      <c r="G1676" s="819"/>
      <c r="H1676" s="819"/>
      <c r="I1676" s="819"/>
      <c r="J1676" s="819"/>
      <c r="K1676" s="820"/>
      <c r="L1676" s="819"/>
      <c r="M1676" s="652"/>
      <c r="N1676" s="652"/>
      <c r="O1676" s="652"/>
    </row>
    <row r="1677" spans="2:15" s="619" customFormat="1">
      <c r="B1677" s="818"/>
      <c r="C1677" s="818"/>
      <c r="D1677" s="819"/>
      <c r="E1677" s="819"/>
      <c r="F1677" s="819"/>
      <c r="G1677" s="819"/>
      <c r="H1677" s="819"/>
      <c r="I1677" s="819"/>
      <c r="J1677" s="819"/>
      <c r="K1677" s="820"/>
      <c r="L1677" s="819"/>
      <c r="M1677" s="652"/>
      <c r="N1677" s="652"/>
      <c r="O1677" s="652"/>
    </row>
    <row r="1678" spans="2:15" s="619" customFormat="1">
      <c r="B1678" s="818"/>
      <c r="C1678" s="818"/>
      <c r="D1678" s="819"/>
      <c r="E1678" s="819"/>
      <c r="F1678" s="819"/>
      <c r="G1678" s="819"/>
      <c r="H1678" s="819"/>
      <c r="I1678" s="819"/>
      <c r="J1678" s="819"/>
      <c r="K1678" s="820"/>
      <c r="L1678" s="819"/>
      <c r="M1678" s="652"/>
      <c r="N1678" s="652"/>
      <c r="O1678" s="652"/>
    </row>
    <row r="1679" spans="2:15" s="619" customFormat="1">
      <c r="B1679" s="818"/>
      <c r="C1679" s="818"/>
      <c r="D1679" s="819"/>
      <c r="E1679" s="819"/>
      <c r="F1679" s="819"/>
      <c r="G1679" s="819"/>
      <c r="H1679" s="819"/>
      <c r="I1679" s="819"/>
      <c r="J1679" s="819"/>
      <c r="K1679" s="820"/>
      <c r="L1679" s="819"/>
      <c r="M1679" s="652"/>
      <c r="N1679" s="652"/>
      <c r="O1679" s="652"/>
    </row>
    <row r="1680" spans="2:15" s="619" customFormat="1">
      <c r="B1680" s="818"/>
      <c r="C1680" s="818"/>
      <c r="D1680" s="819"/>
      <c r="E1680" s="819"/>
      <c r="F1680" s="819"/>
      <c r="G1680" s="819"/>
      <c r="H1680" s="819"/>
      <c r="I1680" s="819"/>
      <c r="J1680" s="819"/>
      <c r="K1680" s="820"/>
      <c r="L1680" s="819"/>
      <c r="M1680" s="652"/>
      <c r="N1680" s="652"/>
      <c r="O1680" s="652"/>
    </row>
    <row r="1681" spans="2:15" s="619" customFormat="1">
      <c r="B1681" s="818"/>
      <c r="C1681" s="818"/>
      <c r="D1681" s="819"/>
      <c r="E1681" s="819"/>
      <c r="F1681" s="819"/>
      <c r="G1681" s="819"/>
      <c r="H1681" s="819"/>
      <c r="I1681" s="819"/>
      <c r="J1681" s="819"/>
      <c r="K1681" s="820"/>
      <c r="L1681" s="819"/>
      <c r="M1681" s="652"/>
      <c r="N1681" s="652"/>
      <c r="O1681" s="652"/>
    </row>
    <row r="1682" spans="2:15" s="619" customFormat="1">
      <c r="B1682" s="818"/>
      <c r="C1682" s="818"/>
      <c r="D1682" s="819"/>
      <c r="E1682" s="819"/>
      <c r="F1682" s="819"/>
      <c r="G1682" s="819"/>
      <c r="H1682" s="819"/>
      <c r="I1682" s="819"/>
      <c r="J1682" s="819"/>
      <c r="K1682" s="820"/>
      <c r="L1682" s="819"/>
      <c r="M1682" s="652"/>
      <c r="N1682" s="652"/>
      <c r="O1682" s="652"/>
    </row>
    <row r="1683" spans="2:15" s="619" customFormat="1">
      <c r="B1683" s="818"/>
      <c r="C1683" s="818"/>
      <c r="D1683" s="819"/>
      <c r="E1683" s="819"/>
      <c r="F1683" s="819"/>
      <c r="G1683" s="819"/>
      <c r="H1683" s="819"/>
      <c r="I1683" s="819"/>
      <c r="J1683" s="819"/>
      <c r="K1683" s="820"/>
      <c r="L1683" s="819"/>
      <c r="M1683" s="652"/>
      <c r="N1683" s="652"/>
      <c r="O1683" s="652"/>
    </row>
    <row r="1684" spans="2:15" s="619" customFormat="1">
      <c r="B1684" s="818"/>
      <c r="C1684" s="818"/>
      <c r="D1684" s="819"/>
      <c r="E1684" s="819"/>
      <c r="F1684" s="819"/>
      <c r="G1684" s="819"/>
      <c r="H1684" s="819"/>
      <c r="I1684" s="819"/>
      <c r="J1684" s="819"/>
      <c r="K1684" s="820"/>
      <c r="L1684" s="819"/>
      <c r="M1684" s="652"/>
      <c r="N1684" s="652"/>
      <c r="O1684" s="652"/>
    </row>
    <row r="1685" spans="2:15" s="619" customFormat="1">
      <c r="B1685" s="818"/>
      <c r="C1685" s="818"/>
      <c r="D1685" s="819"/>
      <c r="E1685" s="819"/>
      <c r="F1685" s="819"/>
      <c r="G1685" s="819"/>
      <c r="H1685" s="819"/>
      <c r="I1685" s="819"/>
      <c r="J1685" s="819"/>
      <c r="K1685" s="820"/>
      <c r="L1685" s="819"/>
      <c r="M1685" s="652"/>
      <c r="N1685" s="652"/>
      <c r="O1685" s="652"/>
    </row>
    <row r="1686" spans="2:15" s="619" customFormat="1">
      <c r="B1686" s="818"/>
      <c r="C1686" s="818"/>
      <c r="D1686" s="819"/>
      <c r="E1686" s="819"/>
      <c r="F1686" s="819"/>
      <c r="G1686" s="819"/>
      <c r="H1686" s="819"/>
      <c r="I1686" s="819"/>
      <c r="J1686" s="819"/>
      <c r="K1686" s="820"/>
      <c r="L1686" s="819"/>
      <c r="M1686" s="652"/>
      <c r="N1686" s="652"/>
      <c r="O1686" s="652"/>
    </row>
    <row r="1687" spans="2:15" s="619" customFormat="1">
      <c r="B1687" s="818"/>
      <c r="C1687" s="818"/>
      <c r="D1687" s="819"/>
      <c r="E1687" s="819"/>
      <c r="F1687" s="819"/>
      <c r="G1687" s="819"/>
      <c r="H1687" s="819"/>
      <c r="I1687" s="819"/>
      <c r="J1687" s="819"/>
      <c r="K1687" s="820"/>
      <c r="L1687" s="819"/>
      <c r="M1687" s="652"/>
      <c r="N1687" s="652"/>
      <c r="O1687" s="652"/>
    </row>
    <row r="1688" spans="2:15" s="619" customFormat="1">
      <c r="B1688" s="818"/>
      <c r="C1688" s="818"/>
      <c r="D1688" s="819"/>
      <c r="E1688" s="819"/>
      <c r="F1688" s="819"/>
      <c r="G1688" s="819"/>
      <c r="H1688" s="819"/>
      <c r="I1688" s="819"/>
      <c r="J1688" s="819"/>
      <c r="K1688" s="820"/>
      <c r="L1688" s="819"/>
      <c r="M1688" s="652"/>
      <c r="N1688" s="652"/>
      <c r="O1688" s="652"/>
    </row>
    <row r="1689" spans="2:15" s="619" customFormat="1">
      <c r="B1689" s="818"/>
      <c r="C1689" s="818"/>
      <c r="D1689" s="819"/>
      <c r="E1689" s="819"/>
      <c r="F1689" s="819"/>
      <c r="G1689" s="819"/>
      <c r="H1689" s="819"/>
      <c r="I1689" s="819"/>
      <c r="J1689" s="819"/>
      <c r="K1689" s="820"/>
      <c r="L1689" s="819"/>
      <c r="M1689" s="652"/>
      <c r="N1689" s="652"/>
      <c r="O1689" s="652"/>
    </row>
    <row r="1690" spans="2:15" s="619" customFormat="1">
      <c r="B1690" s="818"/>
      <c r="C1690" s="818"/>
      <c r="D1690" s="819"/>
      <c r="E1690" s="819"/>
      <c r="F1690" s="819"/>
      <c r="G1690" s="819"/>
      <c r="H1690" s="819"/>
      <c r="I1690" s="819"/>
      <c r="J1690" s="819"/>
      <c r="K1690" s="820"/>
      <c r="L1690" s="819"/>
      <c r="M1690" s="652"/>
      <c r="N1690" s="652"/>
      <c r="O1690" s="652"/>
    </row>
    <row r="1691" spans="2:15" s="619" customFormat="1">
      <c r="B1691" s="818"/>
      <c r="C1691" s="818"/>
      <c r="D1691" s="819"/>
      <c r="E1691" s="819"/>
      <c r="F1691" s="819"/>
      <c r="G1691" s="819"/>
      <c r="H1691" s="819"/>
      <c r="I1691" s="819"/>
      <c r="J1691" s="819"/>
      <c r="K1691" s="820"/>
      <c r="L1691" s="819"/>
      <c r="M1691" s="652"/>
      <c r="N1691" s="652"/>
      <c r="O1691" s="652"/>
    </row>
    <row r="1692" spans="2:15" s="619" customFormat="1">
      <c r="B1692" s="818"/>
      <c r="C1692" s="818"/>
      <c r="D1692" s="819"/>
      <c r="E1692" s="819"/>
      <c r="F1692" s="819"/>
      <c r="G1692" s="819"/>
      <c r="H1692" s="819"/>
      <c r="I1692" s="819"/>
      <c r="J1692" s="819"/>
      <c r="K1692" s="820"/>
      <c r="L1692" s="819"/>
      <c r="M1692" s="652"/>
      <c r="N1692" s="652"/>
      <c r="O1692" s="652"/>
    </row>
    <row r="1693" spans="2:15" s="619" customFormat="1">
      <c r="B1693" s="818"/>
      <c r="C1693" s="818"/>
      <c r="D1693" s="819"/>
      <c r="E1693" s="819"/>
      <c r="F1693" s="819"/>
      <c r="G1693" s="819"/>
      <c r="H1693" s="819"/>
      <c r="I1693" s="819"/>
      <c r="J1693" s="819"/>
      <c r="K1693" s="820"/>
      <c r="L1693" s="819"/>
      <c r="M1693" s="652"/>
      <c r="N1693" s="652"/>
      <c r="O1693" s="652"/>
    </row>
    <row r="1694" spans="2:15" s="619" customFormat="1">
      <c r="B1694" s="818"/>
      <c r="C1694" s="818"/>
      <c r="D1694" s="819"/>
      <c r="E1694" s="819"/>
      <c r="F1694" s="819"/>
      <c r="G1694" s="819"/>
      <c r="H1694" s="819"/>
      <c r="I1694" s="819"/>
      <c r="J1694" s="819"/>
      <c r="K1694" s="820"/>
      <c r="L1694" s="819"/>
      <c r="M1694" s="652"/>
      <c r="N1694" s="652"/>
      <c r="O1694" s="652"/>
    </row>
    <row r="1695" spans="2:15" s="619" customFormat="1">
      <c r="B1695" s="818"/>
      <c r="C1695" s="818"/>
      <c r="D1695" s="819"/>
      <c r="E1695" s="819"/>
      <c r="F1695" s="819"/>
      <c r="G1695" s="819"/>
      <c r="H1695" s="819"/>
      <c r="I1695" s="819"/>
      <c r="J1695" s="819"/>
      <c r="K1695" s="820"/>
      <c r="L1695" s="819"/>
      <c r="M1695" s="652"/>
      <c r="N1695" s="652"/>
      <c r="O1695" s="652"/>
    </row>
    <row r="1696" spans="2:15" s="619" customFormat="1">
      <c r="B1696" s="818"/>
      <c r="C1696" s="818"/>
      <c r="D1696" s="819"/>
      <c r="E1696" s="819"/>
      <c r="F1696" s="819"/>
      <c r="G1696" s="819"/>
      <c r="H1696" s="819"/>
      <c r="I1696" s="819"/>
      <c r="J1696" s="819"/>
      <c r="K1696" s="820"/>
      <c r="L1696" s="819"/>
      <c r="M1696" s="652"/>
      <c r="N1696" s="652"/>
      <c r="O1696" s="652"/>
    </row>
    <row r="1697" spans="2:15" s="619" customFormat="1">
      <c r="B1697" s="818"/>
      <c r="C1697" s="818"/>
      <c r="D1697" s="819"/>
      <c r="E1697" s="819"/>
      <c r="F1697" s="819"/>
      <c r="G1697" s="819"/>
      <c r="H1697" s="819"/>
      <c r="I1697" s="819"/>
      <c r="J1697" s="819"/>
      <c r="K1697" s="820"/>
      <c r="L1697" s="819"/>
      <c r="M1697" s="652"/>
      <c r="N1697" s="652"/>
      <c r="O1697" s="652"/>
    </row>
    <row r="1698" spans="2:15" s="619" customFormat="1">
      <c r="B1698" s="818"/>
      <c r="C1698" s="818"/>
      <c r="D1698" s="819"/>
      <c r="E1698" s="819"/>
      <c r="F1698" s="819"/>
      <c r="G1698" s="819"/>
      <c r="H1698" s="819"/>
      <c r="I1698" s="819"/>
      <c r="J1698" s="819"/>
      <c r="K1698" s="820"/>
      <c r="L1698" s="819"/>
      <c r="M1698" s="652"/>
      <c r="N1698" s="652"/>
      <c r="O1698" s="652"/>
    </row>
    <row r="1699" spans="2:15" s="619" customFormat="1">
      <c r="B1699" s="818"/>
      <c r="C1699" s="818"/>
      <c r="D1699" s="819"/>
      <c r="E1699" s="819"/>
      <c r="F1699" s="819"/>
      <c r="G1699" s="819"/>
      <c r="H1699" s="819"/>
      <c r="I1699" s="819"/>
      <c r="J1699" s="819"/>
      <c r="K1699" s="820"/>
      <c r="L1699" s="819"/>
      <c r="M1699" s="652"/>
      <c r="N1699" s="652"/>
      <c r="O1699" s="652"/>
    </row>
    <row r="1700" spans="2:15" s="619" customFormat="1">
      <c r="B1700" s="818"/>
      <c r="C1700" s="818"/>
      <c r="D1700" s="819"/>
      <c r="E1700" s="819"/>
      <c r="F1700" s="819"/>
      <c r="G1700" s="819"/>
      <c r="H1700" s="819"/>
      <c r="I1700" s="819"/>
      <c r="J1700" s="819"/>
      <c r="K1700" s="820"/>
      <c r="L1700" s="819"/>
      <c r="M1700" s="652"/>
      <c r="N1700" s="652"/>
      <c r="O1700" s="652"/>
    </row>
    <row r="1701" spans="2:15" s="619" customFormat="1">
      <c r="B1701" s="818"/>
      <c r="C1701" s="818"/>
      <c r="D1701" s="819"/>
      <c r="E1701" s="819"/>
      <c r="F1701" s="819"/>
      <c r="G1701" s="819"/>
      <c r="H1701" s="819"/>
      <c r="I1701" s="819"/>
      <c r="J1701" s="819"/>
      <c r="K1701" s="820"/>
      <c r="L1701" s="819"/>
      <c r="M1701" s="652"/>
      <c r="N1701" s="652"/>
      <c r="O1701" s="652"/>
    </row>
    <row r="1702" spans="2:15" s="619" customFormat="1">
      <c r="B1702" s="818"/>
      <c r="C1702" s="818"/>
      <c r="D1702" s="819"/>
      <c r="E1702" s="819"/>
      <c r="F1702" s="819"/>
      <c r="G1702" s="819"/>
      <c r="H1702" s="819"/>
      <c r="I1702" s="819"/>
      <c r="J1702" s="819"/>
      <c r="K1702" s="820"/>
      <c r="L1702" s="819"/>
      <c r="M1702" s="652"/>
      <c r="N1702" s="652"/>
      <c r="O1702" s="652"/>
    </row>
    <row r="1703" spans="2:15" s="619" customFormat="1">
      <c r="B1703" s="818"/>
      <c r="C1703" s="818"/>
      <c r="D1703" s="819"/>
      <c r="E1703" s="819"/>
      <c r="F1703" s="819"/>
      <c r="G1703" s="819"/>
      <c r="H1703" s="819"/>
      <c r="I1703" s="819"/>
      <c r="J1703" s="819"/>
      <c r="K1703" s="820"/>
      <c r="L1703" s="819"/>
      <c r="M1703" s="652"/>
      <c r="N1703" s="652"/>
      <c r="O1703" s="652"/>
    </row>
    <row r="1704" spans="2:15" s="619" customFormat="1">
      <c r="B1704" s="818"/>
      <c r="C1704" s="818"/>
      <c r="D1704" s="819"/>
      <c r="E1704" s="819"/>
      <c r="F1704" s="819"/>
      <c r="G1704" s="819"/>
      <c r="H1704" s="819"/>
      <c r="I1704" s="819"/>
      <c r="J1704" s="819"/>
      <c r="K1704" s="820"/>
      <c r="L1704" s="819"/>
      <c r="M1704" s="652"/>
      <c r="N1704" s="652"/>
      <c r="O1704" s="652"/>
    </row>
    <row r="1705" spans="2:15" s="619" customFormat="1">
      <c r="B1705" s="818"/>
      <c r="C1705" s="818"/>
      <c r="D1705" s="819"/>
      <c r="E1705" s="819"/>
      <c r="F1705" s="819"/>
      <c r="G1705" s="819"/>
      <c r="H1705" s="819"/>
      <c r="I1705" s="819"/>
      <c r="J1705" s="819"/>
      <c r="K1705" s="820"/>
      <c r="L1705" s="819"/>
      <c r="M1705" s="652"/>
      <c r="N1705" s="652"/>
      <c r="O1705" s="652"/>
    </row>
    <row r="1706" spans="2:15" s="619" customFormat="1">
      <c r="B1706" s="818"/>
      <c r="C1706" s="818"/>
      <c r="D1706" s="819"/>
      <c r="E1706" s="819"/>
      <c r="F1706" s="819"/>
      <c r="G1706" s="819"/>
      <c r="H1706" s="819"/>
      <c r="I1706" s="819"/>
      <c r="J1706" s="819"/>
      <c r="K1706" s="820"/>
      <c r="L1706" s="819"/>
      <c r="M1706" s="652"/>
      <c r="N1706" s="652"/>
      <c r="O1706" s="652"/>
    </row>
    <row r="1707" spans="2:15" s="619" customFormat="1">
      <c r="B1707" s="818"/>
      <c r="C1707" s="818"/>
      <c r="D1707" s="819"/>
      <c r="E1707" s="819"/>
      <c r="F1707" s="819"/>
      <c r="G1707" s="819"/>
      <c r="H1707" s="819"/>
      <c r="I1707" s="819"/>
      <c r="J1707" s="819"/>
      <c r="K1707" s="820"/>
      <c r="L1707" s="819"/>
      <c r="M1707" s="652"/>
      <c r="N1707" s="652"/>
      <c r="O1707" s="652"/>
    </row>
    <row r="1708" spans="2:15" s="619" customFormat="1">
      <c r="B1708" s="818"/>
      <c r="C1708" s="818"/>
      <c r="D1708" s="819"/>
      <c r="E1708" s="819"/>
      <c r="F1708" s="819"/>
      <c r="G1708" s="819"/>
      <c r="H1708" s="819"/>
      <c r="I1708" s="819"/>
      <c r="J1708" s="819"/>
      <c r="K1708" s="820"/>
      <c r="L1708" s="819"/>
      <c r="M1708" s="652"/>
      <c r="N1708" s="652"/>
      <c r="O1708" s="652"/>
    </row>
    <row r="1709" spans="2:15" s="619" customFormat="1">
      <c r="B1709" s="818"/>
      <c r="C1709" s="818"/>
      <c r="D1709" s="819"/>
      <c r="E1709" s="819"/>
      <c r="F1709" s="819"/>
      <c r="G1709" s="819"/>
      <c r="H1709" s="819"/>
      <c r="I1709" s="819"/>
      <c r="J1709" s="819"/>
      <c r="K1709" s="820"/>
      <c r="L1709" s="819"/>
      <c r="M1709" s="652"/>
      <c r="N1709" s="652"/>
      <c r="O1709" s="652"/>
    </row>
    <row r="1710" spans="2:15" s="619" customFormat="1">
      <c r="B1710" s="818"/>
      <c r="C1710" s="818"/>
      <c r="D1710" s="819"/>
      <c r="E1710" s="819"/>
      <c r="F1710" s="819"/>
      <c r="G1710" s="819"/>
      <c r="H1710" s="819"/>
      <c r="I1710" s="819"/>
      <c r="J1710" s="819"/>
      <c r="K1710" s="820"/>
      <c r="L1710" s="819"/>
      <c r="M1710" s="652"/>
      <c r="N1710" s="652"/>
      <c r="O1710" s="652"/>
    </row>
    <row r="1711" spans="2:15" s="619" customFormat="1">
      <c r="B1711" s="818"/>
      <c r="C1711" s="818"/>
      <c r="D1711" s="819"/>
      <c r="E1711" s="819"/>
      <c r="F1711" s="819"/>
      <c r="G1711" s="819"/>
      <c r="H1711" s="819"/>
      <c r="I1711" s="819"/>
      <c r="J1711" s="819"/>
      <c r="K1711" s="820"/>
      <c r="L1711" s="819"/>
      <c r="M1711" s="652"/>
      <c r="N1711" s="652"/>
      <c r="O1711" s="652"/>
    </row>
    <row r="1712" spans="2:15" s="619" customFormat="1">
      <c r="B1712" s="818"/>
      <c r="C1712" s="818"/>
      <c r="D1712" s="819"/>
      <c r="E1712" s="819"/>
      <c r="F1712" s="819"/>
      <c r="G1712" s="819"/>
      <c r="H1712" s="819"/>
      <c r="I1712" s="819"/>
      <c r="J1712" s="819"/>
      <c r="K1712" s="820"/>
      <c r="L1712" s="819"/>
      <c r="M1712" s="652"/>
      <c r="N1712" s="652"/>
      <c r="O1712" s="652"/>
    </row>
    <row r="1713" spans="2:15" s="619" customFormat="1">
      <c r="B1713" s="818"/>
      <c r="C1713" s="818"/>
      <c r="D1713" s="819"/>
      <c r="E1713" s="819"/>
      <c r="F1713" s="819"/>
      <c r="G1713" s="819"/>
      <c r="H1713" s="819"/>
      <c r="I1713" s="819"/>
      <c r="J1713" s="819"/>
      <c r="K1713" s="820"/>
      <c r="L1713" s="819"/>
      <c r="M1713" s="652"/>
      <c r="N1713" s="652"/>
      <c r="O1713" s="652"/>
    </row>
    <row r="1714" spans="2:15" s="619" customFormat="1">
      <c r="B1714" s="818"/>
      <c r="C1714" s="818"/>
      <c r="D1714" s="819"/>
      <c r="E1714" s="819"/>
      <c r="F1714" s="819"/>
      <c r="G1714" s="819"/>
      <c r="H1714" s="819"/>
      <c r="I1714" s="819"/>
      <c r="J1714" s="819"/>
      <c r="K1714" s="820"/>
      <c r="L1714" s="819"/>
      <c r="M1714" s="652"/>
      <c r="N1714" s="652"/>
      <c r="O1714" s="652"/>
    </row>
    <row r="1715" spans="2:15" s="619" customFormat="1">
      <c r="B1715" s="818"/>
      <c r="C1715" s="818"/>
      <c r="D1715" s="819"/>
      <c r="E1715" s="819"/>
      <c r="F1715" s="819"/>
      <c r="G1715" s="819"/>
      <c r="H1715" s="819"/>
      <c r="I1715" s="819"/>
      <c r="J1715" s="819"/>
      <c r="K1715" s="820"/>
      <c r="L1715" s="819"/>
      <c r="M1715" s="652"/>
      <c r="N1715" s="652"/>
      <c r="O1715" s="652"/>
    </row>
    <row r="1716" spans="2:15" s="619" customFormat="1">
      <c r="B1716" s="818"/>
      <c r="C1716" s="818"/>
      <c r="D1716" s="819"/>
      <c r="E1716" s="819"/>
      <c r="F1716" s="819"/>
      <c r="G1716" s="819"/>
      <c r="H1716" s="819"/>
      <c r="I1716" s="819"/>
      <c r="J1716" s="819"/>
      <c r="K1716" s="820"/>
      <c r="L1716" s="819"/>
      <c r="M1716" s="652"/>
      <c r="N1716" s="652"/>
      <c r="O1716" s="652"/>
    </row>
    <row r="1717" spans="2:15" s="619" customFormat="1">
      <c r="B1717" s="818"/>
      <c r="C1717" s="818"/>
      <c r="D1717" s="819"/>
      <c r="E1717" s="819"/>
      <c r="F1717" s="819"/>
      <c r="G1717" s="819"/>
      <c r="H1717" s="819"/>
      <c r="I1717" s="819"/>
      <c r="J1717" s="819"/>
      <c r="K1717" s="820"/>
      <c r="L1717" s="819"/>
      <c r="M1717" s="652"/>
      <c r="N1717" s="652"/>
      <c r="O1717" s="652"/>
    </row>
    <row r="1718" spans="2:15" s="619" customFormat="1">
      <c r="B1718" s="818"/>
      <c r="C1718" s="818"/>
      <c r="D1718" s="819"/>
      <c r="E1718" s="819"/>
      <c r="F1718" s="819"/>
      <c r="G1718" s="819"/>
      <c r="H1718" s="819"/>
      <c r="I1718" s="819"/>
      <c r="J1718" s="819"/>
      <c r="K1718" s="820"/>
      <c r="L1718" s="819"/>
      <c r="M1718" s="652"/>
      <c r="N1718" s="652"/>
      <c r="O1718" s="652"/>
    </row>
    <row r="1719" spans="2:15" s="619" customFormat="1">
      <c r="B1719" s="818"/>
      <c r="C1719" s="818"/>
      <c r="D1719" s="819"/>
      <c r="E1719" s="819"/>
      <c r="F1719" s="819"/>
      <c r="G1719" s="819"/>
      <c r="H1719" s="819"/>
      <c r="I1719" s="819"/>
      <c r="J1719" s="819"/>
      <c r="K1719" s="820"/>
      <c r="L1719" s="819"/>
      <c r="M1719" s="652"/>
      <c r="N1719" s="652"/>
      <c r="O1719" s="652"/>
    </row>
    <row r="1720" spans="2:15" s="619" customFormat="1">
      <c r="B1720" s="818"/>
      <c r="C1720" s="818"/>
      <c r="D1720" s="819"/>
      <c r="E1720" s="819"/>
      <c r="F1720" s="819"/>
      <c r="G1720" s="819"/>
      <c r="H1720" s="819"/>
      <c r="I1720" s="819"/>
      <c r="J1720" s="819"/>
      <c r="K1720" s="820"/>
      <c r="L1720" s="819"/>
      <c r="M1720" s="652"/>
      <c r="N1720" s="652"/>
      <c r="O1720" s="652"/>
    </row>
    <row r="1721" spans="2:15" s="619" customFormat="1">
      <c r="B1721" s="818"/>
      <c r="C1721" s="818"/>
      <c r="D1721" s="819"/>
      <c r="E1721" s="819"/>
      <c r="F1721" s="819"/>
      <c r="G1721" s="819"/>
      <c r="H1721" s="819"/>
      <c r="I1721" s="819"/>
      <c r="J1721" s="819"/>
      <c r="K1721" s="820"/>
      <c r="L1721" s="819"/>
      <c r="M1721" s="652"/>
      <c r="N1721" s="652"/>
      <c r="O1721" s="652"/>
    </row>
    <row r="1722" spans="2:15" s="619" customFormat="1">
      <c r="B1722" s="818"/>
      <c r="C1722" s="818"/>
      <c r="D1722" s="819"/>
      <c r="E1722" s="819"/>
      <c r="F1722" s="819"/>
      <c r="G1722" s="819"/>
      <c r="H1722" s="819"/>
      <c r="I1722" s="819"/>
      <c r="J1722" s="819"/>
      <c r="K1722" s="820"/>
      <c r="L1722" s="819"/>
      <c r="M1722" s="652"/>
      <c r="N1722" s="652"/>
      <c r="O1722" s="652"/>
    </row>
    <row r="1723" spans="2:15" s="619" customFormat="1">
      <c r="B1723" s="818"/>
      <c r="C1723" s="818"/>
      <c r="D1723" s="819"/>
      <c r="E1723" s="819"/>
      <c r="F1723" s="819"/>
      <c r="G1723" s="819"/>
      <c r="H1723" s="819"/>
      <c r="I1723" s="819"/>
      <c r="J1723" s="819"/>
      <c r="K1723" s="820"/>
      <c r="L1723" s="819"/>
      <c r="M1723" s="652"/>
      <c r="N1723" s="652"/>
      <c r="O1723" s="652"/>
    </row>
    <row r="1724" spans="2:15" s="619" customFormat="1">
      <c r="B1724" s="818"/>
      <c r="C1724" s="818"/>
      <c r="D1724" s="819"/>
      <c r="E1724" s="819"/>
      <c r="F1724" s="819"/>
      <c r="G1724" s="819"/>
      <c r="H1724" s="819"/>
      <c r="I1724" s="819"/>
      <c r="J1724" s="819"/>
      <c r="K1724" s="820"/>
      <c r="L1724" s="819"/>
      <c r="M1724" s="652"/>
      <c r="N1724" s="652"/>
      <c r="O1724" s="652"/>
    </row>
    <row r="1725" spans="2:15" s="619" customFormat="1">
      <c r="B1725" s="818"/>
      <c r="C1725" s="818"/>
      <c r="D1725" s="819"/>
      <c r="E1725" s="819"/>
      <c r="F1725" s="819"/>
      <c r="G1725" s="819"/>
      <c r="H1725" s="819"/>
      <c r="I1725" s="819"/>
      <c r="J1725" s="819"/>
      <c r="K1725" s="820"/>
      <c r="L1725" s="819"/>
      <c r="M1725" s="652"/>
      <c r="N1725" s="652"/>
      <c r="O1725" s="652"/>
    </row>
    <row r="1726" spans="2:15" s="619" customFormat="1">
      <c r="B1726" s="818"/>
      <c r="C1726" s="818"/>
      <c r="D1726" s="819"/>
      <c r="E1726" s="819"/>
      <c r="F1726" s="819"/>
      <c r="G1726" s="819"/>
      <c r="H1726" s="819"/>
      <c r="I1726" s="819"/>
      <c r="J1726" s="819"/>
      <c r="K1726" s="820"/>
      <c r="L1726" s="819"/>
      <c r="M1726" s="652"/>
      <c r="N1726" s="652"/>
      <c r="O1726" s="652"/>
    </row>
    <row r="1727" spans="2:15" s="619" customFormat="1">
      <c r="B1727" s="818"/>
      <c r="C1727" s="818"/>
      <c r="D1727" s="819"/>
      <c r="E1727" s="819"/>
      <c r="F1727" s="819"/>
      <c r="G1727" s="819"/>
      <c r="H1727" s="819"/>
      <c r="I1727" s="819"/>
      <c r="J1727" s="819"/>
      <c r="K1727" s="820"/>
      <c r="L1727" s="819"/>
      <c r="M1727" s="652"/>
      <c r="N1727" s="652"/>
      <c r="O1727" s="652"/>
    </row>
    <row r="1728" spans="2:15" s="619" customFormat="1">
      <c r="B1728" s="818"/>
      <c r="C1728" s="818"/>
      <c r="D1728" s="819"/>
      <c r="E1728" s="819"/>
      <c r="F1728" s="819"/>
      <c r="G1728" s="819"/>
      <c r="H1728" s="819"/>
      <c r="I1728" s="819"/>
      <c r="J1728" s="819"/>
      <c r="K1728" s="820"/>
      <c r="L1728" s="819"/>
      <c r="M1728" s="652"/>
      <c r="N1728" s="652"/>
      <c r="O1728" s="652"/>
    </row>
    <row r="1729" spans="2:15" s="619" customFormat="1">
      <c r="B1729" s="818"/>
      <c r="C1729" s="818"/>
      <c r="D1729" s="819"/>
      <c r="E1729" s="819"/>
      <c r="F1729" s="819"/>
      <c r="G1729" s="819"/>
      <c r="H1729" s="819"/>
      <c r="I1729" s="819"/>
      <c r="J1729" s="819"/>
      <c r="K1729" s="820"/>
      <c r="L1729" s="819"/>
      <c r="M1729" s="652"/>
      <c r="N1729" s="652"/>
      <c r="O1729" s="652"/>
    </row>
    <row r="1730" spans="2:15" s="619" customFormat="1">
      <c r="B1730" s="818"/>
      <c r="C1730" s="818"/>
      <c r="D1730" s="819"/>
      <c r="E1730" s="819"/>
      <c r="F1730" s="819"/>
      <c r="G1730" s="819"/>
      <c r="H1730" s="819"/>
      <c r="I1730" s="819"/>
      <c r="J1730" s="819"/>
      <c r="K1730" s="820"/>
      <c r="L1730" s="819"/>
      <c r="M1730" s="652"/>
      <c r="N1730" s="652"/>
      <c r="O1730" s="652"/>
    </row>
    <row r="1731" spans="2:15" s="619" customFormat="1">
      <c r="B1731" s="818"/>
      <c r="C1731" s="818"/>
      <c r="D1731" s="819"/>
      <c r="E1731" s="819"/>
      <c r="F1731" s="819"/>
      <c r="G1731" s="819"/>
      <c r="H1731" s="819"/>
      <c r="I1731" s="819"/>
      <c r="J1731" s="819"/>
      <c r="K1731" s="820"/>
      <c r="L1731" s="819"/>
      <c r="M1731" s="652"/>
      <c r="N1731" s="652"/>
      <c r="O1731" s="652"/>
    </row>
    <row r="1732" spans="2:15" s="619" customFormat="1">
      <c r="B1732" s="818"/>
      <c r="C1732" s="818"/>
      <c r="D1732" s="819"/>
      <c r="E1732" s="819"/>
      <c r="F1732" s="819"/>
      <c r="G1732" s="819"/>
      <c r="H1732" s="819"/>
      <c r="I1732" s="819"/>
      <c r="J1732" s="819"/>
      <c r="K1732" s="820"/>
      <c r="L1732" s="819"/>
      <c r="M1732" s="652"/>
      <c r="N1732" s="652"/>
      <c r="O1732" s="652"/>
    </row>
    <row r="1733" spans="2:15" s="619" customFormat="1">
      <c r="B1733" s="818"/>
      <c r="C1733" s="818"/>
      <c r="D1733" s="819"/>
      <c r="E1733" s="819"/>
      <c r="F1733" s="819"/>
      <c r="G1733" s="819"/>
      <c r="H1733" s="819"/>
      <c r="I1733" s="819"/>
      <c r="J1733" s="819"/>
      <c r="K1733" s="820"/>
      <c r="L1733" s="819"/>
      <c r="M1733" s="652"/>
      <c r="N1733" s="652"/>
      <c r="O1733" s="652"/>
    </row>
    <row r="1734" spans="2:15" s="619" customFormat="1">
      <c r="B1734" s="818"/>
      <c r="C1734" s="818"/>
      <c r="D1734" s="819"/>
      <c r="E1734" s="819"/>
      <c r="F1734" s="819"/>
      <c r="G1734" s="819"/>
      <c r="H1734" s="819"/>
      <c r="I1734" s="819"/>
      <c r="J1734" s="819"/>
      <c r="K1734" s="820"/>
      <c r="L1734" s="819"/>
      <c r="M1734" s="652"/>
      <c r="N1734" s="652"/>
      <c r="O1734" s="652"/>
    </row>
    <row r="1735" spans="2:15" s="619" customFormat="1">
      <c r="B1735" s="818"/>
      <c r="C1735" s="818"/>
      <c r="D1735" s="819"/>
      <c r="E1735" s="819"/>
      <c r="F1735" s="819"/>
      <c r="G1735" s="819"/>
      <c r="H1735" s="819"/>
      <c r="I1735" s="819"/>
      <c r="J1735" s="819"/>
      <c r="K1735" s="820"/>
      <c r="L1735" s="819"/>
      <c r="M1735" s="652"/>
      <c r="N1735" s="652"/>
      <c r="O1735" s="652"/>
    </row>
    <row r="1736" spans="2:15" s="619" customFormat="1">
      <c r="B1736" s="818"/>
      <c r="C1736" s="818"/>
      <c r="D1736" s="819"/>
      <c r="E1736" s="819"/>
      <c r="F1736" s="819"/>
      <c r="G1736" s="819"/>
      <c r="H1736" s="819"/>
      <c r="I1736" s="819"/>
      <c r="J1736" s="819"/>
      <c r="K1736" s="820"/>
      <c r="L1736" s="819"/>
      <c r="M1736" s="652"/>
      <c r="N1736" s="652"/>
      <c r="O1736" s="652"/>
    </row>
    <row r="1737" spans="2:15" s="619" customFormat="1">
      <c r="B1737" s="818"/>
      <c r="C1737" s="818"/>
      <c r="D1737" s="819"/>
      <c r="E1737" s="819"/>
      <c r="F1737" s="819"/>
      <c r="G1737" s="819"/>
      <c r="H1737" s="819"/>
      <c r="I1737" s="819"/>
      <c r="J1737" s="819"/>
      <c r="K1737" s="820"/>
      <c r="L1737" s="819"/>
      <c r="M1737" s="652"/>
      <c r="N1737" s="652"/>
      <c r="O1737" s="652"/>
    </row>
    <row r="1738" spans="2:15" s="619" customFormat="1">
      <c r="B1738" s="818"/>
      <c r="C1738" s="818"/>
      <c r="D1738" s="819"/>
      <c r="E1738" s="819"/>
      <c r="F1738" s="819"/>
      <c r="G1738" s="819"/>
      <c r="H1738" s="819"/>
      <c r="I1738" s="819"/>
      <c r="J1738" s="819"/>
      <c r="K1738" s="820"/>
      <c r="L1738" s="819"/>
      <c r="M1738" s="652"/>
      <c r="N1738" s="652"/>
      <c r="O1738" s="652"/>
    </row>
    <row r="1739" spans="2:15" s="619" customFormat="1">
      <c r="B1739" s="818"/>
      <c r="C1739" s="818"/>
      <c r="D1739" s="819"/>
      <c r="E1739" s="819"/>
      <c r="F1739" s="819"/>
      <c r="G1739" s="819"/>
      <c r="H1739" s="819"/>
      <c r="I1739" s="819"/>
      <c r="J1739" s="819"/>
      <c r="K1739" s="820"/>
      <c r="L1739" s="819"/>
      <c r="M1739" s="652"/>
      <c r="N1739" s="652"/>
      <c r="O1739" s="652"/>
    </row>
    <row r="1740" spans="2:15" s="619" customFormat="1">
      <c r="B1740" s="818"/>
      <c r="C1740" s="818"/>
      <c r="D1740" s="819"/>
      <c r="E1740" s="819"/>
      <c r="F1740" s="819"/>
      <c r="G1740" s="819"/>
      <c r="H1740" s="819"/>
      <c r="I1740" s="819"/>
      <c r="J1740" s="819"/>
      <c r="K1740" s="820"/>
      <c r="L1740" s="819"/>
      <c r="M1740" s="652"/>
      <c r="N1740" s="652"/>
      <c r="O1740" s="652"/>
    </row>
    <row r="1741" spans="2:15" s="619" customFormat="1">
      <c r="B1741" s="818"/>
      <c r="C1741" s="818"/>
      <c r="D1741" s="819"/>
      <c r="E1741" s="819"/>
      <c r="F1741" s="819"/>
      <c r="G1741" s="819"/>
      <c r="H1741" s="819"/>
      <c r="I1741" s="819"/>
      <c r="J1741" s="819"/>
      <c r="K1741" s="820"/>
      <c r="L1741" s="819"/>
      <c r="M1741" s="652"/>
      <c r="N1741" s="652"/>
      <c r="O1741" s="652"/>
    </row>
    <row r="1742" spans="2:15" s="619" customFormat="1">
      <c r="B1742" s="818"/>
      <c r="C1742" s="818"/>
      <c r="D1742" s="819"/>
      <c r="E1742" s="819"/>
      <c r="F1742" s="819"/>
      <c r="G1742" s="819"/>
      <c r="H1742" s="819"/>
      <c r="I1742" s="819"/>
      <c r="J1742" s="819"/>
      <c r="K1742" s="820"/>
      <c r="L1742" s="819"/>
      <c r="M1742" s="652"/>
      <c r="N1742" s="652"/>
      <c r="O1742" s="652"/>
    </row>
    <row r="1743" spans="2:15" s="619" customFormat="1">
      <c r="B1743" s="818"/>
      <c r="C1743" s="818"/>
      <c r="D1743" s="819"/>
      <c r="E1743" s="819"/>
      <c r="F1743" s="819"/>
      <c r="G1743" s="819"/>
      <c r="H1743" s="819"/>
      <c r="I1743" s="819"/>
      <c r="J1743" s="819"/>
      <c r="K1743" s="820"/>
      <c r="L1743" s="819"/>
      <c r="M1743" s="652"/>
      <c r="N1743" s="652"/>
      <c r="O1743" s="652"/>
    </row>
    <row r="1744" spans="2:15" s="619" customFormat="1">
      <c r="B1744" s="818"/>
      <c r="C1744" s="818"/>
      <c r="D1744" s="819"/>
      <c r="E1744" s="819"/>
      <c r="F1744" s="819"/>
      <c r="G1744" s="819"/>
      <c r="H1744" s="819"/>
      <c r="I1744" s="819"/>
      <c r="J1744" s="819"/>
      <c r="K1744" s="820"/>
      <c r="L1744" s="819"/>
      <c r="M1744" s="652"/>
      <c r="N1744" s="652"/>
      <c r="O1744" s="652"/>
    </row>
    <row r="1745" spans="2:15" s="619" customFormat="1">
      <c r="B1745" s="818"/>
      <c r="C1745" s="818"/>
      <c r="D1745" s="819"/>
      <c r="E1745" s="819"/>
      <c r="F1745" s="819"/>
      <c r="G1745" s="819"/>
      <c r="H1745" s="819"/>
      <c r="I1745" s="819"/>
      <c r="J1745" s="819"/>
      <c r="K1745" s="820"/>
      <c r="L1745" s="819"/>
      <c r="M1745" s="652"/>
      <c r="N1745" s="652"/>
      <c r="O1745" s="652"/>
    </row>
    <row r="1746" spans="2:15" s="619" customFormat="1">
      <c r="B1746" s="818"/>
      <c r="C1746" s="818"/>
      <c r="D1746" s="819"/>
      <c r="E1746" s="819"/>
      <c r="F1746" s="819"/>
      <c r="G1746" s="819"/>
      <c r="H1746" s="819"/>
      <c r="I1746" s="819"/>
      <c r="J1746" s="819"/>
      <c r="K1746" s="820"/>
      <c r="L1746" s="819"/>
      <c r="M1746" s="652"/>
      <c r="N1746" s="652"/>
      <c r="O1746" s="652"/>
    </row>
    <row r="1747" spans="2:15" s="619" customFormat="1">
      <c r="B1747" s="818"/>
      <c r="C1747" s="818"/>
      <c r="D1747" s="819"/>
      <c r="E1747" s="819"/>
      <c r="F1747" s="819"/>
      <c r="G1747" s="819"/>
      <c r="H1747" s="819"/>
      <c r="I1747" s="819"/>
      <c r="J1747" s="819"/>
      <c r="K1747" s="820"/>
      <c r="L1747" s="819"/>
      <c r="M1747" s="652"/>
      <c r="N1747" s="652"/>
      <c r="O1747" s="652"/>
    </row>
    <row r="1748" spans="2:15" s="619" customFormat="1">
      <c r="B1748" s="818"/>
      <c r="C1748" s="818"/>
      <c r="D1748" s="819"/>
      <c r="E1748" s="819"/>
      <c r="F1748" s="819"/>
      <c r="G1748" s="819"/>
      <c r="H1748" s="819"/>
      <c r="I1748" s="819"/>
      <c r="J1748" s="819"/>
      <c r="K1748" s="820"/>
      <c r="L1748" s="819"/>
      <c r="M1748" s="652"/>
      <c r="N1748" s="652"/>
      <c r="O1748" s="652"/>
    </row>
    <row r="1749" spans="2:15" s="619" customFormat="1">
      <c r="B1749" s="818"/>
      <c r="C1749" s="818"/>
      <c r="D1749" s="819"/>
      <c r="E1749" s="819"/>
      <c r="F1749" s="819"/>
      <c r="G1749" s="819"/>
      <c r="H1749" s="819"/>
      <c r="I1749" s="819"/>
      <c r="J1749" s="819"/>
      <c r="K1749" s="820"/>
      <c r="L1749" s="819"/>
      <c r="M1749" s="652"/>
      <c r="N1749" s="652"/>
      <c r="O1749" s="652"/>
    </row>
    <row r="1750" spans="2:15" s="619" customFormat="1">
      <c r="B1750" s="818"/>
      <c r="C1750" s="818"/>
      <c r="D1750" s="819"/>
      <c r="E1750" s="819"/>
      <c r="F1750" s="819"/>
      <c r="G1750" s="819"/>
      <c r="H1750" s="819"/>
      <c r="I1750" s="819"/>
      <c r="J1750" s="819"/>
      <c r="K1750" s="820"/>
      <c r="L1750" s="819"/>
      <c r="M1750" s="652"/>
      <c r="N1750" s="652"/>
      <c r="O1750" s="652"/>
    </row>
    <row r="1751" spans="2:15" s="619" customFormat="1">
      <c r="B1751" s="818"/>
      <c r="C1751" s="818"/>
      <c r="D1751" s="819"/>
      <c r="E1751" s="819"/>
      <c r="F1751" s="819"/>
      <c r="G1751" s="819"/>
      <c r="H1751" s="819"/>
      <c r="I1751" s="819"/>
      <c r="J1751" s="819"/>
      <c r="K1751" s="820"/>
      <c r="L1751" s="819"/>
      <c r="M1751" s="652"/>
      <c r="N1751" s="652"/>
      <c r="O1751" s="652"/>
    </row>
    <row r="1752" spans="2:15" s="619" customFormat="1">
      <c r="B1752" s="818"/>
      <c r="C1752" s="818"/>
      <c r="D1752" s="819"/>
      <c r="E1752" s="819"/>
      <c r="F1752" s="819"/>
      <c r="G1752" s="819"/>
      <c r="H1752" s="819"/>
      <c r="I1752" s="819"/>
      <c r="J1752" s="819"/>
      <c r="K1752" s="820"/>
      <c r="L1752" s="819"/>
      <c r="M1752" s="652"/>
      <c r="N1752" s="652"/>
      <c r="O1752" s="652"/>
    </row>
    <row r="1753" spans="2:15" s="619" customFormat="1">
      <c r="B1753" s="818"/>
      <c r="C1753" s="818"/>
      <c r="D1753" s="819"/>
      <c r="E1753" s="819"/>
      <c r="F1753" s="819"/>
      <c r="G1753" s="819"/>
      <c r="H1753" s="819"/>
      <c r="I1753" s="819"/>
      <c r="J1753" s="819"/>
      <c r="K1753" s="820"/>
      <c r="L1753" s="819"/>
      <c r="M1753" s="652"/>
      <c r="N1753" s="652"/>
      <c r="O1753" s="652"/>
    </row>
    <row r="1754" spans="2:15" s="619" customFormat="1">
      <c r="B1754" s="818"/>
      <c r="C1754" s="818"/>
      <c r="D1754" s="819"/>
      <c r="E1754" s="819"/>
      <c r="F1754" s="819"/>
      <c r="G1754" s="819"/>
      <c r="H1754" s="819"/>
      <c r="I1754" s="819"/>
      <c r="J1754" s="819"/>
      <c r="K1754" s="820"/>
      <c r="L1754" s="819"/>
      <c r="M1754" s="652"/>
      <c r="N1754" s="652"/>
      <c r="O1754" s="652"/>
    </row>
    <row r="1755" spans="2:15" s="619" customFormat="1">
      <c r="B1755" s="818"/>
      <c r="C1755" s="818"/>
      <c r="D1755" s="819"/>
      <c r="E1755" s="819"/>
      <c r="F1755" s="819"/>
      <c r="G1755" s="819"/>
      <c r="H1755" s="819"/>
      <c r="I1755" s="819"/>
      <c r="J1755" s="819"/>
      <c r="K1755" s="820"/>
      <c r="L1755" s="819"/>
      <c r="M1755" s="652"/>
      <c r="N1755" s="652"/>
      <c r="O1755" s="652"/>
    </row>
    <row r="1756" spans="2:15" s="619" customFormat="1">
      <c r="B1756" s="818"/>
      <c r="C1756" s="818"/>
      <c r="D1756" s="819"/>
      <c r="E1756" s="819"/>
      <c r="F1756" s="819"/>
      <c r="G1756" s="819"/>
      <c r="H1756" s="819"/>
      <c r="I1756" s="819"/>
      <c r="J1756" s="819"/>
      <c r="K1756" s="820"/>
      <c r="L1756" s="819"/>
      <c r="M1756" s="652"/>
      <c r="N1756" s="652"/>
      <c r="O1756" s="652"/>
    </row>
    <row r="1757" spans="2:15" s="619" customFormat="1">
      <c r="B1757" s="818"/>
      <c r="C1757" s="818"/>
      <c r="D1757" s="819"/>
      <c r="E1757" s="819"/>
      <c r="F1757" s="819"/>
      <c r="G1757" s="819"/>
      <c r="H1757" s="819"/>
      <c r="I1757" s="819"/>
      <c r="J1757" s="819"/>
      <c r="K1757" s="820"/>
      <c r="L1757" s="819"/>
      <c r="M1757" s="652"/>
      <c r="N1757" s="652"/>
      <c r="O1757" s="652"/>
    </row>
    <row r="1758" spans="2:15" s="619" customFormat="1">
      <c r="B1758" s="818"/>
      <c r="C1758" s="818"/>
      <c r="D1758" s="819"/>
      <c r="E1758" s="819"/>
      <c r="F1758" s="819"/>
      <c r="G1758" s="819"/>
      <c r="H1758" s="819"/>
      <c r="I1758" s="819"/>
      <c r="J1758" s="819"/>
      <c r="K1758" s="820"/>
      <c r="L1758" s="819"/>
      <c r="M1758" s="652"/>
      <c r="N1758" s="652"/>
      <c r="O1758" s="652"/>
    </row>
    <row r="1759" spans="2:15" s="619" customFormat="1">
      <c r="B1759" s="818"/>
      <c r="C1759" s="818"/>
      <c r="D1759" s="819"/>
      <c r="E1759" s="819"/>
      <c r="F1759" s="819"/>
      <c r="G1759" s="819"/>
      <c r="H1759" s="819"/>
      <c r="I1759" s="819"/>
      <c r="J1759" s="819"/>
      <c r="K1759" s="820"/>
      <c r="L1759" s="819"/>
      <c r="M1759" s="652"/>
      <c r="N1759" s="652"/>
      <c r="O1759" s="652"/>
    </row>
    <row r="1760" spans="2:15" s="619" customFormat="1">
      <c r="B1760" s="818"/>
      <c r="C1760" s="818"/>
      <c r="D1760" s="819"/>
      <c r="E1760" s="819"/>
      <c r="F1760" s="819"/>
      <c r="G1760" s="819"/>
      <c r="H1760" s="819"/>
      <c r="I1760" s="819"/>
      <c r="J1760" s="819"/>
      <c r="K1760" s="820"/>
      <c r="L1760" s="819"/>
      <c r="M1760" s="652"/>
      <c r="N1760" s="652"/>
      <c r="O1760" s="652"/>
    </row>
    <row r="1761" spans="2:15" s="619" customFormat="1">
      <c r="B1761" s="818"/>
      <c r="C1761" s="818"/>
      <c r="D1761" s="819"/>
      <c r="E1761" s="819"/>
      <c r="F1761" s="819"/>
      <c r="G1761" s="819"/>
      <c r="H1761" s="819"/>
      <c r="I1761" s="819"/>
      <c r="J1761" s="819"/>
      <c r="K1761" s="820"/>
      <c r="L1761" s="819"/>
      <c r="M1761" s="652"/>
      <c r="N1761" s="652"/>
      <c r="O1761" s="652"/>
    </row>
    <row r="1762" spans="2:15" s="619" customFormat="1">
      <c r="B1762" s="818"/>
      <c r="C1762" s="818"/>
      <c r="D1762" s="819"/>
      <c r="E1762" s="819"/>
      <c r="F1762" s="819"/>
      <c r="G1762" s="819"/>
      <c r="H1762" s="819"/>
      <c r="I1762" s="819"/>
      <c r="J1762" s="819"/>
      <c r="K1762" s="820"/>
      <c r="L1762" s="819"/>
      <c r="M1762" s="652"/>
      <c r="N1762" s="652"/>
      <c r="O1762" s="652"/>
    </row>
    <row r="1763" spans="2:15" s="619" customFormat="1">
      <c r="B1763" s="818"/>
      <c r="C1763" s="818"/>
      <c r="D1763" s="819"/>
      <c r="E1763" s="819"/>
      <c r="F1763" s="819"/>
      <c r="G1763" s="819"/>
      <c r="H1763" s="819"/>
      <c r="I1763" s="819"/>
      <c r="J1763" s="819"/>
      <c r="K1763" s="820"/>
      <c r="L1763" s="819"/>
      <c r="M1763" s="652"/>
      <c r="N1763" s="652"/>
      <c r="O1763" s="652"/>
    </row>
    <row r="1764" spans="2:15" s="619" customFormat="1">
      <c r="B1764" s="818"/>
      <c r="C1764" s="818"/>
      <c r="D1764" s="819"/>
      <c r="E1764" s="819"/>
      <c r="F1764" s="819"/>
      <c r="G1764" s="819"/>
      <c r="H1764" s="819"/>
      <c r="I1764" s="819"/>
      <c r="J1764" s="819"/>
      <c r="K1764" s="820"/>
      <c r="L1764" s="819"/>
      <c r="M1764" s="652"/>
      <c r="N1764" s="652"/>
      <c r="O1764" s="652"/>
    </row>
    <row r="1765" spans="2:15" s="619" customFormat="1">
      <c r="B1765" s="818"/>
      <c r="C1765" s="818"/>
      <c r="D1765" s="819"/>
      <c r="E1765" s="819"/>
      <c r="F1765" s="819"/>
      <c r="G1765" s="819"/>
      <c r="H1765" s="819"/>
      <c r="I1765" s="819"/>
      <c r="J1765" s="819"/>
      <c r="K1765" s="820"/>
      <c r="L1765" s="819"/>
      <c r="M1765" s="652"/>
      <c r="N1765" s="652"/>
      <c r="O1765" s="652"/>
    </row>
    <row r="1766" spans="2:15" s="619" customFormat="1">
      <c r="B1766" s="818"/>
      <c r="C1766" s="818"/>
      <c r="D1766" s="819"/>
      <c r="E1766" s="819"/>
      <c r="F1766" s="819"/>
      <c r="G1766" s="819"/>
      <c r="H1766" s="819"/>
      <c r="I1766" s="819"/>
      <c r="J1766" s="819"/>
      <c r="K1766" s="820"/>
      <c r="L1766" s="819"/>
      <c r="M1766" s="652"/>
      <c r="N1766" s="652"/>
      <c r="O1766" s="652"/>
    </row>
    <row r="1767" spans="2:15" s="619" customFormat="1">
      <c r="B1767" s="818"/>
      <c r="C1767" s="818"/>
      <c r="D1767" s="819"/>
      <c r="E1767" s="819"/>
      <c r="F1767" s="819"/>
      <c r="G1767" s="819"/>
      <c r="H1767" s="819"/>
      <c r="I1767" s="819"/>
      <c r="J1767" s="819"/>
      <c r="K1767" s="820"/>
      <c r="L1767" s="819"/>
      <c r="M1767" s="652"/>
      <c r="N1767" s="652"/>
      <c r="O1767" s="652"/>
    </row>
    <row r="1768" spans="2:15" s="619" customFormat="1">
      <c r="B1768" s="818"/>
      <c r="C1768" s="818"/>
      <c r="D1768" s="819"/>
      <c r="E1768" s="819"/>
      <c r="F1768" s="819"/>
      <c r="G1768" s="819"/>
      <c r="H1768" s="819"/>
      <c r="I1768" s="819"/>
      <c r="J1768" s="819"/>
      <c r="K1768" s="820"/>
      <c r="L1768" s="819"/>
      <c r="M1768" s="652"/>
      <c r="N1768" s="652"/>
      <c r="O1768" s="652"/>
    </row>
    <row r="1769" spans="2:15" s="619" customFormat="1">
      <c r="B1769" s="818"/>
      <c r="C1769" s="818"/>
      <c r="D1769" s="819"/>
      <c r="E1769" s="819"/>
      <c r="F1769" s="819"/>
      <c r="G1769" s="819"/>
      <c r="H1769" s="819"/>
      <c r="I1769" s="819"/>
      <c r="J1769" s="819"/>
      <c r="K1769" s="820"/>
      <c r="L1769" s="819"/>
      <c r="M1769" s="652"/>
      <c r="N1769" s="652"/>
      <c r="O1769" s="652"/>
    </row>
    <row r="1770" spans="2:15" s="619" customFormat="1">
      <c r="B1770" s="818"/>
      <c r="C1770" s="818"/>
      <c r="D1770" s="819"/>
      <c r="E1770" s="819"/>
      <c r="F1770" s="819"/>
      <c r="G1770" s="819"/>
      <c r="H1770" s="819"/>
      <c r="I1770" s="819"/>
      <c r="J1770" s="819"/>
      <c r="K1770" s="820"/>
      <c r="L1770" s="819"/>
      <c r="M1770" s="652"/>
      <c r="N1770" s="652"/>
      <c r="O1770" s="652"/>
    </row>
    <row r="1771" spans="2:15" s="619" customFormat="1">
      <c r="B1771" s="818"/>
      <c r="C1771" s="818"/>
      <c r="D1771" s="819"/>
      <c r="E1771" s="819"/>
      <c r="F1771" s="819"/>
      <c r="G1771" s="819"/>
      <c r="H1771" s="819"/>
      <c r="I1771" s="819"/>
      <c r="J1771" s="819"/>
      <c r="K1771" s="820"/>
      <c r="L1771" s="819"/>
      <c r="M1771" s="652"/>
      <c r="N1771" s="652"/>
      <c r="O1771" s="652"/>
    </row>
    <row r="1772" spans="2:15" s="619" customFormat="1">
      <c r="B1772" s="818"/>
      <c r="C1772" s="818"/>
      <c r="D1772" s="819"/>
      <c r="E1772" s="819"/>
      <c r="F1772" s="819"/>
      <c r="G1772" s="819"/>
      <c r="H1772" s="819"/>
      <c r="I1772" s="819"/>
      <c r="J1772" s="819"/>
      <c r="K1772" s="820"/>
      <c r="L1772" s="819"/>
      <c r="M1772" s="652"/>
      <c r="N1772" s="652"/>
      <c r="O1772" s="652"/>
    </row>
    <row r="1773" spans="2:15" s="619" customFormat="1">
      <c r="B1773" s="818"/>
      <c r="C1773" s="818"/>
      <c r="D1773" s="819"/>
      <c r="E1773" s="819"/>
      <c r="F1773" s="819"/>
      <c r="G1773" s="819"/>
      <c r="H1773" s="819"/>
      <c r="I1773" s="819"/>
      <c r="J1773" s="819"/>
      <c r="K1773" s="820"/>
      <c r="L1773" s="819"/>
      <c r="M1773" s="652"/>
      <c r="N1773" s="652"/>
      <c r="O1773" s="652"/>
    </row>
    <row r="1774" spans="2:15" s="619" customFormat="1">
      <c r="B1774" s="818"/>
      <c r="C1774" s="818"/>
      <c r="D1774" s="819"/>
      <c r="E1774" s="819"/>
      <c r="F1774" s="819"/>
      <c r="G1774" s="819"/>
      <c r="H1774" s="819"/>
      <c r="I1774" s="819"/>
      <c r="J1774" s="819"/>
      <c r="K1774" s="820"/>
      <c r="L1774" s="819"/>
      <c r="M1774" s="652"/>
      <c r="N1774" s="652"/>
      <c r="O1774" s="652"/>
    </row>
    <row r="1775" spans="2:15" s="619" customFormat="1">
      <c r="B1775" s="818"/>
      <c r="C1775" s="818"/>
      <c r="D1775" s="819"/>
      <c r="E1775" s="819"/>
      <c r="F1775" s="819"/>
      <c r="G1775" s="819"/>
      <c r="H1775" s="819"/>
      <c r="I1775" s="819"/>
      <c r="J1775" s="819"/>
      <c r="K1775" s="820"/>
      <c r="L1775" s="819"/>
      <c r="M1775" s="652"/>
      <c r="N1775" s="652"/>
      <c r="O1775" s="652"/>
    </row>
    <row r="1776" spans="2:15" s="619" customFormat="1">
      <c r="B1776" s="818"/>
      <c r="C1776" s="818"/>
      <c r="D1776" s="819"/>
      <c r="E1776" s="819"/>
      <c r="F1776" s="819"/>
      <c r="G1776" s="819"/>
      <c r="H1776" s="819"/>
      <c r="I1776" s="819"/>
      <c r="J1776" s="819"/>
      <c r="K1776" s="820"/>
      <c r="L1776" s="819"/>
      <c r="M1776" s="652"/>
      <c r="N1776" s="652"/>
      <c r="O1776" s="652"/>
    </row>
    <row r="1777" spans="2:15" s="619" customFormat="1">
      <c r="B1777" s="818"/>
      <c r="C1777" s="818"/>
      <c r="D1777" s="819"/>
      <c r="E1777" s="819"/>
      <c r="F1777" s="819"/>
      <c r="G1777" s="819"/>
      <c r="H1777" s="819"/>
      <c r="I1777" s="819"/>
      <c r="J1777" s="819"/>
      <c r="K1777" s="820"/>
      <c r="L1777" s="819"/>
      <c r="M1777" s="652"/>
      <c r="N1777" s="652"/>
      <c r="O1777" s="652"/>
    </row>
    <row r="1778" spans="2:15" s="619" customFormat="1">
      <c r="B1778" s="818"/>
      <c r="C1778" s="818"/>
      <c r="D1778" s="819"/>
      <c r="E1778" s="819"/>
      <c r="F1778" s="819"/>
      <c r="G1778" s="819"/>
      <c r="H1778" s="819"/>
      <c r="I1778" s="819"/>
      <c r="J1778" s="819"/>
      <c r="K1778" s="820"/>
      <c r="L1778" s="819"/>
      <c r="M1778" s="652"/>
      <c r="N1778" s="652"/>
      <c r="O1778" s="652"/>
    </row>
    <row r="1779" spans="2:15" s="619" customFormat="1">
      <c r="B1779" s="818"/>
      <c r="C1779" s="818"/>
      <c r="D1779" s="819"/>
      <c r="E1779" s="819"/>
      <c r="F1779" s="819"/>
      <c r="G1779" s="819"/>
      <c r="H1779" s="819"/>
      <c r="I1779" s="819"/>
      <c r="J1779" s="819"/>
      <c r="K1779" s="820"/>
      <c r="L1779" s="819"/>
      <c r="M1779" s="652"/>
      <c r="N1779" s="652"/>
      <c r="O1779" s="652"/>
    </row>
    <row r="1780" spans="2:15" s="619" customFormat="1">
      <c r="B1780" s="818"/>
      <c r="C1780" s="818"/>
      <c r="D1780" s="819"/>
      <c r="E1780" s="819"/>
      <c r="F1780" s="819"/>
      <c r="G1780" s="819"/>
      <c r="H1780" s="819"/>
      <c r="I1780" s="819"/>
      <c r="J1780" s="819"/>
      <c r="K1780" s="820"/>
      <c r="L1780" s="819"/>
      <c r="M1780" s="652"/>
      <c r="N1780" s="652"/>
      <c r="O1780" s="652"/>
    </row>
    <row r="1781" spans="2:15" s="619" customFormat="1">
      <c r="B1781" s="818"/>
      <c r="C1781" s="818"/>
      <c r="D1781" s="819"/>
      <c r="E1781" s="819"/>
      <c r="F1781" s="819"/>
      <c r="G1781" s="819"/>
      <c r="H1781" s="819"/>
      <c r="I1781" s="819"/>
      <c r="J1781" s="819"/>
      <c r="K1781" s="820"/>
      <c r="L1781" s="819"/>
      <c r="M1781" s="652"/>
      <c r="N1781" s="652"/>
      <c r="O1781" s="652"/>
    </row>
    <row r="1782" spans="2:15" s="619" customFormat="1">
      <c r="B1782" s="818"/>
      <c r="C1782" s="818"/>
      <c r="D1782" s="819"/>
      <c r="E1782" s="819"/>
      <c r="F1782" s="819"/>
      <c r="G1782" s="819"/>
      <c r="H1782" s="819"/>
      <c r="I1782" s="819"/>
      <c r="J1782" s="819"/>
      <c r="K1782" s="820"/>
      <c r="L1782" s="819"/>
      <c r="M1782" s="652"/>
      <c r="N1782" s="652"/>
      <c r="O1782" s="652"/>
    </row>
    <row r="1783" spans="2:15" s="619" customFormat="1">
      <c r="B1783" s="818"/>
      <c r="C1783" s="818"/>
      <c r="D1783" s="819"/>
      <c r="E1783" s="819"/>
      <c r="F1783" s="819"/>
      <c r="G1783" s="819"/>
      <c r="H1783" s="819"/>
      <c r="I1783" s="819"/>
      <c r="J1783" s="819"/>
      <c r="K1783" s="820"/>
      <c r="L1783" s="819"/>
      <c r="M1783" s="652"/>
      <c r="N1783" s="652"/>
      <c r="O1783" s="652"/>
    </row>
    <row r="1784" spans="2:15" s="619" customFormat="1">
      <c r="B1784" s="818"/>
      <c r="C1784" s="818"/>
      <c r="D1784" s="819"/>
      <c r="E1784" s="819"/>
      <c r="F1784" s="819"/>
      <c r="G1784" s="819"/>
      <c r="H1784" s="819"/>
      <c r="I1784" s="819"/>
      <c r="J1784" s="819"/>
      <c r="K1784" s="820"/>
      <c r="L1784" s="819"/>
      <c r="M1784" s="652"/>
      <c r="N1784" s="652"/>
      <c r="O1784" s="652"/>
    </row>
    <row r="1785" spans="2:15" s="619" customFormat="1">
      <c r="B1785" s="818"/>
      <c r="C1785" s="818"/>
      <c r="D1785" s="819"/>
      <c r="E1785" s="819"/>
      <c r="F1785" s="819"/>
      <c r="G1785" s="819"/>
      <c r="H1785" s="819"/>
      <c r="I1785" s="819"/>
      <c r="J1785" s="819"/>
      <c r="K1785" s="820"/>
      <c r="L1785" s="819"/>
      <c r="M1785" s="652"/>
      <c r="N1785" s="652"/>
      <c r="O1785" s="652"/>
    </row>
    <row r="1786" spans="2:15" s="619" customFormat="1">
      <c r="B1786" s="818"/>
      <c r="C1786" s="818"/>
      <c r="D1786" s="819"/>
      <c r="E1786" s="819"/>
      <c r="F1786" s="819"/>
      <c r="G1786" s="819"/>
      <c r="H1786" s="819"/>
      <c r="I1786" s="819"/>
      <c r="J1786" s="819"/>
      <c r="K1786" s="820"/>
      <c r="L1786" s="819"/>
      <c r="M1786" s="652"/>
      <c r="N1786" s="652"/>
      <c r="O1786" s="652"/>
    </row>
    <row r="1787" spans="2:15" s="619" customFormat="1">
      <c r="B1787" s="818"/>
      <c r="C1787" s="818"/>
      <c r="D1787" s="819"/>
      <c r="E1787" s="819"/>
      <c r="F1787" s="819"/>
      <c r="G1787" s="819"/>
      <c r="H1787" s="819"/>
      <c r="I1787" s="819"/>
      <c r="J1787" s="819"/>
      <c r="K1787" s="820"/>
      <c r="L1787" s="819"/>
      <c r="M1787" s="652"/>
      <c r="N1787" s="652"/>
      <c r="O1787" s="652"/>
    </row>
    <row r="1788" spans="2:15" s="619" customFormat="1">
      <c r="B1788" s="818"/>
      <c r="C1788" s="818"/>
      <c r="D1788" s="819"/>
      <c r="E1788" s="819"/>
      <c r="F1788" s="819"/>
      <c r="G1788" s="819"/>
      <c r="H1788" s="819"/>
      <c r="I1788" s="819"/>
      <c r="J1788" s="819"/>
      <c r="K1788" s="820"/>
      <c r="L1788" s="819"/>
      <c r="M1788" s="652"/>
      <c r="N1788" s="652"/>
      <c r="O1788" s="652"/>
    </row>
    <row r="1789" spans="2:15" s="619" customFormat="1">
      <c r="B1789" s="818"/>
      <c r="C1789" s="818"/>
      <c r="D1789" s="819"/>
      <c r="E1789" s="819"/>
      <c r="F1789" s="819"/>
      <c r="G1789" s="819"/>
      <c r="H1789" s="819"/>
      <c r="I1789" s="819"/>
      <c r="J1789" s="819"/>
      <c r="K1789" s="820"/>
      <c r="L1789" s="819"/>
      <c r="M1789" s="652"/>
      <c r="N1789" s="652"/>
      <c r="O1789" s="652"/>
    </row>
    <row r="1790" spans="2:15" s="619" customFormat="1">
      <c r="B1790" s="818"/>
      <c r="C1790" s="818"/>
      <c r="D1790" s="819"/>
      <c r="E1790" s="819"/>
      <c r="F1790" s="819"/>
      <c r="G1790" s="819"/>
      <c r="H1790" s="819"/>
      <c r="I1790" s="819"/>
      <c r="J1790" s="819"/>
      <c r="K1790" s="820"/>
      <c r="L1790" s="819"/>
      <c r="M1790" s="652"/>
      <c r="N1790" s="652"/>
      <c r="O1790" s="652"/>
    </row>
    <row r="1791" spans="2:15" s="619" customFormat="1">
      <c r="B1791" s="818"/>
      <c r="C1791" s="818"/>
      <c r="D1791" s="819"/>
      <c r="E1791" s="819"/>
      <c r="F1791" s="819"/>
      <c r="G1791" s="819"/>
      <c r="H1791" s="819"/>
      <c r="I1791" s="819"/>
      <c r="J1791" s="819"/>
      <c r="K1791" s="820"/>
      <c r="L1791" s="819"/>
      <c r="M1791" s="652"/>
      <c r="N1791" s="652"/>
      <c r="O1791" s="652"/>
    </row>
    <row r="1792" spans="2:15" s="619" customFormat="1">
      <c r="B1792" s="818"/>
      <c r="C1792" s="818"/>
      <c r="D1792" s="819"/>
      <c r="E1792" s="819"/>
      <c r="F1792" s="819"/>
      <c r="G1792" s="819"/>
      <c r="H1792" s="819"/>
      <c r="I1792" s="819"/>
      <c r="J1792" s="819"/>
      <c r="K1792" s="820"/>
      <c r="L1792" s="819"/>
      <c r="M1792" s="652"/>
      <c r="N1792" s="652"/>
      <c r="O1792" s="652"/>
    </row>
    <row r="1793" spans="2:15" s="619" customFormat="1">
      <c r="B1793" s="818"/>
      <c r="C1793" s="818"/>
      <c r="D1793" s="819"/>
      <c r="E1793" s="819"/>
      <c r="F1793" s="819"/>
      <c r="G1793" s="819"/>
      <c r="H1793" s="819"/>
      <c r="I1793" s="819"/>
      <c r="J1793" s="819"/>
      <c r="K1793" s="820"/>
      <c r="L1793" s="819"/>
      <c r="M1793" s="652"/>
      <c r="N1793" s="652"/>
      <c r="O1793" s="652"/>
    </row>
    <row r="1794" spans="2:15" s="619" customFormat="1">
      <c r="B1794" s="818"/>
      <c r="C1794" s="818"/>
      <c r="D1794" s="819"/>
      <c r="E1794" s="819"/>
      <c r="F1794" s="819"/>
      <c r="G1794" s="819"/>
      <c r="H1794" s="819"/>
      <c r="I1794" s="819"/>
      <c r="J1794" s="819"/>
      <c r="K1794" s="820"/>
      <c r="L1794" s="819"/>
      <c r="M1794" s="652"/>
      <c r="N1794" s="652"/>
      <c r="O1794" s="652"/>
    </row>
    <row r="1795" spans="2:15" s="619" customFormat="1">
      <c r="B1795" s="818"/>
      <c r="C1795" s="818"/>
      <c r="D1795" s="819"/>
      <c r="E1795" s="819"/>
      <c r="F1795" s="819"/>
      <c r="G1795" s="819"/>
      <c r="H1795" s="819"/>
      <c r="I1795" s="819"/>
      <c r="J1795" s="819"/>
      <c r="K1795" s="820"/>
      <c r="L1795" s="819"/>
      <c r="M1795" s="652"/>
      <c r="N1795" s="652"/>
      <c r="O1795" s="652"/>
    </row>
    <row r="1796" spans="2:15" s="619" customFormat="1">
      <c r="B1796" s="818"/>
      <c r="C1796" s="818"/>
      <c r="D1796" s="819"/>
      <c r="E1796" s="819"/>
      <c r="F1796" s="819"/>
      <c r="G1796" s="819"/>
      <c r="H1796" s="819"/>
      <c r="I1796" s="819"/>
      <c r="J1796" s="819"/>
      <c r="K1796" s="820"/>
      <c r="L1796" s="819"/>
      <c r="M1796" s="652"/>
      <c r="N1796" s="652"/>
      <c r="O1796" s="652"/>
    </row>
    <row r="1797" spans="2:15" s="619" customFormat="1">
      <c r="B1797" s="818"/>
      <c r="C1797" s="818"/>
      <c r="D1797" s="819"/>
      <c r="E1797" s="819"/>
      <c r="F1797" s="819"/>
      <c r="G1797" s="819"/>
      <c r="H1797" s="819"/>
      <c r="I1797" s="819"/>
      <c r="J1797" s="819"/>
      <c r="K1797" s="820"/>
      <c r="L1797" s="819"/>
      <c r="M1797" s="652"/>
      <c r="N1797" s="652"/>
      <c r="O1797" s="652"/>
    </row>
    <row r="1798" spans="2:15" s="619" customFormat="1">
      <c r="B1798" s="818"/>
      <c r="C1798" s="818"/>
      <c r="D1798" s="819"/>
      <c r="E1798" s="819"/>
      <c r="F1798" s="819"/>
      <c r="G1798" s="819"/>
      <c r="H1798" s="819"/>
      <c r="I1798" s="819"/>
      <c r="J1798" s="819"/>
      <c r="K1798" s="820"/>
      <c r="L1798" s="819"/>
      <c r="M1798" s="652"/>
      <c r="N1798" s="652"/>
      <c r="O1798" s="652"/>
    </row>
    <row r="1799" spans="2:15" s="619" customFormat="1">
      <c r="B1799" s="818"/>
      <c r="C1799" s="818"/>
      <c r="D1799" s="819"/>
      <c r="E1799" s="819"/>
      <c r="F1799" s="819"/>
      <c r="G1799" s="819"/>
      <c r="H1799" s="819"/>
      <c r="I1799" s="819"/>
      <c r="J1799" s="819"/>
      <c r="K1799" s="820"/>
      <c r="L1799" s="819"/>
      <c r="M1799" s="652"/>
      <c r="N1799" s="652"/>
      <c r="O1799" s="652"/>
    </row>
    <row r="1800" spans="2:15" s="619" customFormat="1">
      <c r="B1800" s="818"/>
      <c r="C1800" s="818"/>
      <c r="D1800" s="819"/>
      <c r="E1800" s="819"/>
      <c r="F1800" s="819"/>
      <c r="G1800" s="819"/>
      <c r="H1800" s="819"/>
      <c r="I1800" s="819"/>
      <c r="J1800" s="819"/>
      <c r="K1800" s="820"/>
      <c r="L1800" s="819"/>
      <c r="M1800" s="652"/>
      <c r="N1800" s="652"/>
      <c r="O1800" s="652"/>
    </row>
    <row r="1801" spans="2:15" s="619" customFormat="1">
      <c r="B1801" s="818"/>
      <c r="C1801" s="818"/>
      <c r="D1801" s="819"/>
      <c r="E1801" s="819"/>
      <c r="F1801" s="819"/>
      <c r="G1801" s="819"/>
      <c r="H1801" s="819"/>
      <c r="I1801" s="819"/>
      <c r="J1801" s="819"/>
      <c r="K1801" s="820"/>
      <c r="L1801" s="819"/>
      <c r="M1801" s="652"/>
      <c r="N1801" s="652"/>
      <c r="O1801" s="652"/>
    </row>
    <row r="1802" spans="2:15" s="619" customFormat="1">
      <c r="B1802" s="818"/>
      <c r="C1802" s="818"/>
      <c r="D1802" s="819"/>
      <c r="E1802" s="819"/>
      <c r="F1802" s="819"/>
      <c r="G1802" s="819"/>
      <c r="H1802" s="819"/>
      <c r="I1802" s="819"/>
      <c r="J1802" s="819"/>
      <c r="K1802" s="820"/>
      <c r="L1802" s="819"/>
      <c r="M1802" s="652"/>
      <c r="N1802" s="652"/>
      <c r="O1802" s="652"/>
    </row>
    <row r="1803" spans="2:15" s="619" customFormat="1">
      <c r="B1803" s="818"/>
      <c r="C1803" s="818"/>
      <c r="D1803" s="819"/>
      <c r="E1803" s="819"/>
      <c r="F1803" s="819"/>
      <c r="G1803" s="819"/>
      <c r="H1803" s="819"/>
      <c r="I1803" s="819"/>
      <c r="J1803" s="819"/>
      <c r="K1803" s="820"/>
      <c r="L1803" s="819"/>
      <c r="M1803" s="652"/>
      <c r="N1803" s="652"/>
      <c r="O1803" s="652"/>
    </row>
    <row r="1804" spans="2:15" s="619" customFormat="1">
      <c r="B1804" s="818"/>
      <c r="C1804" s="818"/>
      <c r="D1804" s="819"/>
      <c r="E1804" s="819"/>
      <c r="F1804" s="819"/>
      <c r="G1804" s="819"/>
      <c r="H1804" s="819"/>
      <c r="I1804" s="819"/>
      <c r="J1804" s="819"/>
      <c r="K1804" s="820"/>
      <c r="L1804" s="819"/>
      <c r="M1804" s="652"/>
      <c r="N1804" s="652"/>
      <c r="O1804" s="652"/>
    </row>
    <row r="1805" spans="2:15" s="619" customFormat="1">
      <c r="B1805" s="818"/>
      <c r="C1805" s="818"/>
      <c r="D1805" s="819"/>
      <c r="E1805" s="819"/>
      <c r="F1805" s="819"/>
      <c r="G1805" s="819"/>
      <c r="H1805" s="819"/>
      <c r="I1805" s="819"/>
      <c r="J1805" s="819"/>
      <c r="K1805" s="820"/>
      <c r="L1805" s="819"/>
      <c r="M1805" s="652"/>
      <c r="N1805" s="652"/>
      <c r="O1805" s="652"/>
    </row>
    <row r="1806" spans="2:15" s="619" customFormat="1">
      <c r="B1806" s="818"/>
      <c r="C1806" s="818"/>
      <c r="D1806" s="819"/>
      <c r="E1806" s="819"/>
      <c r="F1806" s="819"/>
      <c r="G1806" s="819"/>
      <c r="H1806" s="819"/>
      <c r="I1806" s="819"/>
      <c r="J1806" s="819"/>
      <c r="K1806" s="820"/>
      <c r="L1806" s="819"/>
      <c r="M1806" s="652"/>
      <c r="N1806" s="652"/>
      <c r="O1806" s="652"/>
    </row>
    <row r="1807" spans="2:15" s="619" customFormat="1">
      <c r="B1807" s="818"/>
      <c r="C1807" s="818"/>
      <c r="D1807" s="819"/>
      <c r="E1807" s="819"/>
      <c r="F1807" s="819"/>
      <c r="G1807" s="819"/>
      <c r="H1807" s="819"/>
      <c r="I1807" s="819"/>
      <c r="J1807" s="819"/>
      <c r="K1807" s="820"/>
      <c r="L1807" s="819"/>
      <c r="M1807" s="652"/>
      <c r="N1807" s="652"/>
      <c r="O1807" s="652"/>
    </row>
    <row r="1808" spans="2:15" s="619" customFormat="1">
      <c r="B1808" s="818"/>
      <c r="C1808" s="818"/>
      <c r="D1808" s="819"/>
      <c r="E1808" s="819"/>
      <c r="F1808" s="819"/>
      <c r="G1808" s="819"/>
      <c r="H1808" s="819"/>
      <c r="I1808" s="819"/>
      <c r="J1808" s="819"/>
      <c r="K1808" s="820"/>
      <c r="L1808" s="819"/>
      <c r="M1808" s="652"/>
      <c r="N1808" s="652"/>
      <c r="O1808" s="652"/>
    </row>
    <row r="1809" spans="2:15" s="619" customFormat="1">
      <c r="B1809" s="818"/>
      <c r="C1809" s="818"/>
      <c r="D1809" s="819"/>
      <c r="E1809" s="819"/>
      <c r="F1809" s="819"/>
      <c r="G1809" s="819"/>
      <c r="H1809" s="819"/>
      <c r="I1809" s="819"/>
      <c r="J1809" s="819"/>
      <c r="K1809" s="820"/>
      <c r="L1809" s="819"/>
      <c r="M1809" s="652"/>
      <c r="N1809" s="652"/>
      <c r="O1809" s="652"/>
    </row>
    <row r="1810" spans="2:15" s="619" customFormat="1">
      <c r="B1810" s="818"/>
      <c r="C1810" s="818"/>
      <c r="D1810" s="819"/>
      <c r="E1810" s="819"/>
      <c r="F1810" s="819"/>
      <c r="G1810" s="819"/>
      <c r="H1810" s="819"/>
      <c r="I1810" s="819"/>
      <c r="J1810" s="819"/>
      <c r="K1810" s="820"/>
      <c r="L1810" s="819"/>
      <c r="M1810" s="652"/>
      <c r="N1810" s="652"/>
      <c r="O1810" s="652"/>
    </row>
    <row r="1811" spans="2:15" s="619" customFormat="1">
      <c r="B1811" s="818"/>
      <c r="C1811" s="818"/>
      <c r="D1811" s="819"/>
      <c r="E1811" s="819"/>
      <c r="F1811" s="819"/>
      <c r="G1811" s="819"/>
      <c r="H1811" s="819"/>
      <c r="I1811" s="819"/>
      <c r="J1811" s="819"/>
      <c r="K1811" s="820"/>
      <c r="L1811" s="819"/>
      <c r="M1811" s="652"/>
      <c r="N1811" s="652"/>
      <c r="O1811" s="652"/>
    </row>
    <row r="1812" spans="2:15" s="619" customFormat="1">
      <c r="B1812" s="818"/>
      <c r="C1812" s="818"/>
      <c r="D1812" s="819"/>
      <c r="E1812" s="819"/>
      <c r="F1812" s="819"/>
      <c r="G1812" s="819"/>
      <c r="H1812" s="819"/>
      <c r="I1812" s="819"/>
      <c r="J1812" s="819"/>
      <c r="K1812" s="820"/>
      <c r="L1812" s="819"/>
      <c r="M1812" s="652"/>
      <c r="N1812" s="652"/>
      <c r="O1812" s="652"/>
    </row>
    <row r="1813" spans="2:15" s="619" customFormat="1">
      <c r="B1813" s="818"/>
      <c r="C1813" s="818"/>
      <c r="D1813" s="819"/>
      <c r="E1813" s="819"/>
      <c r="F1813" s="819"/>
      <c r="G1813" s="819"/>
      <c r="H1813" s="819"/>
      <c r="I1813" s="819"/>
      <c r="J1813" s="819"/>
      <c r="K1813" s="820"/>
      <c r="L1813" s="819"/>
      <c r="M1813" s="652"/>
      <c r="N1813" s="652"/>
      <c r="O1813" s="652"/>
    </row>
    <row r="1814" spans="2:15" s="619" customFormat="1">
      <c r="B1814" s="818"/>
      <c r="C1814" s="818"/>
      <c r="D1814" s="819"/>
      <c r="E1814" s="819"/>
      <c r="F1814" s="819"/>
      <c r="G1814" s="819"/>
      <c r="H1814" s="819"/>
      <c r="I1814" s="819"/>
      <c r="J1814" s="819"/>
      <c r="K1814" s="820"/>
      <c r="L1814" s="819"/>
      <c r="M1814" s="652"/>
      <c r="N1814" s="652"/>
      <c r="O1814" s="652"/>
    </row>
    <row r="1815" spans="2:15" s="619" customFormat="1">
      <c r="B1815" s="818"/>
      <c r="C1815" s="818"/>
      <c r="D1815" s="819"/>
      <c r="E1815" s="819"/>
      <c r="F1815" s="819"/>
      <c r="G1815" s="819"/>
      <c r="H1815" s="819"/>
      <c r="I1815" s="819"/>
      <c r="J1815" s="819"/>
      <c r="K1815" s="820"/>
      <c r="L1815" s="819"/>
      <c r="M1815" s="652"/>
      <c r="N1815" s="652"/>
      <c r="O1815" s="652"/>
    </row>
    <row r="1816" spans="2:15" s="619" customFormat="1">
      <c r="B1816" s="818"/>
      <c r="C1816" s="818"/>
      <c r="D1816" s="819"/>
      <c r="E1816" s="819"/>
      <c r="F1816" s="819"/>
      <c r="G1816" s="819"/>
      <c r="H1816" s="819"/>
      <c r="I1816" s="819"/>
      <c r="J1816" s="819"/>
      <c r="K1816" s="820"/>
      <c r="L1816" s="819"/>
      <c r="M1816" s="652"/>
      <c r="N1816" s="652"/>
      <c r="O1816" s="652"/>
    </row>
    <row r="1817" spans="2:15" s="619" customFormat="1">
      <c r="B1817" s="818"/>
      <c r="C1817" s="818"/>
      <c r="D1817" s="819"/>
      <c r="E1817" s="819"/>
      <c r="F1817" s="819"/>
      <c r="G1817" s="819"/>
      <c r="H1817" s="819"/>
      <c r="I1817" s="819"/>
      <c r="J1817" s="819"/>
      <c r="K1817" s="820"/>
      <c r="L1817" s="819"/>
      <c r="M1817" s="652"/>
      <c r="N1817" s="652"/>
      <c r="O1817" s="652"/>
    </row>
    <row r="1818" spans="2:15" s="619" customFormat="1">
      <c r="B1818" s="818"/>
      <c r="C1818" s="818"/>
      <c r="D1818" s="819"/>
      <c r="E1818" s="819"/>
      <c r="F1818" s="819"/>
      <c r="G1818" s="819"/>
      <c r="H1818" s="819"/>
      <c r="I1818" s="819"/>
      <c r="J1818" s="819"/>
      <c r="K1818" s="820"/>
      <c r="L1818" s="819"/>
      <c r="M1818" s="652"/>
      <c r="N1818" s="652"/>
      <c r="O1818" s="652"/>
    </row>
    <row r="1819" spans="2:15" s="619" customFormat="1">
      <c r="B1819" s="818"/>
      <c r="C1819" s="818"/>
      <c r="D1819" s="819"/>
      <c r="E1819" s="819"/>
      <c r="F1819" s="819"/>
      <c r="G1819" s="819"/>
      <c r="H1819" s="819"/>
      <c r="I1819" s="819"/>
      <c r="J1819" s="819"/>
      <c r="K1819" s="820"/>
      <c r="L1819" s="819"/>
      <c r="M1819" s="652"/>
      <c r="N1819" s="652"/>
      <c r="O1819" s="652"/>
    </row>
    <row r="1820" spans="2:15" s="619" customFormat="1">
      <c r="B1820" s="818"/>
      <c r="C1820" s="818"/>
      <c r="D1820" s="819"/>
      <c r="E1820" s="819"/>
      <c r="F1820" s="819"/>
      <c r="G1820" s="819"/>
      <c r="H1820" s="819"/>
      <c r="I1820" s="819"/>
      <c r="J1820" s="819"/>
      <c r="K1820" s="820"/>
      <c r="L1820" s="819"/>
      <c r="M1820" s="652"/>
      <c r="N1820" s="652"/>
      <c r="O1820" s="652"/>
    </row>
    <row r="1821" spans="2:15" s="619" customFormat="1">
      <c r="B1821" s="818"/>
      <c r="C1821" s="818"/>
      <c r="D1821" s="819"/>
      <c r="E1821" s="819"/>
      <c r="F1821" s="819"/>
      <c r="G1821" s="819"/>
      <c r="H1821" s="819"/>
      <c r="I1821" s="819"/>
      <c r="J1821" s="819"/>
      <c r="K1821" s="820"/>
      <c r="L1821" s="819"/>
      <c r="M1821" s="652"/>
      <c r="N1821" s="652"/>
      <c r="O1821" s="652"/>
    </row>
    <row r="1822" spans="2:15" s="619" customFormat="1">
      <c r="B1822" s="818"/>
      <c r="C1822" s="818"/>
      <c r="D1822" s="819"/>
      <c r="E1822" s="819"/>
      <c r="F1822" s="819"/>
      <c r="G1822" s="819"/>
      <c r="H1822" s="819"/>
      <c r="I1822" s="819"/>
      <c r="J1822" s="819"/>
      <c r="K1822" s="820"/>
      <c r="L1822" s="819"/>
      <c r="M1822" s="652"/>
      <c r="N1822" s="652"/>
      <c r="O1822" s="652"/>
    </row>
    <row r="1823" spans="2:15" s="619" customFormat="1">
      <c r="B1823" s="818"/>
      <c r="C1823" s="818"/>
      <c r="D1823" s="819"/>
      <c r="E1823" s="819"/>
      <c r="F1823" s="819"/>
      <c r="G1823" s="819"/>
      <c r="H1823" s="819"/>
      <c r="I1823" s="819"/>
      <c r="J1823" s="819"/>
      <c r="K1823" s="820"/>
      <c r="L1823" s="819"/>
      <c r="M1823" s="652"/>
      <c r="N1823" s="652"/>
      <c r="O1823" s="652"/>
    </row>
    <row r="1824" spans="2:15" s="619" customFormat="1">
      <c r="B1824" s="818"/>
      <c r="C1824" s="818"/>
      <c r="D1824" s="819"/>
      <c r="E1824" s="819"/>
      <c r="F1824" s="819"/>
      <c r="G1824" s="819"/>
      <c r="H1824" s="819"/>
      <c r="I1824" s="819"/>
      <c r="J1824" s="819"/>
      <c r="K1824" s="820"/>
      <c r="L1824" s="819"/>
      <c r="M1824" s="652"/>
      <c r="N1824" s="652"/>
      <c r="O1824" s="652"/>
    </row>
    <row r="1825" spans="2:15" s="619" customFormat="1">
      <c r="B1825" s="818"/>
      <c r="C1825" s="818"/>
      <c r="D1825" s="819"/>
      <c r="E1825" s="819"/>
      <c r="F1825" s="819"/>
      <c r="G1825" s="819"/>
      <c r="H1825" s="819"/>
      <c r="I1825" s="819"/>
      <c r="J1825" s="819"/>
      <c r="K1825" s="820"/>
      <c r="L1825" s="819"/>
      <c r="M1825" s="652"/>
      <c r="N1825" s="652"/>
      <c r="O1825" s="652"/>
    </row>
    <row r="1826" spans="2:15" s="619" customFormat="1">
      <c r="B1826" s="818"/>
      <c r="C1826" s="818"/>
      <c r="D1826" s="819"/>
      <c r="E1826" s="819"/>
      <c r="F1826" s="819"/>
      <c r="G1826" s="819"/>
      <c r="H1826" s="819"/>
      <c r="I1826" s="819"/>
      <c r="J1826" s="819"/>
      <c r="K1826" s="820"/>
      <c r="L1826" s="819"/>
      <c r="M1826" s="652"/>
      <c r="N1826" s="652"/>
      <c r="O1826" s="652"/>
    </row>
    <row r="1827" spans="2:15" s="619" customFormat="1">
      <c r="B1827" s="818"/>
      <c r="C1827" s="818"/>
      <c r="D1827" s="819"/>
      <c r="E1827" s="819"/>
      <c r="F1827" s="819"/>
      <c r="G1827" s="819"/>
      <c r="H1827" s="819"/>
      <c r="I1827" s="819"/>
      <c r="J1827" s="819"/>
      <c r="K1827" s="820"/>
      <c r="L1827" s="819"/>
      <c r="M1827" s="652"/>
      <c r="N1827" s="652"/>
      <c r="O1827" s="652"/>
    </row>
    <row r="1828" spans="2:15" s="619" customFormat="1">
      <c r="B1828" s="818"/>
      <c r="C1828" s="818"/>
      <c r="D1828" s="819"/>
      <c r="E1828" s="819"/>
      <c r="F1828" s="819"/>
      <c r="G1828" s="819"/>
      <c r="H1828" s="819"/>
      <c r="I1828" s="819"/>
      <c r="J1828" s="819"/>
      <c r="K1828" s="820"/>
      <c r="L1828" s="819"/>
      <c r="M1828" s="652"/>
      <c r="N1828" s="652"/>
      <c r="O1828" s="652"/>
    </row>
    <row r="1829" spans="2:15" s="619" customFormat="1">
      <c r="B1829" s="818"/>
      <c r="C1829" s="818"/>
      <c r="D1829" s="819"/>
      <c r="E1829" s="819"/>
      <c r="F1829" s="819"/>
      <c r="G1829" s="819"/>
      <c r="H1829" s="819"/>
      <c r="I1829" s="819"/>
      <c r="J1829" s="819"/>
      <c r="K1829" s="820"/>
      <c r="L1829" s="819"/>
      <c r="M1829" s="652"/>
      <c r="N1829" s="652"/>
      <c r="O1829" s="652"/>
    </row>
    <row r="1830" spans="2:15" s="619" customFormat="1">
      <c r="B1830" s="818"/>
      <c r="C1830" s="818"/>
      <c r="D1830" s="819"/>
      <c r="E1830" s="819"/>
      <c r="F1830" s="819"/>
      <c r="G1830" s="819"/>
      <c r="H1830" s="819"/>
      <c r="I1830" s="819"/>
      <c r="J1830" s="819"/>
      <c r="K1830" s="820"/>
      <c r="L1830" s="819"/>
      <c r="M1830" s="652"/>
      <c r="N1830" s="652"/>
      <c r="O1830" s="652"/>
    </row>
    <row r="1831" spans="2:15" s="619" customFormat="1">
      <c r="B1831" s="818"/>
      <c r="C1831" s="818"/>
      <c r="D1831" s="819"/>
      <c r="E1831" s="819"/>
      <c r="F1831" s="819"/>
      <c r="G1831" s="819"/>
      <c r="H1831" s="819"/>
      <c r="I1831" s="819"/>
      <c r="J1831" s="819"/>
      <c r="K1831" s="820"/>
      <c r="L1831" s="819"/>
      <c r="M1831" s="652"/>
      <c r="N1831" s="652"/>
      <c r="O1831" s="652"/>
    </row>
    <row r="1832" spans="2:15" s="619" customFormat="1">
      <c r="B1832" s="818"/>
      <c r="C1832" s="818"/>
      <c r="D1832" s="819"/>
      <c r="E1832" s="819"/>
      <c r="F1832" s="819"/>
      <c r="G1832" s="819"/>
      <c r="H1832" s="819"/>
      <c r="I1832" s="819"/>
      <c r="J1832" s="819"/>
      <c r="K1832" s="820"/>
      <c r="L1832" s="819"/>
      <c r="M1832" s="652"/>
      <c r="N1832" s="652"/>
      <c r="O1832" s="652"/>
    </row>
    <row r="1833" spans="2:15" s="619" customFormat="1">
      <c r="B1833" s="818"/>
      <c r="C1833" s="818"/>
      <c r="D1833" s="819"/>
      <c r="E1833" s="819"/>
      <c r="F1833" s="819"/>
      <c r="G1833" s="819"/>
      <c r="H1833" s="819"/>
      <c r="I1833" s="819"/>
      <c r="J1833" s="819"/>
      <c r="K1833" s="820"/>
      <c r="L1833" s="819"/>
      <c r="M1833" s="652"/>
      <c r="N1833" s="652"/>
      <c r="O1833" s="652"/>
    </row>
    <row r="1834" spans="2:15" s="619" customFormat="1">
      <c r="B1834" s="818"/>
      <c r="C1834" s="818"/>
      <c r="D1834" s="819"/>
      <c r="E1834" s="819"/>
      <c r="F1834" s="819"/>
      <c r="G1834" s="819"/>
      <c r="H1834" s="819"/>
      <c r="I1834" s="819"/>
      <c r="J1834" s="819"/>
      <c r="K1834" s="820"/>
      <c r="L1834" s="819"/>
      <c r="M1834" s="652"/>
      <c r="N1834" s="652"/>
      <c r="O1834" s="652"/>
    </row>
    <row r="1835" spans="2:15" s="619" customFormat="1">
      <c r="B1835" s="818"/>
      <c r="C1835" s="818"/>
      <c r="D1835" s="819"/>
      <c r="E1835" s="819"/>
      <c r="F1835" s="819"/>
      <c r="G1835" s="819"/>
      <c r="H1835" s="819"/>
      <c r="I1835" s="819"/>
      <c r="J1835" s="819"/>
      <c r="K1835" s="820"/>
      <c r="L1835" s="819"/>
      <c r="M1835" s="652"/>
      <c r="N1835" s="652"/>
      <c r="O1835" s="652"/>
    </row>
    <row r="1836" spans="2:15" s="619" customFormat="1">
      <c r="B1836" s="818"/>
      <c r="C1836" s="818"/>
      <c r="D1836" s="819"/>
      <c r="E1836" s="819"/>
      <c r="F1836" s="819"/>
      <c r="G1836" s="819"/>
      <c r="H1836" s="819"/>
      <c r="I1836" s="819"/>
      <c r="J1836" s="819"/>
      <c r="K1836" s="820"/>
      <c r="L1836" s="819"/>
      <c r="M1836" s="652"/>
      <c r="N1836" s="652"/>
      <c r="O1836" s="652"/>
    </row>
    <row r="1837" spans="2:15" s="619" customFormat="1">
      <c r="B1837" s="818"/>
      <c r="C1837" s="818"/>
      <c r="D1837" s="819"/>
      <c r="E1837" s="819"/>
      <c r="F1837" s="819"/>
      <c r="G1837" s="819"/>
      <c r="H1837" s="819"/>
      <c r="I1837" s="819"/>
      <c r="J1837" s="819"/>
      <c r="K1837" s="820"/>
      <c r="L1837" s="819"/>
      <c r="M1837" s="652"/>
      <c r="N1837" s="652"/>
      <c r="O1837" s="652"/>
    </row>
    <row r="1838" spans="2:15" s="619" customFormat="1">
      <c r="B1838" s="818"/>
      <c r="C1838" s="818"/>
      <c r="D1838" s="819"/>
      <c r="E1838" s="819"/>
      <c r="F1838" s="819"/>
      <c r="G1838" s="819"/>
      <c r="H1838" s="819"/>
      <c r="I1838" s="819"/>
      <c r="J1838" s="819"/>
      <c r="K1838" s="820"/>
      <c r="L1838" s="819"/>
      <c r="M1838" s="652"/>
      <c r="N1838" s="652"/>
      <c r="O1838" s="652"/>
    </row>
    <row r="1839" spans="2:15" s="619" customFormat="1">
      <c r="B1839" s="818"/>
      <c r="C1839" s="818"/>
      <c r="D1839" s="819"/>
      <c r="E1839" s="819"/>
      <c r="F1839" s="819"/>
      <c r="G1839" s="819"/>
      <c r="H1839" s="819"/>
      <c r="I1839" s="819"/>
      <c r="J1839" s="819"/>
      <c r="K1839" s="820"/>
      <c r="L1839" s="819"/>
      <c r="M1839" s="652"/>
      <c r="N1839" s="652"/>
      <c r="O1839" s="652"/>
    </row>
    <row r="1840" spans="2:15" s="619" customFormat="1">
      <c r="B1840" s="818"/>
      <c r="C1840" s="818"/>
      <c r="D1840" s="819"/>
      <c r="E1840" s="819"/>
      <c r="F1840" s="819"/>
      <c r="G1840" s="819"/>
      <c r="H1840" s="819"/>
      <c r="I1840" s="819"/>
      <c r="J1840" s="819"/>
      <c r="K1840" s="820"/>
      <c r="L1840" s="819"/>
      <c r="M1840" s="652"/>
      <c r="N1840" s="652"/>
      <c r="O1840" s="652"/>
    </row>
    <row r="1841" spans="2:15" s="619" customFormat="1">
      <c r="B1841" s="818"/>
      <c r="C1841" s="818"/>
      <c r="D1841" s="819"/>
      <c r="E1841" s="819"/>
      <c r="F1841" s="819"/>
      <c r="G1841" s="819"/>
      <c r="H1841" s="819"/>
      <c r="I1841" s="819"/>
      <c r="J1841" s="819"/>
      <c r="K1841" s="820"/>
      <c r="L1841" s="819"/>
      <c r="M1841" s="652"/>
      <c r="N1841" s="652"/>
      <c r="O1841" s="652"/>
    </row>
    <row r="1842" spans="2:15" s="619" customFormat="1">
      <c r="B1842" s="818"/>
      <c r="C1842" s="818"/>
      <c r="D1842" s="819"/>
      <c r="E1842" s="819"/>
      <c r="F1842" s="819"/>
      <c r="G1842" s="819"/>
      <c r="H1842" s="819"/>
      <c r="I1842" s="819"/>
      <c r="J1842" s="819"/>
      <c r="K1842" s="820"/>
      <c r="L1842" s="819"/>
      <c r="M1842" s="652"/>
      <c r="N1842" s="652"/>
      <c r="O1842" s="652"/>
    </row>
    <row r="1843" spans="2:15" s="619" customFormat="1">
      <c r="B1843" s="818"/>
      <c r="C1843" s="818"/>
      <c r="D1843" s="819"/>
      <c r="E1843" s="819"/>
      <c r="F1843" s="819"/>
      <c r="G1843" s="819"/>
      <c r="H1843" s="819"/>
      <c r="I1843" s="819"/>
      <c r="J1843" s="819"/>
      <c r="K1843" s="820"/>
      <c r="L1843" s="819"/>
      <c r="M1843" s="652"/>
      <c r="N1843" s="652"/>
      <c r="O1843" s="652"/>
    </row>
    <row r="1844" spans="2:15" s="619" customFormat="1">
      <c r="B1844" s="818"/>
      <c r="C1844" s="818"/>
      <c r="D1844" s="819"/>
      <c r="E1844" s="819"/>
      <c r="F1844" s="819"/>
      <c r="G1844" s="819"/>
      <c r="H1844" s="819"/>
      <c r="I1844" s="819"/>
      <c r="J1844" s="819"/>
      <c r="K1844" s="820"/>
      <c r="L1844" s="819"/>
      <c r="M1844" s="652"/>
      <c r="N1844" s="652"/>
      <c r="O1844" s="652"/>
    </row>
    <row r="1845" spans="2:15" s="619" customFormat="1">
      <c r="B1845" s="818"/>
      <c r="C1845" s="818"/>
      <c r="D1845" s="819"/>
      <c r="E1845" s="819"/>
      <c r="F1845" s="819"/>
      <c r="G1845" s="819"/>
      <c r="H1845" s="819"/>
      <c r="I1845" s="819"/>
      <c r="J1845" s="819"/>
      <c r="K1845" s="820"/>
      <c r="L1845" s="819"/>
      <c r="M1845" s="652"/>
      <c r="N1845" s="652"/>
      <c r="O1845" s="652"/>
    </row>
    <row r="1846" spans="2:15" s="619" customFormat="1">
      <c r="B1846" s="818"/>
      <c r="C1846" s="818"/>
      <c r="D1846" s="819"/>
      <c r="E1846" s="819"/>
      <c r="F1846" s="819"/>
      <c r="G1846" s="819"/>
      <c r="H1846" s="819"/>
      <c r="I1846" s="819"/>
      <c r="J1846" s="819"/>
      <c r="K1846" s="820"/>
      <c r="L1846" s="819"/>
      <c r="M1846" s="652"/>
      <c r="N1846" s="652"/>
      <c r="O1846" s="652"/>
    </row>
    <row r="1847" spans="2:15" s="619" customFormat="1">
      <c r="B1847" s="818"/>
      <c r="C1847" s="818"/>
      <c r="D1847" s="819"/>
      <c r="E1847" s="819"/>
      <c r="F1847" s="819"/>
      <c r="G1847" s="819"/>
      <c r="H1847" s="819"/>
      <c r="I1847" s="819"/>
      <c r="J1847" s="819"/>
      <c r="K1847" s="820"/>
      <c r="L1847" s="819"/>
      <c r="M1847" s="652"/>
      <c r="N1847" s="652"/>
      <c r="O1847" s="652"/>
    </row>
    <row r="1848" spans="2:15" s="619" customFormat="1">
      <c r="B1848" s="818"/>
      <c r="C1848" s="818"/>
      <c r="D1848" s="819"/>
      <c r="E1848" s="819"/>
      <c r="F1848" s="819"/>
      <c r="G1848" s="819"/>
      <c r="H1848" s="819"/>
      <c r="I1848" s="819"/>
      <c r="J1848" s="819"/>
      <c r="K1848" s="820"/>
      <c r="L1848" s="819"/>
      <c r="M1848" s="652"/>
      <c r="N1848" s="652"/>
      <c r="O1848" s="652"/>
    </row>
    <row r="1849" spans="2:15" s="619" customFormat="1">
      <c r="B1849" s="818"/>
      <c r="C1849" s="818"/>
      <c r="D1849" s="819"/>
      <c r="E1849" s="819"/>
      <c r="F1849" s="819"/>
      <c r="G1849" s="819"/>
      <c r="H1849" s="819"/>
      <c r="I1849" s="819"/>
      <c r="J1849" s="819"/>
      <c r="K1849" s="820"/>
      <c r="L1849" s="819"/>
      <c r="M1849" s="652"/>
      <c r="N1849" s="652"/>
      <c r="O1849" s="652"/>
    </row>
    <row r="1850" spans="2:15" s="619" customFormat="1">
      <c r="B1850" s="818"/>
      <c r="C1850" s="818"/>
      <c r="D1850" s="819"/>
      <c r="E1850" s="819"/>
      <c r="F1850" s="819"/>
      <c r="G1850" s="819"/>
      <c r="H1850" s="819"/>
      <c r="I1850" s="819"/>
      <c r="J1850" s="819"/>
      <c r="K1850" s="820"/>
      <c r="L1850" s="819"/>
      <c r="M1850" s="652"/>
      <c r="N1850" s="652"/>
      <c r="O1850" s="652"/>
    </row>
    <row r="1851" spans="2:15" s="619" customFormat="1">
      <c r="B1851" s="818"/>
      <c r="C1851" s="818"/>
      <c r="D1851" s="819"/>
      <c r="E1851" s="819"/>
      <c r="F1851" s="819"/>
      <c r="G1851" s="819"/>
      <c r="H1851" s="819"/>
      <c r="I1851" s="819"/>
      <c r="J1851" s="819"/>
      <c r="K1851" s="820"/>
      <c r="L1851" s="819"/>
      <c r="M1851" s="652"/>
      <c r="N1851" s="652"/>
      <c r="O1851" s="652"/>
    </row>
    <row r="1852" spans="2:15" s="619" customFormat="1">
      <c r="B1852" s="818"/>
      <c r="C1852" s="818"/>
      <c r="D1852" s="819"/>
      <c r="E1852" s="819"/>
      <c r="F1852" s="819"/>
      <c r="G1852" s="819"/>
      <c r="H1852" s="819"/>
      <c r="I1852" s="819"/>
      <c r="J1852" s="819"/>
      <c r="K1852" s="820"/>
      <c r="L1852" s="819"/>
      <c r="M1852" s="652"/>
      <c r="N1852" s="652"/>
      <c r="O1852" s="652"/>
    </row>
    <row r="1853" spans="2:15" s="619" customFormat="1">
      <c r="B1853" s="818"/>
      <c r="C1853" s="818"/>
      <c r="D1853" s="819"/>
      <c r="E1853" s="819"/>
      <c r="F1853" s="819"/>
      <c r="G1853" s="819"/>
      <c r="H1853" s="819"/>
      <c r="I1853" s="819"/>
      <c r="J1853" s="819"/>
      <c r="K1853" s="820"/>
      <c r="L1853" s="819"/>
      <c r="M1853" s="652"/>
      <c r="N1853" s="652"/>
      <c r="O1853" s="652"/>
    </row>
    <row r="1854" spans="2:15" s="619" customFormat="1">
      <c r="B1854" s="818"/>
      <c r="C1854" s="818"/>
      <c r="D1854" s="819"/>
      <c r="E1854" s="819"/>
      <c r="F1854" s="819"/>
      <c r="G1854" s="819"/>
      <c r="H1854" s="819"/>
      <c r="I1854" s="819"/>
      <c r="J1854" s="819"/>
      <c r="K1854" s="820"/>
      <c r="L1854" s="819"/>
      <c r="M1854" s="652"/>
      <c r="N1854" s="652"/>
      <c r="O1854" s="652"/>
    </row>
    <row r="1855" spans="2:15" s="619" customFormat="1">
      <c r="B1855" s="818"/>
      <c r="C1855" s="818"/>
      <c r="D1855" s="819"/>
      <c r="E1855" s="819"/>
      <c r="F1855" s="819"/>
      <c r="G1855" s="819"/>
      <c r="H1855" s="819"/>
      <c r="I1855" s="819"/>
      <c r="J1855" s="819"/>
      <c r="K1855" s="820"/>
      <c r="L1855" s="819"/>
      <c r="M1855" s="652"/>
      <c r="N1855" s="652"/>
      <c r="O1855" s="652"/>
    </row>
    <row r="1856" spans="2:15" s="619" customFormat="1">
      <c r="B1856" s="818"/>
      <c r="C1856" s="818"/>
      <c r="D1856" s="819"/>
      <c r="E1856" s="819"/>
      <c r="F1856" s="819"/>
      <c r="G1856" s="819"/>
      <c r="H1856" s="819"/>
      <c r="I1856" s="819"/>
      <c r="J1856" s="819"/>
      <c r="K1856" s="820"/>
      <c r="L1856" s="819"/>
      <c r="M1856" s="652"/>
      <c r="N1856" s="652"/>
      <c r="O1856" s="652"/>
    </row>
    <row r="1857" spans="2:15" s="619" customFormat="1">
      <c r="B1857" s="818"/>
      <c r="C1857" s="818"/>
      <c r="D1857" s="819"/>
      <c r="E1857" s="819"/>
      <c r="F1857" s="819"/>
      <c r="G1857" s="819"/>
      <c r="H1857" s="819"/>
      <c r="I1857" s="819"/>
      <c r="J1857" s="819"/>
      <c r="K1857" s="820"/>
      <c r="L1857" s="819"/>
      <c r="M1857" s="652"/>
      <c r="N1857" s="652"/>
      <c r="O1857" s="652"/>
    </row>
    <row r="1858" spans="2:15" s="619" customFormat="1">
      <c r="B1858" s="818"/>
      <c r="C1858" s="818"/>
      <c r="D1858" s="819"/>
      <c r="E1858" s="819"/>
      <c r="F1858" s="819"/>
      <c r="G1858" s="819"/>
      <c r="H1858" s="819"/>
      <c r="I1858" s="819"/>
      <c r="J1858" s="819"/>
      <c r="K1858" s="820"/>
      <c r="L1858" s="819"/>
      <c r="M1858" s="652"/>
      <c r="N1858" s="652"/>
      <c r="O1858" s="652"/>
    </row>
    <row r="1859" spans="2:15" s="619" customFormat="1">
      <c r="B1859" s="818"/>
      <c r="C1859" s="818"/>
      <c r="D1859" s="819"/>
      <c r="E1859" s="819"/>
      <c r="F1859" s="819"/>
      <c r="G1859" s="819"/>
      <c r="H1859" s="819"/>
      <c r="I1859" s="819"/>
      <c r="J1859" s="819"/>
      <c r="K1859" s="820"/>
      <c r="L1859" s="819"/>
      <c r="M1859" s="652"/>
      <c r="N1859" s="652"/>
      <c r="O1859" s="652"/>
    </row>
    <row r="1860" spans="2:15" s="619" customFormat="1">
      <c r="B1860" s="818"/>
      <c r="C1860" s="818"/>
      <c r="D1860" s="819"/>
      <c r="E1860" s="819"/>
      <c r="F1860" s="819"/>
      <c r="G1860" s="819"/>
      <c r="H1860" s="819"/>
      <c r="I1860" s="819"/>
      <c r="J1860" s="819"/>
      <c r="K1860" s="820"/>
      <c r="L1860" s="819"/>
      <c r="M1860" s="652"/>
      <c r="N1860" s="652"/>
      <c r="O1860" s="652"/>
    </row>
    <row r="1861" spans="2:15" s="619" customFormat="1">
      <c r="B1861" s="818"/>
      <c r="C1861" s="818"/>
      <c r="D1861" s="819"/>
      <c r="E1861" s="819"/>
      <c r="F1861" s="819"/>
      <c r="G1861" s="819"/>
      <c r="H1861" s="819"/>
      <c r="I1861" s="819"/>
      <c r="J1861" s="819"/>
      <c r="K1861" s="820"/>
      <c r="L1861" s="819"/>
      <c r="M1861" s="652"/>
      <c r="N1861" s="652"/>
      <c r="O1861" s="652"/>
    </row>
    <row r="1862" spans="2:15" s="619" customFormat="1">
      <c r="B1862" s="818"/>
      <c r="C1862" s="818"/>
      <c r="D1862" s="819"/>
      <c r="E1862" s="819"/>
      <c r="F1862" s="819"/>
      <c r="G1862" s="819"/>
      <c r="H1862" s="819"/>
      <c r="I1862" s="819"/>
      <c r="J1862" s="819"/>
      <c r="K1862" s="820"/>
      <c r="L1862" s="819"/>
      <c r="M1862" s="652"/>
      <c r="N1862" s="652"/>
      <c r="O1862" s="652"/>
    </row>
    <row r="1863" spans="2:15" s="619" customFormat="1">
      <c r="B1863" s="818"/>
      <c r="C1863" s="818"/>
      <c r="D1863" s="819"/>
      <c r="E1863" s="819"/>
      <c r="F1863" s="819"/>
      <c r="G1863" s="819"/>
      <c r="H1863" s="819"/>
      <c r="I1863" s="819"/>
      <c r="J1863" s="819"/>
      <c r="K1863" s="820"/>
      <c r="L1863" s="819"/>
      <c r="M1863" s="652"/>
      <c r="N1863" s="652"/>
      <c r="O1863" s="652"/>
    </row>
    <row r="1864" spans="2:15" s="619" customFormat="1">
      <c r="B1864" s="818"/>
      <c r="C1864" s="818"/>
      <c r="D1864" s="819"/>
      <c r="E1864" s="819"/>
      <c r="F1864" s="819"/>
      <c r="G1864" s="819"/>
      <c r="H1864" s="819"/>
      <c r="I1864" s="819"/>
      <c r="J1864" s="819"/>
      <c r="K1864" s="820"/>
      <c r="L1864" s="819"/>
      <c r="M1864" s="652"/>
      <c r="N1864" s="652"/>
      <c r="O1864" s="652"/>
    </row>
    <row r="1865" spans="2:15" s="619" customFormat="1">
      <c r="B1865" s="818"/>
      <c r="C1865" s="818"/>
      <c r="D1865" s="819"/>
      <c r="E1865" s="819"/>
      <c r="F1865" s="819"/>
      <c r="G1865" s="819"/>
      <c r="H1865" s="819"/>
      <c r="I1865" s="819"/>
      <c r="J1865" s="819"/>
      <c r="K1865" s="820"/>
      <c r="L1865" s="819"/>
      <c r="M1865" s="652"/>
      <c r="N1865" s="652"/>
      <c r="O1865" s="652"/>
    </row>
    <row r="1866" spans="2:15" s="619" customFormat="1">
      <c r="B1866" s="818"/>
      <c r="C1866" s="818"/>
      <c r="D1866" s="819"/>
      <c r="E1866" s="819"/>
      <c r="F1866" s="819"/>
      <c r="G1866" s="819"/>
      <c r="H1866" s="819"/>
      <c r="I1866" s="819"/>
      <c r="J1866" s="819"/>
      <c r="K1866" s="820"/>
      <c r="L1866" s="819"/>
      <c r="M1866" s="652"/>
      <c r="N1866" s="652"/>
      <c r="O1866" s="652"/>
    </row>
    <row r="1867" spans="2:15" s="619" customFormat="1">
      <c r="B1867" s="818"/>
      <c r="C1867" s="818"/>
      <c r="D1867" s="819"/>
      <c r="E1867" s="819"/>
      <c r="F1867" s="819"/>
      <c r="G1867" s="819"/>
      <c r="H1867" s="819"/>
      <c r="I1867" s="819"/>
      <c r="J1867" s="819"/>
      <c r="K1867" s="820"/>
      <c r="L1867" s="819"/>
      <c r="M1867" s="652"/>
      <c r="N1867" s="652"/>
      <c r="O1867" s="652"/>
    </row>
    <row r="1868" spans="2:15" s="619" customFormat="1">
      <c r="B1868" s="818"/>
      <c r="C1868" s="818"/>
      <c r="D1868" s="819"/>
      <c r="E1868" s="819"/>
      <c r="F1868" s="819"/>
      <c r="G1868" s="819"/>
      <c r="H1868" s="819"/>
      <c r="I1868" s="819"/>
      <c r="J1868" s="819"/>
      <c r="K1868" s="820"/>
      <c r="L1868" s="819"/>
      <c r="M1868" s="652"/>
      <c r="N1868" s="652"/>
      <c r="O1868" s="652"/>
    </row>
    <row r="1869" spans="2:15" s="619" customFormat="1">
      <c r="B1869" s="818"/>
      <c r="C1869" s="818"/>
      <c r="D1869" s="819"/>
      <c r="E1869" s="819"/>
      <c r="F1869" s="819"/>
      <c r="G1869" s="819"/>
      <c r="H1869" s="819"/>
      <c r="I1869" s="819"/>
      <c r="J1869" s="819"/>
      <c r="K1869" s="820"/>
      <c r="L1869" s="819"/>
      <c r="M1869" s="652"/>
      <c r="N1869" s="652"/>
      <c r="O1869" s="652"/>
    </row>
    <row r="1870" spans="2:15" s="619" customFormat="1">
      <c r="B1870" s="818"/>
      <c r="C1870" s="818"/>
      <c r="D1870" s="819"/>
      <c r="E1870" s="819"/>
      <c r="F1870" s="819"/>
      <c r="G1870" s="819"/>
      <c r="H1870" s="819"/>
      <c r="I1870" s="819"/>
      <c r="J1870" s="819"/>
      <c r="K1870" s="820"/>
      <c r="L1870" s="819"/>
      <c r="M1870" s="652"/>
      <c r="N1870" s="652"/>
      <c r="O1870" s="652"/>
    </row>
    <row r="1871" spans="2:15" s="619" customFormat="1">
      <c r="B1871" s="818"/>
      <c r="C1871" s="818"/>
      <c r="D1871" s="819"/>
      <c r="E1871" s="819"/>
      <c r="F1871" s="819"/>
      <c r="G1871" s="819"/>
      <c r="H1871" s="819"/>
      <c r="I1871" s="819"/>
      <c r="J1871" s="819"/>
      <c r="K1871" s="820"/>
      <c r="L1871" s="819"/>
      <c r="M1871" s="652"/>
      <c r="N1871" s="652"/>
      <c r="O1871" s="652"/>
    </row>
    <row r="1872" spans="2:15" s="619" customFormat="1">
      <c r="B1872" s="818"/>
      <c r="C1872" s="818"/>
      <c r="D1872" s="819"/>
      <c r="E1872" s="819"/>
      <c r="F1872" s="819"/>
      <c r="G1872" s="819"/>
      <c r="H1872" s="819"/>
      <c r="I1872" s="819"/>
      <c r="J1872" s="819"/>
      <c r="K1872" s="820"/>
      <c r="L1872" s="819"/>
      <c r="M1872" s="652"/>
      <c r="N1872" s="652"/>
      <c r="O1872" s="652"/>
    </row>
    <row r="1873" spans="2:15" s="619" customFormat="1">
      <c r="B1873" s="818"/>
      <c r="C1873" s="818"/>
      <c r="D1873" s="819"/>
      <c r="E1873" s="819"/>
      <c r="F1873" s="819"/>
      <c r="G1873" s="819"/>
      <c r="H1873" s="819"/>
      <c r="I1873" s="819"/>
      <c r="J1873" s="819"/>
      <c r="K1873" s="820"/>
      <c r="L1873" s="819"/>
      <c r="M1873" s="652"/>
      <c r="N1873" s="652"/>
      <c r="O1873" s="652"/>
    </row>
    <row r="1874" spans="2:15" s="619" customFormat="1">
      <c r="B1874" s="818"/>
      <c r="C1874" s="818"/>
      <c r="D1874" s="819"/>
      <c r="E1874" s="819"/>
      <c r="F1874" s="819"/>
      <c r="G1874" s="819"/>
      <c r="H1874" s="819"/>
      <c r="I1874" s="819"/>
      <c r="J1874" s="819"/>
      <c r="K1874" s="820"/>
      <c r="L1874" s="819"/>
      <c r="M1874" s="652"/>
      <c r="N1874" s="652"/>
      <c r="O1874" s="652"/>
    </row>
    <row r="1875" spans="2:15" s="619" customFormat="1">
      <c r="B1875" s="818"/>
      <c r="C1875" s="818"/>
      <c r="D1875" s="819"/>
      <c r="E1875" s="819"/>
      <c r="F1875" s="819"/>
      <c r="G1875" s="819"/>
      <c r="H1875" s="819"/>
      <c r="I1875" s="819"/>
      <c r="J1875" s="819"/>
      <c r="K1875" s="820"/>
      <c r="L1875" s="819"/>
      <c r="M1875" s="652"/>
      <c r="N1875" s="652"/>
      <c r="O1875" s="652"/>
    </row>
    <row r="1876" spans="2:15" s="619" customFormat="1">
      <c r="B1876" s="818"/>
      <c r="C1876" s="818"/>
      <c r="D1876" s="819"/>
      <c r="E1876" s="819"/>
      <c r="F1876" s="819"/>
      <c r="G1876" s="819"/>
      <c r="H1876" s="819"/>
      <c r="I1876" s="819"/>
      <c r="J1876" s="819"/>
      <c r="K1876" s="820"/>
      <c r="L1876" s="819"/>
      <c r="M1876" s="652"/>
      <c r="N1876" s="652"/>
      <c r="O1876" s="652"/>
    </row>
    <row r="1877" spans="2:15" s="619" customFormat="1">
      <c r="B1877" s="818"/>
      <c r="C1877" s="818"/>
      <c r="D1877" s="819"/>
      <c r="E1877" s="819"/>
      <c r="F1877" s="819"/>
      <c r="G1877" s="819"/>
      <c r="H1877" s="819"/>
      <c r="I1877" s="819"/>
      <c r="J1877" s="819"/>
      <c r="K1877" s="820"/>
      <c r="L1877" s="819"/>
      <c r="M1877" s="652"/>
      <c r="N1877" s="652"/>
      <c r="O1877" s="652"/>
    </row>
    <row r="1878" spans="2:15" s="619" customFormat="1">
      <c r="B1878" s="818"/>
      <c r="C1878" s="818"/>
      <c r="D1878" s="819"/>
      <c r="E1878" s="819"/>
      <c r="F1878" s="819"/>
      <c r="G1878" s="819"/>
      <c r="H1878" s="819"/>
      <c r="I1878" s="819"/>
      <c r="J1878" s="819"/>
      <c r="K1878" s="820"/>
      <c r="L1878" s="819"/>
      <c r="M1878" s="652"/>
      <c r="N1878" s="652"/>
      <c r="O1878" s="652"/>
    </row>
    <row r="1879" spans="2:15" s="619" customFormat="1">
      <c r="B1879" s="818"/>
      <c r="C1879" s="818"/>
      <c r="D1879" s="819"/>
      <c r="E1879" s="819"/>
      <c r="F1879" s="819"/>
      <c r="G1879" s="819"/>
      <c r="H1879" s="819"/>
      <c r="I1879" s="819"/>
      <c r="J1879" s="819"/>
      <c r="K1879" s="820"/>
      <c r="L1879" s="819"/>
      <c r="M1879" s="652"/>
      <c r="N1879" s="652"/>
      <c r="O1879" s="652"/>
    </row>
    <row r="1880" spans="2:15" s="619" customFormat="1">
      <c r="B1880" s="818"/>
      <c r="C1880" s="818"/>
      <c r="D1880" s="819"/>
      <c r="E1880" s="819"/>
      <c r="F1880" s="819"/>
      <c r="G1880" s="819"/>
      <c r="H1880" s="819"/>
      <c r="I1880" s="819"/>
      <c r="J1880" s="819"/>
      <c r="K1880" s="820"/>
      <c r="L1880" s="819"/>
      <c r="M1880" s="652"/>
      <c r="N1880" s="652"/>
      <c r="O1880" s="652"/>
    </row>
    <row r="1881" spans="2:15" s="619" customFormat="1">
      <c r="B1881" s="818"/>
      <c r="C1881" s="818"/>
      <c r="D1881" s="819"/>
      <c r="E1881" s="819"/>
      <c r="F1881" s="819"/>
      <c r="G1881" s="819"/>
      <c r="H1881" s="819"/>
      <c r="I1881" s="819"/>
      <c r="J1881" s="819"/>
      <c r="K1881" s="820"/>
      <c r="L1881" s="819"/>
      <c r="M1881" s="652"/>
      <c r="N1881" s="652"/>
      <c r="O1881" s="652"/>
    </row>
    <row r="1882" spans="2:15" s="619" customFormat="1">
      <c r="B1882" s="818"/>
      <c r="C1882" s="818"/>
      <c r="D1882" s="819"/>
      <c r="E1882" s="819"/>
      <c r="F1882" s="819"/>
      <c r="G1882" s="819"/>
      <c r="H1882" s="819"/>
      <c r="I1882" s="819"/>
      <c r="J1882" s="819"/>
      <c r="K1882" s="820"/>
      <c r="L1882" s="819"/>
      <c r="M1882" s="652"/>
      <c r="N1882" s="652"/>
      <c r="O1882" s="652"/>
    </row>
    <row r="1883" spans="2:15" s="619" customFormat="1">
      <c r="B1883" s="818"/>
      <c r="C1883" s="818"/>
      <c r="D1883" s="819"/>
      <c r="E1883" s="819"/>
      <c r="F1883" s="819"/>
      <c r="G1883" s="819"/>
      <c r="H1883" s="819"/>
      <c r="I1883" s="819"/>
      <c r="J1883" s="819"/>
      <c r="K1883" s="820"/>
      <c r="L1883" s="819"/>
      <c r="M1883" s="652"/>
      <c r="N1883" s="652"/>
      <c r="O1883" s="652"/>
    </row>
    <row r="1884" spans="2:15" s="619" customFormat="1">
      <c r="B1884" s="818"/>
      <c r="C1884" s="818"/>
      <c r="D1884" s="819"/>
      <c r="E1884" s="819"/>
      <c r="F1884" s="819"/>
      <c r="G1884" s="819"/>
      <c r="H1884" s="819"/>
      <c r="I1884" s="819"/>
      <c r="J1884" s="819"/>
      <c r="K1884" s="820"/>
      <c r="L1884" s="819"/>
      <c r="M1884" s="652"/>
      <c r="N1884" s="652"/>
      <c r="O1884" s="652"/>
    </row>
    <row r="1885" spans="2:15" s="619" customFormat="1">
      <c r="B1885" s="818"/>
      <c r="C1885" s="818"/>
      <c r="D1885" s="819"/>
      <c r="E1885" s="819"/>
      <c r="F1885" s="819"/>
      <c r="G1885" s="819"/>
      <c r="H1885" s="819"/>
      <c r="I1885" s="819"/>
      <c r="J1885" s="819"/>
      <c r="K1885" s="820"/>
      <c r="L1885" s="819"/>
      <c r="M1885" s="652"/>
      <c r="N1885" s="652"/>
      <c r="O1885" s="652"/>
    </row>
    <row r="1886" spans="2:15" s="619" customFormat="1">
      <c r="B1886" s="818"/>
      <c r="C1886" s="818"/>
      <c r="D1886" s="819"/>
      <c r="E1886" s="819"/>
      <c r="F1886" s="819"/>
      <c r="G1886" s="819"/>
      <c r="H1886" s="819"/>
      <c r="I1886" s="819"/>
      <c r="J1886" s="819"/>
      <c r="K1886" s="820"/>
      <c r="L1886" s="819"/>
      <c r="M1886" s="652"/>
      <c r="N1886" s="652"/>
      <c r="O1886" s="652"/>
    </row>
    <row r="1887" spans="2:15" s="619" customFormat="1">
      <c r="B1887" s="818"/>
      <c r="C1887" s="818"/>
      <c r="D1887" s="819"/>
      <c r="E1887" s="819"/>
      <c r="F1887" s="819"/>
      <c r="G1887" s="819"/>
      <c r="H1887" s="819"/>
      <c r="I1887" s="819"/>
      <c r="J1887" s="819"/>
      <c r="K1887" s="820"/>
      <c r="L1887" s="819"/>
      <c r="M1887" s="652"/>
      <c r="N1887" s="652"/>
      <c r="O1887" s="652"/>
    </row>
    <row r="1888" spans="2:15" s="619" customFormat="1">
      <c r="B1888" s="818"/>
      <c r="C1888" s="818"/>
      <c r="D1888" s="819"/>
      <c r="E1888" s="819"/>
      <c r="F1888" s="819"/>
      <c r="G1888" s="819"/>
      <c r="H1888" s="819"/>
      <c r="I1888" s="819"/>
      <c r="J1888" s="819"/>
      <c r="K1888" s="820"/>
      <c r="L1888" s="819"/>
      <c r="M1888" s="652"/>
      <c r="N1888" s="652"/>
      <c r="O1888" s="652"/>
    </row>
    <row r="1889" spans="2:15" s="619" customFormat="1">
      <c r="B1889" s="818"/>
      <c r="C1889" s="818"/>
      <c r="D1889" s="819"/>
      <c r="E1889" s="819"/>
      <c r="F1889" s="819"/>
      <c r="G1889" s="819"/>
      <c r="H1889" s="819"/>
      <c r="I1889" s="819"/>
      <c r="J1889" s="819"/>
      <c r="K1889" s="820"/>
      <c r="L1889" s="819"/>
      <c r="M1889" s="652"/>
      <c r="N1889" s="652"/>
      <c r="O1889" s="652"/>
    </row>
    <row r="1890" spans="2:15" s="619" customFormat="1">
      <c r="B1890" s="818"/>
      <c r="C1890" s="818"/>
      <c r="D1890" s="819"/>
      <c r="E1890" s="819"/>
      <c r="F1890" s="819"/>
      <c r="G1890" s="819"/>
      <c r="H1890" s="819"/>
      <c r="I1890" s="819"/>
      <c r="J1890" s="819"/>
      <c r="K1890" s="820"/>
      <c r="L1890" s="819"/>
      <c r="M1890" s="652"/>
      <c r="N1890" s="652"/>
      <c r="O1890" s="652"/>
    </row>
    <row r="1891" spans="2:15" s="619" customFormat="1">
      <c r="B1891" s="818"/>
      <c r="C1891" s="818"/>
      <c r="D1891" s="819"/>
      <c r="E1891" s="819"/>
      <c r="F1891" s="819"/>
      <c r="G1891" s="819"/>
      <c r="H1891" s="819"/>
      <c r="I1891" s="819"/>
      <c r="J1891" s="819"/>
      <c r="K1891" s="820"/>
      <c r="L1891" s="819"/>
      <c r="M1891" s="652"/>
      <c r="N1891" s="652"/>
      <c r="O1891" s="652"/>
    </row>
    <row r="1892" spans="2:15" s="619" customFormat="1">
      <c r="B1892" s="818"/>
      <c r="C1892" s="818"/>
      <c r="D1892" s="819"/>
      <c r="E1892" s="819"/>
      <c r="F1892" s="819"/>
      <c r="G1892" s="819"/>
      <c r="H1892" s="819"/>
      <c r="I1892" s="819"/>
      <c r="J1892" s="819"/>
      <c r="K1892" s="820"/>
      <c r="L1892" s="819"/>
      <c r="M1892" s="652"/>
      <c r="N1892" s="652"/>
      <c r="O1892" s="652"/>
    </row>
    <row r="1893" spans="2:15" s="619" customFormat="1">
      <c r="B1893" s="818"/>
      <c r="C1893" s="818"/>
      <c r="D1893" s="819"/>
      <c r="E1893" s="819"/>
      <c r="F1893" s="819"/>
      <c r="G1893" s="819"/>
      <c r="H1893" s="819"/>
      <c r="I1893" s="819"/>
      <c r="J1893" s="819"/>
      <c r="K1893" s="820"/>
      <c r="L1893" s="819"/>
      <c r="M1893" s="652"/>
      <c r="N1893" s="652"/>
      <c r="O1893" s="652"/>
    </row>
    <row r="1894" spans="2:15" s="619" customFormat="1">
      <c r="B1894" s="818"/>
      <c r="C1894" s="818"/>
      <c r="D1894" s="819"/>
      <c r="E1894" s="819"/>
      <c r="F1894" s="819"/>
      <c r="G1894" s="819"/>
      <c r="H1894" s="819"/>
      <c r="I1894" s="819"/>
      <c r="J1894" s="819"/>
      <c r="K1894" s="820"/>
      <c r="L1894" s="819"/>
      <c r="M1894" s="652"/>
      <c r="N1894" s="652"/>
      <c r="O1894" s="652"/>
    </row>
    <row r="1895" spans="2:15" s="619" customFormat="1">
      <c r="B1895" s="818"/>
      <c r="C1895" s="818"/>
      <c r="D1895" s="819"/>
      <c r="E1895" s="819"/>
      <c r="F1895" s="819"/>
      <c r="G1895" s="819"/>
      <c r="H1895" s="819"/>
      <c r="I1895" s="819"/>
      <c r="J1895" s="819"/>
      <c r="K1895" s="820"/>
      <c r="L1895" s="819"/>
      <c r="M1895" s="652"/>
      <c r="N1895" s="652"/>
      <c r="O1895" s="652"/>
    </row>
    <row r="1896" spans="2:15" s="619" customFormat="1">
      <c r="B1896" s="818"/>
      <c r="C1896" s="818"/>
      <c r="D1896" s="819"/>
      <c r="E1896" s="819"/>
      <c r="F1896" s="819"/>
      <c r="G1896" s="819"/>
      <c r="H1896" s="819"/>
      <c r="I1896" s="819"/>
      <c r="J1896" s="819"/>
      <c r="K1896" s="820"/>
      <c r="L1896" s="819"/>
      <c r="M1896" s="652"/>
      <c r="N1896" s="652"/>
      <c r="O1896" s="652"/>
    </row>
    <row r="1897" spans="2:15" s="619" customFormat="1">
      <c r="B1897" s="818"/>
      <c r="C1897" s="818"/>
      <c r="D1897" s="819"/>
      <c r="E1897" s="819"/>
      <c r="F1897" s="819"/>
      <c r="G1897" s="819"/>
      <c r="H1897" s="819"/>
      <c r="I1897" s="819"/>
      <c r="J1897" s="819"/>
      <c r="K1897" s="820"/>
      <c r="L1897" s="819"/>
      <c r="M1897" s="652"/>
      <c r="N1897" s="652"/>
      <c r="O1897" s="652"/>
    </row>
    <row r="1898" spans="2:15" s="619" customFormat="1">
      <c r="B1898" s="818"/>
      <c r="C1898" s="818"/>
      <c r="D1898" s="819"/>
      <c r="E1898" s="819"/>
      <c r="F1898" s="819"/>
      <c r="G1898" s="819"/>
      <c r="H1898" s="819"/>
      <c r="I1898" s="819"/>
      <c r="J1898" s="819"/>
      <c r="K1898" s="820"/>
      <c r="L1898" s="819"/>
      <c r="M1898" s="652"/>
      <c r="N1898" s="652"/>
      <c r="O1898" s="652"/>
    </row>
    <row r="1899" spans="2:15" s="619" customFormat="1">
      <c r="B1899" s="818"/>
      <c r="C1899" s="818"/>
      <c r="D1899" s="819"/>
      <c r="E1899" s="819"/>
      <c r="F1899" s="819"/>
      <c r="G1899" s="819"/>
      <c r="H1899" s="819"/>
      <c r="I1899" s="819"/>
      <c r="J1899" s="819"/>
      <c r="K1899" s="820"/>
      <c r="L1899" s="819"/>
      <c r="M1899" s="652"/>
      <c r="N1899" s="652"/>
      <c r="O1899" s="652"/>
    </row>
    <row r="1900" spans="2:15" s="619" customFormat="1">
      <c r="B1900" s="818"/>
      <c r="C1900" s="818"/>
      <c r="D1900" s="819"/>
      <c r="E1900" s="819"/>
      <c r="F1900" s="819"/>
      <c r="G1900" s="819"/>
      <c r="H1900" s="819"/>
      <c r="I1900" s="819"/>
      <c r="J1900" s="819"/>
      <c r="K1900" s="820"/>
      <c r="L1900" s="819"/>
      <c r="M1900" s="652"/>
      <c r="N1900" s="652"/>
      <c r="O1900" s="652"/>
    </row>
    <row r="1901" spans="2:15" s="619" customFormat="1">
      <c r="B1901" s="818"/>
      <c r="C1901" s="818"/>
      <c r="D1901" s="819"/>
      <c r="E1901" s="819"/>
      <c r="F1901" s="819"/>
      <c r="G1901" s="819"/>
      <c r="H1901" s="819"/>
      <c r="I1901" s="819"/>
      <c r="J1901" s="819"/>
      <c r="K1901" s="820"/>
      <c r="L1901" s="819"/>
      <c r="M1901" s="652"/>
      <c r="N1901" s="652"/>
      <c r="O1901" s="652"/>
    </row>
    <row r="1902" spans="2:15" s="619" customFormat="1">
      <c r="B1902" s="818"/>
      <c r="C1902" s="818"/>
      <c r="D1902" s="819"/>
      <c r="E1902" s="819"/>
      <c r="F1902" s="819"/>
      <c r="G1902" s="819"/>
      <c r="H1902" s="819"/>
      <c r="I1902" s="819"/>
      <c r="J1902" s="819"/>
      <c r="K1902" s="820"/>
      <c r="L1902" s="819"/>
      <c r="M1902" s="652"/>
      <c r="N1902" s="652"/>
      <c r="O1902" s="652"/>
    </row>
    <row r="1903" spans="2:15" s="619" customFormat="1">
      <c r="B1903" s="818"/>
      <c r="C1903" s="818"/>
      <c r="D1903" s="819"/>
      <c r="E1903" s="819"/>
      <c r="F1903" s="819"/>
      <c r="G1903" s="819"/>
      <c r="H1903" s="819"/>
      <c r="I1903" s="819"/>
      <c r="J1903" s="819"/>
      <c r="K1903" s="820"/>
      <c r="L1903" s="819"/>
      <c r="M1903" s="652"/>
      <c r="N1903" s="652"/>
      <c r="O1903" s="652"/>
    </row>
    <row r="1904" spans="2:15" s="619" customFormat="1">
      <c r="B1904" s="818"/>
      <c r="C1904" s="818"/>
      <c r="D1904" s="819"/>
      <c r="E1904" s="819"/>
      <c r="F1904" s="819"/>
      <c r="G1904" s="819"/>
      <c r="H1904" s="819"/>
      <c r="I1904" s="819"/>
      <c r="J1904" s="819"/>
      <c r="K1904" s="820"/>
      <c r="L1904" s="819"/>
      <c r="M1904" s="652"/>
      <c r="N1904" s="652"/>
      <c r="O1904" s="652"/>
    </row>
    <row r="1905" spans="2:15" s="619" customFormat="1">
      <c r="B1905" s="818"/>
      <c r="C1905" s="818"/>
      <c r="D1905" s="819"/>
      <c r="E1905" s="819"/>
      <c r="F1905" s="819"/>
      <c r="G1905" s="819"/>
      <c r="H1905" s="819"/>
      <c r="I1905" s="819"/>
      <c r="J1905" s="819"/>
      <c r="K1905" s="820"/>
      <c r="L1905" s="819"/>
      <c r="M1905" s="652"/>
      <c r="N1905" s="652"/>
      <c r="O1905" s="652"/>
    </row>
    <row r="1906" spans="2:15" s="619" customFormat="1">
      <c r="B1906" s="818"/>
      <c r="C1906" s="818"/>
      <c r="D1906" s="819"/>
      <c r="E1906" s="819"/>
      <c r="F1906" s="819"/>
      <c r="G1906" s="819"/>
      <c r="H1906" s="819"/>
      <c r="I1906" s="819"/>
      <c r="J1906" s="819"/>
      <c r="K1906" s="820"/>
      <c r="L1906" s="819"/>
      <c r="M1906" s="652"/>
      <c r="N1906" s="652"/>
      <c r="O1906" s="652"/>
    </row>
    <row r="1907" spans="2:15" s="619" customFormat="1">
      <c r="B1907" s="818"/>
      <c r="C1907" s="818"/>
      <c r="D1907" s="819"/>
      <c r="E1907" s="819"/>
      <c r="F1907" s="819"/>
      <c r="G1907" s="819"/>
      <c r="H1907" s="819"/>
      <c r="I1907" s="819"/>
      <c r="J1907" s="819"/>
      <c r="K1907" s="820"/>
      <c r="L1907" s="819"/>
      <c r="M1907" s="652"/>
      <c r="N1907" s="652"/>
      <c r="O1907" s="652"/>
    </row>
    <row r="1908" spans="2:15" s="619" customFormat="1">
      <c r="B1908" s="818"/>
      <c r="C1908" s="818"/>
      <c r="D1908" s="819"/>
      <c r="E1908" s="819"/>
      <c r="F1908" s="819"/>
      <c r="G1908" s="819"/>
      <c r="H1908" s="819"/>
      <c r="I1908" s="819"/>
      <c r="J1908" s="819"/>
      <c r="K1908" s="820"/>
      <c r="L1908" s="819"/>
      <c r="M1908" s="652"/>
      <c r="N1908" s="652"/>
      <c r="O1908" s="652"/>
    </row>
    <row r="1909" spans="2:15" s="619" customFormat="1">
      <c r="B1909" s="818"/>
      <c r="C1909" s="818"/>
      <c r="D1909" s="819"/>
      <c r="E1909" s="819"/>
      <c r="F1909" s="819"/>
      <c r="G1909" s="819"/>
      <c r="H1909" s="819"/>
      <c r="I1909" s="819"/>
      <c r="J1909" s="819"/>
      <c r="K1909" s="820"/>
      <c r="L1909" s="819"/>
      <c r="M1909" s="652"/>
      <c r="N1909" s="652"/>
      <c r="O1909" s="652"/>
    </row>
    <row r="1910" spans="2:15" s="619" customFormat="1">
      <c r="B1910" s="818"/>
      <c r="C1910" s="818"/>
      <c r="D1910" s="819"/>
      <c r="E1910" s="819"/>
      <c r="F1910" s="819"/>
      <c r="G1910" s="819"/>
      <c r="H1910" s="819"/>
      <c r="I1910" s="819"/>
      <c r="J1910" s="819"/>
      <c r="K1910" s="820"/>
      <c r="L1910" s="819"/>
      <c r="M1910" s="652"/>
      <c r="N1910" s="652"/>
      <c r="O1910" s="652"/>
    </row>
    <row r="1911" spans="2:15" s="619" customFormat="1">
      <c r="B1911" s="818"/>
      <c r="C1911" s="818"/>
      <c r="D1911" s="819"/>
      <c r="E1911" s="819"/>
      <c r="F1911" s="819"/>
      <c r="G1911" s="819"/>
      <c r="H1911" s="819"/>
      <c r="I1911" s="819"/>
      <c r="J1911" s="819"/>
      <c r="K1911" s="820"/>
      <c r="L1911" s="819"/>
      <c r="M1911" s="652"/>
      <c r="N1911" s="652"/>
      <c r="O1911" s="652"/>
    </row>
    <row r="1912" spans="2:15" s="619" customFormat="1">
      <c r="B1912" s="818"/>
      <c r="C1912" s="818"/>
      <c r="D1912" s="819"/>
      <c r="E1912" s="819"/>
      <c r="F1912" s="819"/>
      <c r="G1912" s="819"/>
      <c r="H1912" s="819"/>
      <c r="I1912" s="819"/>
      <c r="J1912" s="819"/>
      <c r="K1912" s="820"/>
      <c r="L1912" s="819"/>
      <c r="M1912" s="652"/>
      <c r="N1912" s="652"/>
      <c r="O1912" s="652"/>
    </row>
    <row r="1913" spans="2:15" s="619" customFormat="1">
      <c r="B1913" s="818"/>
      <c r="C1913" s="818"/>
      <c r="D1913" s="819"/>
      <c r="E1913" s="819"/>
      <c r="F1913" s="819"/>
      <c r="G1913" s="819"/>
      <c r="H1913" s="819"/>
      <c r="I1913" s="819"/>
      <c r="J1913" s="819"/>
      <c r="K1913" s="820"/>
      <c r="L1913" s="819"/>
      <c r="M1913" s="652"/>
      <c r="N1913" s="652"/>
      <c r="O1913" s="652"/>
    </row>
    <row r="1914" spans="2:15" s="619" customFormat="1">
      <c r="B1914" s="818"/>
      <c r="C1914" s="818"/>
      <c r="D1914" s="819"/>
      <c r="E1914" s="819"/>
      <c r="F1914" s="819"/>
      <c r="G1914" s="819"/>
      <c r="H1914" s="819"/>
      <c r="I1914" s="819"/>
      <c r="J1914" s="819"/>
      <c r="K1914" s="820"/>
      <c r="L1914" s="819"/>
      <c r="M1914" s="652"/>
      <c r="N1914" s="652"/>
      <c r="O1914" s="652"/>
    </row>
    <row r="1915" spans="2:15" s="619" customFormat="1">
      <c r="B1915" s="818"/>
      <c r="C1915" s="818"/>
      <c r="D1915" s="819"/>
      <c r="E1915" s="819"/>
      <c r="F1915" s="819"/>
      <c r="G1915" s="819"/>
      <c r="H1915" s="819"/>
      <c r="I1915" s="819"/>
      <c r="J1915" s="819"/>
      <c r="K1915" s="820"/>
      <c r="L1915" s="819"/>
      <c r="M1915" s="652"/>
      <c r="N1915" s="652"/>
      <c r="O1915" s="652"/>
    </row>
    <row r="1916" spans="2:15" s="619" customFormat="1">
      <c r="B1916" s="818"/>
      <c r="C1916" s="818"/>
      <c r="D1916" s="819"/>
      <c r="E1916" s="819"/>
      <c r="F1916" s="819"/>
      <c r="G1916" s="819"/>
      <c r="H1916" s="819"/>
      <c r="I1916" s="819"/>
      <c r="J1916" s="819"/>
      <c r="K1916" s="820"/>
      <c r="L1916" s="819"/>
      <c r="M1916" s="652"/>
      <c r="N1916" s="652"/>
      <c r="O1916" s="652"/>
    </row>
    <row r="1917" spans="2:15" s="619" customFormat="1">
      <c r="B1917" s="818"/>
      <c r="C1917" s="818"/>
      <c r="D1917" s="819"/>
      <c r="E1917" s="819"/>
      <c r="F1917" s="819"/>
      <c r="G1917" s="819"/>
      <c r="H1917" s="819"/>
      <c r="I1917" s="819"/>
      <c r="J1917" s="819"/>
      <c r="K1917" s="820"/>
      <c r="L1917" s="819"/>
      <c r="M1917" s="652"/>
      <c r="N1917" s="652"/>
      <c r="O1917" s="652"/>
    </row>
    <row r="1918" spans="2:15" s="619" customFormat="1">
      <c r="B1918" s="818"/>
      <c r="C1918" s="818"/>
      <c r="D1918" s="819"/>
      <c r="E1918" s="819"/>
      <c r="F1918" s="819"/>
      <c r="G1918" s="819"/>
      <c r="H1918" s="819"/>
      <c r="I1918" s="819"/>
      <c r="J1918" s="819"/>
      <c r="K1918" s="820"/>
      <c r="L1918" s="819"/>
      <c r="M1918" s="652"/>
      <c r="N1918" s="652"/>
      <c r="O1918" s="652"/>
    </row>
    <row r="1919" spans="2:15" s="619" customFormat="1">
      <c r="B1919" s="818"/>
      <c r="C1919" s="818"/>
      <c r="D1919" s="819"/>
      <c r="E1919" s="819"/>
      <c r="F1919" s="819"/>
      <c r="G1919" s="819"/>
      <c r="H1919" s="819"/>
      <c r="I1919" s="819"/>
      <c r="J1919" s="819"/>
      <c r="K1919" s="820"/>
      <c r="L1919" s="819"/>
      <c r="M1919" s="652"/>
      <c r="N1919" s="652"/>
      <c r="O1919" s="652"/>
    </row>
    <row r="1920" spans="2:15" s="619" customFormat="1">
      <c r="B1920" s="818"/>
      <c r="C1920" s="818"/>
      <c r="D1920" s="819"/>
      <c r="E1920" s="819"/>
      <c r="F1920" s="819"/>
      <c r="G1920" s="819"/>
      <c r="H1920" s="819"/>
      <c r="I1920" s="819"/>
      <c r="J1920" s="819"/>
      <c r="K1920" s="820"/>
      <c r="L1920" s="819"/>
      <c r="M1920" s="652"/>
      <c r="N1920" s="652"/>
      <c r="O1920" s="652"/>
    </row>
    <row r="1921" spans="2:15" s="619" customFormat="1">
      <c r="B1921" s="818"/>
      <c r="C1921" s="818"/>
      <c r="D1921" s="819"/>
      <c r="E1921" s="819"/>
      <c r="F1921" s="819"/>
      <c r="G1921" s="819"/>
      <c r="H1921" s="819"/>
      <c r="I1921" s="819"/>
      <c r="J1921" s="819"/>
      <c r="K1921" s="820"/>
      <c r="L1921" s="819"/>
      <c r="M1921" s="652"/>
      <c r="N1921" s="652"/>
      <c r="O1921" s="652"/>
    </row>
    <row r="1922" spans="2:15" s="619" customFormat="1">
      <c r="B1922" s="818"/>
      <c r="C1922" s="818"/>
      <c r="D1922" s="819"/>
      <c r="E1922" s="819"/>
      <c r="F1922" s="819"/>
      <c r="G1922" s="819"/>
      <c r="H1922" s="819"/>
      <c r="I1922" s="819"/>
      <c r="J1922" s="819"/>
      <c r="K1922" s="820"/>
      <c r="L1922" s="819"/>
      <c r="M1922" s="652"/>
      <c r="N1922" s="652"/>
      <c r="O1922" s="652"/>
    </row>
    <row r="1923" spans="2:15" s="619" customFormat="1">
      <c r="B1923" s="818"/>
      <c r="C1923" s="818"/>
      <c r="D1923" s="819"/>
      <c r="E1923" s="819"/>
      <c r="F1923" s="819"/>
      <c r="G1923" s="819"/>
      <c r="H1923" s="819"/>
      <c r="I1923" s="819"/>
      <c r="J1923" s="819"/>
      <c r="K1923" s="820"/>
      <c r="L1923" s="819"/>
      <c r="M1923" s="652"/>
      <c r="N1923" s="652"/>
      <c r="O1923" s="652"/>
    </row>
    <row r="1924" spans="2:15" s="619" customFormat="1">
      <c r="B1924" s="818"/>
      <c r="C1924" s="818"/>
      <c r="D1924" s="819"/>
      <c r="E1924" s="819"/>
      <c r="F1924" s="819"/>
      <c r="G1924" s="819"/>
      <c r="H1924" s="819"/>
      <c r="I1924" s="819"/>
      <c r="J1924" s="819"/>
      <c r="K1924" s="820"/>
      <c r="L1924" s="819"/>
      <c r="M1924" s="652"/>
      <c r="N1924" s="652"/>
      <c r="O1924" s="652"/>
    </row>
    <row r="1925" spans="2:15" s="619" customFormat="1">
      <c r="B1925" s="818"/>
      <c r="C1925" s="818"/>
      <c r="D1925" s="819"/>
      <c r="E1925" s="819"/>
      <c r="F1925" s="819"/>
      <c r="G1925" s="819"/>
      <c r="H1925" s="819"/>
      <c r="I1925" s="819"/>
      <c r="J1925" s="819"/>
      <c r="K1925" s="820"/>
      <c r="L1925" s="819"/>
      <c r="M1925" s="652"/>
      <c r="N1925" s="652"/>
      <c r="O1925" s="652"/>
    </row>
    <row r="1926" spans="2:15" s="619" customFormat="1">
      <c r="B1926" s="818"/>
      <c r="C1926" s="818"/>
      <c r="D1926" s="819"/>
      <c r="E1926" s="819"/>
      <c r="F1926" s="819"/>
      <c r="G1926" s="819"/>
      <c r="H1926" s="819"/>
      <c r="I1926" s="819"/>
      <c r="J1926" s="819"/>
      <c r="K1926" s="820"/>
      <c r="L1926" s="819"/>
      <c r="M1926" s="652"/>
      <c r="N1926" s="652"/>
      <c r="O1926" s="652"/>
    </row>
    <row r="1927" spans="2:15" s="619" customFormat="1">
      <c r="B1927" s="818"/>
      <c r="C1927" s="818"/>
      <c r="D1927" s="819"/>
      <c r="E1927" s="819"/>
      <c r="F1927" s="819"/>
      <c r="G1927" s="819"/>
      <c r="H1927" s="819"/>
      <c r="I1927" s="819"/>
      <c r="J1927" s="819"/>
      <c r="K1927" s="820"/>
      <c r="L1927" s="819"/>
      <c r="M1927" s="652"/>
      <c r="N1927" s="652"/>
      <c r="O1927" s="652"/>
    </row>
    <row r="1928" spans="2:15" s="619" customFormat="1">
      <c r="B1928" s="818"/>
      <c r="C1928" s="818"/>
      <c r="D1928" s="819"/>
      <c r="E1928" s="819"/>
      <c r="F1928" s="819"/>
      <c r="G1928" s="819"/>
      <c r="H1928" s="819"/>
      <c r="I1928" s="819"/>
      <c r="J1928" s="819"/>
      <c r="K1928" s="820"/>
      <c r="L1928" s="819"/>
      <c r="M1928" s="652"/>
      <c r="N1928" s="652"/>
      <c r="O1928" s="652"/>
    </row>
    <row r="1929" spans="2:15" s="619" customFormat="1">
      <c r="B1929" s="818"/>
      <c r="C1929" s="818"/>
      <c r="D1929" s="819"/>
      <c r="E1929" s="819"/>
      <c r="F1929" s="819"/>
      <c r="G1929" s="819"/>
      <c r="H1929" s="819"/>
      <c r="I1929" s="819"/>
      <c r="J1929" s="819"/>
      <c r="K1929" s="820"/>
      <c r="L1929" s="819"/>
      <c r="M1929" s="652"/>
      <c r="N1929" s="652"/>
      <c r="O1929" s="652"/>
    </row>
    <row r="1930" spans="2:15" s="619" customFormat="1">
      <c r="B1930" s="818"/>
      <c r="C1930" s="818"/>
      <c r="D1930" s="819"/>
      <c r="E1930" s="819"/>
      <c r="F1930" s="819"/>
      <c r="G1930" s="819"/>
      <c r="H1930" s="819"/>
      <c r="I1930" s="819"/>
      <c r="J1930" s="819"/>
      <c r="K1930" s="820"/>
      <c r="L1930" s="819"/>
      <c r="M1930" s="652"/>
      <c r="N1930" s="652"/>
      <c r="O1930" s="652"/>
    </row>
    <row r="1931" spans="2:15" s="619" customFormat="1">
      <c r="B1931" s="818"/>
      <c r="C1931" s="818"/>
      <c r="D1931" s="819"/>
      <c r="E1931" s="819"/>
      <c r="F1931" s="819"/>
      <c r="G1931" s="819"/>
      <c r="H1931" s="819"/>
      <c r="I1931" s="819"/>
      <c r="J1931" s="819"/>
      <c r="K1931" s="820"/>
      <c r="L1931" s="819"/>
      <c r="M1931" s="652"/>
      <c r="N1931" s="652"/>
      <c r="O1931" s="652"/>
    </row>
    <row r="1932" spans="2:15" s="619" customFormat="1">
      <c r="B1932" s="818"/>
      <c r="C1932" s="818"/>
      <c r="D1932" s="819"/>
      <c r="E1932" s="819"/>
      <c r="F1932" s="819"/>
      <c r="G1932" s="819"/>
      <c r="H1932" s="819"/>
      <c r="I1932" s="819"/>
      <c r="J1932" s="819"/>
      <c r="K1932" s="820"/>
      <c r="L1932" s="819"/>
      <c r="M1932" s="652"/>
      <c r="N1932" s="652"/>
      <c r="O1932" s="652"/>
    </row>
    <row r="1933" spans="2:15" s="619" customFormat="1">
      <c r="B1933" s="818"/>
      <c r="C1933" s="818"/>
      <c r="D1933" s="819"/>
      <c r="E1933" s="819"/>
      <c r="F1933" s="819"/>
      <c r="G1933" s="819"/>
      <c r="H1933" s="819"/>
      <c r="I1933" s="819"/>
      <c r="J1933" s="819"/>
      <c r="K1933" s="820"/>
      <c r="L1933" s="819"/>
      <c r="M1933" s="652"/>
      <c r="N1933" s="652"/>
      <c r="O1933" s="652"/>
    </row>
    <row r="1934" spans="2:15" s="619" customFormat="1">
      <c r="B1934" s="818"/>
      <c r="C1934" s="818"/>
      <c r="D1934" s="819"/>
      <c r="E1934" s="819"/>
      <c r="F1934" s="819"/>
      <c r="G1934" s="819"/>
      <c r="H1934" s="819"/>
      <c r="I1934" s="819"/>
      <c r="J1934" s="819"/>
      <c r="K1934" s="820"/>
      <c r="L1934" s="819"/>
      <c r="M1934" s="652"/>
      <c r="N1934" s="652"/>
      <c r="O1934" s="652"/>
    </row>
    <row r="1935" spans="2:15" s="619" customFormat="1">
      <c r="B1935" s="818"/>
      <c r="C1935" s="818"/>
      <c r="D1935" s="819"/>
      <c r="E1935" s="819"/>
      <c r="F1935" s="819"/>
      <c r="G1935" s="819"/>
      <c r="H1935" s="819"/>
      <c r="I1935" s="819"/>
      <c r="J1935" s="819"/>
      <c r="K1935" s="820"/>
      <c r="L1935" s="819"/>
      <c r="M1935" s="652"/>
      <c r="N1935" s="652"/>
      <c r="O1935" s="652"/>
    </row>
    <row r="1936" spans="2:15" s="619" customFormat="1">
      <c r="B1936" s="818"/>
      <c r="C1936" s="818"/>
      <c r="D1936" s="819"/>
      <c r="E1936" s="819"/>
      <c r="F1936" s="819"/>
      <c r="G1936" s="819"/>
      <c r="H1936" s="819"/>
      <c r="I1936" s="819"/>
      <c r="J1936" s="819"/>
      <c r="K1936" s="820"/>
      <c r="L1936" s="819"/>
      <c r="M1936" s="652"/>
      <c r="N1936" s="652"/>
      <c r="O1936" s="652"/>
    </row>
    <row r="1937" spans="2:15" s="619" customFormat="1">
      <c r="B1937" s="818"/>
      <c r="C1937" s="818"/>
      <c r="D1937" s="819"/>
      <c r="E1937" s="819"/>
      <c r="F1937" s="819"/>
      <c r="G1937" s="819"/>
      <c r="H1937" s="819"/>
      <c r="I1937" s="819"/>
      <c r="J1937" s="819"/>
      <c r="K1937" s="820"/>
      <c r="L1937" s="819"/>
      <c r="M1937" s="652"/>
      <c r="N1937" s="652"/>
      <c r="O1937" s="652"/>
    </row>
    <row r="1938" spans="2:15" s="619" customFormat="1">
      <c r="B1938" s="818"/>
      <c r="C1938" s="818"/>
      <c r="D1938" s="819"/>
      <c r="E1938" s="819"/>
      <c r="F1938" s="819"/>
      <c r="G1938" s="819"/>
      <c r="H1938" s="819"/>
      <c r="I1938" s="819"/>
      <c r="J1938" s="819"/>
      <c r="K1938" s="820"/>
      <c r="L1938" s="819"/>
      <c r="M1938" s="652"/>
      <c r="N1938" s="652"/>
      <c r="O1938" s="652"/>
    </row>
    <row r="1939" spans="2:15" s="619" customFormat="1">
      <c r="B1939" s="818"/>
      <c r="C1939" s="818"/>
      <c r="D1939" s="819"/>
      <c r="E1939" s="819"/>
      <c r="F1939" s="819"/>
      <c r="G1939" s="819"/>
      <c r="H1939" s="819"/>
      <c r="I1939" s="819"/>
      <c r="J1939" s="819"/>
      <c r="K1939" s="820"/>
      <c r="L1939" s="819"/>
      <c r="M1939" s="652"/>
      <c r="N1939" s="652"/>
      <c r="O1939" s="652"/>
    </row>
    <row r="1940" spans="2:15" s="619" customFormat="1">
      <c r="B1940" s="818"/>
      <c r="C1940" s="818"/>
      <c r="D1940" s="819"/>
      <c r="E1940" s="819"/>
      <c r="F1940" s="819"/>
      <c r="G1940" s="819"/>
      <c r="H1940" s="819"/>
      <c r="I1940" s="819"/>
      <c r="J1940" s="819"/>
      <c r="K1940" s="820"/>
      <c r="L1940" s="819"/>
      <c r="M1940" s="652"/>
      <c r="N1940" s="652"/>
      <c r="O1940" s="652"/>
    </row>
    <row r="1941" spans="2:15" s="619" customFormat="1">
      <c r="B1941" s="818"/>
      <c r="C1941" s="818"/>
      <c r="D1941" s="819"/>
      <c r="E1941" s="819"/>
      <c r="F1941" s="819"/>
      <c r="G1941" s="819"/>
      <c r="H1941" s="819"/>
      <c r="I1941" s="819"/>
      <c r="J1941" s="819"/>
      <c r="K1941" s="820"/>
      <c r="L1941" s="819"/>
      <c r="M1941" s="652"/>
      <c r="N1941" s="652"/>
      <c r="O1941" s="652"/>
    </row>
    <row r="1942" spans="2:15" s="619" customFormat="1">
      <c r="B1942" s="818"/>
      <c r="C1942" s="818"/>
      <c r="D1942" s="819"/>
      <c r="E1942" s="819"/>
      <c r="F1942" s="819"/>
      <c r="G1942" s="819"/>
      <c r="H1942" s="819"/>
      <c r="I1942" s="819"/>
      <c r="J1942" s="819"/>
      <c r="K1942" s="820"/>
      <c r="L1942" s="819"/>
      <c r="M1942" s="652"/>
      <c r="N1942" s="652"/>
      <c r="O1942" s="652"/>
    </row>
    <row r="1943" spans="2:15" s="619" customFormat="1">
      <c r="B1943" s="818"/>
      <c r="C1943" s="818"/>
      <c r="D1943" s="819"/>
      <c r="E1943" s="819"/>
      <c r="F1943" s="819"/>
      <c r="G1943" s="819"/>
      <c r="H1943" s="819"/>
      <c r="I1943" s="819"/>
      <c r="J1943" s="819"/>
      <c r="K1943" s="820"/>
      <c r="L1943" s="819"/>
      <c r="M1943" s="652"/>
      <c r="N1943" s="652"/>
      <c r="O1943" s="652"/>
    </row>
    <row r="1944" spans="2:15" s="619" customFormat="1">
      <c r="B1944" s="818"/>
      <c r="C1944" s="818"/>
      <c r="D1944" s="819"/>
      <c r="E1944" s="819"/>
      <c r="F1944" s="819"/>
      <c r="G1944" s="819"/>
      <c r="H1944" s="819"/>
      <c r="I1944" s="819"/>
      <c r="J1944" s="819"/>
      <c r="K1944" s="820"/>
      <c r="L1944" s="819"/>
      <c r="M1944" s="652"/>
      <c r="N1944" s="652"/>
      <c r="O1944" s="652"/>
    </row>
    <row r="1945" spans="2:15" s="619" customFormat="1">
      <c r="B1945" s="818"/>
      <c r="C1945" s="818"/>
      <c r="D1945" s="819"/>
      <c r="E1945" s="819"/>
      <c r="F1945" s="819"/>
      <c r="G1945" s="819"/>
      <c r="H1945" s="819"/>
      <c r="I1945" s="819"/>
      <c r="J1945" s="819"/>
      <c r="K1945" s="820"/>
      <c r="L1945" s="819"/>
      <c r="M1945" s="652"/>
      <c r="N1945" s="652"/>
      <c r="O1945" s="652"/>
    </row>
    <row r="1946" spans="2:15" s="619" customFormat="1">
      <c r="B1946" s="818"/>
      <c r="C1946" s="818"/>
      <c r="D1946" s="819"/>
      <c r="E1946" s="819"/>
      <c r="F1946" s="819"/>
      <c r="G1946" s="819"/>
      <c r="H1946" s="819"/>
      <c r="I1946" s="819"/>
      <c r="J1946" s="819"/>
      <c r="K1946" s="820"/>
      <c r="L1946" s="819"/>
      <c r="M1946" s="652"/>
      <c r="N1946" s="652"/>
      <c r="O1946" s="652"/>
    </row>
    <row r="1947" spans="2:15" s="619" customFormat="1">
      <c r="B1947" s="818"/>
      <c r="C1947" s="818"/>
      <c r="D1947" s="819"/>
      <c r="E1947" s="819"/>
      <c r="F1947" s="819"/>
      <c r="G1947" s="819"/>
      <c r="H1947" s="819"/>
      <c r="I1947" s="819"/>
      <c r="J1947" s="819"/>
      <c r="K1947" s="820"/>
      <c r="L1947" s="819"/>
      <c r="M1947" s="652"/>
      <c r="N1947" s="652"/>
      <c r="O1947" s="652"/>
    </row>
    <row r="1948" spans="2:15" s="619" customFormat="1">
      <c r="B1948" s="818"/>
      <c r="C1948" s="818"/>
      <c r="D1948" s="819"/>
      <c r="E1948" s="819"/>
      <c r="F1948" s="819"/>
      <c r="G1948" s="819"/>
      <c r="H1948" s="819"/>
      <c r="I1948" s="819"/>
      <c r="J1948" s="819"/>
      <c r="K1948" s="820"/>
      <c r="L1948" s="819"/>
      <c r="M1948" s="652"/>
      <c r="N1948" s="652"/>
      <c r="O1948" s="652"/>
    </row>
    <row r="1949" spans="2:15" s="619" customFormat="1">
      <c r="B1949" s="818"/>
      <c r="C1949" s="818"/>
      <c r="D1949" s="819"/>
      <c r="E1949" s="819"/>
      <c r="F1949" s="819"/>
      <c r="G1949" s="819"/>
      <c r="H1949" s="819"/>
      <c r="I1949" s="819"/>
      <c r="J1949" s="819"/>
      <c r="K1949" s="820"/>
      <c r="L1949" s="819"/>
      <c r="M1949" s="652"/>
      <c r="N1949" s="652"/>
      <c r="O1949" s="652"/>
    </row>
    <row r="1950" spans="2:15" s="619" customFormat="1">
      <c r="B1950" s="818"/>
      <c r="C1950" s="818"/>
      <c r="D1950" s="819"/>
      <c r="E1950" s="819"/>
      <c r="F1950" s="819"/>
      <c r="G1950" s="819"/>
      <c r="H1950" s="819"/>
      <c r="I1950" s="819"/>
      <c r="J1950" s="819"/>
      <c r="K1950" s="820"/>
      <c r="L1950" s="819"/>
      <c r="M1950" s="652"/>
      <c r="N1950" s="652"/>
      <c r="O1950" s="652"/>
    </row>
    <row r="1951" spans="2:15" s="619" customFormat="1">
      <c r="B1951" s="818"/>
      <c r="C1951" s="818"/>
      <c r="D1951" s="819"/>
      <c r="E1951" s="819"/>
      <c r="F1951" s="819"/>
      <c r="G1951" s="819"/>
      <c r="H1951" s="819"/>
      <c r="I1951" s="819"/>
      <c r="J1951" s="819"/>
      <c r="K1951" s="820"/>
      <c r="L1951" s="819"/>
      <c r="M1951" s="652"/>
      <c r="N1951" s="652"/>
      <c r="O1951" s="652"/>
    </row>
    <row r="1952" spans="2:15" s="619" customFormat="1">
      <c r="B1952" s="818"/>
      <c r="C1952" s="818"/>
      <c r="D1952" s="819"/>
      <c r="E1952" s="819"/>
      <c r="F1952" s="819"/>
      <c r="G1952" s="819"/>
      <c r="H1952" s="819"/>
      <c r="I1952" s="819"/>
      <c r="J1952" s="819"/>
      <c r="K1952" s="820"/>
      <c r="L1952" s="819"/>
      <c r="M1952" s="652"/>
      <c r="N1952" s="652"/>
      <c r="O1952" s="652"/>
    </row>
    <row r="1953" spans="2:15" s="619" customFormat="1">
      <c r="B1953" s="818"/>
      <c r="C1953" s="818"/>
      <c r="D1953" s="819"/>
      <c r="E1953" s="819"/>
      <c r="F1953" s="819"/>
      <c r="G1953" s="819"/>
      <c r="H1953" s="819"/>
      <c r="I1953" s="819"/>
      <c r="J1953" s="819"/>
      <c r="K1953" s="820"/>
      <c r="L1953" s="819"/>
      <c r="M1953" s="652"/>
      <c r="N1953" s="652"/>
      <c r="O1953" s="652"/>
    </row>
    <row r="1954" spans="2:15" s="619" customFormat="1">
      <c r="B1954" s="818"/>
      <c r="C1954" s="818"/>
      <c r="D1954" s="819"/>
      <c r="E1954" s="819"/>
      <c r="F1954" s="819"/>
      <c r="G1954" s="819"/>
      <c r="H1954" s="819"/>
      <c r="I1954" s="819"/>
      <c r="J1954" s="819"/>
      <c r="K1954" s="820"/>
      <c r="L1954" s="819"/>
      <c r="M1954" s="652"/>
      <c r="N1954" s="652"/>
      <c r="O1954" s="652"/>
    </row>
    <row r="1955" spans="2:15" s="619" customFormat="1">
      <c r="B1955" s="818"/>
      <c r="C1955" s="818"/>
      <c r="D1955" s="819"/>
      <c r="E1955" s="819"/>
      <c r="F1955" s="819"/>
      <c r="G1955" s="819"/>
      <c r="H1955" s="819"/>
      <c r="I1955" s="819"/>
      <c r="J1955" s="819"/>
      <c r="K1955" s="820"/>
      <c r="L1955" s="819"/>
      <c r="M1955" s="652"/>
      <c r="N1955" s="652"/>
      <c r="O1955" s="652"/>
    </row>
    <row r="1956" spans="2:15" s="619" customFormat="1">
      <c r="B1956" s="818"/>
      <c r="C1956" s="818"/>
      <c r="D1956" s="819"/>
      <c r="E1956" s="819"/>
      <c r="F1956" s="819"/>
      <c r="G1956" s="819"/>
      <c r="H1956" s="819"/>
      <c r="I1956" s="819"/>
      <c r="J1956" s="819"/>
      <c r="K1956" s="820"/>
      <c r="L1956" s="819"/>
      <c r="M1956" s="652"/>
      <c r="N1956" s="652"/>
      <c r="O1956" s="652"/>
    </row>
    <row r="1957" spans="2:15" s="619" customFormat="1">
      <c r="B1957" s="818"/>
      <c r="C1957" s="818"/>
      <c r="D1957" s="819"/>
      <c r="E1957" s="819"/>
      <c r="F1957" s="819"/>
      <c r="G1957" s="819"/>
      <c r="H1957" s="819"/>
      <c r="I1957" s="819"/>
      <c r="J1957" s="819"/>
      <c r="K1957" s="820"/>
      <c r="L1957" s="819"/>
      <c r="M1957" s="652"/>
      <c r="N1957" s="652"/>
      <c r="O1957" s="652"/>
    </row>
    <row r="1958" spans="2:15" s="619" customFormat="1">
      <c r="B1958" s="818"/>
      <c r="C1958" s="818"/>
      <c r="D1958" s="819"/>
      <c r="E1958" s="819"/>
      <c r="F1958" s="819"/>
      <c r="G1958" s="819"/>
      <c r="H1958" s="819"/>
      <c r="I1958" s="819"/>
      <c r="J1958" s="819"/>
      <c r="K1958" s="820"/>
      <c r="L1958" s="819"/>
      <c r="M1958" s="652"/>
      <c r="N1958" s="652"/>
      <c r="O1958" s="652"/>
    </row>
    <row r="1959" spans="2:15" s="619" customFormat="1">
      <c r="B1959" s="818"/>
      <c r="C1959" s="818"/>
      <c r="D1959" s="819"/>
      <c r="E1959" s="819"/>
      <c r="F1959" s="819"/>
      <c r="G1959" s="819"/>
      <c r="H1959" s="819"/>
      <c r="I1959" s="819"/>
      <c r="J1959" s="819"/>
      <c r="K1959" s="820"/>
      <c r="L1959" s="819"/>
      <c r="M1959" s="652"/>
      <c r="N1959" s="652"/>
      <c r="O1959" s="652"/>
    </row>
    <row r="1960" spans="2:15" s="619" customFormat="1">
      <c r="B1960" s="818"/>
      <c r="C1960" s="818"/>
      <c r="D1960" s="819"/>
      <c r="E1960" s="819"/>
      <c r="F1960" s="819"/>
      <c r="G1960" s="819"/>
      <c r="H1960" s="819"/>
      <c r="I1960" s="819"/>
      <c r="J1960" s="819"/>
      <c r="K1960" s="820"/>
      <c r="L1960" s="819"/>
      <c r="M1960" s="652"/>
      <c r="N1960" s="652"/>
      <c r="O1960" s="652"/>
    </row>
    <row r="1961" spans="2:15" s="619" customFormat="1">
      <c r="B1961" s="818"/>
      <c r="C1961" s="818"/>
      <c r="D1961" s="819"/>
      <c r="E1961" s="819"/>
      <c r="F1961" s="819"/>
      <c r="G1961" s="819"/>
      <c r="H1961" s="819"/>
      <c r="I1961" s="819"/>
      <c r="J1961" s="819"/>
      <c r="K1961" s="820"/>
      <c r="L1961" s="819"/>
      <c r="M1961" s="652"/>
      <c r="N1961" s="652"/>
      <c r="O1961" s="652"/>
    </row>
    <row r="1962" spans="2:15" s="619" customFormat="1">
      <c r="B1962" s="818"/>
      <c r="C1962" s="818"/>
      <c r="D1962" s="819"/>
      <c r="E1962" s="819"/>
      <c r="F1962" s="819"/>
      <c r="G1962" s="819"/>
      <c r="H1962" s="819"/>
      <c r="I1962" s="819"/>
      <c r="J1962" s="819"/>
      <c r="K1962" s="820"/>
      <c r="L1962" s="819"/>
      <c r="M1962" s="652"/>
      <c r="N1962" s="652"/>
      <c r="O1962" s="652"/>
    </row>
    <row r="1963" spans="2:15" s="619" customFormat="1">
      <c r="B1963" s="818"/>
      <c r="C1963" s="818"/>
      <c r="D1963" s="819"/>
      <c r="E1963" s="819"/>
      <c r="F1963" s="819"/>
      <c r="G1963" s="819"/>
      <c r="H1963" s="819"/>
      <c r="I1963" s="819"/>
      <c r="J1963" s="819"/>
      <c r="K1963" s="820"/>
      <c r="L1963" s="819"/>
      <c r="M1963" s="652"/>
      <c r="N1963" s="652"/>
      <c r="O1963" s="652"/>
    </row>
    <row r="1964" spans="2:15" s="619" customFormat="1">
      <c r="B1964" s="818"/>
      <c r="C1964" s="818"/>
      <c r="D1964" s="819"/>
      <c r="E1964" s="819"/>
      <c r="F1964" s="819"/>
      <c r="G1964" s="819"/>
      <c r="H1964" s="819"/>
      <c r="I1964" s="819"/>
      <c r="J1964" s="819"/>
      <c r="K1964" s="820"/>
      <c r="L1964" s="819"/>
      <c r="M1964" s="652"/>
      <c r="N1964" s="652"/>
      <c r="O1964" s="652"/>
    </row>
    <row r="1965" spans="2:15" s="619" customFormat="1">
      <c r="B1965" s="818"/>
      <c r="C1965" s="818"/>
      <c r="D1965" s="819"/>
      <c r="E1965" s="819"/>
      <c r="F1965" s="819"/>
      <c r="G1965" s="819"/>
      <c r="H1965" s="819"/>
      <c r="I1965" s="819"/>
      <c r="J1965" s="819"/>
      <c r="K1965" s="820"/>
      <c r="L1965" s="819"/>
      <c r="M1965" s="652"/>
      <c r="N1965" s="652"/>
      <c r="O1965" s="652"/>
    </row>
    <row r="1966" spans="2:15" s="619" customFormat="1">
      <c r="B1966" s="818"/>
      <c r="C1966" s="818"/>
      <c r="D1966" s="819"/>
      <c r="E1966" s="819"/>
      <c r="F1966" s="819"/>
      <c r="G1966" s="819"/>
      <c r="H1966" s="819"/>
      <c r="I1966" s="819"/>
      <c r="J1966" s="819"/>
      <c r="K1966" s="820"/>
      <c r="L1966" s="819"/>
      <c r="M1966" s="652"/>
      <c r="N1966" s="652"/>
      <c r="O1966" s="652"/>
    </row>
    <row r="1967" spans="2:15" s="619" customFormat="1">
      <c r="B1967" s="818"/>
      <c r="C1967" s="818"/>
      <c r="D1967" s="819"/>
      <c r="E1967" s="819"/>
      <c r="F1967" s="819"/>
      <c r="G1967" s="819"/>
      <c r="H1967" s="819"/>
      <c r="I1967" s="819"/>
      <c r="J1967" s="819"/>
      <c r="K1967" s="820"/>
      <c r="L1967" s="819"/>
      <c r="M1967" s="652"/>
      <c r="N1967" s="652"/>
      <c r="O1967" s="652"/>
    </row>
    <row r="1968" spans="2:15" s="619" customFormat="1">
      <c r="B1968" s="818"/>
      <c r="C1968" s="818"/>
      <c r="D1968" s="819"/>
      <c r="E1968" s="819"/>
      <c r="F1968" s="819"/>
      <c r="G1968" s="819"/>
      <c r="H1968" s="819"/>
      <c r="I1968" s="819"/>
      <c r="J1968" s="819"/>
      <c r="K1968" s="820"/>
      <c r="L1968" s="819"/>
      <c r="M1968" s="652"/>
      <c r="N1968" s="652"/>
      <c r="O1968" s="652"/>
    </row>
    <row r="1969" spans="2:15" s="619" customFormat="1">
      <c r="B1969" s="818"/>
      <c r="C1969" s="818"/>
      <c r="D1969" s="819"/>
      <c r="E1969" s="819"/>
      <c r="F1969" s="819"/>
      <c r="G1969" s="819"/>
      <c r="H1969" s="819"/>
      <c r="I1969" s="819"/>
      <c r="J1969" s="819"/>
      <c r="K1969" s="820"/>
      <c r="L1969" s="819"/>
      <c r="M1969" s="652"/>
      <c r="N1969" s="652"/>
      <c r="O1969" s="652"/>
    </row>
    <row r="1970" spans="2:15" s="619" customFormat="1">
      <c r="B1970" s="818"/>
      <c r="C1970" s="818"/>
      <c r="D1970" s="819"/>
      <c r="E1970" s="819"/>
      <c r="F1970" s="819"/>
      <c r="G1970" s="819"/>
      <c r="H1970" s="819"/>
      <c r="I1970" s="819"/>
      <c r="J1970" s="819"/>
      <c r="K1970" s="820"/>
      <c r="L1970" s="819"/>
      <c r="M1970" s="652"/>
      <c r="N1970" s="652"/>
      <c r="O1970" s="652"/>
    </row>
    <row r="1971" spans="2:15" s="619" customFormat="1">
      <c r="B1971" s="818"/>
      <c r="C1971" s="818"/>
      <c r="D1971" s="819"/>
      <c r="E1971" s="819"/>
      <c r="F1971" s="819"/>
      <c r="G1971" s="819"/>
      <c r="H1971" s="819"/>
      <c r="I1971" s="819"/>
      <c r="J1971" s="819"/>
      <c r="K1971" s="820"/>
      <c r="L1971" s="819"/>
      <c r="M1971" s="652"/>
      <c r="N1971" s="652"/>
      <c r="O1971" s="652"/>
    </row>
    <row r="1972" spans="2:15" s="619" customFormat="1">
      <c r="B1972" s="818"/>
      <c r="C1972" s="818"/>
      <c r="D1972" s="819"/>
      <c r="E1972" s="819"/>
      <c r="F1972" s="819"/>
      <c r="G1972" s="819"/>
      <c r="H1972" s="819"/>
      <c r="I1972" s="819"/>
      <c r="J1972" s="819"/>
      <c r="K1972" s="820"/>
      <c r="L1972" s="819"/>
      <c r="M1972" s="652"/>
      <c r="N1972" s="652"/>
      <c r="O1972" s="652"/>
    </row>
    <row r="1973" spans="2:15" s="619" customFormat="1">
      <c r="B1973" s="818"/>
      <c r="C1973" s="818"/>
      <c r="D1973" s="819"/>
      <c r="E1973" s="819"/>
      <c r="F1973" s="819"/>
      <c r="G1973" s="819"/>
      <c r="H1973" s="819"/>
      <c r="I1973" s="819"/>
      <c r="J1973" s="819"/>
      <c r="K1973" s="820"/>
      <c r="L1973" s="819"/>
      <c r="M1973" s="652"/>
      <c r="N1973" s="652"/>
      <c r="O1973" s="652"/>
    </row>
    <row r="1974" spans="2:15" s="619" customFormat="1">
      <c r="B1974" s="818"/>
      <c r="C1974" s="818"/>
      <c r="D1974" s="819"/>
      <c r="E1974" s="819"/>
      <c r="F1974" s="819"/>
      <c r="G1974" s="819"/>
      <c r="H1974" s="819"/>
      <c r="I1974" s="819"/>
      <c r="J1974" s="819"/>
      <c r="K1974" s="820"/>
      <c r="L1974" s="819"/>
      <c r="M1974" s="652"/>
      <c r="N1974" s="652"/>
      <c r="O1974" s="652"/>
    </row>
    <row r="1975" spans="2:15" s="619" customFormat="1">
      <c r="B1975" s="818"/>
      <c r="C1975" s="818"/>
      <c r="D1975" s="819"/>
      <c r="E1975" s="819"/>
      <c r="F1975" s="819"/>
      <c r="G1975" s="819"/>
      <c r="H1975" s="819"/>
      <c r="I1975" s="819"/>
      <c r="J1975" s="819"/>
      <c r="K1975" s="820"/>
      <c r="L1975" s="819"/>
      <c r="M1975" s="652"/>
      <c r="N1975" s="652"/>
      <c r="O1975" s="652"/>
    </row>
    <row r="1976" spans="2:15" s="619" customFormat="1">
      <c r="B1976" s="818"/>
      <c r="C1976" s="818"/>
      <c r="D1976" s="819"/>
      <c r="E1976" s="819"/>
      <c r="F1976" s="819"/>
      <c r="G1976" s="819"/>
      <c r="H1976" s="819"/>
      <c r="I1976" s="819"/>
      <c r="J1976" s="819"/>
      <c r="K1976" s="820"/>
      <c r="L1976" s="819"/>
      <c r="M1976" s="652"/>
      <c r="N1976" s="652"/>
      <c r="O1976" s="652"/>
    </row>
    <row r="1977" spans="2:15" s="619" customFormat="1">
      <c r="B1977" s="818"/>
      <c r="C1977" s="818"/>
      <c r="D1977" s="819"/>
      <c r="E1977" s="819"/>
      <c r="F1977" s="819"/>
      <c r="G1977" s="819"/>
      <c r="H1977" s="819"/>
      <c r="I1977" s="819"/>
      <c r="J1977" s="819"/>
      <c r="K1977" s="820"/>
      <c r="L1977" s="819"/>
      <c r="M1977" s="652"/>
      <c r="N1977" s="652"/>
      <c r="O1977" s="652"/>
    </row>
    <row r="1978" spans="2:15" s="619" customFormat="1">
      <c r="B1978" s="818"/>
      <c r="C1978" s="818"/>
      <c r="D1978" s="819"/>
      <c r="E1978" s="819"/>
      <c r="F1978" s="819"/>
      <c r="G1978" s="819"/>
      <c r="H1978" s="819"/>
      <c r="I1978" s="819"/>
      <c r="J1978" s="819"/>
      <c r="K1978" s="820"/>
      <c r="L1978" s="819"/>
      <c r="M1978" s="652"/>
      <c r="N1978" s="652"/>
      <c r="O1978" s="652"/>
    </row>
    <row r="1979" spans="2:15" s="619" customFormat="1">
      <c r="B1979" s="818"/>
      <c r="C1979" s="818"/>
      <c r="D1979" s="819"/>
      <c r="E1979" s="819"/>
      <c r="F1979" s="819"/>
      <c r="G1979" s="819"/>
      <c r="H1979" s="819"/>
      <c r="I1979" s="819"/>
      <c r="J1979" s="819"/>
      <c r="K1979" s="820"/>
      <c r="L1979" s="819"/>
      <c r="M1979" s="652"/>
      <c r="N1979" s="652"/>
      <c r="O1979" s="652"/>
    </row>
    <row r="1980" spans="2:15" s="619" customFormat="1">
      <c r="B1980" s="818"/>
      <c r="C1980" s="818"/>
      <c r="D1980" s="819"/>
      <c r="E1980" s="819"/>
      <c r="F1980" s="819"/>
      <c r="G1980" s="819"/>
      <c r="H1980" s="819"/>
      <c r="I1980" s="819"/>
      <c r="J1980" s="819"/>
      <c r="K1980" s="820"/>
      <c r="L1980" s="819"/>
      <c r="M1980" s="652"/>
      <c r="N1980" s="652"/>
      <c r="O1980" s="652"/>
    </row>
    <row r="1981" spans="2:15" s="619" customFormat="1">
      <c r="B1981" s="818"/>
      <c r="C1981" s="818"/>
      <c r="D1981" s="819"/>
      <c r="E1981" s="819"/>
      <c r="F1981" s="819"/>
      <c r="G1981" s="819"/>
      <c r="H1981" s="819"/>
      <c r="I1981" s="819"/>
      <c r="J1981" s="819"/>
      <c r="K1981" s="820"/>
      <c r="L1981" s="819"/>
      <c r="M1981" s="652"/>
      <c r="N1981" s="652"/>
      <c r="O1981" s="652"/>
    </row>
    <row r="1982" spans="2:15" s="619" customFormat="1">
      <c r="B1982" s="818"/>
      <c r="C1982" s="818"/>
      <c r="D1982" s="819"/>
      <c r="E1982" s="819"/>
      <c r="F1982" s="819"/>
      <c r="G1982" s="819"/>
      <c r="H1982" s="819"/>
      <c r="I1982" s="819"/>
      <c r="J1982" s="819"/>
      <c r="K1982" s="820"/>
      <c r="L1982" s="819"/>
      <c r="M1982" s="652"/>
      <c r="N1982" s="652"/>
      <c r="O1982" s="652"/>
    </row>
    <row r="1983" spans="2:15" s="619" customFormat="1">
      <c r="B1983" s="818"/>
      <c r="C1983" s="818"/>
      <c r="D1983" s="819"/>
      <c r="E1983" s="819"/>
      <c r="F1983" s="819"/>
      <c r="G1983" s="819"/>
      <c r="H1983" s="819"/>
      <c r="I1983" s="819"/>
      <c r="J1983" s="819"/>
      <c r="K1983" s="820"/>
      <c r="L1983" s="819"/>
      <c r="M1983" s="652"/>
      <c r="N1983" s="652"/>
      <c r="O1983" s="652"/>
    </row>
    <row r="1984" spans="2:15" s="619" customFormat="1">
      <c r="B1984" s="818"/>
      <c r="C1984" s="818"/>
      <c r="D1984" s="819"/>
      <c r="E1984" s="819"/>
      <c r="F1984" s="819"/>
      <c r="G1984" s="819"/>
      <c r="H1984" s="819"/>
      <c r="I1984" s="819"/>
      <c r="J1984" s="819"/>
      <c r="K1984" s="820"/>
      <c r="L1984" s="819"/>
      <c r="M1984" s="652"/>
      <c r="N1984" s="652"/>
      <c r="O1984" s="652"/>
    </row>
    <row r="1985" spans="2:15" s="619" customFormat="1">
      <c r="B1985" s="818"/>
      <c r="C1985" s="818"/>
      <c r="D1985" s="819"/>
      <c r="E1985" s="819"/>
      <c r="F1985" s="819"/>
      <c r="G1985" s="819"/>
      <c r="H1985" s="819"/>
      <c r="I1985" s="819"/>
      <c r="J1985" s="819"/>
      <c r="K1985" s="820"/>
      <c r="L1985" s="819"/>
      <c r="M1985" s="652"/>
      <c r="N1985" s="652"/>
      <c r="O1985" s="652"/>
    </row>
    <row r="1986" spans="2:15" s="619" customFormat="1">
      <c r="B1986" s="818"/>
      <c r="C1986" s="818"/>
      <c r="D1986" s="819"/>
      <c r="E1986" s="819"/>
      <c r="F1986" s="819"/>
      <c r="G1986" s="819"/>
      <c r="H1986" s="819"/>
      <c r="I1986" s="819"/>
      <c r="J1986" s="819"/>
      <c r="K1986" s="820"/>
      <c r="L1986" s="819"/>
      <c r="M1986" s="652"/>
      <c r="N1986" s="652"/>
      <c r="O1986" s="652"/>
    </row>
    <row r="1987" spans="2:15" s="619" customFormat="1">
      <c r="B1987" s="818"/>
      <c r="C1987" s="818"/>
      <c r="D1987" s="819"/>
      <c r="E1987" s="819"/>
      <c r="F1987" s="819"/>
      <c r="G1987" s="819"/>
      <c r="H1987" s="819"/>
      <c r="I1987" s="819"/>
      <c r="J1987" s="819"/>
      <c r="K1987" s="820"/>
      <c r="L1987" s="819"/>
      <c r="M1987" s="652"/>
      <c r="N1987" s="652"/>
      <c r="O1987" s="652"/>
    </row>
    <row r="1988" spans="2:15" s="619" customFormat="1">
      <c r="B1988" s="818"/>
      <c r="C1988" s="818"/>
      <c r="D1988" s="819"/>
      <c r="E1988" s="819"/>
      <c r="F1988" s="819"/>
      <c r="G1988" s="819"/>
      <c r="H1988" s="819"/>
      <c r="I1988" s="819"/>
      <c r="J1988" s="819"/>
      <c r="K1988" s="820"/>
      <c r="L1988" s="819"/>
      <c r="M1988" s="652"/>
      <c r="N1988" s="652"/>
      <c r="O1988" s="652"/>
    </row>
    <row r="1989" spans="2:15" s="619" customFormat="1">
      <c r="B1989" s="818"/>
      <c r="C1989" s="818"/>
      <c r="D1989" s="819"/>
      <c r="E1989" s="819"/>
      <c r="F1989" s="819"/>
      <c r="G1989" s="819"/>
      <c r="H1989" s="819"/>
      <c r="I1989" s="819"/>
      <c r="J1989" s="819"/>
      <c r="K1989" s="820"/>
      <c r="L1989" s="819"/>
      <c r="M1989" s="652"/>
      <c r="N1989" s="652"/>
      <c r="O1989" s="652"/>
    </row>
    <row r="1990" spans="2:15" s="619" customFormat="1">
      <c r="B1990" s="818"/>
      <c r="C1990" s="818"/>
      <c r="D1990" s="819"/>
      <c r="E1990" s="819"/>
      <c r="F1990" s="819"/>
      <c r="G1990" s="819"/>
      <c r="H1990" s="819"/>
      <c r="I1990" s="819"/>
      <c r="J1990" s="819"/>
      <c r="K1990" s="820"/>
      <c r="L1990" s="819"/>
      <c r="M1990" s="652"/>
      <c r="N1990" s="652"/>
      <c r="O1990" s="652"/>
    </row>
    <row r="1991" spans="2:15" s="619" customFormat="1">
      <c r="B1991" s="818"/>
      <c r="C1991" s="818"/>
      <c r="D1991" s="819"/>
      <c r="E1991" s="819"/>
      <c r="F1991" s="819"/>
      <c r="G1991" s="819"/>
      <c r="H1991" s="819"/>
      <c r="I1991" s="819"/>
      <c r="J1991" s="819"/>
      <c r="K1991" s="820"/>
      <c r="L1991" s="819"/>
      <c r="M1991" s="652"/>
      <c r="N1991" s="652"/>
      <c r="O1991" s="652"/>
    </row>
    <row r="1992" spans="2:15" s="619" customFormat="1">
      <c r="B1992" s="818"/>
      <c r="C1992" s="818"/>
      <c r="D1992" s="819"/>
      <c r="E1992" s="819"/>
      <c r="F1992" s="819"/>
      <c r="G1992" s="819"/>
      <c r="H1992" s="819"/>
      <c r="I1992" s="819"/>
      <c r="J1992" s="819"/>
      <c r="K1992" s="820"/>
      <c r="L1992" s="819"/>
      <c r="M1992" s="652"/>
      <c r="N1992" s="652"/>
      <c r="O1992" s="652"/>
    </row>
    <row r="1993" spans="2:15" s="619" customFormat="1">
      <c r="B1993" s="818"/>
      <c r="C1993" s="818"/>
      <c r="D1993" s="819"/>
      <c r="E1993" s="819"/>
      <c r="F1993" s="819"/>
      <c r="G1993" s="819"/>
      <c r="H1993" s="819"/>
      <c r="I1993" s="819"/>
      <c r="J1993" s="819"/>
      <c r="K1993" s="820"/>
      <c r="L1993" s="819"/>
      <c r="M1993" s="652"/>
      <c r="N1993" s="652"/>
      <c r="O1993" s="652"/>
    </row>
    <row r="1994" spans="2:15" s="619" customFormat="1">
      <c r="B1994" s="818"/>
      <c r="C1994" s="818"/>
      <c r="D1994" s="819"/>
      <c r="E1994" s="819"/>
      <c r="F1994" s="819"/>
      <c r="G1994" s="819"/>
      <c r="H1994" s="819"/>
      <c r="I1994" s="819"/>
      <c r="J1994" s="819"/>
      <c r="K1994" s="820"/>
      <c r="L1994" s="819"/>
      <c r="M1994" s="652"/>
      <c r="N1994" s="652"/>
      <c r="O1994" s="652"/>
    </row>
    <row r="1995" spans="2:15" s="619" customFormat="1">
      <c r="B1995" s="818"/>
      <c r="C1995" s="818"/>
      <c r="D1995" s="819"/>
      <c r="E1995" s="819"/>
      <c r="F1995" s="819"/>
      <c r="G1995" s="819"/>
      <c r="H1995" s="819"/>
      <c r="I1995" s="819"/>
      <c r="J1995" s="819"/>
      <c r="K1995" s="820"/>
      <c r="L1995" s="819"/>
      <c r="M1995" s="652"/>
      <c r="N1995" s="652"/>
      <c r="O1995" s="652"/>
    </row>
    <row r="1996" spans="2:15" s="619" customFormat="1">
      <c r="B1996" s="818"/>
      <c r="C1996" s="818"/>
      <c r="D1996" s="819"/>
      <c r="E1996" s="819"/>
      <c r="F1996" s="819"/>
      <c r="G1996" s="819"/>
      <c r="H1996" s="819"/>
      <c r="I1996" s="819"/>
      <c r="J1996" s="819"/>
      <c r="K1996" s="820"/>
      <c r="L1996" s="819"/>
      <c r="M1996" s="652"/>
      <c r="N1996" s="652"/>
      <c r="O1996" s="652"/>
    </row>
    <row r="1997" spans="2:15" s="619" customFormat="1">
      <c r="B1997" s="818"/>
      <c r="C1997" s="818"/>
      <c r="D1997" s="819"/>
      <c r="E1997" s="819"/>
      <c r="F1997" s="819"/>
      <c r="G1997" s="819"/>
      <c r="H1997" s="819"/>
      <c r="I1997" s="819"/>
      <c r="J1997" s="819"/>
      <c r="K1997" s="820"/>
      <c r="L1997" s="819"/>
      <c r="M1997" s="652"/>
      <c r="N1997" s="652"/>
      <c r="O1997" s="652"/>
    </row>
    <row r="1998" spans="2:15" s="619" customFormat="1">
      <c r="B1998" s="818"/>
      <c r="C1998" s="818"/>
      <c r="D1998" s="819"/>
      <c r="E1998" s="819"/>
      <c r="F1998" s="819"/>
      <c r="G1998" s="819"/>
      <c r="H1998" s="819"/>
      <c r="I1998" s="819"/>
      <c r="J1998" s="819"/>
      <c r="K1998" s="820"/>
      <c r="L1998" s="819"/>
      <c r="M1998" s="652"/>
      <c r="N1998" s="652"/>
      <c r="O1998" s="652"/>
    </row>
    <row r="1999" spans="2:15" s="619" customFormat="1">
      <c r="B1999" s="818"/>
      <c r="C1999" s="818"/>
      <c r="D1999" s="819"/>
      <c r="E1999" s="819"/>
      <c r="F1999" s="819"/>
      <c r="G1999" s="819"/>
      <c r="H1999" s="819"/>
      <c r="I1999" s="819"/>
      <c r="J1999" s="819"/>
      <c r="K1999" s="820"/>
      <c r="L1999" s="819"/>
      <c r="M1999" s="652"/>
      <c r="N1999" s="652"/>
      <c r="O1999" s="652"/>
    </row>
    <row r="2000" spans="2:15" s="619" customFormat="1">
      <c r="B2000" s="818"/>
      <c r="C2000" s="818"/>
      <c r="D2000" s="819"/>
      <c r="E2000" s="819"/>
      <c r="F2000" s="819"/>
      <c r="G2000" s="819"/>
      <c r="H2000" s="819"/>
      <c r="I2000" s="819"/>
      <c r="J2000" s="819"/>
      <c r="K2000" s="820"/>
      <c r="L2000" s="819"/>
      <c r="M2000" s="652"/>
      <c r="N2000" s="652"/>
      <c r="O2000" s="652"/>
    </row>
    <row r="2001" spans="2:15" s="619" customFormat="1">
      <c r="B2001" s="818"/>
      <c r="C2001" s="818"/>
      <c r="D2001" s="819"/>
      <c r="E2001" s="819"/>
      <c r="F2001" s="819"/>
      <c r="G2001" s="819"/>
      <c r="H2001" s="819"/>
      <c r="I2001" s="819"/>
      <c r="J2001" s="819"/>
      <c r="K2001" s="820"/>
      <c r="L2001" s="819"/>
      <c r="M2001" s="652"/>
      <c r="N2001" s="652"/>
      <c r="O2001" s="652"/>
    </row>
    <row r="2002" spans="2:15" s="619" customFormat="1">
      <c r="B2002" s="818"/>
      <c r="C2002" s="818"/>
      <c r="D2002" s="819"/>
      <c r="E2002" s="819"/>
      <c r="F2002" s="819"/>
      <c r="G2002" s="819"/>
      <c r="H2002" s="819"/>
      <c r="I2002" s="819"/>
      <c r="J2002" s="819"/>
      <c r="K2002" s="820"/>
      <c r="L2002" s="819"/>
      <c r="M2002" s="652"/>
      <c r="N2002" s="652"/>
      <c r="O2002" s="652"/>
    </row>
    <row r="2003" spans="2:15" s="619" customFormat="1">
      <c r="B2003" s="818"/>
      <c r="C2003" s="818"/>
      <c r="D2003" s="819"/>
      <c r="E2003" s="819"/>
      <c r="F2003" s="819"/>
      <c r="G2003" s="819"/>
      <c r="H2003" s="819"/>
      <c r="I2003" s="819"/>
      <c r="J2003" s="819"/>
      <c r="K2003" s="820"/>
      <c r="L2003" s="819"/>
      <c r="M2003" s="652"/>
      <c r="N2003" s="652"/>
      <c r="O2003" s="652"/>
    </row>
    <row r="2004" spans="2:15" s="619" customFormat="1">
      <c r="B2004" s="818"/>
      <c r="C2004" s="818"/>
      <c r="D2004" s="819"/>
      <c r="E2004" s="819"/>
      <c r="F2004" s="819"/>
      <c r="G2004" s="819"/>
      <c r="H2004" s="819"/>
      <c r="I2004" s="819"/>
      <c r="J2004" s="819"/>
      <c r="K2004" s="820"/>
      <c r="L2004" s="819"/>
      <c r="M2004" s="652"/>
      <c r="N2004" s="652"/>
      <c r="O2004" s="652"/>
    </row>
    <row r="2005" spans="2:15" s="619" customFormat="1">
      <c r="B2005" s="818"/>
      <c r="C2005" s="818"/>
      <c r="D2005" s="819"/>
      <c r="E2005" s="819"/>
      <c r="F2005" s="819"/>
      <c r="G2005" s="819"/>
      <c r="H2005" s="819"/>
      <c r="I2005" s="819"/>
      <c r="J2005" s="819"/>
      <c r="K2005" s="820"/>
      <c r="L2005" s="819"/>
      <c r="M2005" s="652"/>
      <c r="N2005" s="652"/>
      <c r="O2005" s="652"/>
    </row>
    <row r="2006" spans="2:15" s="619" customFormat="1">
      <c r="B2006" s="818"/>
      <c r="C2006" s="818"/>
      <c r="D2006" s="819"/>
      <c r="E2006" s="819"/>
      <c r="F2006" s="819"/>
      <c r="G2006" s="819"/>
      <c r="H2006" s="819"/>
      <c r="I2006" s="819"/>
      <c r="J2006" s="819"/>
      <c r="K2006" s="820"/>
      <c r="L2006" s="819"/>
      <c r="M2006" s="652"/>
      <c r="N2006" s="652"/>
      <c r="O2006" s="652"/>
    </row>
    <row r="2007" spans="2:15" s="619" customFormat="1">
      <c r="B2007" s="818"/>
      <c r="C2007" s="818"/>
      <c r="D2007" s="819"/>
      <c r="E2007" s="819"/>
      <c r="F2007" s="819"/>
      <c r="G2007" s="819"/>
      <c r="H2007" s="819"/>
      <c r="I2007" s="819"/>
      <c r="J2007" s="819"/>
      <c r="K2007" s="820"/>
      <c r="L2007" s="819"/>
      <c r="M2007" s="652"/>
      <c r="N2007" s="652"/>
      <c r="O2007" s="652"/>
    </row>
    <row r="2008" spans="2:15" s="619" customFormat="1">
      <c r="B2008" s="818"/>
      <c r="C2008" s="818"/>
      <c r="D2008" s="819"/>
      <c r="E2008" s="819"/>
      <c r="F2008" s="819"/>
      <c r="G2008" s="819"/>
      <c r="H2008" s="819"/>
      <c r="I2008" s="819"/>
      <c r="J2008" s="819"/>
      <c r="K2008" s="820"/>
      <c r="L2008" s="819"/>
      <c r="M2008" s="652"/>
      <c r="N2008" s="652"/>
      <c r="O2008" s="652"/>
    </row>
    <row r="2009" spans="2:15" s="619" customFormat="1">
      <c r="B2009" s="818"/>
      <c r="C2009" s="818"/>
      <c r="D2009" s="819"/>
      <c r="E2009" s="819"/>
      <c r="F2009" s="819"/>
      <c r="G2009" s="819"/>
      <c r="H2009" s="819"/>
      <c r="I2009" s="819"/>
      <c r="J2009" s="819"/>
      <c r="K2009" s="820"/>
      <c r="L2009" s="819"/>
      <c r="M2009" s="652"/>
      <c r="N2009" s="652"/>
      <c r="O2009" s="652"/>
    </row>
    <row r="2010" spans="2:15" s="619" customFormat="1">
      <c r="B2010" s="818"/>
      <c r="C2010" s="818"/>
      <c r="D2010" s="819"/>
      <c r="E2010" s="819"/>
      <c r="F2010" s="819"/>
      <c r="G2010" s="819"/>
      <c r="H2010" s="819"/>
      <c r="I2010" s="819"/>
      <c r="J2010" s="819"/>
      <c r="K2010" s="820"/>
      <c r="L2010" s="819"/>
      <c r="M2010" s="652"/>
      <c r="N2010" s="652"/>
      <c r="O2010" s="652"/>
    </row>
    <row r="2011" spans="2:15" s="619" customFormat="1">
      <c r="B2011" s="818"/>
      <c r="C2011" s="818"/>
      <c r="D2011" s="819"/>
      <c r="E2011" s="819"/>
      <c r="F2011" s="819"/>
      <c r="G2011" s="819"/>
      <c r="H2011" s="819"/>
      <c r="I2011" s="819"/>
      <c r="J2011" s="819"/>
      <c r="K2011" s="820"/>
      <c r="L2011" s="819"/>
      <c r="M2011" s="652"/>
      <c r="N2011" s="652"/>
      <c r="O2011" s="652"/>
    </row>
    <row r="2012" spans="2:15" s="619" customFormat="1">
      <c r="B2012" s="818"/>
      <c r="C2012" s="818"/>
      <c r="D2012" s="819"/>
      <c r="E2012" s="819"/>
      <c r="F2012" s="819"/>
      <c r="G2012" s="819"/>
      <c r="H2012" s="819"/>
      <c r="I2012" s="819"/>
      <c r="J2012" s="819"/>
      <c r="K2012" s="820"/>
      <c r="L2012" s="819"/>
      <c r="M2012" s="652"/>
      <c r="N2012" s="652"/>
      <c r="O2012" s="652"/>
    </row>
    <row r="2013" spans="2:15" s="619" customFormat="1">
      <c r="B2013" s="818"/>
      <c r="C2013" s="818"/>
      <c r="D2013" s="819"/>
      <c r="E2013" s="819"/>
      <c r="F2013" s="819"/>
      <c r="G2013" s="819"/>
      <c r="H2013" s="819"/>
      <c r="I2013" s="819"/>
      <c r="J2013" s="819"/>
      <c r="K2013" s="820"/>
      <c r="L2013" s="819"/>
      <c r="M2013" s="652"/>
      <c r="N2013" s="652"/>
      <c r="O2013" s="652"/>
    </row>
    <row r="2014" spans="2:15" s="619" customFormat="1">
      <c r="B2014" s="818"/>
      <c r="C2014" s="818"/>
      <c r="D2014" s="819"/>
      <c r="E2014" s="819"/>
      <c r="F2014" s="819"/>
      <c r="G2014" s="819"/>
      <c r="H2014" s="819"/>
      <c r="I2014" s="819"/>
      <c r="J2014" s="819"/>
      <c r="K2014" s="820"/>
      <c r="L2014" s="819"/>
      <c r="M2014" s="652"/>
      <c r="N2014" s="652"/>
      <c r="O2014" s="652"/>
    </row>
    <row r="2015" spans="2:15" s="619" customFormat="1">
      <c r="B2015" s="818"/>
      <c r="C2015" s="818"/>
      <c r="D2015" s="819"/>
      <c r="E2015" s="819"/>
      <c r="F2015" s="819"/>
      <c r="G2015" s="819"/>
      <c r="H2015" s="819"/>
      <c r="I2015" s="819"/>
      <c r="J2015" s="819"/>
      <c r="K2015" s="820"/>
      <c r="L2015" s="819"/>
      <c r="M2015" s="652"/>
      <c r="N2015" s="652"/>
      <c r="O2015" s="652"/>
    </row>
    <row r="2016" spans="2:15" s="619" customFormat="1">
      <c r="B2016" s="818"/>
      <c r="C2016" s="818"/>
      <c r="D2016" s="819"/>
      <c r="E2016" s="819"/>
      <c r="F2016" s="819"/>
      <c r="G2016" s="819"/>
      <c r="H2016" s="819"/>
      <c r="I2016" s="819"/>
      <c r="J2016" s="819"/>
      <c r="K2016" s="820"/>
      <c r="L2016" s="819"/>
      <c r="M2016" s="652"/>
      <c r="N2016" s="652"/>
      <c r="O2016" s="652"/>
    </row>
    <row r="2017" spans="2:15" s="619" customFormat="1">
      <c r="B2017" s="818"/>
      <c r="C2017" s="818"/>
      <c r="D2017" s="819"/>
      <c r="E2017" s="819"/>
      <c r="F2017" s="819"/>
      <c r="G2017" s="819"/>
      <c r="H2017" s="819"/>
      <c r="I2017" s="819"/>
      <c r="J2017" s="819"/>
      <c r="K2017" s="820"/>
      <c r="L2017" s="819"/>
      <c r="M2017" s="652"/>
      <c r="N2017" s="652"/>
      <c r="O2017" s="652"/>
    </row>
    <row r="2018" spans="2:15" s="619" customFormat="1">
      <c r="B2018" s="818"/>
      <c r="C2018" s="818"/>
      <c r="D2018" s="819"/>
      <c r="E2018" s="819"/>
      <c r="F2018" s="819"/>
      <c r="G2018" s="819"/>
      <c r="H2018" s="819"/>
      <c r="I2018" s="819"/>
      <c r="J2018" s="819"/>
      <c r="K2018" s="820"/>
      <c r="L2018" s="819"/>
      <c r="M2018" s="652"/>
      <c r="N2018" s="652"/>
      <c r="O2018" s="652"/>
    </row>
    <row r="2019" spans="2:15" s="619" customFormat="1">
      <c r="B2019" s="818"/>
      <c r="C2019" s="818"/>
      <c r="D2019" s="819"/>
      <c r="E2019" s="819"/>
      <c r="F2019" s="819"/>
      <c r="G2019" s="819"/>
      <c r="H2019" s="819"/>
      <c r="I2019" s="819"/>
      <c r="J2019" s="819"/>
      <c r="K2019" s="820"/>
      <c r="L2019" s="819"/>
      <c r="M2019" s="652"/>
      <c r="N2019" s="652"/>
      <c r="O2019" s="652"/>
    </row>
    <row r="2020" spans="2:15" s="619" customFormat="1">
      <c r="B2020" s="818"/>
      <c r="C2020" s="818"/>
      <c r="D2020" s="819"/>
      <c r="E2020" s="819"/>
      <c r="F2020" s="819"/>
      <c r="G2020" s="819"/>
      <c r="H2020" s="819"/>
      <c r="I2020" s="819"/>
      <c r="J2020" s="819"/>
      <c r="K2020" s="820"/>
      <c r="L2020" s="819"/>
      <c r="M2020" s="652"/>
      <c r="N2020" s="652"/>
      <c r="O2020" s="652"/>
    </row>
    <row r="2021" spans="2:15" s="619" customFormat="1">
      <c r="B2021" s="818"/>
      <c r="C2021" s="818"/>
      <c r="D2021" s="819"/>
      <c r="E2021" s="819"/>
      <c r="F2021" s="819"/>
      <c r="G2021" s="819"/>
      <c r="H2021" s="819"/>
      <c r="I2021" s="819"/>
      <c r="J2021" s="819"/>
      <c r="K2021" s="820"/>
      <c r="L2021" s="819"/>
      <c r="M2021" s="652"/>
      <c r="N2021" s="652"/>
      <c r="O2021" s="652"/>
    </row>
    <row r="2022" spans="2:15" s="619" customFormat="1">
      <c r="B2022" s="818"/>
      <c r="C2022" s="818"/>
      <c r="D2022" s="819"/>
      <c r="E2022" s="819"/>
      <c r="F2022" s="819"/>
      <c r="G2022" s="819"/>
      <c r="H2022" s="819"/>
      <c r="I2022" s="819"/>
      <c r="J2022" s="819"/>
      <c r="K2022" s="820"/>
      <c r="L2022" s="819"/>
      <c r="M2022" s="652"/>
      <c r="N2022" s="652"/>
      <c r="O2022" s="652"/>
    </row>
    <row r="2023" spans="2:15" s="619" customFormat="1">
      <c r="B2023" s="818"/>
      <c r="C2023" s="818"/>
      <c r="D2023" s="819"/>
      <c r="E2023" s="819"/>
      <c r="F2023" s="819"/>
      <c r="G2023" s="819"/>
      <c r="H2023" s="819"/>
      <c r="I2023" s="819"/>
      <c r="J2023" s="819"/>
      <c r="K2023" s="820"/>
      <c r="L2023" s="819"/>
      <c r="M2023" s="652"/>
      <c r="N2023" s="652"/>
      <c r="O2023" s="652"/>
    </row>
    <row r="2024" spans="2:15" s="619" customFormat="1">
      <c r="B2024" s="818"/>
      <c r="C2024" s="818"/>
      <c r="D2024" s="819"/>
      <c r="E2024" s="819"/>
      <c r="F2024" s="819"/>
      <c r="G2024" s="819"/>
      <c r="H2024" s="819"/>
      <c r="I2024" s="819"/>
      <c r="J2024" s="819"/>
      <c r="K2024" s="820"/>
      <c r="L2024" s="819"/>
      <c r="M2024" s="652"/>
      <c r="N2024" s="652"/>
      <c r="O2024" s="652"/>
    </row>
    <row r="2025" spans="2:15" s="619" customFormat="1">
      <c r="B2025" s="818"/>
      <c r="C2025" s="818"/>
      <c r="D2025" s="819"/>
      <c r="E2025" s="819"/>
      <c r="F2025" s="819"/>
      <c r="G2025" s="819"/>
      <c r="H2025" s="819"/>
      <c r="I2025" s="819"/>
      <c r="J2025" s="819"/>
      <c r="K2025" s="820"/>
      <c r="L2025" s="819"/>
      <c r="M2025" s="652"/>
      <c r="N2025" s="652"/>
      <c r="O2025" s="652"/>
    </row>
    <row r="2026" spans="2:15" s="619" customFormat="1">
      <c r="B2026" s="818"/>
      <c r="C2026" s="818"/>
      <c r="D2026" s="819"/>
      <c r="E2026" s="819"/>
      <c r="F2026" s="819"/>
      <c r="G2026" s="819"/>
      <c r="H2026" s="819"/>
      <c r="I2026" s="819"/>
      <c r="J2026" s="819"/>
      <c r="K2026" s="820"/>
      <c r="L2026" s="819"/>
      <c r="M2026" s="652"/>
      <c r="N2026" s="652"/>
      <c r="O2026" s="652"/>
    </row>
    <row r="2027" spans="2:15" s="619" customFormat="1">
      <c r="B2027" s="818"/>
      <c r="C2027" s="818"/>
      <c r="D2027" s="819"/>
      <c r="E2027" s="819"/>
      <c r="F2027" s="819"/>
      <c r="G2027" s="819"/>
      <c r="H2027" s="819"/>
      <c r="I2027" s="819"/>
      <c r="J2027" s="819"/>
      <c r="K2027" s="820"/>
      <c r="L2027" s="819"/>
      <c r="M2027" s="652"/>
      <c r="N2027" s="652"/>
      <c r="O2027" s="652"/>
    </row>
    <row r="2028" spans="2:15" s="619" customFormat="1">
      <c r="B2028" s="818"/>
      <c r="C2028" s="818"/>
      <c r="D2028" s="819"/>
      <c r="E2028" s="819"/>
      <c r="F2028" s="819"/>
      <c r="G2028" s="819"/>
      <c r="H2028" s="819"/>
      <c r="I2028" s="819"/>
      <c r="J2028" s="819"/>
      <c r="K2028" s="820"/>
      <c r="L2028" s="819"/>
      <c r="M2028" s="652"/>
      <c r="N2028" s="652"/>
      <c r="O2028" s="652"/>
    </row>
    <row r="2029" spans="2:15" s="619" customFormat="1">
      <c r="B2029" s="818"/>
      <c r="C2029" s="818"/>
      <c r="D2029" s="819"/>
      <c r="E2029" s="819"/>
      <c r="F2029" s="819"/>
      <c r="G2029" s="819"/>
      <c r="H2029" s="819"/>
      <c r="I2029" s="819"/>
      <c r="J2029" s="819"/>
      <c r="K2029" s="820"/>
      <c r="L2029" s="819"/>
      <c r="M2029" s="652"/>
      <c r="N2029" s="652"/>
      <c r="O2029" s="652"/>
    </row>
    <row r="2030" spans="2:15" s="619" customFormat="1">
      <c r="B2030" s="818"/>
      <c r="C2030" s="818"/>
      <c r="D2030" s="819"/>
      <c r="E2030" s="819"/>
      <c r="F2030" s="819"/>
      <c r="G2030" s="819"/>
      <c r="H2030" s="819"/>
      <c r="I2030" s="819"/>
      <c r="J2030" s="819"/>
      <c r="K2030" s="820"/>
      <c r="L2030" s="819"/>
      <c r="M2030" s="652"/>
      <c r="N2030" s="652"/>
      <c r="O2030" s="652"/>
    </row>
    <row r="2031" spans="2:15" s="619" customFormat="1">
      <c r="B2031" s="818"/>
      <c r="C2031" s="818"/>
      <c r="D2031" s="819"/>
      <c r="E2031" s="819"/>
      <c r="F2031" s="819"/>
      <c r="G2031" s="819"/>
      <c r="H2031" s="819"/>
      <c r="I2031" s="819"/>
      <c r="J2031" s="819"/>
      <c r="K2031" s="820"/>
      <c r="L2031" s="819"/>
      <c r="M2031" s="652"/>
      <c r="N2031" s="652"/>
      <c r="O2031" s="652"/>
    </row>
    <row r="2032" spans="2:15" s="619" customFormat="1">
      <c r="B2032" s="818"/>
      <c r="C2032" s="818"/>
      <c r="D2032" s="819"/>
      <c r="E2032" s="819"/>
      <c r="F2032" s="819"/>
      <c r="G2032" s="819"/>
      <c r="H2032" s="819"/>
      <c r="I2032" s="819"/>
      <c r="J2032" s="819"/>
      <c r="K2032" s="820"/>
      <c r="L2032" s="819"/>
      <c r="M2032" s="652"/>
      <c r="N2032" s="652"/>
      <c r="O2032" s="652"/>
    </row>
    <row r="2033" spans="2:15" s="619" customFormat="1">
      <c r="B2033" s="818"/>
      <c r="C2033" s="818"/>
      <c r="D2033" s="819"/>
      <c r="E2033" s="819"/>
      <c r="F2033" s="819"/>
      <c r="G2033" s="819"/>
      <c r="H2033" s="819"/>
      <c r="I2033" s="819"/>
      <c r="J2033" s="819"/>
      <c r="K2033" s="820"/>
      <c r="L2033" s="819"/>
      <c r="M2033" s="652"/>
      <c r="N2033" s="652"/>
      <c r="O2033" s="652"/>
    </row>
    <row r="2034" spans="2:15" s="619" customFormat="1">
      <c r="B2034" s="818"/>
      <c r="C2034" s="818"/>
      <c r="D2034" s="819"/>
      <c r="E2034" s="819"/>
      <c r="F2034" s="819"/>
      <c r="G2034" s="819"/>
      <c r="H2034" s="819"/>
      <c r="I2034" s="819"/>
      <c r="J2034" s="819"/>
      <c r="K2034" s="820"/>
      <c r="L2034" s="819"/>
      <c r="M2034" s="652"/>
      <c r="N2034" s="652"/>
      <c r="O2034" s="652"/>
    </row>
    <row r="2035" spans="2:15" s="619" customFormat="1">
      <c r="B2035" s="818"/>
      <c r="C2035" s="818"/>
      <c r="D2035" s="819"/>
      <c r="E2035" s="819"/>
      <c r="F2035" s="819"/>
      <c r="G2035" s="819"/>
      <c r="H2035" s="819"/>
      <c r="I2035" s="819"/>
      <c r="J2035" s="819"/>
      <c r="K2035" s="820"/>
      <c r="L2035" s="819"/>
      <c r="M2035" s="652"/>
      <c r="N2035" s="652"/>
      <c r="O2035" s="652"/>
    </row>
    <row r="2036" spans="2:15" s="619" customFormat="1">
      <c r="B2036" s="818"/>
      <c r="C2036" s="818"/>
      <c r="D2036" s="819"/>
      <c r="E2036" s="819"/>
      <c r="F2036" s="819"/>
      <c r="G2036" s="819"/>
      <c r="H2036" s="819"/>
      <c r="I2036" s="819"/>
      <c r="J2036" s="819"/>
      <c r="K2036" s="820"/>
      <c r="L2036" s="819"/>
      <c r="M2036" s="652"/>
      <c r="N2036" s="652"/>
      <c r="O2036" s="652"/>
    </row>
    <row r="2037" spans="2:15" s="619" customFormat="1">
      <c r="B2037" s="818"/>
      <c r="C2037" s="818"/>
      <c r="D2037" s="819"/>
      <c r="E2037" s="819"/>
      <c r="F2037" s="819"/>
      <c r="G2037" s="819"/>
      <c r="H2037" s="819"/>
      <c r="I2037" s="819"/>
      <c r="J2037" s="819"/>
      <c r="K2037" s="820"/>
      <c r="L2037" s="819"/>
      <c r="M2037" s="652"/>
      <c r="N2037" s="652"/>
      <c r="O2037" s="652"/>
    </row>
    <row r="2038" spans="2:15" s="619" customFormat="1">
      <c r="B2038" s="818"/>
      <c r="C2038" s="818"/>
      <c r="D2038" s="819"/>
      <c r="E2038" s="819"/>
      <c r="F2038" s="819"/>
      <c r="G2038" s="819"/>
      <c r="H2038" s="819"/>
      <c r="I2038" s="819"/>
      <c r="J2038" s="819"/>
      <c r="K2038" s="820"/>
      <c r="L2038" s="819"/>
      <c r="M2038" s="652"/>
      <c r="N2038" s="652"/>
      <c r="O2038" s="652"/>
    </row>
    <row r="2039" spans="2:15" s="619" customFormat="1">
      <c r="B2039" s="818"/>
      <c r="C2039" s="818"/>
      <c r="D2039" s="819"/>
      <c r="E2039" s="819"/>
      <c r="F2039" s="819"/>
      <c r="G2039" s="819"/>
      <c r="H2039" s="819"/>
      <c r="I2039" s="819"/>
      <c r="J2039" s="819"/>
      <c r="K2039" s="820"/>
      <c r="L2039" s="819"/>
      <c r="M2039" s="652"/>
      <c r="N2039" s="652"/>
      <c r="O2039" s="652"/>
    </row>
    <row r="2040" spans="2:15" s="619" customFormat="1">
      <c r="B2040" s="818"/>
      <c r="C2040" s="818"/>
      <c r="D2040" s="819"/>
      <c r="E2040" s="819"/>
      <c r="F2040" s="819"/>
      <c r="G2040" s="819"/>
      <c r="H2040" s="819"/>
      <c r="I2040" s="819"/>
      <c r="J2040" s="819"/>
      <c r="K2040" s="820"/>
      <c r="L2040" s="819"/>
      <c r="M2040" s="652"/>
      <c r="N2040" s="652"/>
      <c r="O2040" s="652"/>
    </row>
    <row r="2041" spans="2:15" s="619" customFormat="1">
      <c r="B2041" s="818"/>
      <c r="C2041" s="818"/>
      <c r="D2041" s="819"/>
      <c r="E2041" s="819"/>
      <c r="F2041" s="819"/>
      <c r="G2041" s="819"/>
      <c r="H2041" s="819"/>
      <c r="I2041" s="819"/>
      <c r="J2041" s="819"/>
      <c r="K2041" s="820"/>
      <c r="L2041" s="819"/>
      <c r="M2041" s="652"/>
      <c r="N2041" s="652"/>
      <c r="O2041" s="652"/>
    </row>
    <row r="2042" spans="2:15" s="619" customFormat="1">
      <c r="B2042" s="818"/>
      <c r="C2042" s="818"/>
      <c r="D2042" s="819"/>
      <c r="E2042" s="819"/>
      <c r="F2042" s="819"/>
      <c r="G2042" s="819"/>
      <c r="H2042" s="819"/>
      <c r="I2042" s="819"/>
      <c r="J2042" s="819"/>
      <c r="K2042" s="820"/>
      <c r="L2042" s="819"/>
      <c r="M2042" s="652"/>
      <c r="N2042" s="652"/>
      <c r="O2042" s="652"/>
    </row>
    <row r="2043" spans="2:15" s="619" customFormat="1">
      <c r="B2043" s="818"/>
      <c r="C2043" s="818"/>
      <c r="D2043" s="819"/>
      <c r="E2043" s="819"/>
      <c r="F2043" s="819"/>
      <c r="G2043" s="819"/>
      <c r="H2043" s="819"/>
      <c r="I2043" s="819"/>
      <c r="J2043" s="819"/>
      <c r="K2043" s="820"/>
      <c r="L2043" s="819"/>
      <c r="M2043" s="652"/>
      <c r="N2043" s="652"/>
      <c r="O2043" s="652"/>
    </row>
    <row r="2044" spans="2:15" s="619" customFormat="1">
      <c r="B2044" s="818"/>
      <c r="C2044" s="818"/>
      <c r="D2044" s="819"/>
      <c r="E2044" s="819"/>
      <c r="F2044" s="819"/>
      <c r="G2044" s="819"/>
      <c r="H2044" s="819"/>
      <c r="I2044" s="819"/>
      <c r="J2044" s="819"/>
      <c r="K2044" s="820"/>
      <c r="L2044" s="819"/>
      <c r="M2044" s="652"/>
      <c r="N2044" s="652"/>
      <c r="O2044" s="652"/>
    </row>
    <row r="2045" spans="2:15" s="619" customFormat="1">
      <c r="B2045" s="818"/>
      <c r="C2045" s="818"/>
      <c r="D2045" s="819"/>
      <c r="E2045" s="819"/>
      <c r="F2045" s="819"/>
      <c r="G2045" s="819"/>
      <c r="H2045" s="819"/>
      <c r="I2045" s="819"/>
      <c r="J2045" s="819"/>
      <c r="K2045" s="820"/>
      <c r="L2045" s="819"/>
      <c r="M2045" s="652"/>
      <c r="N2045" s="652"/>
      <c r="O2045" s="652"/>
    </row>
    <row r="2046" spans="2:15" s="619" customFormat="1">
      <c r="B2046" s="818"/>
      <c r="C2046" s="818"/>
      <c r="D2046" s="819"/>
      <c r="E2046" s="819"/>
      <c r="F2046" s="819"/>
      <c r="G2046" s="819"/>
      <c r="H2046" s="819"/>
      <c r="I2046" s="819"/>
      <c r="J2046" s="819"/>
      <c r="K2046" s="820"/>
      <c r="L2046" s="819"/>
      <c r="M2046" s="652"/>
      <c r="N2046" s="652"/>
      <c r="O2046" s="652"/>
    </row>
    <row r="2047" spans="2:15" s="619" customFormat="1">
      <c r="B2047" s="818"/>
      <c r="C2047" s="818"/>
      <c r="D2047" s="819"/>
      <c r="E2047" s="819"/>
      <c r="F2047" s="819"/>
      <c r="G2047" s="819"/>
      <c r="H2047" s="819"/>
      <c r="I2047" s="819"/>
      <c r="J2047" s="819"/>
      <c r="K2047" s="820"/>
      <c r="L2047" s="819"/>
      <c r="M2047" s="652"/>
      <c r="N2047" s="652"/>
      <c r="O2047" s="652"/>
    </row>
    <row r="2048" spans="2:15" s="619" customFormat="1">
      <c r="B2048" s="818"/>
      <c r="C2048" s="818"/>
      <c r="D2048" s="819"/>
      <c r="E2048" s="819"/>
      <c r="F2048" s="819"/>
      <c r="G2048" s="819"/>
      <c r="H2048" s="819"/>
      <c r="I2048" s="819"/>
      <c r="J2048" s="819"/>
      <c r="K2048" s="820"/>
      <c r="L2048" s="819"/>
      <c r="M2048" s="652"/>
      <c r="N2048" s="652"/>
      <c r="O2048" s="652"/>
    </row>
    <row r="2049" spans="2:15" s="619" customFormat="1">
      <c r="B2049" s="818"/>
      <c r="C2049" s="818"/>
      <c r="D2049" s="819"/>
      <c r="E2049" s="819"/>
      <c r="F2049" s="819"/>
      <c r="G2049" s="819"/>
      <c r="H2049" s="819"/>
      <c r="I2049" s="819"/>
      <c r="J2049" s="819"/>
      <c r="K2049" s="820"/>
      <c r="L2049" s="819"/>
      <c r="M2049" s="652"/>
      <c r="N2049" s="652"/>
      <c r="O2049" s="652"/>
    </row>
    <row r="2050" spans="2:15" s="619" customFormat="1">
      <c r="B2050" s="818"/>
      <c r="C2050" s="818"/>
      <c r="D2050" s="819"/>
      <c r="E2050" s="819"/>
      <c r="F2050" s="819"/>
      <c r="G2050" s="819"/>
      <c r="H2050" s="819"/>
      <c r="I2050" s="819"/>
      <c r="J2050" s="819"/>
      <c r="K2050" s="820"/>
      <c r="L2050" s="819"/>
      <c r="M2050" s="652"/>
      <c r="N2050" s="652"/>
      <c r="O2050" s="652"/>
    </row>
    <row r="2051" spans="2:15" s="619" customFormat="1">
      <c r="B2051" s="818"/>
      <c r="C2051" s="818"/>
      <c r="D2051" s="819"/>
      <c r="E2051" s="819"/>
      <c r="F2051" s="819"/>
      <c r="G2051" s="819"/>
      <c r="H2051" s="819"/>
      <c r="I2051" s="819"/>
      <c r="J2051" s="819"/>
      <c r="K2051" s="820"/>
      <c r="L2051" s="819"/>
      <c r="M2051" s="652"/>
      <c r="N2051" s="652"/>
      <c r="O2051" s="652"/>
    </row>
    <row r="2052" spans="2:15" s="619" customFormat="1">
      <c r="B2052" s="818"/>
      <c r="C2052" s="818"/>
      <c r="D2052" s="819"/>
      <c r="E2052" s="819"/>
      <c r="F2052" s="819"/>
      <c r="G2052" s="819"/>
      <c r="H2052" s="819"/>
      <c r="I2052" s="819"/>
      <c r="J2052" s="819"/>
      <c r="K2052" s="820"/>
      <c r="L2052" s="819"/>
      <c r="M2052" s="652"/>
      <c r="N2052" s="652"/>
      <c r="O2052" s="652"/>
    </row>
    <row r="2053" spans="2:15" s="619" customFormat="1">
      <c r="B2053" s="818"/>
      <c r="C2053" s="818"/>
      <c r="D2053" s="819"/>
      <c r="E2053" s="819"/>
      <c r="F2053" s="819"/>
      <c r="G2053" s="819"/>
      <c r="H2053" s="819"/>
      <c r="I2053" s="819"/>
      <c r="J2053" s="819"/>
      <c r="K2053" s="820"/>
      <c r="L2053" s="819"/>
      <c r="M2053" s="652"/>
      <c r="N2053" s="652"/>
      <c r="O2053" s="652"/>
    </row>
    <row r="2054" spans="2:15" s="619" customFormat="1">
      <c r="B2054" s="818"/>
      <c r="C2054" s="818"/>
      <c r="D2054" s="819"/>
      <c r="E2054" s="819"/>
      <c r="F2054" s="819"/>
      <c r="G2054" s="819"/>
      <c r="H2054" s="819"/>
      <c r="I2054" s="819"/>
      <c r="J2054" s="819"/>
      <c r="K2054" s="820"/>
      <c r="L2054" s="819"/>
      <c r="M2054" s="652"/>
      <c r="N2054" s="652"/>
      <c r="O2054" s="652"/>
    </row>
    <row r="2055" spans="2:15" s="619" customFormat="1">
      <c r="B2055" s="818"/>
      <c r="C2055" s="818"/>
      <c r="D2055" s="819"/>
      <c r="E2055" s="819"/>
      <c r="F2055" s="819"/>
      <c r="G2055" s="819"/>
      <c r="H2055" s="819"/>
      <c r="I2055" s="819"/>
      <c r="J2055" s="819"/>
      <c r="K2055" s="820"/>
      <c r="L2055" s="819"/>
      <c r="M2055" s="652"/>
      <c r="N2055" s="652"/>
      <c r="O2055" s="652"/>
    </row>
    <row r="2056" spans="2:15" s="619" customFormat="1">
      <c r="B2056" s="818"/>
      <c r="C2056" s="818"/>
      <c r="D2056" s="819"/>
      <c r="E2056" s="819"/>
      <c r="F2056" s="819"/>
      <c r="G2056" s="819"/>
      <c r="H2056" s="819"/>
      <c r="I2056" s="819"/>
      <c r="J2056" s="819"/>
      <c r="K2056" s="820"/>
      <c r="L2056" s="819"/>
      <c r="M2056" s="652"/>
      <c r="N2056" s="652"/>
      <c r="O2056" s="652"/>
    </row>
    <row r="2057" spans="2:15" s="619" customFormat="1">
      <c r="B2057" s="818"/>
      <c r="C2057" s="818"/>
      <c r="D2057" s="819"/>
      <c r="E2057" s="819"/>
      <c r="F2057" s="819"/>
      <c r="G2057" s="819"/>
      <c r="H2057" s="819"/>
      <c r="I2057" s="819"/>
      <c r="J2057" s="819"/>
      <c r="K2057" s="820"/>
      <c r="L2057" s="819"/>
      <c r="M2057" s="652"/>
      <c r="N2057" s="652"/>
      <c r="O2057" s="652"/>
    </row>
    <row r="2058" spans="2:15" s="619" customFormat="1">
      <c r="B2058" s="818"/>
      <c r="C2058" s="818"/>
      <c r="D2058" s="819"/>
      <c r="E2058" s="819"/>
      <c r="F2058" s="819"/>
      <c r="G2058" s="819"/>
      <c r="H2058" s="819"/>
      <c r="I2058" s="819"/>
      <c r="J2058" s="819"/>
      <c r="K2058" s="820"/>
      <c r="L2058" s="819"/>
      <c r="M2058" s="652"/>
      <c r="N2058" s="652"/>
      <c r="O2058" s="652"/>
    </row>
    <row r="2059" spans="2:15" s="619" customFormat="1">
      <c r="B2059" s="818"/>
      <c r="C2059" s="818"/>
      <c r="D2059" s="819"/>
      <c r="E2059" s="819"/>
      <c r="F2059" s="819"/>
      <c r="G2059" s="819"/>
      <c r="H2059" s="819"/>
      <c r="I2059" s="819"/>
      <c r="J2059" s="819"/>
      <c r="K2059" s="820"/>
      <c r="L2059" s="819"/>
      <c r="M2059" s="652"/>
      <c r="N2059" s="652"/>
      <c r="O2059" s="652"/>
    </row>
    <row r="2060" spans="2:15" s="619" customFormat="1">
      <c r="B2060" s="818"/>
      <c r="C2060" s="818"/>
      <c r="D2060" s="819"/>
      <c r="E2060" s="819"/>
      <c r="F2060" s="819"/>
      <c r="G2060" s="819"/>
      <c r="H2060" s="819"/>
      <c r="I2060" s="819"/>
      <c r="J2060" s="819"/>
      <c r="K2060" s="820"/>
      <c r="L2060" s="819"/>
      <c r="M2060" s="652"/>
      <c r="N2060" s="652"/>
      <c r="O2060" s="652"/>
    </row>
    <row r="2061" spans="2:15" s="619" customFormat="1">
      <c r="B2061" s="818"/>
      <c r="C2061" s="818"/>
      <c r="D2061" s="819"/>
      <c r="E2061" s="819"/>
      <c r="F2061" s="819"/>
      <c r="G2061" s="819"/>
      <c r="H2061" s="819"/>
      <c r="I2061" s="819"/>
      <c r="J2061" s="819"/>
      <c r="K2061" s="820"/>
      <c r="L2061" s="819"/>
      <c r="M2061" s="652"/>
      <c r="N2061" s="652"/>
      <c r="O2061" s="652"/>
    </row>
    <row r="2062" spans="2:15" s="619" customFormat="1">
      <c r="B2062" s="818"/>
      <c r="C2062" s="818"/>
      <c r="D2062" s="819"/>
      <c r="E2062" s="819"/>
      <c r="F2062" s="819"/>
      <c r="G2062" s="819"/>
      <c r="H2062" s="819"/>
      <c r="I2062" s="819"/>
      <c r="J2062" s="819"/>
      <c r="K2062" s="820"/>
      <c r="L2062" s="819"/>
      <c r="M2062" s="652"/>
      <c r="N2062" s="652"/>
      <c r="O2062" s="652"/>
    </row>
    <row r="2063" spans="2:15" s="619" customFormat="1">
      <c r="B2063" s="818"/>
      <c r="C2063" s="818"/>
      <c r="D2063" s="819"/>
      <c r="E2063" s="819"/>
      <c r="F2063" s="819"/>
      <c r="G2063" s="819"/>
      <c r="H2063" s="819"/>
      <c r="I2063" s="819"/>
      <c r="J2063" s="819"/>
      <c r="K2063" s="820"/>
      <c r="L2063" s="819"/>
      <c r="M2063" s="652"/>
      <c r="N2063" s="652"/>
      <c r="O2063" s="652"/>
    </row>
    <row r="2064" spans="2:15" s="619" customFormat="1">
      <c r="B2064" s="818"/>
      <c r="C2064" s="818"/>
      <c r="D2064" s="819"/>
      <c r="E2064" s="819"/>
      <c r="F2064" s="819"/>
      <c r="G2064" s="819"/>
      <c r="H2064" s="819"/>
      <c r="I2064" s="819"/>
      <c r="J2064" s="819"/>
      <c r="K2064" s="820"/>
      <c r="L2064" s="819"/>
      <c r="M2064" s="652"/>
      <c r="N2064" s="652"/>
      <c r="O2064" s="652"/>
    </row>
    <row r="2065" spans="2:15" s="619" customFormat="1">
      <c r="B2065" s="818"/>
      <c r="C2065" s="818"/>
      <c r="D2065" s="819"/>
      <c r="E2065" s="819"/>
      <c r="F2065" s="819"/>
      <c r="G2065" s="819"/>
      <c r="H2065" s="819"/>
      <c r="I2065" s="819"/>
      <c r="J2065" s="819"/>
      <c r="K2065" s="820"/>
      <c r="L2065" s="819"/>
      <c r="M2065" s="652"/>
      <c r="N2065" s="652"/>
      <c r="O2065" s="652"/>
    </row>
    <row r="2066" spans="2:15" s="619" customFormat="1">
      <c r="B2066" s="818"/>
      <c r="C2066" s="818"/>
      <c r="D2066" s="819"/>
      <c r="E2066" s="819"/>
      <c r="F2066" s="819"/>
      <c r="G2066" s="819"/>
      <c r="H2066" s="819"/>
      <c r="I2066" s="819"/>
      <c r="J2066" s="819"/>
      <c r="K2066" s="820"/>
      <c r="L2066" s="819"/>
      <c r="M2066" s="652"/>
      <c r="N2066" s="652"/>
      <c r="O2066" s="652"/>
    </row>
    <row r="2067" spans="2:15" s="619" customFormat="1">
      <c r="B2067" s="818"/>
      <c r="C2067" s="818"/>
      <c r="D2067" s="819"/>
      <c r="E2067" s="819"/>
      <c r="F2067" s="819"/>
      <c r="G2067" s="819"/>
      <c r="H2067" s="819"/>
      <c r="I2067" s="819"/>
      <c r="J2067" s="819"/>
      <c r="K2067" s="820"/>
      <c r="L2067" s="819"/>
      <c r="M2067" s="652"/>
      <c r="N2067" s="652"/>
      <c r="O2067" s="652"/>
    </row>
    <row r="2068" spans="2:15" s="619" customFormat="1">
      <c r="B2068" s="818"/>
      <c r="C2068" s="818"/>
      <c r="D2068" s="819"/>
      <c r="E2068" s="819"/>
      <c r="F2068" s="819"/>
      <c r="G2068" s="819"/>
      <c r="H2068" s="819"/>
      <c r="I2068" s="819"/>
      <c r="J2068" s="819"/>
      <c r="K2068" s="820"/>
      <c r="L2068" s="819"/>
      <c r="M2068" s="652"/>
      <c r="N2068" s="652"/>
      <c r="O2068" s="652"/>
    </row>
    <row r="2069" spans="2:15" s="619" customFormat="1">
      <c r="B2069" s="818"/>
      <c r="C2069" s="818"/>
      <c r="D2069" s="819"/>
      <c r="E2069" s="819"/>
      <c r="F2069" s="819"/>
      <c r="G2069" s="819"/>
      <c r="H2069" s="819"/>
      <c r="I2069" s="819"/>
      <c r="J2069" s="819"/>
      <c r="K2069" s="820"/>
      <c r="L2069" s="819"/>
      <c r="M2069" s="652"/>
      <c r="N2069" s="652"/>
      <c r="O2069" s="652"/>
    </row>
    <row r="2070" spans="2:15" s="619" customFormat="1">
      <c r="B2070" s="818"/>
      <c r="C2070" s="818"/>
      <c r="D2070" s="819"/>
      <c r="E2070" s="819"/>
      <c r="F2070" s="819"/>
      <c r="G2070" s="819"/>
      <c r="H2070" s="819"/>
      <c r="I2070" s="819"/>
      <c r="J2070" s="819"/>
      <c r="K2070" s="820"/>
      <c r="L2070" s="819"/>
      <c r="M2070" s="652"/>
      <c r="N2070" s="652"/>
      <c r="O2070" s="652"/>
    </row>
    <row r="2071" spans="2:15" s="619" customFormat="1">
      <c r="B2071" s="818"/>
      <c r="C2071" s="818"/>
      <c r="D2071" s="819"/>
      <c r="E2071" s="819"/>
      <c r="F2071" s="819"/>
      <c r="G2071" s="819"/>
      <c r="H2071" s="819"/>
      <c r="I2071" s="819"/>
      <c r="J2071" s="819"/>
      <c r="K2071" s="820"/>
      <c r="L2071" s="819"/>
      <c r="M2071" s="652"/>
      <c r="N2071" s="652"/>
      <c r="O2071" s="652"/>
    </row>
    <row r="2072" spans="2:15" s="619" customFormat="1">
      <c r="B2072" s="818"/>
      <c r="C2072" s="818"/>
      <c r="D2072" s="819"/>
      <c r="E2072" s="819"/>
      <c r="F2072" s="819"/>
      <c r="G2072" s="819"/>
      <c r="H2072" s="819"/>
      <c r="I2072" s="819"/>
      <c r="J2072" s="819"/>
      <c r="K2072" s="820"/>
      <c r="L2072" s="819"/>
      <c r="M2072" s="652"/>
      <c r="N2072" s="652"/>
      <c r="O2072" s="652"/>
    </row>
    <row r="2073" spans="2:15" s="619" customFormat="1">
      <c r="B2073" s="818"/>
      <c r="C2073" s="818"/>
      <c r="D2073" s="819"/>
      <c r="E2073" s="819"/>
      <c r="F2073" s="819"/>
      <c r="G2073" s="819"/>
      <c r="H2073" s="819"/>
      <c r="I2073" s="819"/>
      <c r="J2073" s="819"/>
      <c r="K2073" s="820"/>
      <c r="L2073" s="819"/>
      <c r="M2073" s="652"/>
      <c r="N2073" s="652"/>
      <c r="O2073" s="652"/>
    </row>
    <row r="2074" spans="2:15" s="619" customFormat="1">
      <c r="B2074" s="818"/>
      <c r="C2074" s="818"/>
      <c r="D2074" s="819"/>
      <c r="E2074" s="819"/>
      <c r="F2074" s="819"/>
      <c r="G2074" s="819"/>
      <c r="H2074" s="819"/>
      <c r="I2074" s="819"/>
      <c r="J2074" s="819"/>
      <c r="K2074" s="820"/>
      <c r="L2074" s="819"/>
      <c r="M2074" s="652"/>
      <c r="N2074" s="652"/>
      <c r="O2074" s="652"/>
    </row>
    <row r="2075" spans="2:15" s="619" customFormat="1">
      <c r="B2075" s="818"/>
      <c r="C2075" s="818"/>
      <c r="D2075" s="819"/>
      <c r="E2075" s="819"/>
      <c r="F2075" s="819"/>
      <c r="G2075" s="819"/>
      <c r="H2075" s="819"/>
      <c r="I2075" s="819"/>
      <c r="J2075" s="819"/>
      <c r="K2075" s="820"/>
      <c r="L2075" s="819"/>
      <c r="M2075" s="652"/>
      <c r="N2075" s="652"/>
      <c r="O2075" s="652"/>
    </row>
    <row r="2076" spans="2:15" s="619" customFormat="1">
      <c r="B2076" s="818"/>
      <c r="C2076" s="818"/>
      <c r="D2076" s="819"/>
      <c r="E2076" s="819"/>
      <c r="F2076" s="819"/>
      <c r="G2076" s="819"/>
      <c r="H2076" s="819"/>
      <c r="I2076" s="819"/>
      <c r="J2076" s="819"/>
      <c r="K2076" s="820"/>
      <c r="L2076" s="819"/>
      <c r="M2076" s="652"/>
      <c r="N2076" s="652"/>
      <c r="O2076" s="652"/>
    </row>
    <row r="2077" spans="2:15" s="619" customFormat="1">
      <c r="B2077" s="818"/>
      <c r="C2077" s="818"/>
      <c r="D2077" s="819"/>
      <c r="E2077" s="819"/>
      <c r="F2077" s="819"/>
      <c r="G2077" s="819"/>
      <c r="H2077" s="819"/>
      <c r="I2077" s="819"/>
      <c r="J2077" s="819"/>
      <c r="K2077" s="820"/>
      <c r="L2077" s="819"/>
      <c r="M2077" s="652"/>
      <c r="N2077" s="652"/>
      <c r="O2077" s="652"/>
    </row>
    <row r="2078" spans="2:15" s="619" customFormat="1">
      <c r="B2078" s="818"/>
      <c r="C2078" s="818"/>
      <c r="D2078" s="819"/>
      <c r="E2078" s="819"/>
      <c r="F2078" s="819"/>
      <c r="G2078" s="819"/>
      <c r="H2078" s="819"/>
      <c r="I2078" s="819"/>
      <c r="J2078" s="819"/>
      <c r="K2078" s="820"/>
      <c r="L2078" s="819"/>
      <c r="M2078" s="652"/>
      <c r="N2078" s="652"/>
      <c r="O2078" s="652"/>
    </row>
    <row r="2079" spans="2:15" s="619" customFormat="1">
      <c r="B2079" s="818"/>
      <c r="C2079" s="818"/>
      <c r="D2079" s="819"/>
      <c r="E2079" s="819"/>
      <c r="F2079" s="819"/>
      <c r="G2079" s="819"/>
      <c r="H2079" s="819"/>
      <c r="I2079" s="819"/>
      <c r="J2079" s="819"/>
      <c r="K2079" s="820"/>
      <c r="L2079" s="819"/>
      <c r="M2079" s="652"/>
      <c r="N2079" s="652"/>
      <c r="O2079" s="652"/>
    </row>
    <row r="2080" spans="2:15" s="619" customFormat="1">
      <c r="B2080" s="818"/>
      <c r="C2080" s="818"/>
      <c r="D2080" s="819"/>
      <c r="E2080" s="819"/>
      <c r="F2080" s="819"/>
      <c r="G2080" s="819"/>
      <c r="H2080" s="819"/>
      <c r="I2080" s="819"/>
      <c r="J2080" s="819"/>
      <c r="K2080" s="820"/>
      <c r="L2080" s="819"/>
      <c r="M2080" s="652"/>
      <c r="N2080" s="652"/>
      <c r="O2080" s="652"/>
    </row>
    <row r="2081" spans="2:15" s="619" customFormat="1">
      <c r="B2081" s="818"/>
      <c r="C2081" s="818"/>
      <c r="D2081" s="819"/>
      <c r="E2081" s="819"/>
      <c r="F2081" s="819"/>
      <c r="G2081" s="819"/>
      <c r="H2081" s="819"/>
      <c r="I2081" s="819"/>
      <c r="J2081" s="819"/>
      <c r="K2081" s="820"/>
      <c r="L2081" s="819"/>
      <c r="M2081" s="652"/>
      <c r="N2081" s="652"/>
      <c r="O2081" s="652"/>
    </row>
    <row r="2082" spans="2:15" s="619" customFormat="1">
      <c r="B2082" s="818"/>
      <c r="C2082" s="818"/>
      <c r="D2082" s="819"/>
      <c r="E2082" s="819"/>
      <c r="F2082" s="819"/>
      <c r="G2082" s="819"/>
      <c r="H2082" s="819"/>
      <c r="I2082" s="819"/>
      <c r="J2082" s="819"/>
      <c r="K2082" s="820"/>
      <c r="L2082" s="819"/>
      <c r="M2082" s="652"/>
      <c r="N2082" s="652"/>
      <c r="O2082" s="652"/>
    </row>
    <row r="2083" spans="2:15" s="619" customFormat="1">
      <c r="B2083" s="818"/>
      <c r="C2083" s="818"/>
      <c r="D2083" s="819"/>
      <c r="E2083" s="819"/>
      <c r="F2083" s="819"/>
      <c r="G2083" s="819"/>
      <c r="H2083" s="819"/>
      <c r="I2083" s="819"/>
      <c r="J2083" s="819"/>
      <c r="K2083" s="820"/>
      <c r="L2083" s="819"/>
      <c r="M2083" s="652"/>
      <c r="N2083" s="652"/>
      <c r="O2083" s="652"/>
    </row>
    <row r="2084" spans="2:15" s="619" customFormat="1">
      <c r="B2084" s="818"/>
      <c r="C2084" s="818"/>
      <c r="D2084" s="819"/>
      <c r="E2084" s="819"/>
      <c r="F2084" s="819"/>
      <c r="G2084" s="819"/>
      <c r="H2084" s="819"/>
      <c r="I2084" s="819"/>
      <c r="J2084" s="819"/>
      <c r="K2084" s="820"/>
      <c r="L2084" s="819"/>
      <c r="M2084" s="652"/>
      <c r="N2084" s="652"/>
      <c r="O2084" s="652"/>
    </row>
    <row r="2085" spans="2:15" s="619" customFormat="1">
      <c r="B2085" s="818"/>
      <c r="C2085" s="818"/>
      <c r="D2085" s="819"/>
      <c r="E2085" s="819"/>
      <c r="F2085" s="819"/>
      <c r="G2085" s="819"/>
      <c r="H2085" s="819"/>
      <c r="I2085" s="819"/>
      <c r="J2085" s="819"/>
      <c r="K2085" s="820"/>
      <c r="L2085" s="819"/>
      <c r="M2085" s="652"/>
      <c r="N2085" s="652"/>
      <c r="O2085" s="652"/>
    </row>
    <row r="2086" spans="2:15" s="619" customFormat="1">
      <c r="B2086" s="818"/>
      <c r="C2086" s="818"/>
      <c r="D2086" s="819"/>
      <c r="E2086" s="819"/>
      <c r="F2086" s="819"/>
      <c r="G2086" s="819"/>
      <c r="H2086" s="819"/>
      <c r="I2086" s="819"/>
      <c r="J2086" s="819"/>
      <c r="K2086" s="820"/>
      <c r="L2086" s="819"/>
      <c r="M2086" s="652"/>
      <c r="N2086" s="652"/>
      <c r="O2086" s="652"/>
    </row>
    <row r="2087" spans="2:15" s="619" customFormat="1">
      <c r="B2087" s="818"/>
      <c r="C2087" s="818"/>
      <c r="D2087" s="819"/>
      <c r="E2087" s="819"/>
      <c r="F2087" s="819"/>
      <c r="G2087" s="819"/>
      <c r="H2087" s="819"/>
      <c r="I2087" s="819"/>
      <c r="J2087" s="819"/>
      <c r="K2087" s="820"/>
      <c r="L2087" s="819"/>
      <c r="M2087" s="652"/>
      <c r="N2087" s="652"/>
      <c r="O2087" s="652"/>
    </row>
    <row r="2088" spans="2:15" s="619" customFormat="1">
      <c r="B2088" s="818"/>
      <c r="C2088" s="818"/>
      <c r="D2088" s="819"/>
      <c r="E2088" s="819"/>
      <c r="F2088" s="819"/>
      <c r="G2088" s="819"/>
      <c r="H2088" s="819"/>
      <c r="I2088" s="819"/>
      <c r="J2088" s="819"/>
      <c r="K2088" s="820"/>
      <c r="L2088" s="819"/>
      <c r="M2088" s="652"/>
      <c r="N2088" s="652"/>
      <c r="O2088" s="652"/>
    </row>
    <row r="2089" spans="2:15" s="619" customFormat="1">
      <c r="B2089" s="818"/>
      <c r="C2089" s="818"/>
      <c r="D2089" s="819"/>
      <c r="E2089" s="819"/>
      <c r="F2089" s="819"/>
      <c r="G2089" s="819"/>
      <c r="H2089" s="819"/>
      <c r="I2089" s="819"/>
      <c r="J2089" s="819"/>
      <c r="K2089" s="820"/>
      <c r="L2089" s="819"/>
      <c r="M2089" s="652"/>
      <c r="N2089" s="652"/>
      <c r="O2089" s="652"/>
    </row>
    <row r="2090" spans="2:15" s="619" customFormat="1">
      <c r="B2090" s="818"/>
      <c r="C2090" s="818"/>
      <c r="D2090" s="819"/>
      <c r="E2090" s="819"/>
      <c r="F2090" s="819"/>
      <c r="G2090" s="819"/>
      <c r="H2090" s="819"/>
      <c r="I2090" s="819"/>
      <c r="J2090" s="819"/>
      <c r="K2090" s="820"/>
      <c r="L2090" s="819"/>
      <c r="M2090" s="652"/>
      <c r="N2090" s="652"/>
      <c r="O2090" s="652"/>
    </row>
    <row r="2091" spans="2:15" s="619" customFormat="1">
      <c r="B2091" s="818"/>
      <c r="C2091" s="818"/>
      <c r="D2091" s="819"/>
      <c r="E2091" s="819"/>
      <c r="F2091" s="819"/>
      <c r="G2091" s="819"/>
      <c r="H2091" s="819"/>
      <c r="I2091" s="819"/>
      <c r="J2091" s="819"/>
      <c r="K2091" s="820"/>
      <c r="L2091" s="819"/>
      <c r="M2091" s="652"/>
      <c r="N2091" s="652"/>
      <c r="O2091" s="652"/>
    </row>
    <row r="2092" spans="2:15" s="619" customFormat="1">
      <c r="B2092" s="818"/>
      <c r="C2092" s="818"/>
      <c r="D2092" s="819"/>
      <c r="E2092" s="819"/>
      <c r="F2092" s="819"/>
      <c r="G2092" s="819"/>
      <c r="H2092" s="819"/>
      <c r="I2092" s="819"/>
      <c r="J2092" s="819"/>
      <c r="K2092" s="820"/>
      <c r="L2092" s="819"/>
      <c r="M2092" s="652"/>
      <c r="N2092" s="652"/>
      <c r="O2092" s="652"/>
    </row>
    <row r="2093" spans="2:15" s="619" customFormat="1">
      <c r="B2093" s="818"/>
      <c r="C2093" s="818"/>
      <c r="D2093" s="819"/>
      <c r="E2093" s="819"/>
      <c r="F2093" s="819"/>
      <c r="G2093" s="819"/>
      <c r="H2093" s="819"/>
      <c r="I2093" s="819"/>
      <c r="J2093" s="819"/>
      <c r="K2093" s="820"/>
      <c r="L2093" s="819"/>
      <c r="M2093" s="652"/>
      <c r="N2093" s="652"/>
      <c r="O2093" s="652"/>
    </row>
    <row r="2094" spans="2:15" s="619" customFormat="1">
      <c r="B2094" s="818"/>
      <c r="C2094" s="818"/>
      <c r="D2094" s="819"/>
      <c r="E2094" s="819"/>
      <c r="F2094" s="819"/>
      <c r="G2094" s="819"/>
      <c r="H2094" s="819"/>
      <c r="I2094" s="819"/>
      <c r="J2094" s="819"/>
      <c r="K2094" s="820"/>
      <c r="L2094" s="819"/>
      <c r="M2094" s="652"/>
      <c r="N2094" s="652"/>
      <c r="O2094" s="652"/>
    </row>
    <row r="2095" spans="2:15" s="619" customFormat="1">
      <c r="B2095" s="818"/>
      <c r="C2095" s="818"/>
      <c r="D2095" s="819"/>
      <c r="E2095" s="819"/>
      <c r="F2095" s="819"/>
      <c r="G2095" s="819"/>
      <c r="H2095" s="819"/>
      <c r="I2095" s="819"/>
      <c r="J2095" s="819"/>
      <c r="K2095" s="820"/>
      <c r="L2095" s="819"/>
      <c r="M2095" s="652"/>
      <c r="N2095" s="652"/>
      <c r="O2095" s="652"/>
    </row>
    <row r="2096" spans="2:15" s="619" customFormat="1">
      <c r="B2096" s="818"/>
      <c r="C2096" s="818"/>
      <c r="D2096" s="819"/>
      <c r="E2096" s="819"/>
      <c r="F2096" s="819"/>
      <c r="G2096" s="819"/>
      <c r="H2096" s="819"/>
      <c r="I2096" s="819"/>
      <c r="J2096" s="819"/>
      <c r="K2096" s="820"/>
      <c r="L2096" s="819"/>
      <c r="M2096" s="652"/>
      <c r="N2096" s="652"/>
      <c r="O2096" s="652"/>
    </row>
    <row r="2097" spans="2:15" s="619" customFormat="1">
      <c r="B2097" s="818"/>
      <c r="C2097" s="818"/>
      <c r="D2097" s="819"/>
      <c r="E2097" s="819"/>
      <c r="F2097" s="819"/>
      <c r="G2097" s="819"/>
      <c r="H2097" s="819"/>
      <c r="I2097" s="819"/>
      <c r="J2097" s="819"/>
      <c r="K2097" s="820"/>
      <c r="L2097" s="819"/>
      <c r="M2097" s="652"/>
      <c r="N2097" s="652"/>
      <c r="O2097" s="652"/>
    </row>
    <row r="2098" spans="2:15" s="619" customFormat="1">
      <c r="B2098" s="818"/>
      <c r="C2098" s="818"/>
      <c r="D2098" s="819"/>
      <c r="E2098" s="819"/>
      <c r="F2098" s="819"/>
      <c r="G2098" s="819"/>
      <c r="H2098" s="819"/>
      <c r="I2098" s="819"/>
      <c r="J2098" s="819"/>
      <c r="K2098" s="820"/>
      <c r="L2098" s="819"/>
      <c r="M2098" s="652"/>
      <c r="N2098" s="652"/>
      <c r="O2098" s="652"/>
    </row>
    <row r="2099" spans="2:15" s="619" customFormat="1">
      <c r="B2099" s="818"/>
      <c r="C2099" s="818"/>
      <c r="D2099" s="819"/>
      <c r="E2099" s="819"/>
      <c r="F2099" s="819"/>
      <c r="G2099" s="819"/>
      <c r="H2099" s="819"/>
      <c r="I2099" s="819"/>
      <c r="J2099" s="819"/>
      <c r="K2099" s="820"/>
      <c r="L2099" s="819"/>
      <c r="M2099" s="652"/>
      <c r="N2099" s="652"/>
      <c r="O2099" s="652"/>
    </row>
    <row r="2100" spans="2:15" s="619" customFormat="1">
      <c r="B2100" s="818"/>
      <c r="C2100" s="818"/>
      <c r="D2100" s="819"/>
      <c r="E2100" s="819"/>
      <c r="F2100" s="819"/>
      <c r="G2100" s="819"/>
      <c r="H2100" s="819"/>
      <c r="I2100" s="819"/>
      <c r="J2100" s="819"/>
      <c r="K2100" s="820"/>
      <c r="L2100" s="819"/>
      <c r="M2100" s="652"/>
      <c r="N2100" s="652"/>
      <c r="O2100" s="652"/>
    </row>
    <row r="2101" spans="2:15" s="619" customFormat="1">
      <c r="B2101" s="818"/>
      <c r="C2101" s="818"/>
      <c r="D2101" s="819"/>
      <c r="E2101" s="819"/>
      <c r="F2101" s="819"/>
      <c r="G2101" s="819"/>
      <c r="H2101" s="819"/>
      <c r="I2101" s="819"/>
      <c r="J2101" s="819"/>
      <c r="K2101" s="820"/>
      <c r="L2101" s="819"/>
      <c r="M2101" s="652"/>
      <c r="N2101" s="652"/>
      <c r="O2101" s="652"/>
    </row>
    <row r="2102" spans="2:15" s="619" customFormat="1">
      <c r="B2102" s="818"/>
      <c r="C2102" s="818"/>
      <c r="D2102" s="819"/>
      <c r="E2102" s="819"/>
      <c r="F2102" s="819"/>
      <c r="G2102" s="819"/>
      <c r="H2102" s="819"/>
      <c r="I2102" s="819"/>
      <c r="J2102" s="819"/>
      <c r="K2102" s="820"/>
      <c r="L2102" s="819"/>
      <c r="M2102" s="652"/>
      <c r="N2102" s="652"/>
      <c r="O2102" s="652"/>
    </row>
    <row r="2103" spans="2:15" s="619" customFormat="1">
      <c r="B2103" s="818"/>
      <c r="C2103" s="818"/>
      <c r="D2103" s="819"/>
      <c r="E2103" s="819"/>
      <c r="F2103" s="819"/>
      <c r="G2103" s="819"/>
      <c r="H2103" s="819"/>
      <c r="I2103" s="819"/>
      <c r="J2103" s="819"/>
      <c r="K2103" s="820"/>
      <c r="L2103" s="819"/>
      <c r="M2103" s="652"/>
      <c r="N2103" s="652"/>
      <c r="O2103" s="652"/>
    </row>
    <row r="2104" spans="2:15" s="619" customFormat="1">
      <c r="B2104" s="818"/>
      <c r="C2104" s="818"/>
      <c r="D2104" s="819"/>
      <c r="E2104" s="819"/>
      <c r="F2104" s="819"/>
      <c r="G2104" s="819"/>
      <c r="H2104" s="819"/>
      <c r="I2104" s="819"/>
      <c r="J2104" s="819"/>
      <c r="K2104" s="820"/>
      <c r="L2104" s="819"/>
      <c r="M2104" s="652"/>
      <c r="N2104" s="652"/>
      <c r="O2104" s="652"/>
    </row>
    <row r="2105" spans="2:15" s="619" customFormat="1">
      <c r="B2105" s="818"/>
      <c r="C2105" s="818"/>
      <c r="D2105" s="819"/>
      <c r="E2105" s="819"/>
      <c r="F2105" s="819"/>
      <c r="G2105" s="819"/>
      <c r="H2105" s="819"/>
      <c r="I2105" s="819"/>
      <c r="J2105" s="819"/>
      <c r="K2105" s="820"/>
      <c r="L2105" s="819"/>
      <c r="M2105" s="652"/>
      <c r="N2105" s="652"/>
      <c r="O2105" s="652"/>
    </row>
    <row r="2106" spans="2:15" s="619" customFormat="1">
      <c r="B2106" s="818"/>
      <c r="C2106" s="818"/>
      <c r="D2106" s="819"/>
      <c r="E2106" s="819"/>
      <c r="F2106" s="819"/>
      <c r="G2106" s="819"/>
      <c r="H2106" s="819"/>
      <c r="I2106" s="819"/>
      <c r="J2106" s="819"/>
      <c r="K2106" s="820"/>
      <c r="L2106" s="819"/>
      <c r="M2106" s="652"/>
      <c r="N2106" s="652"/>
      <c r="O2106" s="652"/>
    </row>
    <row r="2107" spans="2:15" s="619" customFormat="1">
      <c r="B2107" s="818"/>
      <c r="C2107" s="818"/>
      <c r="D2107" s="819"/>
      <c r="E2107" s="819"/>
      <c r="F2107" s="819"/>
      <c r="G2107" s="819"/>
      <c r="H2107" s="819"/>
      <c r="I2107" s="819"/>
      <c r="J2107" s="819"/>
      <c r="K2107" s="820"/>
      <c r="L2107" s="819"/>
      <c r="M2107" s="652"/>
      <c r="N2107" s="652"/>
      <c r="O2107" s="652"/>
    </row>
    <row r="2108" spans="2:15" s="619" customFormat="1">
      <c r="B2108" s="818"/>
      <c r="C2108" s="818"/>
      <c r="D2108" s="819"/>
      <c r="E2108" s="819"/>
      <c r="F2108" s="819"/>
      <c r="G2108" s="819"/>
      <c r="H2108" s="819"/>
      <c r="I2108" s="819"/>
      <c r="J2108" s="819"/>
      <c r="K2108" s="820"/>
      <c r="L2108" s="819"/>
      <c r="M2108" s="652"/>
      <c r="N2108" s="652"/>
      <c r="O2108" s="652"/>
    </row>
    <row r="2109" spans="2:15" s="619" customFormat="1">
      <c r="B2109" s="818"/>
      <c r="C2109" s="818"/>
      <c r="D2109" s="819"/>
      <c r="E2109" s="819"/>
      <c r="F2109" s="819"/>
      <c r="G2109" s="819"/>
      <c r="H2109" s="819"/>
      <c r="I2109" s="819"/>
      <c r="J2109" s="819"/>
      <c r="K2109" s="820"/>
      <c r="L2109" s="819"/>
      <c r="M2109" s="652"/>
      <c r="N2109" s="652"/>
      <c r="O2109" s="652"/>
    </row>
    <row r="2110" spans="2:15" s="619" customFormat="1">
      <c r="B2110" s="818"/>
      <c r="C2110" s="818"/>
      <c r="D2110" s="819"/>
      <c r="E2110" s="819"/>
      <c r="F2110" s="819"/>
      <c r="G2110" s="819"/>
      <c r="H2110" s="819"/>
      <c r="I2110" s="819"/>
      <c r="J2110" s="819"/>
      <c r="K2110" s="820"/>
      <c r="L2110" s="819"/>
      <c r="M2110" s="652"/>
      <c r="N2110" s="652"/>
      <c r="O2110" s="652"/>
    </row>
    <row r="2111" spans="2:15" s="619" customFormat="1">
      <c r="B2111" s="818"/>
      <c r="C2111" s="818"/>
      <c r="D2111" s="819"/>
      <c r="E2111" s="819"/>
      <c r="F2111" s="819"/>
      <c r="G2111" s="819"/>
      <c r="H2111" s="819"/>
      <c r="I2111" s="819"/>
      <c r="J2111" s="819"/>
      <c r="K2111" s="820"/>
      <c r="L2111" s="819"/>
      <c r="M2111" s="652"/>
      <c r="N2111" s="652"/>
      <c r="O2111" s="652"/>
    </row>
    <row r="2112" spans="2:15" s="619" customFormat="1">
      <c r="B2112" s="818"/>
      <c r="C2112" s="818"/>
      <c r="D2112" s="819"/>
      <c r="E2112" s="819"/>
      <c r="F2112" s="819"/>
      <c r="G2112" s="819"/>
      <c r="H2112" s="819"/>
      <c r="I2112" s="819"/>
      <c r="J2112" s="819"/>
      <c r="K2112" s="820"/>
      <c r="L2112" s="819"/>
      <c r="M2112" s="652"/>
      <c r="N2112" s="652"/>
      <c r="O2112" s="652"/>
    </row>
    <row r="2113" spans="2:15" s="619" customFormat="1">
      <c r="B2113" s="818"/>
      <c r="C2113" s="818"/>
      <c r="D2113" s="819"/>
      <c r="E2113" s="819"/>
      <c r="F2113" s="819"/>
      <c r="G2113" s="819"/>
      <c r="H2113" s="819"/>
      <c r="I2113" s="819"/>
      <c r="J2113" s="819"/>
      <c r="K2113" s="820"/>
      <c r="L2113" s="819"/>
      <c r="M2113" s="652"/>
      <c r="N2113" s="652"/>
      <c r="O2113" s="652"/>
    </row>
    <row r="2114" spans="2:15" s="619" customFormat="1">
      <c r="B2114" s="818"/>
      <c r="C2114" s="818"/>
      <c r="D2114" s="819"/>
      <c r="E2114" s="819"/>
      <c r="F2114" s="819"/>
      <c r="G2114" s="819"/>
      <c r="H2114" s="819"/>
      <c r="I2114" s="819"/>
      <c r="J2114" s="819"/>
      <c r="K2114" s="820"/>
      <c r="L2114" s="819"/>
      <c r="M2114" s="652"/>
      <c r="N2114" s="652"/>
      <c r="O2114" s="652"/>
    </row>
    <row r="2115" spans="2:15" s="619" customFormat="1">
      <c r="B2115" s="818"/>
      <c r="C2115" s="818"/>
      <c r="D2115" s="819"/>
      <c r="E2115" s="819"/>
      <c r="F2115" s="819"/>
      <c r="G2115" s="819"/>
      <c r="H2115" s="819"/>
      <c r="I2115" s="819"/>
      <c r="J2115" s="819"/>
      <c r="K2115" s="820"/>
      <c r="L2115" s="819"/>
      <c r="M2115" s="652"/>
      <c r="N2115" s="652"/>
      <c r="O2115" s="652"/>
    </row>
    <row r="2116" spans="2:15" s="619" customFormat="1">
      <c r="B2116" s="818"/>
      <c r="C2116" s="818"/>
      <c r="D2116" s="819"/>
      <c r="E2116" s="819"/>
      <c r="F2116" s="819"/>
      <c r="G2116" s="819"/>
      <c r="H2116" s="819"/>
      <c r="I2116" s="819"/>
      <c r="J2116" s="819"/>
      <c r="K2116" s="820"/>
      <c r="L2116" s="819"/>
      <c r="M2116" s="652"/>
      <c r="N2116" s="652"/>
      <c r="O2116" s="652"/>
    </row>
    <row r="2117" spans="2:15" s="619" customFormat="1">
      <c r="B2117" s="818"/>
      <c r="C2117" s="818"/>
      <c r="D2117" s="819"/>
      <c r="E2117" s="819"/>
      <c r="F2117" s="819"/>
      <c r="G2117" s="819"/>
      <c r="H2117" s="819"/>
      <c r="I2117" s="819"/>
      <c r="J2117" s="819"/>
      <c r="K2117" s="820"/>
      <c r="L2117" s="819"/>
      <c r="M2117" s="652"/>
      <c r="N2117" s="652"/>
      <c r="O2117" s="652"/>
    </row>
    <row r="2118" spans="2:15" s="619" customFormat="1">
      <c r="B2118" s="818"/>
      <c r="C2118" s="818"/>
      <c r="D2118" s="819"/>
      <c r="E2118" s="819"/>
      <c r="F2118" s="819"/>
      <c r="G2118" s="819"/>
      <c r="H2118" s="819"/>
      <c r="I2118" s="819"/>
      <c r="J2118" s="819"/>
      <c r="K2118" s="820"/>
      <c r="L2118" s="819"/>
      <c r="M2118" s="652"/>
      <c r="N2118" s="652"/>
      <c r="O2118" s="652"/>
    </row>
    <row r="2119" spans="2:15" s="619" customFormat="1">
      <c r="B2119" s="818"/>
      <c r="C2119" s="818"/>
      <c r="D2119" s="819"/>
      <c r="E2119" s="819"/>
      <c r="F2119" s="819"/>
      <c r="G2119" s="819"/>
      <c r="H2119" s="819"/>
      <c r="I2119" s="819"/>
      <c r="J2119" s="819"/>
      <c r="K2119" s="820"/>
      <c r="L2119" s="819"/>
      <c r="M2119" s="652"/>
      <c r="N2119" s="652"/>
      <c r="O2119" s="652"/>
    </row>
    <row r="2120" spans="2:15" s="619" customFormat="1">
      <c r="B2120" s="818"/>
      <c r="C2120" s="818"/>
      <c r="D2120" s="819"/>
      <c r="E2120" s="819"/>
      <c r="F2120" s="819"/>
      <c r="G2120" s="819"/>
      <c r="H2120" s="819"/>
      <c r="I2120" s="819"/>
      <c r="J2120" s="819"/>
      <c r="K2120" s="820"/>
      <c r="L2120" s="819"/>
      <c r="M2120" s="652"/>
      <c r="N2120" s="652"/>
      <c r="O2120" s="652"/>
    </row>
    <row r="2121" spans="2:15" s="619" customFormat="1">
      <c r="B2121" s="818"/>
      <c r="C2121" s="818"/>
      <c r="D2121" s="819"/>
      <c r="E2121" s="819"/>
      <c r="F2121" s="819"/>
      <c r="G2121" s="819"/>
      <c r="H2121" s="819"/>
      <c r="I2121" s="819"/>
      <c r="J2121" s="819"/>
      <c r="K2121" s="820"/>
      <c r="L2121" s="819"/>
      <c r="M2121" s="652"/>
      <c r="N2121" s="652"/>
      <c r="O2121" s="652"/>
    </row>
    <row r="2122" spans="2:15" s="619" customFormat="1">
      <c r="B2122" s="818"/>
      <c r="C2122" s="818"/>
      <c r="D2122" s="819"/>
      <c r="E2122" s="819"/>
      <c r="F2122" s="819"/>
      <c r="G2122" s="819"/>
      <c r="H2122" s="819"/>
      <c r="I2122" s="819"/>
      <c r="J2122" s="819"/>
      <c r="K2122" s="820"/>
      <c r="L2122" s="819"/>
      <c r="M2122" s="652"/>
      <c r="N2122" s="652"/>
      <c r="O2122" s="652"/>
    </row>
    <row r="2123" spans="2:15" s="619" customFormat="1">
      <c r="B2123" s="818"/>
      <c r="C2123" s="818"/>
      <c r="D2123" s="819"/>
      <c r="E2123" s="819"/>
      <c r="F2123" s="819"/>
      <c r="G2123" s="819"/>
      <c r="H2123" s="819"/>
      <c r="I2123" s="819"/>
      <c r="J2123" s="819"/>
      <c r="K2123" s="820"/>
      <c r="L2123" s="819"/>
      <c r="M2123" s="652"/>
      <c r="N2123" s="652"/>
      <c r="O2123" s="652"/>
    </row>
    <row r="2124" spans="2:15" s="619" customFormat="1">
      <c r="B2124" s="818"/>
      <c r="C2124" s="818"/>
      <c r="D2124" s="819"/>
      <c r="E2124" s="819"/>
      <c r="F2124" s="819"/>
      <c r="G2124" s="819"/>
      <c r="H2124" s="819"/>
      <c r="I2124" s="819"/>
      <c r="J2124" s="819"/>
      <c r="K2124" s="820"/>
      <c r="L2124" s="819"/>
      <c r="M2124" s="652"/>
      <c r="N2124" s="652"/>
      <c r="O2124" s="652"/>
    </row>
    <row r="2125" spans="2:15" s="619" customFormat="1">
      <c r="B2125" s="818"/>
      <c r="C2125" s="818"/>
      <c r="D2125" s="819"/>
      <c r="E2125" s="819"/>
      <c r="F2125" s="819"/>
      <c r="G2125" s="819"/>
      <c r="H2125" s="819"/>
      <c r="I2125" s="819"/>
      <c r="J2125" s="819"/>
      <c r="K2125" s="820"/>
      <c r="L2125" s="819"/>
      <c r="M2125" s="652"/>
      <c r="N2125" s="652"/>
      <c r="O2125" s="652"/>
    </row>
    <row r="2126" spans="2:15" s="619" customFormat="1">
      <c r="B2126" s="818"/>
      <c r="C2126" s="818"/>
      <c r="D2126" s="819"/>
      <c r="E2126" s="819"/>
      <c r="F2126" s="819"/>
      <c r="G2126" s="819"/>
      <c r="H2126" s="819"/>
      <c r="I2126" s="819"/>
      <c r="J2126" s="819"/>
      <c r="K2126" s="820"/>
      <c r="L2126" s="819"/>
      <c r="M2126" s="652"/>
      <c r="N2126" s="652"/>
      <c r="O2126" s="652"/>
    </row>
    <row r="2127" spans="2:15" s="619" customFormat="1">
      <c r="B2127" s="818"/>
      <c r="C2127" s="818"/>
      <c r="D2127" s="819"/>
      <c r="E2127" s="819"/>
      <c r="F2127" s="819"/>
      <c r="G2127" s="819"/>
      <c r="H2127" s="819"/>
      <c r="I2127" s="819"/>
      <c r="J2127" s="819"/>
      <c r="K2127" s="820"/>
      <c r="L2127" s="819"/>
      <c r="M2127" s="652"/>
      <c r="N2127" s="652"/>
      <c r="O2127" s="652"/>
    </row>
    <row r="2128" spans="2:15" s="619" customFormat="1">
      <c r="B2128" s="818"/>
      <c r="C2128" s="818"/>
      <c r="D2128" s="819"/>
      <c r="E2128" s="819"/>
      <c r="F2128" s="819"/>
      <c r="G2128" s="819"/>
      <c r="H2128" s="819"/>
      <c r="I2128" s="819"/>
      <c r="J2128" s="819"/>
      <c r="K2128" s="820"/>
      <c r="L2128" s="819"/>
      <c r="M2128" s="652"/>
      <c r="N2128" s="652"/>
      <c r="O2128" s="652"/>
    </row>
    <row r="2129" spans="2:15" s="619" customFormat="1">
      <c r="B2129" s="818"/>
      <c r="C2129" s="818"/>
      <c r="D2129" s="819"/>
      <c r="E2129" s="819"/>
      <c r="F2129" s="819"/>
      <c r="G2129" s="819"/>
      <c r="H2129" s="819"/>
      <c r="I2129" s="819"/>
      <c r="J2129" s="819"/>
      <c r="K2129" s="820"/>
      <c r="L2129" s="819"/>
      <c r="M2129" s="652"/>
      <c r="N2129" s="652"/>
      <c r="O2129" s="652"/>
    </row>
    <row r="2130" spans="2:15" s="619" customFormat="1">
      <c r="B2130" s="818"/>
      <c r="C2130" s="818"/>
      <c r="D2130" s="819"/>
      <c r="E2130" s="819"/>
      <c r="F2130" s="819"/>
      <c r="G2130" s="819"/>
      <c r="H2130" s="819"/>
      <c r="I2130" s="819"/>
      <c r="J2130" s="819"/>
      <c r="K2130" s="820"/>
      <c r="L2130" s="819"/>
      <c r="M2130" s="652"/>
      <c r="N2130" s="652"/>
      <c r="O2130" s="652"/>
    </row>
    <row r="2131" spans="2:15" s="619" customFormat="1">
      <c r="B2131" s="818"/>
      <c r="C2131" s="818"/>
      <c r="D2131" s="819"/>
      <c r="E2131" s="819"/>
      <c r="F2131" s="819"/>
      <c r="G2131" s="819"/>
      <c r="H2131" s="819"/>
      <c r="I2131" s="819"/>
      <c r="J2131" s="819"/>
      <c r="K2131" s="820"/>
      <c r="L2131" s="819"/>
      <c r="M2131" s="652"/>
      <c r="N2131" s="652"/>
      <c r="O2131" s="652"/>
    </row>
    <row r="2132" spans="2:15" s="619" customFormat="1">
      <c r="B2132" s="818"/>
      <c r="C2132" s="818"/>
      <c r="D2132" s="819"/>
      <c r="E2132" s="819"/>
      <c r="F2132" s="819"/>
      <c r="G2132" s="819"/>
      <c r="H2132" s="819"/>
      <c r="I2132" s="819"/>
      <c r="J2132" s="819"/>
      <c r="K2132" s="820"/>
      <c r="L2132" s="819"/>
      <c r="M2132" s="652"/>
      <c r="N2132" s="652"/>
      <c r="O2132" s="652"/>
    </row>
    <row r="2133" spans="2:15" s="619" customFormat="1">
      <c r="B2133" s="818"/>
      <c r="C2133" s="818"/>
      <c r="D2133" s="819"/>
      <c r="E2133" s="819"/>
      <c r="F2133" s="819"/>
      <c r="G2133" s="819"/>
      <c r="H2133" s="819"/>
      <c r="I2133" s="819"/>
      <c r="J2133" s="819"/>
      <c r="K2133" s="820"/>
      <c r="L2133" s="819"/>
      <c r="M2133" s="652"/>
      <c r="N2133" s="652"/>
      <c r="O2133" s="652"/>
    </row>
    <row r="2134" spans="2:15" s="619" customFormat="1">
      <c r="B2134" s="818"/>
      <c r="C2134" s="818"/>
      <c r="D2134" s="819"/>
      <c r="E2134" s="819"/>
      <c r="F2134" s="819"/>
      <c r="G2134" s="819"/>
      <c r="H2134" s="819"/>
      <c r="I2134" s="819"/>
      <c r="J2134" s="819"/>
      <c r="K2134" s="820"/>
      <c r="L2134" s="819"/>
      <c r="M2134" s="652"/>
      <c r="N2134" s="652"/>
      <c r="O2134" s="652"/>
    </row>
    <row r="2135" spans="2:15" s="619" customFormat="1">
      <c r="B2135" s="818"/>
      <c r="C2135" s="818"/>
      <c r="D2135" s="819"/>
      <c r="E2135" s="819"/>
      <c r="F2135" s="819"/>
      <c r="G2135" s="819"/>
      <c r="H2135" s="819"/>
      <c r="I2135" s="819"/>
      <c r="J2135" s="819"/>
      <c r="K2135" s="820"/>
      <c r="L2135" s="819"/>
      <c r="M2135" s="652"/>
      <c r="N2135" s="652"/>
      <c r="O2135" s="652"/>
    </row>
    <row r="2136" spans="2:15" s="619" customFormat="1">
      <c r="B2136" s="818"/>
      <c r="C2136" s="818"/>
      <c r="D2136" s="819"/>
      <c r="E2136" s="819"/>
      <c r="F2136" s="819"/>
      <c r="G2136" s="819"/>
      <c r="H2136" s="819"/>
      <c r="I2136" s="819"/>
      <c r="J2136" s="819"/>
      <c r="K2136" s="820"/>
      <c r="L2136" s="819"/>
      <c r="M2136" s="652"/>
      <c r="N2136" s="652"/>
      <c r="O2136" s="652"/>
    </row>
    <row r="2137" spans="2:15" s="619" customFormat="1">
      <c r="B2137" s="818"/>
      <c r="C2137" s="818"/>
      <c r="D2137" s="819"/>
      <c r="E2137" s="819"/>
      <c r="F2137" s="819"/>
      <c r="G2137" s="819"/>
      <c r="H2137" s="819"/>
      <c r="I2137" s="819"/>
      <c r="J2137" s="819"/>
      <c r="K2137" s="820"/>
      <c r="L2137" s="819"/>
      <c r="M2137" s="652"/>
      <c r="N2137" s="652"/>
      <c r="O2137" s="652"/>
    </row>
    <row r="2138" spans="2:15" s="619" customFormat="1">
      <c r="B2138" s="818"/>
      <c r="C2138" s="818"/>
      <c r="D2138" s="819"/>
      <c r="E2138" s="819"/>
      <c r="F2138" s="819"/>
      <c r="G2138" s="819"/>
      <c r="H2138" s="819"/>
      <c r="I2138" s="819"/>
      <c r="J2138" s="819"/>
      <c r="K2138" s="820"/>
      <c r="L2138" s="819"/>
      <c r="M2138" s="652"/>
      <c r="N2138" s="652"/>
      <c r="O2138" s="652"/>
    </row>
    <row r="2139" spans="2:15" s="619" customFormat="1">
      <c r="B2139" s="818"/>
      <c r="C2139" s="818"/>
      <c r="D2139" s="819"/>
      <c r="E2139" s="819"/>
      <c r="F2139" s="819"/>
      <c r="G2139" s="819"/>
      <c r="H2139" s="819"/>
      <c r="I2139" s="819"/>
      <c r="J2139" s="819"/>
      <c r="K2139" s="820"/>
      <c r="L2139" s="819"/>
      <c r="M2139" s="652"/>
      <c r="N2139" s="652"/>
      <c r="O2139" s="652"/>
    </row>
    <row r="2140" spans="2:15" s="619" customFormat="1">
      <c r="B2140" s="818"/>
      <c r="C2140" s="818"/>
      <c r="D2140" s="819"/>
      <c r="E2140" s="819"/>
      <c r="F2140" s="819"/>
      <c r="G2140" s="819"/>
      <c r="H2140" s="819"/>
      <c r="I2140" s="819"/>
      <c r="J2140" s="819"/>
      <c r="K2140" s="820"/>
      <c r="L2140" s="819"/>
      <c r="M2140" s="652"/>
      <c r="N2140" s="652"/>
      <c r="O2140" s="652"/>
    </row>
    <row r="2141" spans="2:15" s="619" customFormat="1">
      <c r="B2141" s="818"/>
      <c r="C2141" s="818"/>
      <c r="D2141" s="819"/>
      <c r="E2141" s="819"/>
      <c r="F2141" s="819"/>
      <c r="G2141" s="819"/>
      <c r="H2141" s="819"/>
      <c r="I2141" s="819"/>
      <c r="J2141" s="819"/>
      <c r="K2141" s="820"/>
      <c r="L2141" s="819"/>
      <c r="M2141" s="652"/>
      <c r="N2141" s="652"/>
      <c r="O2141" s="652"/>
    </row>
    <row r="2142" spans="2:15" s="619" customFormat="1">
      <c r="B2142" s="818"/>
      <c r="C2142" s="818"/>
      <c r="D2142" s="819"/>
      <c r="E2142" s="819"/>
      <c r="F2142" s="819"/>
      <c r="G2142" s="819"/>
      <c r="H2142" s="819"/>
      <c r="I2142" s="819"/>
      <c r="J2142" s="819"/>
      <c r="K2142" s="820"/>
      <c r="L2142" s="819"/>
      <c r="M2142" s="652"/>
      <c r="N2142" s="652"/>
      <c r="O2142" s="652"/>
    </row>
    <row r="2143" spans="2:15" s="619" customFormat="1">
      <c r="B2143" s="818"/>
      <c r="C2143" s="818"/>
      <c r="D2143" s="819"/>
      <c r="E2143" s="819"/>
      <c r="F2143" s="819"/>
      <c r="G2143" s="819"/>
      <c r="H2143" s="819"/>
      <c r="I2143" s="819"/>
      <c r="J2143" s="819"/>
      <c r="K2143" s="820"/>
      <c r="L2143" s="819"/>
      <c r="M2143" s="652"/>
      <c r="N2143" s="652"/>
      <c r="O2143" s="652"/>
    </row>
    <row r="2144" spans="2:15" s="619" customFormat="1">
      <c r="B2144" s="818"/>
      <c r="C2144" s="818"/>
      <c r="D2144" s="819"/>
      <c r="E2144" s="819"/>
      <c r="F2144" s="819"/>
      <c r="G2144" s="819"/>
      <c r="H2144" s="819"/>
      <c r="I2144" s="819"/>
      <c r="J2144" s="819"/>
      <c r="K2144" s="820"/>
      <c r="L2144" s="819"/>
      <c r="M2144" s="652"/>
      <c r="N2144" s="652"/>
      <c r="O2144" s="652"/>
    </row>
    <row r="2145" spans="2:15" s="619" customFormat="1">
      <c r="B2145" s="818"/>
      <c r="C2145" s="818"/>
      <c r="D2145" s="819"/>
      <c r="E2145" s="819"/>
      <c r="F2145" s="819"/>
      <c r="G2145" s="819"/>
      <c r="H2145" s="819"/>
      <c r="I2145" s="819"/>
      <c r="J2145" s="819"/>
      <c r="K2145" s="820"/>
      <c r="L2145" s="819"/>
      <c r="M2145" s="652"/>
      <c r="N2145" s="652"/>
      <c r="O2145" s="652"/>
    </row>
    <row r="2146" spans="2:15" s="619" customFormat="1">
      <c r="B2146" s="818"/>
      <c r="C2146" s="818"/>
      <c r="D2146" s="819"/>
      <c r="E2146" s="819"/>
      <c r="F2146" s="819"/>
      <c r="G2146" s="819"/>
      <c r="H2146" s="819"/>
      <c r="I2146" s="819"/>
      <c r="J2146" s="819"/>
      <c r="K2146" s="820"/>
      <c r="L2146" s="819"/>
      <c r="M2146" s="652"/>
      <c r="N2146" s="652"/>
      <c r="O2146" s="652"/>
    </row>
    <row r="2147" spans="2:15" s="619" customFormat="1">
      <c r="B2147" s="818"/>
      <c r="C2147" s="818"/>
      <c r="D2147" s="819"/>
      <c r="E2147" s="819"/>
      <c r="F2147" s="819"/>
      <c r="G2147" s="819"/>
      <c r="H2147" s="819"/>
      <c r="I2147" s="819"/>
      <c r="J2147" s="819"/>
      <c r="K2147" s="820"/>
      <c r="L2147" s="819"/>
      <c r="M2147" s="652"/>
      <c r="N2147" s="652"/>
      <c r="O2147" s="652"/>
    </row>
    <row r="2148" spans="2:15" s="619" customFormat="1">
      <c r="B2148" s="818"/>
      <c r="C2148" s="818"/>
      <c r="D2148" s="819"/>
      <c r="E2148" s="819"/>
      <c r="F2148" s="819"/>
      <c r="G2148" s="819"/>
      <c r="H2148" s="819"/>
      <c r="I2148" s="819"/>
      <c r="J2148" s="819"/>
      <c r="K2148" s="820"/>
      <c r="L2148" s="819"/>
      <c r="M2148" s="652"/>
      <c r="N2148" s="652"/>
      <c r="O2148" s="652"/>
    </row>
    <row r="2149" spans="2:15" s="619" customFormat="1">
      <c r="B2149" s="818"/>
      <c r="C2149" s="818"/>
      <c r="D2149" s="819"/>
      <c r="E2149" s="819"/>
      <c r="F2149" s="819"/>
      <c r="G2149" s="819"/>
      <c r="H2149" s="819"/>
      <c r="I2149" s="819"/>
      <c r="J2149" s="819"/>
      <c r="K2149" s="820"/>
      <c r="L2149" s="819"/>
      <c r="M2149" s="652"/>
      <c r="N2149" s="652"/>
      <c r="O2149" s="652"/>
    </row>
    <row r="2150" spans="2:15" s="619" customFormat="1">
      <c r="B2150" s="818"/>
      <c r="C2150" s="818"/>
      <c r="D2150" s="819"/>
      <c r="E2150" s="819"/>
      <c r="F2150" s="819"/>
      <c r="G2150" s="819"/>
      <c r="H2150" s="819"/>
      <c r="I2150" s="819"/>
      <c r="J2150" s="819"/>
      <c r="K2150" s="820"/>
      <c r="L2150" s="819"/>
      <c r="M2150" s="652"/>
      <c r="N2150" s="652"/>
      <c r="O2150" s="652"/>
    </row>
    <row r="2151" spans="2:15" s="619" customFormat="1">
      <c r="B2151" s="818"/>
      <c r="C2151" s="818"/>
      <c r="D2151" s="819"/>
      <c r="E2151" s="819"/>
      <c r="F2151" s="819"/>
      <c r="G2151" s="819"/>
      <c r="H2151" s="819"/>
      <c r="I2151" s="819"/>
      <c r="J2151" s="819"/>
      <c r="K2151" s="820"/>
      <c r="L2151" s="819"/>
      <c r="M2151" s="652"/>
      <c r="N2151" s="652"/>
      <c r="O2151" s="652"/>
    </row>
    <row r="2152" spans="2:15" s="619" customFormat="1">
      <c r="B2152" s="818"/>
      <c r="C2152" s="818"/>
      <c r="D2152" s="819"/>
      <c r="E2152" s="819"/>
      <c r="F2152" s="819"/>
      <c r="G2152" s="819"/>
      <c r="H2152" s="819"/>
      <c r="I2152" s="819"/>
      <c r="J2152" s="819"/>
      <c r="K2152" s="820"/>
      <c r="L2152" s="819"/>
      <c r="M2152" s="652"/>
      <c r="N2152" s="652"/>
      <c r="O2152" s="652"/>
    </row>
    <row r="2153" spans="2:15" s="619" customFormat="1">
      <c r="B2153" s="818"/>
      <c r="C2153" s="818"/>
      <c r="D2153" s="819"/>
      <c r="E2153" s="819"/>
      <c r="F2153" s="819"/>
      <c r="G2153" s="819"/>
      <c r="H2153" s="819"/>
      <c r="I2153" s="819"/>
      <c r="J2153" s="819"/>
      <c r="K2153" s="820"/>
      <c r="L2153" s="819"/>
      <c r="M2153" s="652"/>
      <c r="N2153" s="652"/>
      <c r="O2153" s="652"/>
    </row>
    <row r="2154" spans="2:15" s="619" customFormat="1">
      <c r="B2154" s="818"/>
      <c r="C2154" s="818"/>
      <c r="D2154" s="819"/>
      <c r="E2154" s="819"/>
      <c r="F2154" s="819"/>
      <c r="G2154" s="819"/>
      <c r="H2154" s="819"/>
      <c r="I2154" s="819"/>
      <c r="J2154" s="819"/>
      <c r="K2154" s="820"/>
      <c r="L2154" s="819"/>
      <c r="M2154" s="652"/>
      <c r="N2154" s="652"/>
      <c r="O2154" s="652"/>
    </row>
    <row r="2155" spans="2:15" s="619" customFormat="1">
      <c r="B2155" s="818"/>
      <c r="C2155" s="818"/>
      <c r="D2155" s="819"/>
      <c r="E2155" s="819"/>
      <c r="F2155" s="819"/>
      <c r="G2155" s="819"/>
      <c r="H2155" s="819"/>
      <c r="I2155" s="819"/>
      <c r="J2155" s="819"/>
      <c r="K2155" s="820"/>
      <c r="L2155" s="819"/>
      <c r="M2155" s="652"/>
      <c r="N2155" s="652"/>
      <c r="O2155" s="652"/>
    </row>
    <row r="2156" spans="2:15" s="619" customFormat="1">
      <c r="B2156" s="818"/>
      <c r="C2156" s="818"/>
      <c r="D2156" s="819"/>
      <c r="E2156" s="819"/>
      <c r="F2156" s="819"/>
      <c r="G2156" s="819"/>
      <c r="H2156" s="819"/>
      <c r="I2156" s="819"/>
      <c r="J2156" s="819"/>
      <c r="K2156" s="820"/>
      <c r="L2156" s="819"/>
      <c r="M2156" s="652"/>
      <c r="N2156" s="652"/>
      <c r="O2156" s="652"/>
    </row>
    <row r="2157" spans="2:15" s="619" customFormat="1">
      <c r="B2157" s="818"/>
      <c r="C2157" s="818"/>
      <c r="D2157" s="819"/>
      <c r="E2157" s="819"/>
      <c r="F2157" s="819"/>
      <c r="G2157" s="819"/>
      <c r="H2157" s="819"/>
      <c r="I2157" s="819"/>
      <c r="J2157" s="819"/>
      <c r="K2157" s="820"/>
      <c r="L2157" s="819"/>
      <c r="M2157" s="652"/>
      <c r="N2157" s="652"/>
      <c r="O2157" s="652"/>
    </row>
    <row r="2158" spans="2:15" s="619" customFormat="1">
      <c r="B2158" s="818"/>
      <c r="C2158" s="818"/>
      <c r="D2158" s="819"/>
      <c r="E2158" s="819"/>
      <c r="F2158" s="819"/>
      <c r="G2158" s="819"/>
      <c r="H2158" s="819"/>
      <c r="I2158" s="819"/>
      <c r="J2158" s="819"/>
      <c r="K2158" s="820"/>
      <c r="L2158" s="819"/>
      <c r="M2158" s="652"/>
      <c r="N2158" s="652"/>
      <c r="O2158" s="652"/>
    </row>
    <row r="2159" spans="2:15" s="619" customFormat="1">
      <c r="B2159" s="818"/>
      <c r="C2159" s="818"/>
      <c r="D2159" s="819"/>
      <c r="E2159" s="819"/>
      <c r="F2159" s="819"/>
      <c r="G2159" s="819"/>
      <c r="H2159" s="819"/>
      <c r="I2159" s="819"/>
      <c r="J2159" s="819"/>
      <c r="K2159" s="820"/>
      <c r="L2159" s="819"/>
      <c r="M2159" s="652"/>
      <c r="N2159" s="652"/>
      <c r="O2159" s="652"/>
    </row>
    <row r="2160" spans="2:15" s="619" customFormat="1">
      <c r="B2160" s="818"/>
      <c r="C2160" s="818"/>
      <c r="D2160" s="819"/>
      <c r="E2160" s="819"/>
      <c r="F2160" s="819"/>
      <c r="G2160" s="819"/>
      <c r="H2160" s="819"/>
      <c r="I2160" s="819"/>
      <c r="J2160" s="819"/>
      <c r="K2160" s="820"/>
      <c r="L2160" s="819"/>
      <c r="M2160" s="652"/>
      <c r="N2160" s="652"/>
      <c r="O2160" s="652"/>
    </row>
    <row r="2161" spans="2:15" s="619" customFormat="1">
      <c r="B2161" s="818"/>
      <c r="C2161" s="818"/>
      <c r="D2161" s="819"/>
      <c r="E2161" s="819"/>
      <c r="F2161" s="819"/>
      <c r="G2161" s="819"/>
      <c r="H2161" s="819"/>
      <c r="I2161" s="819"/>
      <c r="J2161" s="819"/>
      <c r="K2161" s="820"/>
      <c r="L2161" s="819"/>
      <c r="M2161" s="652"/>
      <c r="N2161" s="652"/>
      <c r="O2161" s="652"/>
    </row>
    <row r="2162" spans="2:15" s="619" customFormat="1">
      <c r="B2162" s="818"/>
      <c r="C2162" s="818"/>
      <c r="D2162" s="819"/>
      <c r="E2162" s="819"/>
      <c r="F2162" s="819"/>
      <c r="G2162" s="819"/>
      <c r="H2162" s="819"/>
      <c r="I2162" s="819"/>
      <c r="J2162" s="819"/>
      <c r="K2162" s="820"/>
      <c r="L2162" s="819"/>
      <c r="M2162" s="652"/>
      <c r="N2162" s="652"/>
      <c r="O2162" s="652"/>
    </row>
    <row r="2163" spans="2:15" s="619" customFormat="1">
      <c r="B2163" s="818"/>
      <c r="C2163" s="818"/>
      <c r="D2163" s="819"/>
      <c r="E2163" s="819"/>
      <c r="F2163" s="819"/>
      <c r="G2163" s="819"/>
      <c r="H2163" s="819"/>
      <c r="I2163" s="819"/>
      <c r="J2163" s="819"/>
      <c r="K2163" s="820"/>
      <c r="L2163" s="819"/>
      <c r="M2163" s="652"/>
      <c r="N2163" s="652"/>
      <c r="O2163" s="652"/>
    </row>
    <row r="2164" spans="2:15" s="619" customFormat="1">
      <c r="B2164" s="818"/>
      <c r="C2164" s="818"/>
      <c r="D2164" s="819"/>
      <c r="E2164" s="819"/>
      <c r="F2164" s="819"/>
      <c r="G2164" s="819"/>
      <c r="H2164" s="819"/>
      <c r="I2164" s="819"/>
      <c r="J2164" s="819"/>
      <c r="K2164" s="820"/>
      <c r="L2164" s="819"/>
      <c r="M2164" s="652"/>
      <c r="N2164" s="652"/>
      <c r="O2164" s="652"/>
    </row>
    <row r="2165" spans="2:15" s="619" customFormat="1">
      <c r="B2165" s="818"/>
      <c r="C2165" s="818"/>
      <c r="D2165" s="819"/>
      <c r="E2165" s="819"/>
      <c r="F2165" s="819"/>
      <c r="G2165" s="819"/>
      <c r="H2165" s="819"/>
      <c r="I2165" s="819"/>
      <c r="J2165" s="819"/>
      <c r="K2165" s="820"/>
      <c r="L2165" s="819"/>
      <c r="M2165" s="652"/>
      <c r="N2165" s="652"/>
      <c r="O2165" s="652"/>
    </row>
    <row r="2166" spans="2:15" s="619" customFormat="1">
      <c r="B2166" s="818"/>
      <c r="C2166" s="818"/>
      <c r="D2166" s="819"/>
      <c r="E2166" s="819"/>
      <c r="F2166" s="819"/>
      <c r="G2166" s="819"/>
      <c r="H2166" s="819"/>
      <c r="I2166" s="819"/>
      <c r="J2166" s="819"/>
      <c r="K2166" s="820"/>
      <c r="L2166" s="819"/>
      <c r="M2166" s="652"/>
      <c r="N2166" s="652"/>
      <c r="O2166" s="652"/>
    </row>
    <row r="2167" spans="2:15" s="619" customFormat="1">
      <c r="B2167" s="818"/>
      <c r="C2167" s="818"/>
      <c r="D2167" s="819"/>
      <c r="E2167" s="819"/>
      <c r="F2167" s="819"/>
      <c r="G2167" s="819"/>
      <c r="H2167" s="819"/>
      <c r="I2167" s="819"/>
      <c r="J2167" s="819"/>
      <c r="K2167" s="820"/>
      <c r="L2167" s="819"/>
      <c r="M2167" s="652"/>
      <c r="N2167" s="652"/>
      <c r="O2167" s="652"/>
    </row>
    <row r="2168" spans="2:15" s="619" customFormat="1">
      <c r="B2168" s="818"/>
      <c r="C2168" s="818"/>
      <c r="D2168" s="819"/>
      <c r="E2168" s="819"/>
      <c r="F2168" s="819"/>
      <c r="G2168" s="819"/>
      <c r="H2168" s="819"/>
      <c r="I2168" s="819"/>
      <c r="J2168" s="819"/>
      <c r="K2168" s="820"/>
      <c r="L2168" s="819"/>
      <c r="M2168" s="652"/>
      <c r="N2168" s="652"/>
      <c r="O2168" s="652"/>
    </row>
    <row r="2169" spans="2:15" s="619" customFormat="1">
      <c r="B2169" s="818"/>
      <c r="C2169" s="818"/>
      <c r="D2169" s="819"/>
      <c r="E2169" s="819"/>
      <c r="F2169" s="819"/>
      <c r="G2169" s="819"/>
      <c r="H2169" s="819"/>
      <c r="I2169" s="819"/>
      <c r="J2169" s="819"/>
      <c r="K2169" s="820"/>
      <c r="L2169" s="819"/>
      <c r="M2169" s="652"/>
      <c r="N2169" s="652"/>
      <c r="O2169" s="652"/>
    </row>
    <row r="2170" spans="2:15" s="619" customFormat="1">
      <c r="B2170" s="818"/>
      <c r="C2170" s="818"/>
      <c r="D2170" s="819"/>
      <c r="E2170" s="819"/>
      <c r="F2170" s="819"/>
      <c r="G2170" s="819"/>
      <c r="H2170" s="819"/>
      <c r="I2170" s="819"/>
      <c r="J2170" s="819"/>
      <c r="K2170" s="820"/>
      <c r="L2170" s="819"/>
      <c r="M2170" s="652"/>
      <c r="N2170" s="652"/>
      <c r="O2170" s="652"/>
    </row>
    <row r="2171" spans="2:15" s="619" customFormat="1">
      <c r="B2171" s="818"/>
      <c r="C2171" s="818"/>
      <c r="D2171" s="819"/>
      <c r="E2171" s="819"/>
      <c r="F2171" s="819"/>
      <c r="G2171" s="819"/>
      <c r="H2171" s="819"/>
      <c r="I2171" s="819"/>
      <c r="J2171" s="819"/>
      <c r="K2171" s="820"/>
      <c r="L2171" s="819"/>
      <c r="M2171" s="652"/>
      <c r="N2171" s="652"/>
      <c r="O2171" s="652"/>
    </row>
    <row r="2172" spans="2:15" s="619" customFormat="1">
      <c r="B2172" s="818"/>
      <c r="C2172" s="818"/>
      <c r="D2172" s="819"/>
      <c r="E2172" s="819"/>
      <c r="F2172" s="819"/>
      <c r="G2172" s="819"/>
      <c r="H2172" s="819"/>
      <c r="I2172" s="819"/>
      <c r="J2172" s="819"/>
      <c r="K2172" s="820"/>
      <c r="L2172" s="819"/>
      <c r="M2172" s="652"/>
      <c r="N2172" s="652"/>
      <c r="O2172" s="652"/>
    </row>
    <row r="2173" spans="2:15" s="619" customFormat="1">
      <c r="B2173" s="818"/>
      <c r="C2173" s="818"/>
      <c r="D2173" s="819"/>
      <c r="E2173" s="819"/>
      <c r="F2173" s="819"/>
      <c r="G2173" s="819"/>
      <c r="H2173" s="819"/>
      <c r="I2173" s="819"/>
      <c r="J2173" s="819"/>
      <c r="K2173" s="820"/>
      <c r="L2173" s="819"/>
      <c r="M2173" s="652"/>
      <c r="N2173" s="652"/>
      <c r="O2173" s="652"/>
    </row>
    <row r="2174" spans="2:15" s="619" customFormat="1">
      <c r="B2174" s="818"/>
      <c r="C2174" s="818"/>
      <c r="D2174" s="819"/>
      <c r="E2174" s="819"/>
      <c r="F2174" s="819"/>
      <c r="G2174" s="819"/>
      <c r="H2174" s="819"/>
      <c r="I2174" s="819"/>
      <c r="J2174" s="819"/>
      <c r="K2174" s="820"/>
      <c r="L2174" s="819"/>
      <c r="M2174" s="652"/>
      <c r="N2174" s="652"/>
      <c r="O2174" s="652"/>
    </row>
    <row r="2175" spans="2:15" s="619" customFormat="1">
      <c r="B2175" s="818"/>
      <c r="C2175" s="818"/>
      <c r="D2175" s="819"/>
      <c r="E2175" s="819"/>
      <c r="F2175" s="819"/>
      <c r="G2175" s="819"/>
      <c r="H2175" s="819"/>
      <c r="I2175" s="819"/>
      <c r="J2175" s="819"/>
      <c r="K2175" s="820"/>
      <c r="L2175" s="819"/>
      <c r="M2175" s="652"/>
      <c r="N2175" s="652"/>
      <c r="O2175" s="652"/>
    </row>
    <row r="2176" spans="2:15" s="619" customFormat="1">
      <c r="B2176" s="818"/>
      <c r="C2176" s="818"/>
      <c r="D2176" s="819"/>
      <c r="E2176" s="819"/>
      <c r="F2176" s="819"/>
      <c r="G2176" s="819"/>
      <c r="H2176" s="819"/>
      <c r="I2176" s="819"/>
      <c r="J2176" s="819"/>
      <c r="K2176" s="820"/>
      <c r="L2176" s="819"/>
      <c r="M2176" s="652"/>
      <c r="N2176" s="652"/>
      <c r="O2176" s="652"/>
    </row>
    <row r="2177" spans="2:15" s="619" customFormat="1">
      <c r="B2177" s="818"/>
      <c r="C2177" s="818"/>
      <c r="D2177" s="819"/>
      <c r="E2177" s="819"/>
      <c r="F2177" s="819"/>
      <c r="G2177" s="819"/>
      <c r="H2177" s="819"/>
      <c r="I2177" s="819"/>
      <c r="J2177" s="819"/>
      <c r="K2177" s="820"/>
      <c r="L2177" s="819"/>
      <c r="M2177" s="652"/>
      <c r="N2177" s="652"/>
      <c r="O2177" s="652"/>
    </row>
    <row r="2178" spans="2:15" s="619" customFormat="1">
      <c r="B2178" s="818"/>
      <c r="C2178" s="818"/>
      <c r="D2178" s="819"/>
      <c r="E2178" s="819"/>
      <c r="F2178" s="819"/>
      <c r="G2178" s="819"/>
      <c r="H2178" s="819"/>
      <c r="I2178" s="819"/>
      <c r="J2178" s="819"/>
      <c r="K2178" s="820"/>
      <c r="L2178" s="819"/>
      <c r="M2178" s="652"/>
      <c r="N2178" s="652"/>
      <c r="O2178" s="652"/>
    </row>
    <row r="2179" spans="2:15" s="619" customFormat="1">
      <c r="B2179" s="818"/>
      <c r="C2179" s="818"/>
      <c r="D2179" s="819"/>
      <c r="E2179" s="819"/>
      <c r="F2179" s="819"/>
      <c r="G2179" s="819"/>
      <c r="H2179" s="819"/>
      <c r="I2179" s="819"/>
      <c r="J2179" s="819"/>
      <c r="K2179" s="820"/>
      <c r="L2179" s="819"/>
      <c r="M2179" s="652"/>
      <c r="N2179" s="652"/>
      <c r="O2179" s="652"/>
    </row>
    <row r="2180" spans="2:15" s="619" customFormat="1">
      <c r="B2180" s="818"/>
      <c r="C2180" s="818"/>
      <c r="D2180" s="819"/>
      <c r="E2180" s="819"/>
      <c r="F2180" s="819"/>
      <c r="G2180" s="819"/>
      <c r="H2180" s="819"/>
      <c r="I2180" s="819"/>
      <c r="J2180" s="819"/>
      <c r="K2180" s="820"/>
      <c r="L2180" s="819"/>
      <c r="M2180" s="652"/>
      <c r="N2180" s="652"/>
      <c r="O2180" s="652"/>
    </row>
    <row r="2181" spans="2:15" s="619" customFormat="1">
      <c r="B2181" s="818"/>
      <c r="C2181" s="818"/>
      <c r="D2181" s="819"/>
      <c r="E2181" s="819"/>
      <c r="F2181" s="819"/>
      <c r="G2181" s="819"/>
      <c r="H2181" s="819"/>
      <c r="I2181" s="819"/>
      <c r="J2181" s="819"/>
      <c r="K2181" s="820"/>
      <c r="L2181" s="819"/>
      <c r="M2181" s="652"/>
      <c r="N2181" s="652"/>
      <c r="O2181" s="652"/>
    </row>
    <row r="2182" spans="2:15" s="619" customFormat="1">
      <c r="B2182" s="818"/>
      <c r="C2182" s="818"/>
      <c r="D2182" s="819"/>
      <c r="E2182" s="819"/>
      <c r="F2182" s="819"/>
      <c r="G2182" s="819"/>
      <c r="H2182" s="819"/>
      <c r="I2182" s="819"/>
      <c r="J2182" s="819"/>
      <c r="K2182" s="820"/>
      <c r="L2182" s="819"/>
      <c r="M2182" s="652"/>
      <c r="N2182" s="652"/>
      <c r="O2182" s="652"/>
    </row>
    <row r="2183" spans="2:15" s="619" customFormat="1">
      <c r="B2183" s="818"/>
      <c r="C2183" s="818"/>
      <c r="D2183" s="819"/>
      <c r="E2183" s="819"/>
      <c r="F2183" s="819"/>
      <c r="G2183" s="819"/>
      <c r="H2183" s="819"/>
      <c r="I2183" s="819"/>
      <c r="J2183" s="819"/>
      <c r="K2183" s="820"/>
      <c r="L2183" s="819"/>
      <c r="M2183" s="652"/>
      <c r="N2183" s="652"/>
      <c r="O2183" s="652"/>
    </row>
    <row r="2184" spans="2:15" s="619" customFormat="1">
      <c r="B2184" s="818"/>
      <c r="C2184" s="818"/>
      <c r="D2184" s="819"/>
      <c r="E2184" s="819"/>
      <c r="F2184" s="819"/>
      <c r="G2184" s="819"/>
      <c r="H2184" s="819"/>
      <c r="I2184" s="819"/>
      <c r="J2184" s="819"/>
      <c r="K2184" s="820"/>
      <c r="L2184" s="819"/>
      <c r="M2184" s="652"/>
      <c r="N2184" s="652"/>
      <c r="O2184" s="652"/>
    </row>
    <row r="2185" spans="2:15" s="619" customFormat="1">
      <c r="B2185" s="818"/>
      <c r="C2185" s="818"/>
      <c r="D2185" s="819"/>
      <c r="E2185" s="819"/>
      <c r="F2185" s="819"/>
      <c r="G2185" s="819"/>
      <c r="H2185" s="819"/>
      <c r="I2185" s="819"/>
      <c r="J2185" s="819"/>
      <c r="K2185" s="820"/>
      <c r="L2185" s="819"/>
      <c r="M2185" s="652"/>
      <c r="N2185" s="652"/>
      <c r="O2185" s="652"/>
    </row>
    <row r="2186" spans="2:15" s="619" customFormat="1">
      <c r="B2186" s="818"/>
      <c r="C2186" s="818"/>
      <c r="D2186" s="819"/>
      <c r="E2186" s="819"/>
      <c r="F2186" s="819"/>
      <c r="G2186" s="819"/>
      <c r="H2186" s="819"/>
      <c r="I2186" s="819"/>
      <c r="J2186" s="819"/>
      <c r="K2186" s="820"/>
      <c r="L2186" s="819"/>
      <c r="M2186" s="652"/>
      <c r="N2186" s="652"/>
      <c r="O2186" s="652"/>
    </row>
    <row r="2187" spans="2:15" s="619" customFormat="1">
      <c r="B2187" s="818"/>
      <c r="C2187" s="818"/>
      <c r="D2187" s="819"/>
      <c r="E2187" s="819"/>
      <c r="F2187" s="819"/>
      <c r="G2187" s="819"/>
      <c r="H2187" s="819"/>
      <c r="I2187" s="819"/>
      <c r="J2187" s="819"/>
      <c r="K2187" s="820"/>
      <c r="L2187" s="819"/>
      <c r="M2187" s="652"/>
      <c r="N2187" s="652"/>
      <c r="O2187" s="652"/>
    </row>
    <row r="2188" spans="2:15" s="619" customFormat="1">
      <c r="B2188" s="818"/>
      <c r="C2188" s="818"/>
      <c r="D2188" s="819"/>
      <c r="E2188" s="819"/>
      <c r="F2188" s="819"/>
      <c r="G2188" s="819"/>
      <c r="H2188" s="819"/>
      <c r="I2188" s="819"/>
      <c r="J2188" s="819"/>
      <c r="K2188" s="820"/>
      <c r="L2188" s="819"/>
      <c r="M2188" s="652"/>
      <c r="N2188" s="652"/>
      <c r="O2188" s="652"/>
    </row>
    <row r="2189" spans="2:15" s="619" customFormat="1">
      <c r="B2189" s="818"/>
      <c r="C2189" s="818"/>
      <c r="D2189" s="819"/>
      <c r="E2189" s="819"/>
      <c r="F2189" s="819"/>
      <c r="G2189" s="819"/>
      <c r="H2189" s="819"/>
      <c r="I2189" s="819"/>
      <c r="J2189" s="819"/>
      <c r="K2189" s="820"/>
      <c r="L2189" s="819"/>
      <c r="M2189" s="652"/>
      <c r="N2189" s="652"/>
      <c r="O2189" s="652"/>
    </row>
    <row r="2190" spans="2:15" s="619" customFormat="1">
      <c r="B2190" s="818"/>
      <c r="C2190" s="818"/>
      <c r="D2190" s="819"/>
      <c r="E2190" s="819"/>
      <c r="F2190" s="819"/>
      <c r="G2190" s="819"/>
      <c r="H2190" s="819"/>
      <c r="I2190" s="819"/>
      <c r="J2190" s="819"/>
      <c r="K2190" s="820"/>
      <c r="L2190" s="819"/>
      <c r="M2190" s="652"/>
      <c r="N2190" s="652"/>
      <c r="O2190" s="652"/>
    </row>
    <row r="2191" spans="2:15" s="619" customFormat="1">
      <c r="B2191" s="818"/>
      <c r="C2191" s="818"/>
      <c r="D2191" s="819"/>
      <c r="E2191" s="819"/>
      <c r="F2191" s="819"/>
      <c r="G2191" s="819"/>
      <c r="H2191" s="819"/>
      <c r="I2191" s="819"/>
      <c r="J2191" s="819"/>
      <c r="K2191" s="820"/>
      <c r="L2191" s="819"/>
      <c r="M2191" s="652"/>
      <c r="N2191" s="652"/>
      <c r="O2191" s="652"/>
    </row>
    <row r="2192" spans="2:15" s="619" customFormat="1">
      <c r="B2192" s="818"/>
      <c r="C2192" s="818"/>
      <c r="D2192" s="819"/>
      <c r="E2192" s="819"/>
      <c r="F2192" s="819"/>
      <c r="G2192" s="819"/>
      <c r="H2192" s="819"/>
      <c r="I2192" s="819"/>
      <c r="J2192" s="819"/>
      <c r="K2192" s="820"/>
      <c r="L2192" s="819"/>
      <c r="M2192" s="652"/>
      <c r="N2192" s="652"/>
      <c r="O2192" s="652"/>
    </row>
    <row r="2193" spans="2:15" s="619" customFormat="1">
      <c r="B2193" s="818"/>
      <c r="C2193" s="818"/>
      <c r="D2193" s="819"/>
      <c r="E2193" s="819"/>
      <c r="F2193" s="819"/>
      <c r="G2193" s="819"/>
      <c r="H2193" s="819"/>
      <c r="I2193" s="819"/>
      <c r="J2193" s="819"/>
      <c r="K2193" s="820"/>
      <c r="L2193" s="819"/>
      <c r="M2193" s="652"/>
      <c r="N2193" s="652"/>
      <c r="O2193" s="652"/>
    </row>
    <row r="2194" spans="2:15" s="619" customFormat="1">
      <c r="B2194" s="818"/>
      <c r="C2194" s="818"/>
      <c r="D2194" s="819"/>
      <c r="E2194" s="819"/>
      <c r="F2194" s="819"/>
      <c r="G2194" s="819"/>
      <c r="H2194" s="819"/>
      <c r="I2194" s="819"/>
      <c r="J2194" s="819"/>
      <c r="K2194" s="820"/>
      <c r="L2194" s="819"/>
      <c r="M2194" s="652"/>
      <c r="N2194" s="652"/>
      <c r="O2194" s="652"/>
    </row>
    <row r="2195" spans="2:15" s="619" customFormat="1">
      <c r="B2195" s="818"/>
      <c r="C2195" s="818"/>
      <c r="D2195" s="819"/>
      <c r="E2195" s="819"/>
      <c r="F2195" s="819"/>
      <c r="G2195" s="819"/>
      <c r="H2195" s="819"/>
      <c r="I2195" s="819"/>
      <c r="J2195" s="819"/>
      <c r="K2195" s="820"/>
      <c r="L2195" s="819"/>
      <c r="M2195" s="652"/>
      <c r="N2195" s="652"/>
      <c r="O2195" s="652"/>
    </row>
    <row r="2196" spans="2:15" s="619" customFormat="1">
      <c r="B2196" s="818"/>
      <c r="C2196" s="818"/>
      <c r="D2196" s="819"/>
      <c r="E2196" s="819"/>
      <c r="F2196" s="819"/>
      <c r="G2196" s="819"/>
      <c r="H2196" s="819"/>
      <c r="I2196" s="819"/>
      <c r="J2196" s="819"/>
      <c r="K2196" s="820"/>
      <c r="L2196" s="819"/>
      <c r="M2196" s="652"/>
      <c r="N2196" s="652"/>
      <c r="O2196" s="652"/>
    </row>
    <row r="2197" spans="2:15" s="619" customFormat="1">
      <c r="B2197" s="818"/>
      <c r="C2197" s="818"/>
      <c r="D2197" s="819"/>
      <c r="E2197" s="819"/>
      <c r="F2197" s="819"/>
      <c r="G2197" s="819"/>
      <c r="H2197" s="819"/>
      <c r="I2197" s="819"/>
      <c r="J2197" s="819"/>
      <c r="K2197" s="820"/>
      <c r="L2197" s="819"/>
      <c r="M2197" s="652"/>
      <c r="N2197" s="652"/>
      <c r="O2197" s="652"/>
    </row>
    <row r="2198" spans="2:15" s="619" customFormat="1">
      <c r="B2198" s="818"/>
      <c r="C2198" s="818"/>
      <c r="D2198" s="819"/>
      <c r="E2198" s="819"/>
      <c r="F2198" s="819"/>
      <c r="G2198" s="819"/>
      <c r="H2198" s="819"/>
      <c r="I2198" s="819"/>
      <c r="J2198" s="819"/>
      <c r="K2198" s="820"/>
      <c r="L2198" s="819"/>
      <c r="M2198" s="652"/>
      <c r="N2198" s="652"/>
      <c r="O2198" s="652"/>
    </row>
    <row r="2199" spans="2:15" s="619" customFormat="1">
      <c r="B2199" s="818"/>
      <c r="C2199" s="818"/>
      <c r="D2199" s="819"/>
      <c r="E2199" s="819"/>
      <c r="F2199" s="819"/>
      <c r="G2199" s="819"/>
      <c r="H2199" s="819"/>
      <c r="I2199" s="819"/>
      <c r="J2199" s="819"/>
      <c r="K2199" s="820"/>
      <c r="L2199" s="819"/>
      <c r="M2199" s="652"/>
      <c r="N2199" s="652"/>
      <c r="O2199" s="652"/>
    </row>
    <row r="2200" spans="2:15" s="619" customFormat="1">
      <c r="B2200" s="818"/>
      <c r="C2200" s="818"/>
      <c r="D2200" s="819"/>
      <c r="E2200" s="819"/>
      <c r="F2200" s="819"/>
      <c r="G2200" s="819"/>
      <c r="H2200" s="819"/>
      <c r="I2200" s="819"/>
      <c r="J2200" s="819"/>
      <c r="K2200" s="820"/>
      <c r="L2200" s="819"/>
      <c r="M2200" s="652"/>
      <c r="N2200" s="652"/>
      <c r="O2200" s="652"/>
    </row>
    <row r="2201" spans="2:15" s="619" customFormat="1">
      <c r="B2201" s="818"/>
      <c r="C2201" s="818"/>
      <c r="D2201" s="819"/>
      <c r="E2201" s="819"/>
      <c r="F2201" s="819"/>
      <c r="G2201" s="819"/>
      <c r="H2201" s="819"/>
      <c r="I2201" s="819"/>
      <c r="J2201" s="819"/>
      <c r="K2201" s="820"/>
      <c r="L2201" s="819"/>
      <c r="M2201" s="652"/>
      <c r="N2201" s="652"/>
      <c r="O2201" s="652"/>
    </row>
    <row r="2202" spans="2:15" s="619" customFormat="1">
      <c r="B2202" s="818"/>
      <c r="C2202" s="818"/>
      <c r="D2202" s="819"/>
      <c r="E2202" s="819"/>
      <c r="F2202" s="819"/>
      <c r="G2202" s="819"/>
      <c r="H2202" s="819"/>
      <c r="I2202" s="819"/>
      <c r="J2202" s="819"/>
      <c r="K2202" s="820"/>
      <c r="L2202" s="819"/>
      <c r="M2202" s="652"/>
      <c r="N2202" s="652"/>
      <c r="O2202" s="652"/>
    </row>
    <row r="2203" spans="2:15" s="619" customFormat="1">
      <c r="B2203" s="818"/>
      <c r="C2203" s="818"/>
      <c r="D2203" s="819"/>
      <c r="E2203" s="819"/>
      <c r="F2203" s="819"/>
      <c r="G2203" s="819"/>
      <c r="H2203" s="819"/>
      <c r="I2203" s="819"/>
      <c r="J2203" s="819"/>
      <c r="K2203" s="820"/>
      <c r="L2203" s="819"/>
      <c r="M2203" s="652"/>
      <c r="N2203" s="652"/>
      <c r="O2203" s="652"/>
    </row>
    <row r="2204" spans="2:15" s="619" customFormat="1">
      <c r="B2204" s="818"/>
      <c r="C2204" s="818"/>
      <c r="D2204" s="819"/>
      <c r="E2204" s="819"/>
      <c r="F2204" s="819"/>
      <c r="G2204" s="819"/>
      <c r="H2204" s="819"/>
      <c r="I2204" s="819"/>
      <c r="J2204" s="819"/>
      <c r="K2204" s="820"/>
      <c r="L2204" s="819"/>
      <c r="M2204" s="652"/>
      <c r="N2204" s="652"/>
      <c r="O2204" s="652"/>
    </row>
    <row r="2205" spans="2:15" s="619" customFormat="1">
      <c r="B2205" s="818"/>
      <c r="C2205" s="818"/>
      <c r="D2205" s="819"/>
      <c r="E2205" s="819"/>
      <c r="F2205" s="819"/>
      <c r="G2205" s="819"/>
      <c r="H2205" s="819"/>
      <c r="I2205" s="819"/>
      <c r="J2205" s="819"/>
      <c r="K2205" s="820"/>
      <c r="L2205" s="819"/>
      <c r="M2205" s="652"/>
      <c r="N2205" s="652"/>
      <c r="O2205" s="652"/>
    </row>
    <row r="2206" spans="2:15" s="619" customFormat="1">
      <c r="B2206" s="818"/>
      <c r="C2206" s="818"/>
      <c r="D2206" s="819"/>
      <c r="E2206" s="819"/>
      <c r="F2206" s="819"/>
      <c r="G2206" s="819"/>
      <c r="H2206" s="819"/>
      <c r="I2206" s="819"/>
      <c r="J2206" s="819"/>
      <c r="K2206" s="820"/>
      <c r="L2206" s="819"/>
      <c r="M2206" s="652"/>
      <c r="N2206" s="652"/>
      <c r="O2206" s="652"/>
    </row>
    <row r="2207" spans="2:15" s="619" customFormat="1">
      <c r="B2207" s="818"/>
      <c r="C2207" s="818"/>
      <c r="D2207" s="819"/>
      <c r="E2207" s="819"/>
      <c r="F2207" s="819"/>
      <c r="G2207" s="819"/>
      <c r="H2207" s="819"/>
      <c r="I2207" s="819"/>
      <c r="J2207" s="819"/>
      <c r="K2207" s="820"/>
      <c r="L2207" s="819"/>
      <c r="M2207" s="652"/>
      <c r="N2207" s="652"/>
      <c r="O2207" s="652"/>
    </row>
    <row r="2208" spans="2:15" s="619" customFormat="1">
      <c r="B2208" s="818"/>
      <c r="C2208" s="818"/>
      <c r="D2208" s="819"/>
      <c r="E2208" s="819"/>
      <c r="F2208" s="819"/>
      <c r="G2208" s="819"/>
      <c r="H2208" s="819"/>
      <c r="I2208" s="819"/>
      <c r="J2208" s="819"/>
      <c r="K2208" s="820"/>
      <c r="L2208" s="819"/>
      <c r="M2208" s="652"/>
      <c r="N2208" s="652"/>
      <c r="O2208" s="652"/>
    </row>
    <row r="2209" spans="2:15" s="619" customFormat="1">
      <c r="B2209" s="818"/>
      <c r="C2209" s="818"/>
      <c r="D2209" s="819"/>
      <c r="E2209" s="819"/>
      <c r="F2209" s="819"/>
      <c r="G2209" s="819"/>
      <c r="H2209" s="819"/>
      <c r="I2209" s="819"/>
      <c r="J2209" s="819"/>
      <c r="K2209" s="820"/>
      <c r="L2209" s="819"/>
      <c r="M2209" s="652"/>
      <c r="N2209" s="652"/>
      <c r="O2209" s="652"/>
    </row>
    <row r="2210" spans="2:15" s="619" customFormat="1">
      <c r="B2210" s="818"/>
      <c r="C2210" s="818"/>
      <c r="D2210" s="819"/>
      <c r="E2210" s="819"/>
      <c r="F2210" s="819"/>
      <c r="G2210" s="819"/>
      <c r="H2210" s="819"/>
      <c r="I2210" s="819"/>
      <c r="J2210" s="819"/>
      <c r="K2210" s="820"/>
      <c r="L2210" s="819"/>
      <c r="M2210" s="652"/>
      <c r="N2210" s="652"/>
      <c r="O2210" s="652"/>
    </row>
    <row r="2211" spans="2:15" s="619" customFormat="1">
      <c r="B2211" s="818"/>
      <c r="C2211" s="818"/>
      <c r="D2211" s="819"/>
      <c r="E2211" s="819"/>
      <c r="F2211" s="819"/>
      <c r="G2211" s="819"/>
      <c r="H2211" s="819"/>
      <c r="I2211" s="819"/>
      <c r="J2211" s="819"/>
      <c r="K2211" s="820"/>
      <c r="L2211" s="819"/>
      <c r="M2211" s="652"/>
      <c r="N2211" s="652"/>
      <c r="O2211" s="652"/>
    </row>
    <row r="2212" spans="2:15" s="619" customFormat="1">
      <c r="B2212" s="818"/>
      <c r="C2212" s="818"/>
      <c r="D2212" s="819"/>
      <c r="E2212" s="819"/>
      <c r="F2212" s="819"/>
      <c r="G2212" s="819"/>
      <c r="H2212" s="819"/>
      <c r="I2212" s="819"/>
      <c r="J2212" s="819"/>
      <c r="K2212" s="820"/>
      <c r="L2212" s="819"/>
      <c r="M2212" s="652"/>
      <c r="N2212" s="652"/>
      <c r="O2212" s="652"/>
    </row>
    <row r="2213" spans="2:15" s="619" customFormat="1">
      <c r="B2213" s="818"/>
      <c r="C2213" s="818"/>
      <c r="D2213" s="819"/>
      <c r="E2213" s="819"/>
      <c r="F2213" s="819"/>
      <c r="G2213" s="819"/>
      <c r="H2213" s="819"/>
      <c r="I2213" s="819"/>
      <c r="J2213" s="819"/>
      <c r="K2213" s="820"/>
      <c r="L2213" s="819"/>
      <c r="M2213" s="652"/>
      <c r="N2213" s="652"/>
      <c r="O2213" s="652"/>
    </row>
    <row r="2214" spans="2:15" s="619" customFormat="1">
      <c r="B2214" s="818"/>
      <c r="C2214" s="818"/>
      <c r="D2214" s="819"/>
      <c r="E2214" s="819"/>
      <c r="F2214" s="819"/>
      <c r="G2214" s="819"/>
      <c r="H2214" s="819"/>
      <c r="I2214" s="819"/>
      <c r="J2214" s="819"/>
      <c r="K2214" s="820"/>
      <c r="L2214" s="819"/>
      <c r="M2214" s="652"/>
      <c r="N2214" s="652"/>
      <c r="O2214" s="652"/>
    </row>
    <row r="2215" spans="2:15" s="619" customFormat="1">
      <c r="B2215" s="818"/>
      <c r="C2215" s="818"/>
      <c r="D2215" s="819"/>
      <c r="E2215" s="819"/>
      <c r="F2215" s="819"/>
      <c r="G2215" s="819"/>
      <c r="H2215" s="819"/>
      <c r="I2215" s="819"/>
      <c r="J2215" s="819"/>
      <c r="K2215" s="820"/>
      <c r="L2215" s="819"/>
      <c r="M2215" s="652"/>
      <c r="N2215" s="652"/>
      <c r="O2215" s="652"/>
    </row>
    <row r="2216" spans="2:15" s="619" customFormat="1">
      <c r="B2216" s="818"/>
      <c r="C2216" s="818"/>
      <c r="D2216" s="819"/>
      <c r="E2216" s="819"/>
      <c r="F2216" s="819"/>
      <c r="G2216" s="819"/>
      <c r="H2216" s="819"/>
      <c r="I2216" s="819"/>
      <c r="J2216" s="819"/>
      <c r="K2216" s="820"/>
      <c r="L2216" s="819"/>
      <c r="M2216" s="652"/>
      <c r="N2216" s="652"/>
      <c r="O2216" s="652"/>
    </row>
    <row r="2217" spans="2:15" s="619" customFormat="1">
      <c r="B2217" s="818"/>
      <c r="C2217" s="818"/>
      <c r="D2217" s="819"/>
      <c r="E2217" s="819"/>
      <c r="F2217" s="819"/>
      <c r="G2217" s="819"/>
      <c r="H2217" s="819"/>
      <c r="I2217" s="819"/>
      <c r="J2217" s="819"/>
      <c r="K2217" s="820"/>
      <c r="L2217" s="819"/>
      <c r="M2217" s="652"/>
      <c r="N2217" s="652"/>
      <c r="O2217" s="652"/>
    </row>
    <row r="2218" spans="2:15" s="619" customFormat="1">
      <c r="B2218" s="818"/>
      <c r="C2218" s="818"/>
      <c r="D2218" s="819"/>
      <c r="E2218" s="819"/>
      <c r="F2218" s="819"/>
      <c r="G2218" s="819"/>
      <c r="H2218" s="819"/>
      <c r="I2218" s="819"/>
      <c r="J2218" s="819"/>
      <c r="K2218" s="820"/>
      <c r="L2218" s="819"/>
      <c r="M2218" s="652"/>
      <c r="N2218" s="652"/>
      <c r="O2218" s="652"/>
    </row>
    <row r="2219" spans="2:15" s="619" customFormat="1">
      <c r="B2219" s="818"/>
      <c r="C2219" s="818"/>
      <c r="D2219" s="819"/>
      <c r="E2219" s="819"/>
      <c r="F2219" s="819"/>
      <c r="G2219" s="819"/>
      <c r="H2219" s="819"/>
      <c r="I2219" s="819"/>
      <c r="J2219" s="819"/>
      <c r="K2219" s="820"/>
      <c r="L2219" s="819"/>
      <c r="M2219" s="652"/>
      <c r="N2219" s="652"/>
      <c r="O2219" s="652"/>
    </row>
    <row r="2220" spans="2:15" s="619" customFormat="1">
      <c r="B2220" s="818"/>
      <c r="C2220" s="818"/>
      <c r="D2220" s="819"/>
      <c r="E2220" s="819"/>
      <c r="F2220" s="819"/>
      <c r="G2220" s="819"/>
      <c r="H2220" s="819"/>
      <c r="I2220" s="819"/>
      <c r="J2220" s="819"/>
      <c r="K2220" s="820"/>
      <c r="L2220" s="819"/>
      <c r="M2220" s="652"/>
      <c r="N2220" s="652"/>
      <c r="O2220" s="652"/>
    </row>
    <row r="2221" spans="2:15" s="619" customFormat="1">
      <c r="B2221" s="818"/>
      <c r="C2221" s="818"/>
      <c r="D2221" s="819"/>
      <c r="E2221" s="819"/>
      <c r="F2221" s="819"/>
      <c r="G2221" s="819"/>
      <c r="H2221" s="819"/>
      <c r="I2221" s="819"/>
      <c r="J2221" s="819"/>
      <c r="K2221" s="820"/>
      <c r="L2221" s="819"/>
      <c r="M2221" s="652"/>
      <c r="N2221" s="652"/>
      <c r="O2221" s="652"/>
    </row>
    <row r="2222" spans="2:15" s="619" customFormat="1">
      <c r="B2222" s="818"/>
      <c r="C2222" s="818"/>
      <c r="D2222" s="819"/>
      <c r="E2222" s="819"/>
      <c r="F2222" s="819"/>
      <c r="G2222" s="819"/>
      <c r="H2222" s="819"/>
      <c r="I2222" s="819"/>
      <c r="J2222" s="819"/>
      <c r="K2222" s="820"/>
      <c r="L2222" s="819"/>
      <c r="M2222" s="652"/>
      <c r="N2222" s="652"/>
      <c r="O2222" s="652"/>
    </row>
    <row r="2223" spans="2:15" s="619" customFormat="1">
      <c r="B2223" s="818"/>
      <c r="C2223" s="818"/>
      <c r="D2223" s="819"/>
      <c r="E2223" s="819"/>
      <c r="F2223" s="819"/>
      <c r="G2223" s="819"/>
      <c r="H2223" s="819"/>
      <c r="I2223" s="819"/>
      <c r="J2223" s="819"/>
      <c r="K2223" s="820"/>
      <c r="L2223" s="819"/>
      <c r="M2223" s="652"/>
      <c r="N2223" s="652"/>
      <c r="O2223" s="652"/>
    </row>
    <row r="2224" spans="2:15" s="619" customFormat="1">
      <c r="B2224" s="818"/>
      <c r="C2224" s="818"/>
      <c r="D2224" s="819"/>
      <c r="E2224" s="819"/>
      <c r="F2224" s="819"/>
      <c r="G2224" s="819"/>
      <c r="H2224" s="819"/>
      <c r="I2224" s="819"/>
      <c r="J2224" s="819"/>
      <c r="K2224" s="820"/>
      <c r="L2224" s="819"/>
      <c r="M2224" s="652"/>
      <c r="N2224" s="652"/>
      <c r="O2224" s="652"/>
    </row>
    <row r="2225" spans="2:15" s="619" customFormat="1">
      <c r="B2225" s="818"/>
      <c r="C2225" s="818"/>
      <c r="D2225" s="819"/>
      <c r="E2225" s="819"/>
      <c r="F2225" s="819"/>
      <c r="G2225" s="819"/>
      <c r="H2225" s="819"/>
      <c r="I2225" s="819"/>
      <c r="J2225" s="819"/>
      <c r="K2225" s="820"/>
      <c r="L2225" s="819"/>
      <c r="M2225" s="652"/>
      <c r="N2225" s="652"/>
      <c r="O2225" s="652"/>
    </row>
    <row r="2226" spans="2:15" s="619" customFormat="1">
      <c r="B2226" s="818"/>
      <c r="C2226" s="818"/>
      <c r="D2226" s="819"/>
      <c r="E2226" s="819"/>
      <c r="F2226" s="819"/>
      <c r="G2226" s="819"/>
      <c r="H2226" s="819"/>
      <c r="I2226" s="819"/>
      <c r="J2226" s="819"/>
      <c r="K2226" s="820"/>
      <c r="L2226" s="819"/>
      <c r="M2226" s="652"/>
      <c r="N2226" s="652"/>
      <c r="O2226" s="652"/>
    </row>
    <row r="2227" spans="2:15" s="619" customFormat="1">
      <c r="B2227" s="818"/>
      <c r="C2227" s="818"/>
      <c r="D2227" s="819"/>
      <c r="E2227" s="819"/>
      <c r="F2227" s="819"/>
      <c r="G2227" s="819"/>
      <c r="H2227" s="819"/>
      <c r="I2227" s="819"/>
      <c r="J2227" s="819"/>
      <c r="K2227" s="820"/>
      <c r="L2227" s="819"/>
      <c r="M2227" s="652"/>
      <c r="N2227" s="652"/>
      <c r="O2227" s="652"/>
    </row>
    <row r="2228" spans="2:15" s="619" customFormat="1">
      <c r="B2228" s="818"/>
      <c r="C2228" s="818"/>
      <c r="D2228" s="819"/>
      <c r="E2228" s="819"/>
      <c r="F2228" s="819"/>
      <c r="G2228" s="819"/>
      <c r="H2228" s="819"/>
      <c r="I2228" s="819"/>
      <c r="J2228" s="819"/>
      <c r="K2228" s="820"/>
      <c r="L2228" s="819"/>
      <c r="M2228" s="652"/>
      <c r="N2228" s="652"/>
      <c r="O2228" s="652"/>
    </row>
    <row r="2229" spans="2:15" s="619" customFormat="1">
      <c r="B2229" s="818"/>
      <c r="C2229" s="818"/>
      <c r="D2229" s="819"/>
      <c r="E2229" s="819"/>
      <c r="F2229" s="819"/>
      <c r="G2229" s="819"/>
      <c r="H2229" s="819"/>
      <c r="I2229" s="819"/>
      <c r="J2229" s="819"/>
      <c r="K2229" s="820"/>
      <c r="L2229" s="819"/>
      <c r="M2229" s="652"/>
      <c r="N2229" s="652"/>
      <c r="O2229" s="652"/>
    </row>
    <row r="2230" spans="2:15" s="619" customFormat="1">
      <c r="B2230" s="818"/>
      <c r="C2230" s="818"/>
      <c r="D2230" s="819"/>
      <c r="E2230" s="819"/>
      <c r="F2230" s="819"/>
      <c r="G2230" s="819"/>
      <c r="H2230" s="819"/>
      <c r="I2230" s="819"/>
      <c r="J2230" s="819"/>
      <c r="K2230" s="820"/>
      <c r="L2230" s="819"/>
      <c r="M2230" s="652"/>
      <c r="N2230" s="652"/>
      <c r="O2230" s="652"/>
    </row>
    <row r="2231" spans="2:15" s="619" customFormat="1">
      <c r="B2231" s="818"/>
      <c r="C2231" s="818"/>
      <c r="D2231" s="819"/>
      <c r="E2231" s="819"/>
      <c r="F2231" s="819"/>
      <c r="G2231" s="819"/>
      <c r="H2231" s="819"/>
      <c r="I2231" s="819"/>
      <c r="J2231" s="819"/>
      <c r="K2231" s="820"/>
      <c r="L2231" s="819"/>
      <c r="M2231" s="652"/>
      <c r="N2231" s="652"/>
      <c r="O2231" s="652"/>
    </row>
    <row r="2232" spans="2:15" s="619" customFormat="1">
      <c r="B2232" s="818"/>
      <c r="C2232" s="818"/>
      <c r="D2232" s="819"/>
      <c r="E2232" s="819"/>
      <c r="F2232" s="819"/>
      <c r="G2232" s="819"/>
      <c r="H2232" s="819"/>
      <c r="I2232" s="819"/>
      <c r="J2232" s="819"/>
      <c r="K2232" s="820"/>
      <c r="L2232" s="819"/>
      <c r="M2232" s="652"/>
      <c r="N2232" s="652"/>
      <c r="O2232" s="652"/>
    </row>
    <row r="2233" spans="2:15" s="619" customFormat="1">
      <c r="B2233" s="818"/>
      <c r="C2233" s="818"/>
      <c r="D2233" s="819"/>
      <c r="E2233" s="819"/>
      <c r="F2233" s="819"/>
      <c r="G2233" s="819"/>
      <c r="H2233" s="819"/>
      <c r="I2233" s="819"/>
      <c r="J2233" s="819"/>
      <c r="K2233" s="820"/>
      <c r="L2233" s="819"/>
      <c r="M2233" s="652"/>
      <c r="N2233" s="652"/>
      <c r="O2233" s="652"/>
    </row>
    <row r="2234" spans="2:15" s="619" customFormat="1">
      <c r="B2234" s="818"/>
      <c r="C2234" s="818"/>
      <c r="D2234" s="819"/>
      <c r="E2234" s="819"/>
      <c r="F2234" s="819"/>
      <c r="G2234" s="819"/>
      <c r="H2234" s="819"/>
      <c r="I2234" s="819"/>
      <c r="J2234" s="819"/>
      <c r="K2234" s="820"/>
      <c r="L2234" s="819"/>
      <c r="M2234" s="652"/>
      <c r="N2234" s="652"/>
      <c r="O2234" s="652"/>
    </row>
    <row r="2235" spans="2:15" s="619" customFormat="1">
      <c r="B2235" s="818"/>
      <c r="C2235" s="818"/>
      <c r="D2235" s="819"/>
      <c r="E2235" s="819"/>
      <c r="F2235" s="819"/>
      <c r="G2235" s="819"/>
      <c r="H2235" s="819"/>
      <c r="I2235" s="819"/>
      <c r="J2235" s="819"/>
      <c r="K2235" s="820"/>
      <c r="L2235" s="819"/>
      <c r="M2235" s="652"/>
      <c r="N2235" s="652"/>
      <c r="O2235" s="652"/>
    </row>
    <row r="2236" spans="2:15" s="619" customFormat="1">
      <c r="B2236" s="818"/>
      <c r="C2236" s="818"/>
      <c r="D2236" s="819"/>
      <c r="E2236" s="819"/>
      <c r="F2236" s="819"/>
      <c r="G2236" s="819"/>
      <c r="H2236" s="819"/>
      <c r="I2236" s="819"/>
      <c r="J2236" s="819"/>
      <c r="K2236" s="820"/>
      <c r="L2236" s="819"/>
      <c r="M2236" s="652"/>
      <c r="N2236" s="652"/>
      <c r="O2236" s="652"/>
    </row>
    <row r="2237" spans="2:15" s="619" customFormat="1">
      <c r="B2237" s="818"/>
      <c r="C2237" s="818"/>
      <c r="D2237" s="819"/>
      <c r="E2237" s="819"/>
      <c r="F2237" s="819"/>
      <c r="G2237" s="819"/>
      <c r="H2237" s="819"/>
      <c r="I2237" s="819"/>
      <c r="J2237" s="819"/>
      <c r="K2237" s="820"/>
      <c r="L2237" s="819"/>
      <c r="M2237" s="652"/>
      <c r="N2237" s="652"/>
      <c r="O2237" s="652"/>
    </row>
    <row r="2238" spans="2:15" s="619" customFormat="1">
      <c r="B2238" s="818"/>
      <c r="C2238" s="818"/>
      <c r="D2238" s="819"/>
      <c r="E2238" s="819"/>
      <c r="F2238" s="819"/>
      <c r="G2238" s="819"/>
      <c r="H2238" s="819"/>
      <c r="I2238" s="819"/>
      <c r="J2238" s="819"/>
      <c r="K2238" s="820"/>
      <c r="L2238" s="819"/>
      <c r="M2238" s="652"/>
      <c r="N2238" s="652"/>
      <c r="O2238" s="652"/>
    </row>
    <row r="2239" spans="2:15" s="619" customFormat="1">
      <c r="B2239" s="818"/>
      <c r="C2239" s="818"/>
      <c r="D2239" s="819"/>
      <c r="E2239" s="819"/>
      <c r="F2239" s="819"/>
      <c r="G2239" s="819"/>
      <c r="H2239" s="819"/>
      <c r="I2239" s="819"/>
      <c r="J2239" s="819"/>
      <c r="K2239" s="820"/>
      <c r="L2239" s="819"/>
      <c r="M2239" s="652"/>
      <c r="N2239" s="652"/>
      <c r="O2239" s="652"/>
    </row>
    <row r="2240" spans="2:15" s="619" customFormat="1">
      <c r="B2240" s="818"/>
      <c r="C2240" s="818"/>
      <c r="D2240" s="819"/>
      <c r="E2240" s="819"/>
      <c r="F2240" s="819"/>
      <c r="G2240" s="819"/>
      <c r="H2240" s="819"/>
      <c r="I2240" s="819"/>
      <c r="J2240" s="819"/>
      <c r="K2240" s="820"/>
      <c r="L2240" s="819"/>
      <c r="M2240" s="652"/>
      <c r="N2240" s="652"/>
      <c r="O2240" s="652"/>
    </row>
    <row r="2241" spans="2:15" s="619" customFormat="1">
      <c r="B2241" s="818"/>
      <c r="C2241" s="818"/>
      <c r="D2241" s="819"/>
      <c r="E2241" s="819"/>
      <c r="F2241" s="819"/>
      <c r="G2241" s="819"/>
      <c r="H2241" s="819"/>
      <c r="I2241" s="819"/>
      <c r="J2241" s="819"/>
      <c r="K2241" s="820"/>
      <c r="L2241" s="819"/>
      <c r="M2241" s="652"/>
      <c r="N2241" s="652"/>
      <c r="O2241" s="652"/>
    </row>
    <row r="2242" spans="2:15" s="619" customFormat="1">
      <c r="B2242" s="818"/>
      <c r="C2242" s="818"/>
      <c r="D2242" s="819"/>
      <c r="E2242" s="819"/>
      <c r="F2242" s="819"/>
      <c r="G2242" s="819"/>
      <c r="H2242" s="819"/>
      <c r="I2242" s="819"/>
      <c r="J2242" s="819"/>
      <c r="K2242" s="820"/>
      <c r="L2242" s="819"/>
      <c r="M2242" s="652"/>
      <c r="N2242" s="652"/>
      <c r="O2242" s="652"/>
    </row>
    <row r="2243" spans="2:15" s="619" customFormat="1">
      <c r="B2243" s="818"/>
      <c r="C2243" s="818"/>
      <c r="D2243" s="819"/>
      <c r="E2243" s="819"/>
      <c r="F2243" s="819"/>
      <c r="G2243" s="819"/>
      <c r="H2243" s="819"/>
      <c r="I2243" s="819"/>
      <c r="J2243" s="819"/>
      <c r="K2243" s="820"/>
      <c r="L2243" s="819"/>
      <c r="M2243" s="652"/>
      <c r="N2243" s="652"/>
      <c r="O2243" s="652"/>
    </row>
    <row r="2244" spans="2:15" s="619" customFormat="1">
      <c r="B2244" s="818"/>
      <c r="C2244" s="818"/>
      <c r="D2244" s="819"/>
      <c r="E2244" s="819"/>
      <c r="F2244" s="819"/>
      <c r="G2244" s="819"/>
      <c r="H2244" s="819"/>
      <c r="I2244" s="819"/>
      <c r="J2244" s="819"/>
      <c r="K2244" s="820"/>
      <c r="L2244" s="819"/>
      <c r="M2244" s="652"/>
      <c r="N2244" s="652"/>
      <c r="O2244" s="652"/>
    </row>
    <row r="2245" spans="2:15" s="619" customFormat="1">
      <c r="B2245" s="818"/>
      <c r="C2245" s="818"/>
      <c r="D2245" s="819"/>
      <c r="E2245" s="819"/>
      <c r="F2245" s="819"/>
      <c r="G2245" s="819"/>
      <c r="H2245" s="819"/>
      <c r="I2245" s="819"/>
      <c r="J2245" s="819"/>
      <c r="K2245" s="820"/>
      <c r="L2245" s="819"/>
      <c r="M2245" s="652"/>
      <c r="N2245" s="652"/>
      <c r="O2245" s="652"/>
    </row>
    <row r="2246" spans="2:15" s="619" customFormat="1">
      <c r="B2246" s="818"/>
      <c r="C2246" s="818"/>
      <c r="D2246" s="819"/>
      <c r="E2246" s="819"/>
      <c r="F2246" s="819"/>
      <c r="G2246" s="819"/>
      <c r="H2246" s="819"/>
      <c r="I2246" s="819"/>
      <c r="J2246" s="819"/>
      <c r="K2246" s="820"/>
      <c r="L2246" s="819"/>
      <c r="M2246" s="652"/>
      <c r="N2246" s="652"/>
      <c r="O2246" s="652"/>
    </row>
    <row r="2247" spans="2:15" s="619" customFormat="1">
      <c r="B2247" s="818"/>
      <c r="C2247" s="818"/>
      <c r="D2247" s="819"/>
      <c r="E2247" s="819"/>
      <c r="F2247" s="819"/>
      <c r="G2247" s="819"/>
      <c r="H2247" s="819"/>
      <c r="I2247" s="819"/>
      <c r="J2247" s="819"/>
      <c r="K2247" s="820"/>
      <c r="L2247" s="819"/>
      <c r="M2247" s="652"/>
      <c r="N2247" s="652"/>
      <c r="O2247" s="652"/>
    </row>
    <row r="2248" spans="2:15" s="619" customFormat="1">
      <c r="B2248" s="818"/>
      <c r="C2248" s="818"/>
      <c r="D2248" s="819"/>
      <c r="E2248" s="819"/>
      <c r="F2248" s="819"/>
      <c r="G2248" s="819"/>
      <c r="H2248" s="819"/>
      <c r="I2248" s="819"/>
      <c r="J2248" s="819"/>
      <c r="K2248" s="820"/>
      <c r="L2248" s="819"/>
      <c r="M2248" s="652"/>
      <c r="N2248" s="652"/>
      <c r="O2248" s="652"/>
    </row>
    <row r="2249" spans="2:15" s="619" customFormat="1">
      <c r="B2249" s="818"/>
      <c r="C2249" s="818"/>
      <c r="D2249" s="819"/>
      <c r="E2249" s="819"/>
      <c r="F2249" s="819"/>
      <c r="G2249" s="819"/>
      <c r="H2249" s="819"/>
      <c r="I2249" s="819"/>
      <c r="J2249" s="819"/>
      <c r="K2249" s="820"/>
      <c r="L2249" s="819"/>
      <c r="M2249" s="652"/>
      <c r="N2249" s="652"/>
      <c r="O2249" s="652"/>
    </row>
    <row r="2250" spans="2:15" s="619" customFormat="1">
      <c r="B2250" s="818"/>
      <c r="C2250" s="818"/>
      <c r="D2250" s="819"/>
      <c r="E2250" s="819"/>
      <c r="F2250" s="819"/>
      <c r="G2250" s="819"/>
      <c r="H2250" s="819"/>
      <c r="I2250" s="819"/>
      <c r="J2250" s="819"/>
      <c r="K2250" s="820"/>
      <c r="L2250" s="819"/>
      <c r="M2250" s="652"/>
      <c r="N2250" s="652"/>
      <c r="O2250" s="652"/>
    </row>
    <row r="2251" spans="2:15" s="619" customFormat="1">
      <c r="B2251" s="818"/>
      <c r="C2251" s="818"/>
      <c r="D2251" s="819"/>
      <c r="E2251" s="819"/>
      <c r="F2251" s="819"/>
      <c r="G2251" s="819"/>
      <c r="H2251" s="819"/>
      <c r="I2251" s="819"/>
      <c r="J2251" s="819"/>
      <c r="K2251" s="820"/>
      <c r="L2251" s="819"/>
      <c r="M2251" s="652"/>
      <c r="N2251" s="652"/>
      <c r="O2251" s="652"/>
    </row>
    <row r="2252" spans="2:15" s="619" customFormat="1">
      <c r="B2252" s="818"/>
      <c r="C2252" s="818"/>
      <c r="D2252" s="819"/>
      <c r="E2252" s="819"/>
      <c r="F2252" s="819"/>
      <c r="G2252" s="819"/>
      <c r="H2252" s="819"/>
      <c r="I2252" s="819"/>
      <c r="J2252" s="819"/>
      <c r="K2252" s="820"/>
      <c r="L2252" s="819"/>
      <c r="M2252" s="652"/>
      <c r="N2252" s="652"/>
      <c r="O2252" s="652"/>
    </row>
    <row r="2253" spans="2:15" s="619" customFormat="1">
      <c r="B2253" s="818"/>
      <c r="C2253" s="818"/>
      <c r="D2253" s="819"/>
      <c r="E2253" s="819"/>
      <c r="F2253" s="819"/>
      <c r="G2253" s="819"/>
      <c r="H2253" s="819"/>
      <c r="I2253" s="819"/>
      <c r="J2253" s="819"/>
      <c r="K2253" s="820"/>
      <c r="L2253" s="819"/>
      <c r="M2253" s="652"/>
      <c r="N2253" s="652"/>
      <c r="O2253" s="652"/>
    </row>
    <row r="2254" spans="2:15" s="619" customFormat="1">
      <c r="B2254" s="818"/>
      <c r="C2254" s="818"/>
      <c r="D2254" s="819"/>
      <c r="E2254" s="819"/>
      <c r="F2254" s="819"/>
      <c r="G2254" s="819"/>
      <c r="H2254" s="819"/>
      <c r="I2254" s="819"/>
      <c r="J2254" s="819"/>
      <c r="K2254" s="820"/>
      <c r="L2254" s="819"/>
      <c r="M2254" s="652"/>
      <c r="N2254" s="652"/>
      <c r="O2254" s="652"/>
    </row>
    <row r="2255" spans="2:15" s="619" customFormat="1">
      <c r="B2255" s="818"/>
      <c r="C2255" s="818"/>
      <c r="D2255" s="819"/>
      <c r="E2255" s="819"/>
      <c r="F2255" s="819"/>
      <c r="G2255" s="819"/>
      <c r="H2255" s="819"/>
      <c r="I2255" s="819"/>
      <c r="J2255" s="819"/>
      <c r="K2255" s="820"/>
      <c r="L2255" s="819"/>
      <c r="M2255" s="652"/>
      <c r="N2255" s="652"/>
      <c r="O2255" s="652"/>
    </row>
    <row r="2256" spans="2:15" s="619" customFormat="1">
      <c r="B2256" s="818"/>
      <c r="C2256" s="818"/>
      <c r="D2256" s="819"/>
      <c r="E2256" s="819"/>
      <c r="F2256" s="819"/>
      <c r="G2256" s="819"/>
      <c r="H2256" s="819"/>
      <c r="I2256" s="819"/>
      <c r="J2256" s="819"/>
      <c r="K2256" s="820"/>
      <c r="L2256" s="819"/>
      <c r="M2256" s="652"/>
      <c r="N2256" s="652"/>
      <c r="O2256" s="652"/>
    </row>
    <row r="2257" spans="2:15" s="619" customFormat="1">
      <c r="B2257" s="818"/>
      <c r="C2257" s="818"/>
      <c r="D2257" s="819"/>
      <c r="E2257" s="819"/>
      <c r="F2257" s="819"/>
      <c r="G2257" s="819"/>
      <c r="H2257" s="819"/>
      <c r="I2257" s="819"/>
      <c r="J2257" s="819"/>
      <c r="K2257" s="820"/>
      <c r="L2257" s="819"/>
      <c r="M2257" s="652"/>
      <c r="N2257" s="652"/>
      <c r="O2257" s="652"/>
    </row>
    <row r="2258" spans="2:15" s="619" customFormat="1">
      <c r="B2258" s="818"/>
      <c r="C2258" s="818"/>
      <c r="D2258" s="819"/>
      <c r="E2258" s="819"/>
      <c r="F2258" s="819"/>
      <c r="G2258" s="819"/>
      <c r="H2258" s="819"/>
      <c r="I2258" s="819"/>
      <c r="J2258" s="819"/>
      <c r="K2258" s="820"/>
      <c r="L2258" s="819"/>
      <c r="M2258" s="652"/>
      <c r="N2258" s="652"/>
      <c r="O2258" s="652"/>
    </row>
    <row r="2259" spans="2:15" s="619" customFormat="1">
      <c r="B2259" s="818"/>
      <c r="C2259" s="818"/>
      <c r="D2259" s="819"/>
      <c r="E2259" s="819"/>
      <c r="F2259" s="819"/>
      <c r="G2259" s="819"/>
      <c r="H2259" s="819"/>
      <c r="I2259" s="819"/>
      <c r="J2259" s="819"/>
      <c r="K2259" s="820"/>
      <c r="L2259" s="819"/>
      <c r="M2259" s="652"/>
      <c r="N2259" s="652"/>
      <c r="O2259" s="652"/>
    </row>
    <row r="2260" spans="2:15" s="619" customFormat="1">
      <c r="B2260" s="818"/>
      <c r="C2260" s="818"/>
      <c r="D2260" s="819"/>
      <c r="E2260" s="819"/>
      <c r="F2260" s="819"/>
      <c r="G2260" s="819"/>
      <c r="H2260" s="819"/>
      <c r="I2260" s="819"/>
      <c r="J2260" s="819"/>
      <c r="K2260" s="820"/>
      <c r="L2260" s="819"/>
      <c r="M2260" s="652"/>
      <c r="N2260" s="652"/>
      <c r="O2260" s="652"/>
    </row>
    <row r="2261" spans="2:15" s="619" customFormat="1">
      <c r="B2261" s="818"/>
      <c r="C2261" s="818"/>
      <c r="D2261" s="819"/>
      <c r="E2261" s="819"/>
      <c r="F2261" s="819"/>
      <c r="G2261" s="819"/>
      <c r="H2261" s="819"/>
      <c r="I2261" s="819"/>
      <c r="J2261" s="819"/>
      <c r="K2261" s="820"/>
      <c r="L2261" s="819"/>
      <c r="M2261" s="652"/>
      <c r="N2261" s="652"/>
      <c r="O2261" s="652"/>
    </row>
    <row r="2262" spans="2:15" s="619" customFormat="1">
      <c r="B2262" s="818"/>
      <c r="C2262" s="818"/>
      <c r="D2262" s="819"/>
      <c r="E2262" s="819"/>
      <c r="F2262" s="819"/>
      <c r="G2262" s="819"/>
      <c r="H2262" s="819"/>
      <c r="I2262" s="819"/>
      <c r="J2262" s="819"/>
      <c r="K2262" s="820"/>
      <c r="L2262" s="819"/>
      <c r="M2262" s="652"/>
      <c r="N2262" s="652"/>
      <c r="O2262" s="652"/>
    </row>
    <row r="2263" spans="2:15" s="619" customFormat="1">
      <c r="B2263" s="818"/>
      <c r="C2263" s="818"/>
      <c r="D2263" s="819"/>
      <c r="E2263" s="819"/>
      <c r="F2263" s="819"/>
      <c r="G2263" s="819"/>
      <c r="H2263" s="819"/>
      <c r="I2263" s="819"/>
      <c r="J2263" s="819"/>
      <c r="K2263" s="820"/>
      <c r="L2263" s="819"/>
      <c r="M2263" s="652"/>
      <c r="N2263" s="652"/>
      <c r="O2263" s="652"/>
    </row>
    <row r="2264" spans="2:15" s="619" customFormat="1">
      <c r="B2264" s="818"/>
      <c r="C2264" s="818"/>
      <c r="D2264" s="819"/>
      <c r="E2264" s="819"/>
      <c r="F2264" s="819"/>
      <c r="G2264" s="819"/>
      <c r="H2264" s="819"/>
      <c r="I2264" s="819"/>
      <c r="J2264" s="819"/>
      <c r="K2264" s="820"/>
      <c r="L2264" s="819"/>
      <c r="M2264" s="652"/>
      <c r="N2264" s="652"/>
      <c r="O2264" s="652"/>
    </row>
    <row r="2265" spans="2:15" s="619" customFormat="1">
      <c r="B2265" s="818"/>
      <c r="C2265" s="818"/>
      <c r="D2265" s="819"/>
      <c r="E2265" s="819"/>
      <c r="F2265" s="819"/>
      <c r="G2265" s="819"/>
      <c r="H2265" s="819"/>
      <c r="I2265" s="819"/>
      <c r="J2265" s="819"/>
      <c r="K2265" s="820"/>
      <c r="L2265" s="819"/>
      <c r="M2265" s="652"/>
      <c r="N2265" s="652"/>
      <c r="O2265" s="652"/>
    </row>
    <row r="2266" spans="2:15" s="619" customFormat="1">
      <c r="B2266" s="818"/>
      <c r="C2266" s="818"/>
      <c r="D2266" s="819"/>
      <c r="E2266" s="819"/>
      <c r="F2266" s="819"/>
      <c r="G2266" s="819"/>
      <c r="H2266" s="819"/>
      <c r="I2266" s="819"/>
      <c r="J2266" s="819"/>
      <c r="K2266" s="820"/>
      <c r="L2266" s="819"/>
      <c r="M2266" s="652"/>
      <c r="N2266" s="652"/>
      <c r="O2266" s="652"/>
    </row>
    <row r="2267" spans="2:15" s="619" customFormat="1">
      <c r="B2267" s="818"/>
      <c r="C2267" s="818"/>
      <c r="D2267" s="819"/>
      <c r="E2267" s="819"/>
      <c r="F2267" s="819"/>
      <c r="G2267" s="819"/>
      <c r="H2267" s="819"/>
      <c r="I2267" s="819"/>
      <c r="J2267" s="819"/>
      <c r="K2267" s="820"/>
      <c r="L2267" s="819"/>
      <c r="M2267" s="652"/>
      <c r="N2267" s="652"/>
      <c r="O2267" s="652"/>
    </row>
    <row r="2268" spans="2:15" s="619" customFormat="1">
      <c r="B2268" s="818"/>
      <c r="C2268" s="818"/>
      <c r="D2268" s="819"/>
      <c r="E2268" s="819"/>
      <c r="F2268" s="819"/>
      <c r="G2268" s="819"/>
      <c r="H2268" s="819"/>
      <c r="I2268" s="819"/>
      <c r="J2268" s="819"/>
      <c r="K2268" s="820"/>
      <c r="L2268" s="819"/>
      <c r="M2268" s="652"/>
      <c r="N2268" s="652"/>
      <c r="O2268" s="652"/>
    </row>
    <row r="2269" spans="2:15" s="619" customFormat="1">
      <c r="B2269" s="818"/>
      <c r="C2269" s="818"/>
      <c r="D2269" s="819"/>
      <c r="E2269" s="819"/>
      <c r="F2269" s="819"/>
      <c r="G2269" s="819"/>
      <c r="H2269" s="819"/>
      <c r="I2269" s="819"/>
      <c r="J2269" s="819"/>
      <c r="K2269" s="820"/>
      <c r="L2269" s="819"/>
      <c r="M2269" s="652"/>
      <c r="N2269" s="652"/>
      <c r="O2269" s="652"/>
    </row>
    <row r="2270" spans="2:15" s="619" customFormat="1">
      <c r="B2270" s="818"/>
      <c r="C2270" s="818"/>
      <c r="D2270" s="819"/>
      <c r="E2270" s="819"/>
      <c r="F2270" s="819"/>
      <c r="G2270" s="819"/>
      <c r="H2270" s="819"/>
      <c r="I2270" s="819"/>
      <c r="J2270" s="819"/>
      <c r="K2270" s="820"/>
      <c r="L2270" s="819"/>
      <c r="M2270" s="652"/>
      <c r="N2270" s="652"/>
      <c r="O2270" s="652"/>
    </row>
    <row r="2271" spans="2:15" s="619" customFormat="1">
      <c r="B2271" s="818"/>
      <c r="C2271" s="818"/>
      <c r="D2271" s="819"/>
      <c r="E2271" s="819"/>
      <c r="F2271" s="819"/>
      <c r="G2271" s="819"/>
      <c r="H2271" s="819"/>
      <c r="I2271" s="819"/>
      <c r="J2271" s="819"/>
      <c r="K2271" s="820"/>
      <c r="L2271" s="819"/>
      <c r="M2271" s="652"/>
      <c r="N2271" s="652"/>
      <c r="O2271" s="652"/>
    </row>
    <row r="2272" spans="2:15" s="619" customFormat="1">
      <c r="B2272" s="818"/>
      <c r="C2272" s="818"/>
      <c r="D2272" s="819"/>
      <c r="E2272" s="819"/>
      <c r="F2272" s="819"/>
      <c r="G2272" s="819"/>
      <c r="H2272" s="819"/>
      <c r="I2272" s="819"/>
      <c r="J2272" s="819"/>
      <c r="K2272" s="820"/>
      <c r="L2272" s="819"/>
      <c r="M2272" s="652"/>
      <c r="N2272" s="652"/>
      <c r="O2272" s="652"/>
    </row>
    <row r="2273" spans="2:15" s="619" customFormat="1">
      <c r="B2273" s="818"/>
      <c r="C2273" s="818"/>
      <c r="D2273" s="819"/>
      <c r="E2273" s="819"/>
      <c r="F2273" s="819"/>
      <c r="G2273" s="819"/>
      <c r="H2273" s="819"/>
      <c r="I2273" s="819"/>
      <c r="J2273" s="819"/>
      <c r="K2273" s="820"/>
      <c r="L2273" s="819"/>
      <c r="M2273" s="652"/>
      <c r="N2273" s="652"/>
      <c r="O2273" s="652"/>
    </row>
    <row r="2274" spans="2:15" s="619" customFormat="1">
      <c r="B2274" s="818"/>
      <c r="C2274" s="818"/>
      <c r="D2274" s="819"/>
      <c r="E2274" s="819"/>
      <c r="F2274" s="819"/>
      <c r="G2274" s="819"/>
      <c r="H2274" s="819"/>
      <c r="I2274" s="819"/>
      <c r="J2274" s="819"/>
      <c r="K2274" s="820"/>
      <c r="L2274" s="819"/>
      <c r="M2274" s="652"/>
      <c r="N2274" s="652"/>
      <c r="O2274" s="652"/>
    </row>
    <row r="2275" spans="2:15" s="619" customFormat="1">
      <c r="B2275" s="818"/>
      <c r="C2275" s="818"/>
      <c r="D2275" s="819"/>
      <c r="E2275" s="819"/>
      <c r="F2275" s="819"/>
      <c r="G2275" s="819"/>
      <c r="H2275" s="819"/>
      <c r="I2275" s="819"/>
      <c r="J2275" s="819"/>
      <c r="K2275" s="820"/>
      <c r="L2275" s="819"/>
      <c r="M2275" s="652"/>
      <c r="N2275" s="652"/>
      <c r="O2275" s="652"/>
    </row>
    <row r="2276" spans="2:15" s="619" customFormat="1">
      <c r="B2276" s="818"/>
      <c r="C2276" s="818"/>
      <c r="D2276" s="819"/>
      <c r="E2276" s="819"/>
      <c r="F2276" s="819"/>
      <c r="G2276" s="819"/>
      <c r="H2276" s="819"/>
      <c r="I2276" s="819"/>
      <c r="J2276" s="819"/>
      <c r="K2276" s="820"/>
      <c r="L2276" s="819"/>
      <c r="M2276" s="652"/>
      <c r="N2276" s="652"/>
      <c r="O2276" s="652"/>
    </row>
    <row r="2277" spans="2:15" s="619" customFormat="1">
      <c r="B2277" s="818"/>
      <c r="C2277" s="818"/>
      <c r="D2277" s="819"/>
      <c r="E2277" s="819"/>
      <c r="F2277" s="819"/>
      <c r="G2277" s="819"/>
      <c r="H2277" s="819"/>
      <c r="I2277" s="819"/>
      <c r="J2277" s="819"/>
      <c r="K2277" s="820"/>
      <c r="L2277" s="819"/>
      <c r="M2277" s="652"/>
      <c r="N2277" s="652"/>
      <c r="O2277" s="652"/>
    </row>
    <row r="2278" spans="2:15" s="619" customFormat="1">
      <c r="B2278" s="818"/>
      <c r="C2278" s="818"/>
      <c r="D2278" s="819"/>
      <c r="E2278" s="819"/>
      <c r="F2278" s="819"/>
      <c r="G2278" s="819"/>
      <c r="H2278" s="819"/>
      <c r="I2278" s="819"/>
      <c r="J2278" s="819"/>
      <c r="K2278" s="820"/>
      <c r="L2278" s="819"/>
      <c r="M2278" s="652"/>
      <c r="N2278" s="652"/>
      <c r="O2278" s="652"/>
    </row>
    <row r="2279" spans="2:15" s="619" customFormat="1">
      <c r="B2279" s="818"/>
      <c r="C2279" s="818"/>
      <c r="D2279" s="819"/>
      <c r="E2279" s="819"/>
      <c r="F2279" s="819"/>
      <c r="G2279" s="819"/>
      <c r="H2279" s="819"/>
      <c r="I2279" s="819"/>
      <c r="J2279" s="819"/>
      <c r="K2279" s="820"/>
      <c r="L2279" s="819"/>
      <c r="M2279" s="652"/>
      <c r="N2279" s="652"/>
      <c r="O2279" s="652"/>
    </row>
    <row r="2280" spans="2:15" s="619" customFormat="1">
      <c r="B2280" s="818"/>
      <c r="C2280" s="818"/>
      <c r="D2280" s="819"/>
      <c r="E2280" s="819"/>
      <c r="F2280" s="819"/>
      <c r="G2280" s="819"/>
      <c r="H2280" s="819"/>
      <c r="I2280" s="819"/>
      <c r="J2280" s="819"/>
      <c r="K2280" s="820"/>
      <c r="L2280" s="819"/>
      <c r="M2280" s="652"/>
      <c r="N2280" s="652"/>
      <c r="O2280" s="652"/>
    </row>
    <row r="2281" spans="2:15" s="619" customFormat="1">
      <c r="B2281" s="818"/>
      <c r="C2281" s="818"/>
      <c r="D2281" s="819"/>
      <c r="E2281" s="819"/>
      <c r="F2281" s="819"/>
      <c r="G2281" s="819"/>
      <c r="H2281" s="819"/>
      <c r="I2281" s="819"/>
      <c r="J2281" s="819"/>
      <c r="K2281" s="820"/>
      <c r="L2281" s="819"/>
      <c r="M2281" s="652"/>
      <c r="N2281" s="652"/>
      <c r="O2281" s="652"/>
    </row>
    <row r="2282" spans="2:15" s="619" customFormat="1">
      <c r="B2282" s="818"/>
      <c r="C2282" s="818"/>
      <c r="D2282" s="819"/>
      <c r="E2282" s="819"/>
      <c r="F2282" s="819"/>
      <c r="G2282" s="819"/>
      <c r="H2282" s="819"/>
      <c r="I2282" s="819"/>
      <c r="J2282" s="819"/>
      <c r="K2282" s="820"/>
      <c r="L2282" s="819"/>
      <c r="M2282" s="652"/>
      <c r="N2282" s="652"/>
      <c r="O2282" s="652"/>
    </row>
    <row r="2283" spans="2:15" s="619" customFormat="1">
      <c r="B2283" s="818"/>
      <c r="C2283" s="818"/>
      <c r="D2283" s="819"/>
      <c r="E2283" s="819"/>
      <c r="F2283" s="819"/>
      <c r="G2283" s="819"/>
      <c r="H2283" s="819"/>
      <c r="I2283" s="819"/>
      <c r="J2283" s="819"/>
      <c r="K2283" s="820"/>
      <c r="L2283" s="819"/>
      <c r="M2283" s="652"/>
      <c r="N2283" s="652"/>
      <c r="O2283" s="652"/>
    </row>
    <row r="2284" spans="2:15" s="619" customFormat="1">
      <c r="B2284" s="818"/>
      <c r="C2284" s="818"/>
      <c r="D2284" s="819"/>
      <c r="E2284" s="819"/>
      <c r="F2284" s="819"/>
      <c r="G2284" s="819"/>
      <c r="H2284" s="819"/>
      <c r="I2284" s="819"/>
      <c r="J2284" s="819"/>
      <c r="K2284" s="820"/>
      <c r="L2284" s="819"/>
      <c r="M2284" s="652"/>
      <c r="N2284" s="652"/>
      <c r="O2284" s="652"/>
    </row>
    <row r="2285" spans="2:15" s="619" customFormat="1">
      <c r="B2285" s="818"/>
      <c r="C2285" s="818"/>
      <c r="D2285" s="819"/>
      <c r="E2285" s="819"/>
      <c r="F2285" s="819"/>
      <c r="G2285" s="819"/>
      <c r="H2285" s="819"/>
      <c r="I2285" s="819"/>
      <c r="J2285" s="819"/>
      <c r="K2285" s="820"/>
      <c r="L2285" s="819"/>
      <c r="M2285" s="652"/>
      <c r="N2285" s="652"/>
      <c r="O2285" s="652"/>
    </row>
    <row r="2286" spans="2:15" s="619" customFormat="1">
      <c r="B2286" s="818"/>
      <c r="C2286" s="818"/>
      <c r="D2286" s="819"/>
      <c r="E2286" s="819"/>
      <c r="F2286" s="819"/>
      <c r="G2286" s="819"/>
      <c r="H2286" s="819"/>
      <c r="I2286" s="819"/>
      <c r="J2286" s="819"/>
      <c r="K2286" s="820"/>
      <c r="L2286" s="819"/>
      <c r="M2286" s="652"/>
      <c r="N2286" s="652"/>
      <c r="O2286" s="652"/>
    </row>
    <row r="2287" spans="2:15" s="619" customFormat="1">
      <c r="B2287" s="818"/>
      <c r="C2287" s="818"/>
      <c r="D2287" s="819"/>
      <c r="E2287" s="819"/>
      <c r="F2287" s="819"/>
      <c r="G2287" s="819"/>
      <c r="H2287" s="819"/>
      <c r="I2287" s="819"/>
      <c r="J2287" s="819"/>
      <c r="K2287" s="820"/>
      <c r="L2287" s="819"/>
      <c r="M2287" s="652"/>
      <c r="N2287" s="652"/>
      <c r="O2287" s="652"/>
    </row>
    <row r="2288" spans="2:15" s="619" customFormat="1">
      <c r="B2288" s="818"/>
      <c r="C2288" s="818"/>
      <c r="D2288" s="819"/>
      <c r="E2288" s="819"/>
      <c r="F2288" s="819"/>
      <c r="G2288" s="819"/>
      <c r="H2288" s="819"/>
      <c r="I2288" s="819"/>
      <c r="J2288" s="819"/>
      <c r="K2288" s="820"/>
      <c r="L2288" s="819"/>
      <c r="M2288" s="652"/>
      <c r="N2288" s="652"/>
      <c r="O2288" s="652"/>
    </row>
    <row r="2289" spans="2:15" s="619" customFormat="1">
      <c r="B2289" s="818"/>
      <c r="C2289" s="818"/>
      <c r="D2289" s="819"/>
      <c r="E2289" s="819"/>
      <c r="F2289" s="819"/>
      <c r="G2289" s="819"/>
      <c r="H2289" s="819"/>
      <c r="I2289" s="819"/>
      <c r="J2289" s="819"/>
      <c r="K2289" s="820"/>
      <c r="L2289" s="819"/>
      <c r="M2289" s="652"/>
      <c r="N2289" s="652"/>
      <c r="O2289" s="652"/>
    </row>
    <row r="2290" spans="2:15" s="619" customFormat="1">
      <c r="B2290" s="818"/>
      <c r="C2290" s="818"/>
      <c r="D2290" s="819"/>
      <c r="E2290" s="819"/>
      <c r="F2290" s="819"/>
      <c r="G2290" s="819"/>
      <c r="H2290" s="819"/>
      <c r="I2290" s="819"/>
      <c r="J2290" s="819"/>
      <c r="K2290" s="820"/>
      <c r="L2290" s="819"/>
      <c r="M2290" s="652"/>
      <c r="N2290" s="652"/>
      <c r="O2290" s="652"/>
    </row>
    <row r="2291" spans="2:15" s="619" customFormat="1">
      <c r="B2291" s="818"/>
      <c r="C2291" s="818"/>
      <c r="D2291" s="819"/>
      <c r="E2291" s="819"/>
      <c r="F2291" s="819"/>
      <c r="G2291" s="819"/>
      <c r="H2291" s="819"/>
      <c r="I2291" s="819"/>
      <c r="J2291" s="819"/>
      <c r="K2291" s="820"/>
      <c r="L2291" s="819"/>
      <c r="M2291" s="652"/>
      <c r="N2291" s="652"/>
      <c r="O2291" s="652"/>
    </row>
    <row r="2292" spans="2:15" s="619" customFormat="1">
      <c r="B2292" s="818"/>
      <c r="C2292" s="818"/>
      <c r="D2292" s="819"/>
      <c r="E2292" s="819"/>
      <c r="F2292" s="819"/>
      <c r="G2292" s="819"/>
      <c r="H2292" s="819"/>
      <c r="I2292" s="819"/>
      <c r="J2292" s="819"/>
      <c r="K2292" s="820"/>
      <c r="L2292" s="819"/>
      <c r="M2292" s="652"/>
      <c r="N2292" s="652"/>
      <c r="O2292" s="652"/>
    </row>
    <row r="2293" spans="2:15" s="619" customFormat="1">
      <c r="B2293" s="818"/>
      <c r="C2293" s="818"/>
      <c r="D2293" s="819"/>
      <c r="E2293" s="819"/>
      <c r="F2293" s="819"/>
      <c r="G2293" s="819"/>
      <c r="H2293" s="819"/>
      <c r="I2293" s="819"/>
      <c r="J2293" s="819"/>
      <c r="K2293" s="820"/>
      <c r="L2293" s="819"/>
      <c r="M2293" s="652"/>
      <c r="N2293" s="652"/>
      <c r="O2293" s="652"/>
    </row>
    <row r="2294" spans="2:15" s="619" customFormat="1">
      <c r="B2294" s="818"/>
      <c r="C2294" s="818"/>
      <c r="D2294" s="819"/>
      <c r="E2294" s="819"/>
      <c r="F2294" s="819"/>
      <c r="G2294" s="819"/>
      <c r="H2294" s="819"/>
      <c r="I2294" s="819"/>
      <c r="J2294" s="819"/>
      <c r="K2294" s="820"/>
      <c r="L2294" s="819"/>
      <c r="M2294" s="652"/>
      <c r="N2294" s="652"/>
      <c r="O2294" s="652"/>
    </row>
    <row r="2295" spans="2:15" s="619" customFormat="1">
      <c r="B2295" s="818"/>
      <c r="C2295" s="818"/>
      <c r="D2295" s="819"/>
      <c r="E2295" s="819"/>
      <c r="F2295" s="819"/>
      <c r="G2295" s="819"/>
      <c r="H2295" s="819"/>
      <c r="I2295" s="819"/>
      <c r="J2295" s="819"/>
      <c r="K2295" s="820"/>
      <c r="L2295" s="819"/>
      <c r="M2295" s="652"/>
      <c r="N2295" s="652"/>
      <c r="O2295" s="652"/>
    </row>
    <row r="2296" spans="2:15" s="619" customFormat="1">
      <c r="B2296" s="818"/>
      <c r="C2296" s="818"/>
      <c r="D2296" s="819"/>
      <c r="E2296" s="819"/>
      <c r="F2296" s="819"/>
      <c r="G2296" s="819"/>
      <c r="H2296" s="819"/>
      <c r="I2296" s="819"/>
      <c r="J2296" s="819"/>
      <c r="K2296" s="820"/>
      <c r="L2296" s="819"/>
      <c r="M2296" s="652"/>
      <c r="N2296" s="652"/>
      <c r="O2296" s="652"/>
    </row>
    <row r="2297" spans="2:15" s="619" customFormat="1">
      <c r="B2297" s="818"/>
      <c r="C2297" s="818"/>
      <c r="D2297" s="819"/>
      <c r="E2297" s="819"/>
      <c r="F2297" s="819"/>
      <c r="G2297" s="819"/>
      <c r="H2297" s="819"/>
      <c r="I2297" s="819"/>
      <c r="J2297" s="819"/>
      <c r="K2297" s="820"/>
      <c r="L2297" s="819"/>
      <c r="M2297" s="652"/>
      <c r="N2297" s="652"/>
      <c r="O2297" s="652"/>
    </row>
    <row r="2298" spans="2:15" s="619" customFormat="1">
      <c r="B2298" s="818"/>
      <c r="C2298" s="818"/>
      <c r="D2298" s="819"/>
      <c r="E2298" s="819"/>
      <c r="F2298" s="819"/>
      <c r="G2298" s="819"/>
      <c r="H2298" s="819"/>
      <c r="I2298" s="819"/>
      <c r="J2298" s="819"/>
      <c r="K2298" s="820"/>
      <c r="L2298" s="819"/>
      <c r="M2298" s="652"/>
      <c r="N2298" s="652"/>
      <c r="O2298" s="652"/>
    </row>
    <row r="2299" spans="2:15" s="619" customFormat="1">
      <c r="B2299" s="818"/>
      <c r="C2299" s="818"/>
      <c r="D2299" s="819"/>
      <c r="E2299" s="819"/>
      <c r="F2299" s="819"/>
      <c r="G2299" s="819"/>
      <c r="H2299" s="819"/>
      <c r="I2299" s="819"/>
      <c r="J2299" s="819"/>
      <c r="K2299" s="820"/>
      <c r="L2299" s="819"/>
      <c r="M2299" s="652"/>
      <c r="N2299" s="652"/>
      <c r="O2299" s="652"/>
    </row>
    <row r="2300" spans="2:15" s="619" customFormat="1">
      <c r="B2300" s="818"/>
      <c r="C2300" s="818"/>
      <c r="D2300" s="819"/>
      <c r="E2300" s="819"/>
      <c r="F2300" s="819"/>
      <c r="G2300" s="819"/>
      <c r="H2300" s="819"/>
      <c r="I2300" s="819"/>
      <c r="J2300" s="819"/>
      <c r="K2300" s="820"/>
      <c r="L2300" s="819"/>
      <c r="M2300" s="652"/>
      <c r="N2300" s="652"/>
      <c r="O2300" s="652"/>
    </row>
    <row r="2301" spans="2:15" s="619" customFormat="1">
      <c r="B2301" s="818"/>
      <c r="C2301" s="818"/>
      <c r="D2301" s="819"/>
      <c r="E2301" s="819"/>
      <c r="F2301" s="819"/>
      <c r="G2301" s="819"/>
      <c r="H2301" s="819"/>
      <c r="I2301" s="819"/>
      <c r="J2301" s="819"/>
      <c r="K2301" s="820"/>
      <c r="L2301" s="819"/>
      <c r="M2301" s="652"/>
      <c r="N2301" s="652"/>
      <c r="O2301" s="652"/>
    </row>
    <row r="2302" spans="2:15" s="619" customFormat="1">
      <c r="B2302" s="818"/>
      <c r="C2302" s="818"/>
      <c r="D2302" s="819"/>
      <c r="E2302" s="819"/>
      <c r="F2302" s="819"/>
      <c r="G2302" s="819"/>
      <c r="H2302" s="819"/>
      <c r="I2302" s="819"/>
      <c r="J2302" s="819"/>
      <c r="K2302" s="820"/>
      <c r="L2302" s="819"/>
      <c r="M2302" s="652"/>
      <c r="N2302" s="652"/>
      <c r="O2302" s="652"/>
    </row>
    <row r="2303" spans="2:15" s="619" customFormat="1">
      <c r="B2303" s="818"/>
      <c r="C2303" s="818"/>
      <c r="D2303" s="819"/>
      <c r="E2303" s="819"/>
      <c r="F2303" s="819"/>
      <c r="G2303" s="819"/>
      <c r="H2303" s="819"/>
      <c r="I2303" s="819"/>
      <c r="J2303" s="819"/>
      <c r="K2303" s="820"/>
      <c r="L2303" s="819"/>
      <c r="M2303" s="652"/>
      <c r="N2303" s="652"/>
      <c r="O2303" s="652"/>
    </row>
    <row r="2304" spans="2:15" s="619" customFormat="1">
      <c r="B2304" s="818"/>
      <c r="C2304" s="818"/>
      <c r="D2304" s="819"/>
      <c r="E2304" s="819"/>
      <c r="F2304" s="819"/>
      <c r="G2304" s="819"/>
      <c r="H2304" s="819"/>
      <c r="I2304" s="819"/>
      <c r="J2304" s="819"/>
      <c r="K2304" s="820"/>
      <c r="L2304" s="819"/>
      <c r="M2304" s="652"/>
      <c r="N2304" s="652"/>
      <c r="O2304" s="652"/>
    </row>
    <row r="2305" spans="2:15" s="619" customFormat="1">
      <c r="B2305" s="818"/>
      <c r="C2305" s="818"/>
      <c r="D2305" s="819"/>
      <c r="E2305" s="819"/>
      <c r="F2305" s="819"/>
      <c r="G2305" s="819"/>
      <c r="H2305" s="819"/>
      <c r="I2305" s="819"/>
      <c r="J2305" s="819"/>
      <c r="K2305" s="820"/>
      <c r="L2305" s="819"/>
      <c r="M2305" s="652"/>
      <c r="N2305" s="652"/>
      <c r="O2305" s="652"/>
    </row>
    <row r="2306" spans="2:15" s="619" customFormat="1">
      <c r="B2306" s="818"/>
      <c r="C2306" s="818"/>
      <c r="D2306" s="819"/>
      <c r="E2306" s="819"/>
      <c r="F2306" s="819"/>
      <c r="G2306" s="819"/>
      <c r="H2306" s="819"/>
      <c r="I2306" s="819"/>
      <c r="J2306" s="819"/>
      <c r="K2306" s="820"/>
      <c r="L2306" s="819"/>
      <c r="M2306" s="652"/>
      <c r="N2306" s="652"/>
      <c r="O2306" s="652"/>
    </row>
    <row r="2307" spans="2:15" s="619" customFormat="1">
      <c r="B2307" s="818"/>
      <c r="C2307" s="818"/>
      <c r="D2307" s="819"/>
      <c r="E2307" s="819"/>
      <c r="F2307" s="819"/>
      <c r="G2307" s="819"/>
      <c r="H2307" s="819"/>
      <c r="I2307" s="819"/>
      <c r="J2307" s="819"/>
      <c r="K2307" s="820"/>
      <c r="L2307" s="819"/>
      <c r="M2307" s="652"/>
      <c r="N2307" s="652"/>
      <c r="O2307" s="652"/>
    </row>
    <row r="2308" spans="2:15" s="619" customFormat="1">
      <c r="B2308" s="818"/>
      <c r="C2308" s="818"/>
      <c r="D2308" s="819"/>
      <c r="E2308" s="819"/>
      <c r="F2308" s="819"/>
      <c r="G2308" s="819"/>
      <c r="H2308" s="819"/>
      <c r="I2308" s="819"/>
      <c r="J2308" s="819"/>
      <c r="K2308" s="820"/>
      <c r="L2308" s="819"/>
      <c r="M2308" s="652"/>
      <c r="N2308" s="652"/>
      <c r="O2308" s="652"/>
    </row>
    <row r="2309" spans="2:15" s="619" customFormat="1">
      <c r="B2309" s="818"/>
      <c r="C2309" s="818"/>
      <c r="D2309" s="819"/>
      <c r="E2309" s="819"/>
      <c r="F2309" s="819"/>
      <c r="G2309" s="819"/>
      <c r="H2309" s="819"/>
      <c r="I2309" s="819"/>
      <c r="J2309" s="819"/>
      <c r="K2309" s="820"/>
      <c r="L2309" s="819"/>
      <c r="M2309" s="652"/>
      <c r="N2309" s="652"/>
      <c r="O2309" s="652"/>
    </row>
    <row r="2310" spans="2:15" s="619" customFormat="1">
      <c r="B2310" s="818"/>
      <c r="C2310" s="818"/>
      <c r="D2310" s="819"/>
      <c r="E2310" s="819"/>
      <c r="F2310" s="819"/>
      <c r="G2310" s="819"/>
      <c r="H2310" s="819"/>
      <c r="I2310" s="819"/>
      <c r="J2310" s="819"/>
      <c r="K2310" s="820"/>
      <c r="L2310" s="819"/>
      <c r="M2310" s="652"/>
      <c r="N2310" s="652"/>
      <c r="O2310" s="652"/>
    </row>
    <row r="2311" spans="2:15" s="619" customFormat="1">
      <c r="B2311" s="818"/>
      <c r="C2311" s="818"/>
      <c r="D2311" s="819"/>
      <c r="E2311" s="819"/>
      <c r="F2311" s="819"/>
      <c r="G2311" s="819"/>
      <c r="H2311" s="819"/>
      <c r="I2311" s="819"/>
      <c r="J2311" s="819"/>
      <c r="K2311" s="820"/>
      <c r="L2311" s="819"/>
      <c r="M2311" s="652"/>
      <c r="N2311" s="652"/>
      <c r="O2311" s="652"/>
    </row>
    <row r="2312" spans="2:15" s="619" customFormat="1">
      <c r="B2312" s="818"/>
      <c r="C2312" s="818"/>
      <c r="D2312" s="819"/>
      <c r="E2312" s="819"/>
      <c r="F2312" s="819"/>
      <c r="G2312" s="819"/>
      <c r="H2312" s="819"/>
      <c r="I2312" s="819"/>
      <c r="J2312" s="819"/>
      <c r="K2312" s="820"/>
      <c r="L2312" s="819"/>
      <c r="M2312" s="652"/>
      <c r="N2312" s="652"/>
      <c r="O2312" s="652"/>
    </row>
    <row r="2313" spans="2:15" s="619" customFormat="1">
      <c r="B2313" s="818"/>
      <c r="C2313" s="818"/>
      <c r="D2313" s="819"/>
      <c r="E2313" s="819"/>
      <c r="F2313" s="819"/>
      <c r="G2313" s="819"/>
      <c r="H2313" s="819"/>
      <c r="I2313" s="819"/>
      <c r="J2313" s="819"/>
      <c r="K2313" s="820"/>
      <c r="L2313" s="819"/>
      <c r="M2313" s="652"/>
      <c r="N2313" s="652"/>
      <c r="O2313" s="652"/>
    </row>
    <row r="2314" spans="2:15" s="619" customFormat="1">
      <c r="B2314" s="818"/>
      <c r="C2314" s="818"/>
      <c r="D2314" s="819"/>
      <c r="E2314" s="819"/>
      <c r="F2314" s="819"/>
      <c r="G2314" s="819"/>
      <c r="H2314" s="819"/>
      <c r="I2314" s="819"/>
      <c r="J2314" s="819"/>
      <c r="K2314" s="820"/>
      <c r="L2314" s="819"/>
      <c r="M2314" s="652"/>
      <c r="N2314" s="652"/>
      <c r="O2314" s="652"/>
    </row>
    <row r="2315" spans="2:15" s="619" customFormat="1">
      <c r="B2315" s="818"/>
      <c r="C2315" s="818"/>
      <c r="D2315" s="819"/>
      <c r="E2315" s="819"/>
      <c r="F2315" s="819"/>
      <c r="G2315" s="819"/>
      <c r="H2315" s="819"/>
      <c r="I2315" s="819"/>
      <c r="J2315" s="819"/>
      <c r="K2315" s="820"/>
      <c r="L2315" s="819"/>
      <c r="M2315" s="652"/>
      <c r="N2315" s="652"/>
      <c r="O2315" s="652"/>
    </row>
    <row r="2316" spans="2:15" s="619" customFormat="1">
      <c r="B2316" s="818"/>
      <c r="C2316" s="818"/>
      <c r="D2316" s="819"/>
      <c r="E2316" s="819"/>
      <c r="F2316" s="819"/>
      <c r="G2316" s="819"/>
      <c r="H2316" s="819"/>
      <c r="I2316" s="819"/>
      <c r="J2316" s="819"/>
      <c r="K2316" s="820"/>
      <c r="L2316" s="819"/>
      <c r="M2316" s="652"/>
      <c r="N2316" s="652"/>
      <c r="O2316" s="652"/>
    </row>
    <row r="2317" spans="2:15" s="619" customFormat="1">
      <c r="B2317" s="818"/>
      <c r="C2317" s="818"/>
      <c r="D2317" s="819"/>
      <c r="E2317" s="819"/>
      <c r="F2317" s="819"/>
      <c r="G2317" s="819"/>
      <c r="H2317" s="819"/>
      <c r="I2317" s="819"/>
      <c r="J2317" s="819"/>
      <c r="K2317" s="820"/>
      <c r="L2317" s="819"/>
      <c r="M2317" s="652"/>
      <c r="N2317" s="652"/>
      <c r="O2317" s="652"/>
    </row>
    <row r="2318" spans="2:15" s="619" customFormat="1">
      <c r="B2318" s="818"/>
      <c r="C2318" s="818"/>
      <c r="D2318" s="819"/>
      <c r="E2318" s="819"/>
      <c r="F2318" s="819"/>
      <c r="G2318" s="819"/>
      <c r="H2318" s="819"/>
      <c r="I2318" s="819"/>
      <c r="J2318" s="819"/>
      <c r="K2318" s="820"/>
      <c r="L2318" s="819"/>
      <c r="M2318" s="652"/>
      <c r="N2318" s="652"/>
      <c r="O2318" s="652"/>
    </row>
    <row r="2319" spans="2:15" s="619" customFormat="1">
      <c r="B2319" s="818"/>
      <c r="C2319" s="818"/>
      <c r="D2319" s="819"/>
      <c r="E2319" s="819"/>
      <c r="F2319" s="819"/>
      <c r="G2319" s="819"/>
      <c r="H2319" s="819"/>
      <c r="I2319" s="819"/>
      <c r="J2319" s="819"/>
      <c r="K2319" s="820"/>
      <c r="L2319" s="819"/>
      <c r="M2319" s="652"/>
      <c r="N2319" s="652"/>
      <c r="O2319" s="652"/>
    </row>
    <row r="2320" spans="2:15" s="619" customFormat="1">
      <c r="B2320" s="818"/>
      <c r="C2320" s="818"/>
      <c r="D2320" s="819"/>
      <c r="E2320" s="819"/>
      <c r="F2320" s="819"/>
      <c r="G2320" s="819"/>
      <c r="H2320" s="819"/>
      <c r="I2320" s="819"/>
      <c r="J2320" s="819"/>
      <c r="K2320" s="820"/>
      <c r="L2320" s="819"/>
      <c r="M2320" s="652"/>
      <c r="N2320" s="652"/>
      <c r="O2320" s="652"/>
    </row>
    <row r="2321" spans="2:15" s="619" customFormat="1">
      <c r="B2321" s="818"/>
      <c r="C2321" s="818"/>
      <c r="D2321" s="819"/>
      <c r="E2321" s="819"/>
      <c r="F2321" s="819"/>
      <c r="G2321" s="819"/>
      <c r="H2321" s="819"/>
      <c r="I2321" s="819"/>
      <c r="J2321" s="819"/>
      <c r="K2321" s="820"/>
      <c r="L2321" s="819"/>
      <c r="M2321" s="652"/>
      <c r="N2321" s="652"/>
      <c r="O2321" s="652"/>
    </row>
    <row r="2322" spans="2:15" s="619" customFormat="1">
      <c r="B2322" s="818"/>
      <c r="C2322" s="818"/>
      <c r="D2322" s="819"/>
      <c r="E2322" s="819"/>
      <c r="F2322" s="819"/>
      <c r="G2322" s="819"/>
      <c r="H2322" s="819"/>
      <c r="I2322" s="819"/>
      <c r="J2322" s="819"/>
      <c r="K2322" s="820"/>
      <c r="L2322" s="819"/>
      <c r="M2322" s="652"/>
      <c r="N2322" s="652"/>
      <c r="O2322" s="652"/>
    </row>
    <row r="2323" spans="2:15" s="619" customFormat="1">
      <c r="B2323" s="818"/>
      <c r="C2323" s="818"/>
      <c r="D2323" s="819"/>
      <c r="E2323" s="819"/>
      <c r="F2323" s="819"/>
      <c r="G2323" s="819"/>
      <c r="H2323" s="819"/>
      <c r="I2323" s="819"/>
      <c r="J2323" s="819"/>
      <c r="K2323" s="820"/>
      <c r="L2323" s="819"/>
      <c r="M2323" s="652"/>
      <c r="N2323" s="652"/>
      <c r="O2323" s="652"/>
    </row>
    <row r="2324" spans="2:15" s="619" customFormat="1">
      <c r="B2324" s="818"/>
      <c r="C2324" s="818"/>
      <c r="D2324" s="819"/>
      <c r="E2324" s="819"/>
      <c r="F2324" s="819"/>
      <c r="G2324" s="819"/>
      <c r="H2324" s="819"/>
      <c r="I2324" s="819"/>
      <c r="J2324" s="819"/>
      <c r="K2324" s="820"/>
      <c r="L2324" s="819"/>
      <c r="M2324" s="652"/>
      <c r="N2324" s="652"/>
      <c r="O2324" s="652"/>
    </row>
    <row r="2325" spans="2:15" s="619" customFormat="1">
      <c r="B2325" s="818"/>
      <c r="C2325" s="818"/>
      <c r="D2325" s="819"/>
      <c r="E2325" s="819"/>
      <c r="F2325" s="819"/>
      <c r="G2325" s="819"/>
      <c r="H2325" s="819"/>
      <c r="I2325" s="819"/>
      <c r="J2325" s="819"/>
      <c r="K2325" s="820"/>
      <c r="L2325" s="819"/>
      <c r="M2325" s="652"/>
      <c r="N2325" s="652"/>
      <c r="O2325" s="652"/>
    </row>
    <row r="2326" spans="2:15" s="619" customFormat="1">
      <c r="B2326" s="818"/>
      <c r="C2326" s="818"/>
      <c r="D2326" s="819"/>
      <c r="E2326" s="819"/>
      <c r="F2326" s="819"/>
      <c r="G2326" s="819"/>
      <c r="H2326" s="819"/>
      <c r="I2326" s="819"/>
      <c r="J2326" s="819"/>
      <c r="K2326" s="820"/>
      <c r="L2326" s="819"/>
      <c r="M2326" s="652"/>
      <c r="N2326" s="652"/>
      <c r="O2326" s="652"/>
    </row>
    <row r="2327" spans="2:15" s="619" customFormat="1">
      <c r="B2327" s="818"/>
      <c r="C2327" s="818"/>
      <c r="D2327" s="819"/>
      <c r="E2327" s="819"/>
      <c r="F2327" s="819"/>
      <c r="G2327" s="819"/>
      <c r="H2327" s="819"/>
      <c r="I2327" s="819"/>
      <c r="J2327" s="819"/>
      <c r="K2327" s="820"/>
      <c r="L2327" s="819"/>
      <c r="M2327" s="652"/>
      <c r="N2327" s="652"/>
      <c r="O2327" s="652"/>
    </row>
    <row r="2328" spans="2:15" s="619" customFormat="1">
      <c r="B2328" s="818"/>
      <c r="C2328" s="818"/>
      <c r="D2328" s="819"/>
      <c r="E2328" s="819"/>
      <c r="F2328" s="819"/>
      <c r="G2328" s="819"/>
      <c r="H2328" s="819"/>
      <c r="I2328" s="819"/>
      <c r="J2328" s="819"/>
      <c r="K2328" s="820"/>
      <c r="L2328" s="819"/>
      <c r="M2328" s="652"/>
      <c r="N2328" s="652"/>
      <c r="O2328" s="652"/>
    </row>
    <row r="2329" spans="2:15" s="619" customFormat="1">
      <c r="B2329" s="818"/>
      <c r="C2329" s="818"/>
      <c r="D2329" s="819"/>
      <c r="E2329" s="819"/>
      <c r="F2329" s="819"/>
      <c r="G2329" s="819"/>
      <c r="H2329" s="819"/>
      <c r="I2329" s="819"/>
      <c r="J2329" s="819"/>
      <c r="K2329" s="820"/>
      <c r="L2329" s="819"/>
      <c r="M2329" s="652"/>
      <c r="N2329" s="652"/>
      <c r="O2329" s="652"/>
    </row>
    <row r="2330" spans="2:15" s="619" customFormat="1">
      <c r="B2330" s="818"/>
      <c r="C2330" s="818"/>
      <c r="D2330" s="819"/>
      <c r="E2330" s="819"/>
      <c r="F2330" s="819"/>
      <c r="G2330" s="819"/>
      <c r="H2330" s="819"/>
      <c r="I2330" s="819"/>
      <c r="J2330" s="819"/>
      <c r="K2330" s="820"/>
      <c r="L2330" s="819"/>
      <c r="M2330" s="652"/>
      <c r="N2330" s="652"/>
      <c r="O2330" s="652"/>
    </row>
    <row r="2331" spans="2:15" s="619" customFormat="1">
      <c r="B2331" s="818"/>
      <c r="C2331" s="818"/>
      <c r="D2331" s="819"/>
      <c r="E2331" s="819"/>
      <c r="F2331" s="819"/>
      <c r="G2331" s="819"/>
      <c r="H2331" s="819"/>
      <c r="I2331" s="819"/>
      <c r="J2331" s="819"/>
      <c r="K2331" s="820"/>
      <c r="L2331" s="819"/>
      <c r="M2331" s="652"/>
      <c r="N2331" s="652"/>
      <c r="O2331" s="652"/>
    </row>
    <row r="2332" spans="2:15" s="619" customFormat="1">
      <c r="B2332" s="818"/>
      <c r="C2332" s="818"/>
      <c r="D2332" s="819"/>
      <c r="E2332" s="819"/>
      <c r="F2332" s="819"/>
      <c r="G2332" s="819"/>
      <c r="H2332" s="819"/>
      <c r="I2332" s="819"/>
      <c r="J2332" s="819"/>
      <c r="K2332" s="820"/>
      <c r="L2332" s="819"/>
      <c r="M2332" s="652"/>
      <c r="N2332" s="652"/>
      <c r="O2332" s="652"/>
    </row>
    <row r="2333" spans="2:15" s="619" customFormat="1">
      <c r="B2333" s="818"/>
      <c r="C2333" s="818"/>
      <c r="D2333" s="819"/>
      <c r="E2333" s="819"/>
      <c r="F2333" s="819"/>
      <c r="G2333" s="819"/>
      <c r="H2333" s="819"/>
      <c r="I2333" s="819"/>
      <c r="J2333" s="819"/>
      <c r="K2333" s="820"/>
      <c r="L2333" s="819"/>
      <c r="M2333" s="652"/>
      <c r="N2333" s="652"/>
      <c r="O2333" s="652"/>
    </row>
    <row r="2334" spans="2:15" s="619" customFormat="1">
      <c r="B2334" s="818"/>
      <c r="C2334" s="818"/>
      <c r="D2334" s="819"/>
      <c r="E2334" s="819"/>
      <c r="F2334" s="819"/>
      <c r="G2334" s="819"/>
      <c r="H2334" s="819"/>
      <c r="I2334" s="819"/>
      <c r="J2334" s="819"/>
      <c r="K2334" s="820"/>
      <c r="L2334" s="819"/>
      <c r="M2334" s="652"/>
      <c r="N2334" s="652"/>
      <c r="O2334" s="652"/>
    </row>
    <row r="2335" spans="2:15" s="619" customFormat="1">
      <c r="B2335" s="818"/>
      <c r="C2335" s="818"/>
      <c r="D2335" s="819"/>
      <c r="E2335" s="819"/>
      <c r="F2335" s="819"/>
      <c r="G2335" s="819"/>
      <c r="H2335" s="819"/>
      <c r="I2335" s="819"/>
      <c r="J2335" s="819"/>
      <c r="K2335" s="820"/>
      <c r="L2335" s="819"/>
      <c r="M2335" s="652"/>
      <c r="N2335" s="652"/>
      <c r="O2335" s="652"/>
    </row>
    <row r="2336" spans="2:15" s="619" customFormat="1">
      <c r="B2336" s="818"/>
      <c r="C2336" s="818"/>
      <c r="D2336" s="819"/>
      <c r="E2336" s="819"/>
      <c r="F2336" s="819"/>
      <c r="G2336" s="819"/>
      <c r="H2336" s="819"/>
      <c r="I2336" s="819"/>
      <c r="J2336" s="819"/>
      <c r="K2336" s="820"/>
      <c r="L2336" s="819"/>
      <c r="M2336" s="652"/>
      <c r="N2336" s="652"/>
      <c r="O2336" s="652"/>
    </row>
    <row r="2337" spans="2:15" s="619" customFormat="1">
      <c r="B2337" s="818"/>
      <c r="C2337" s="818"/>
      <c r="D2337" s="819"/>
      <c r="E2337" s="819"/>
      <c r="F2337" s="819"/>
      <c r="G2337" s="819"/>
      <c r="H2337" s="819"/>
      <c r="I2337" s="819"/>
      <c r="J2337" s="819"/>
      <c r="K2337" s="820"/>
      <c r="L2337" s="819"/>
      <c r="M2337" s="652"/>
      <c r="N2337" s="652"/>
      <c r="O2337" s="652"/>
    </row>
    <row r="2338" spans="2:15" s="619" customFormat="1">
      <c r="B2338" s="818"/>
      <c r="C2338" s="818"/>
      <c r="D2338" s="819"/>
      <c r="E2338" s="819"/>
      <c r="F2338" s="819"/>
      <c r="G2338" s="819"/>
      <c r="H2338" s="819"/>
      <c r="I2338" s="819"/>
      <c r="J2338" s="819"/>
      <c r="K2338" s="820"/>
      <c r="L2338" s="819"/>
      <c r="M2338" s="652"/>
      <c r="N2338" s="652"/>
      <c r="O2338" s="652"/>
    </row>
    <row r="2339" spans="2:15" s="619" customFormat="1">
      <c r="B2339" s="818"/>
      <c r="C2339" s="818"/>
      <c r="D2339" s="819"/>
      <c r="E2339" s="819"/>
      <c r="F2339" s="819"/>
      <c r="G2339" s="819"/>
      <c r="H2339" s="819"/>
      <c r="I2339" s="819"/>
      <c r="J2339" s="819"/>
      <c r="K2339" s="820"/>
      <c r="L2339" s="819"/>
      <c r="M2339" s="652"/>
      <c r="N2339" s="652"/>
      <c r="O2339" s="652"/>
    </row>
    <row r="2340" spans="2:15" s="619" customFormat="1">
      <c r="B2340" s="818"/>
      <c r="C2340" s="818"/>
      <c r="D2340" s="819"/>
      <c r="E2340" s="819"/>
      <c r="F2340" s="819"/>
      <c r="G2340" s="819"/>
      <c r="H2340" s="819"/>
      <c r="I2340" s="819"/>
      <c r="J2340" s="819"/>
      <c r="K2340" s="820"/>
      <c r="L2340" s="819"/>
      <c r="M2340" s="652"/>
      <c r="N2340" s="652"/>
      <c r="O2340" s="652"/>
    </row>
    <row r="2341" spans="2:15" s="619" customFormat="1">
      <c r="B2341" s="818"/>
      <c r="C2341" s="818"/>
      <c r="D2341" s="819"/>
      <c r="E2341" s="819"/>
      <c r="F2341" s="819"/>
      <c r="G2341" s="819"/>
      <c r="H2341" s="819"/>
      <c r="I2341" s="819"/>
      <c r="J2341" s="819"/>
      <c r="K2341" s="820"/>
      <c r="L2341" s="819"/>
      <c r="M2341" s="652"/>
      <c r="N2341" s="652"/>
      <c r="O2341" s="652"/>
    </row>
    <row r="2342" spans="2:15" s="619" customFormat="1">
      <c r="B2342" s="818"/>
      <c r="C2342" s="818"/>
      <c r="D2342" s="819"/>
      <c r="E2342" s="819"/>
      <c r="F2342" s="819"/>
      <c r="G2342" s="819"/>
      <c r="H2342" s="819"/>
      <c r="I2342" s="819"/>
      <c r="J2342" s="819"/>
      <c r="K2342" s="820"/>
      <c r="L2342" s="819"/>
      <c r="M2342" s="652"/>
      <c r="N2342" s="652"/>
      <c r="O2342" s="652"/>
    </row>
    <row r="2343" spans="2:15" s="619" customFormat="1">
      <c r="B2343" s="818"/>
      <c r="C2343" s="818"/>
      <c r="D2343" s="819"/>
      <c r="E2343" s="819"/>
      <c r="F2343" s="819"/>
      <c r="G2343" s="819"/>
      <c r="H2343" s="819"/>
      <c r="I2343" s="819"/>
      <c r="J2343" s="819"/>
      <c r="K2343" s="820"/>
      <c r="L2343" s="819"/>
      <c r="M2343" s="652"/>
      <c r="N2343" s="652"/>
      <c r="O2343" s="652"/>
    </row>
    <row r="2344" spans="2:15" s="619" customFormat="1">
      <c r="B2344" s="818"/>
      <c r="C2344" s="818"/>
      <c r="D2344" s="819"/>
      <c r="E2344" s="819"/>
      <c r="F2344" s="819"/>
      <c r="G2344" s="819"/>
      <c r="H2344" s="819"/>
      <c r="I2344" s="819"/>
      <c r="J2344" s="819"/>
      <c r="K2344" s="820"/>
      <c r="L2344" s="819"/>
      <c r="M2344" s="652"/>
      <c r="N2344" s="652"/>
      <c r="O2344" s="652"/>
    </row>
    <row r="2345" spans="2:15" s="619" customFormat="1">
      <c r="B2345" s="818"/>
      <c r="C2345" s="818"/>
      <c r="D2345" s="819"/>
      <c r="E2345" s="819"/>
      <c r="F2345" s="819"/>
      <c r="G2345" s="819"/>
      <c r="H2345" s="819"/>
      <c r="I2345" s="819"/>
      <c r="J2345" s="819"/>
      <c r="K2345" s="820"/>
      <c r="L2345" s="819"/>
      <c r="M2345" s="652"/>
      <c r="N2345" s="652"/>
      <c r="O2345" s="652"/>
    </row>
    <row r="2346" spans="2:15" s="619" customFormat="1">
      <c r="B2346" s="818"/>
      <c r="C2346" s="818"/>
      <c r="D2346" s="819"/>
      <c r="E2346" s="819"/>
      <c r="F2346" s="819"/>
      <c r="G2346" s="819"/>
      <c r="H2346" s="819"/>
      <c r="I2346" s="819"/>
      <c r="J2346" s="819"/>
      <c r="K2346" s="820"/>
      <c r="L2346" s="819"/>
      <c r="M2346" s="652"/>
      <c r="N2346" s="652"/>
      <c r="O2346" s="652"/>
    </row>
    <row r="2347" spans="2:15" s="619" customFormat="1">
      <c r="B2347" s="818"/>
      <c r="C2347" s="818"/>
      <c r="D2347" s="819"/>
      <c r="E2347" s="819"/>
      <c r="F2347" s="819"/>
      <c r="G2347" s="819"/>
      <c r="H2347" s="819"/>
      <c r="I2347" s="819"/>
      <c r="J2347" s="819"/>
      <c r="K2347" s="820"/>
      <c r="L2347" s="819"/>
      <c r="M2347" s="652"/>
      <c r="N2347" s="652"/>
      <c r="O2347" s="652"/>
    </row>
    <row r="2348" spans="2:15" s="619" customFormat="1">
      <c r="B2348" s="818"/>
      <c r="C2348" s="818"/>
      <c r="D2348" s="819"/>
      <c r="E2348" s="819"/>
      <c r="F2348" s="819"/>
      <c r="G2348" s="819"/>
      <c r="H2348" s="819"/>
      <c r="I2348" s="819"/>
      <c r="J2348" s="819"/>
      <c r="K2348" s="820"/>
      <c r="L2348" s="819"/>
      <c r="M2348" s="652"/>
      <c r="N2348" s="652"/>
      <c r="O2348" s="652"/>
    </row>
    <row r="2349" spans="2:15" s="619" customFormat="1">
      <c r="B2349" s="818"/>
      <c r="C2349" s="818"/>
      <c r="D2349" s="819"/>
      <c r="E2349" s="819"/>
      <c r="F2349" s="819"/>
      <c r="G2349" s="819"/>
      <c r="H2349" s="819"/>
      <c r="I2349" s="819"/>
      <c r="J2349" s="819"/>
      <c r="K2349" s="820"/>
      <c r="L2349" s="819"/>
      <c r="M2349" s="652"/>
      <c r="N2349" s="652"/>
      <c r="O2349" s="652"/>
    </row>
    <row r="2350" spans="2:15" s="619" customFormat="1">
      <c r="B2350" s="818"/>
      <c r="C2350" s="818"/>
      <c r="D2350" s="819"/>
      <c r="E2350" s="819"/>
      <c r="F2350" s="819"/>
      <c r="G2350" s="819"/>
      <c r="H2350" s="819"/>
      <c r="I2350" s="819"/>
      <c r="J2350" s="819"/>
      <c r="K2350" s="820"/>
      <c r="L2350" s="819"/>
      <c r="M2350" s="652"/>
      <c r="N2350" s="652"/>
      <c r="O2350" s="652"/>
    </row>
    <row r="2351" spans="2:15" s="619" customFormat="1">
      <c r="B2351" s="818"/>
      <c r="C2351" s="818"/>
      <c r="D2351" s="819"/>
      <c r="E2351" s="819"/>
      <c r="F2351" s="819"/>
      <c r="G2351" s="819"/>
      <c r="H2351" s="819"/>
      <c r="I2351" s="819"/>
      <c r="J2351" s="819"/>
      <c r="K2351" s="820"/>
      <c r="L2351" s="819"/>
      <c r="M2351" s="652"/>
      <c r="N2351" s="652"/>
      <c r="O2351" s="652"/>
    </row>
    <row r="2352" spans="2:15" s="619" customFormat="1">
      <c r="B2352" s="818"/>
      <c r="C2352" s="818"/>
      <c r="D2352" s="819"/>
      <c r="E2352" s="819"/>
      <c r="F2352" s="819"/>
      <c r="G2352" s="819"/>
      <c r="H2352" s="819"/>
      <c r="I2352" s="819"/>
      <c r="J2352" s="819"/>
      <c r="K2352" s="820"/>
      <c r="L2352" s="819"/>
      <c r="M2352" s="652"/>
      <c r="N2352" s="652"/>
      <c r="O2352" s="652"/>
    </row>
    <row r="2353" spans="2:15" s="619" customFormat="1">
      <c r="B2353" s="818"/>
      <c r="C2353" s="818"/>
      <c r="D2353" s="819"/>
      <c r="E2353" s="819"/>
      <c r="F2353" s="819"/>
      <c r="G2353" s="819"/>
      <c r="H2353" s="819"/>
      <c r="I2353" s="819"/>
      <c r="J2353" s="819"/>
      <c r="K2353" s="820"/>
      <c r="L2353" s="819"/>
      <c r="M2353" s="652"/>
      <c r="N2353" s="652"/>
      <c r="O2353" s="652"/>
    </row>
    <row r="2354" spans="2:15" s="619" customFormat="1">
      <c r="B2354" s="818"/>
      <c r="C2354" s="818"/>
      <c r="D2354" s="819"/>
      <c r="E2354" s="819"/>
      <c r="F2354" s="819"/>
      <c r="G2354" s="819"/>
      <c r="H2354" s="819"/>
      <c r="I2354" s="819"/>
      <c r="J2354" s="819"/>
      <c r="K2354" s="820"/>
      <c r="L2354" s="819"/>
      <c r="M2354" s="652"/>
      <c r="N2354" s="652"/>
      <c r="O2354" s="652"/>
    </row>
    <row r="2355" spans="2:15" s="619" customFormat="1">
      <c r="B2355" s="818"/>
      <c r="C2355" s="818"/>
      <c r="D2355" s="819"/>
      <c r="E2355" s="819"/>
      <c r="F2355" s="819"/>
      <c r="G2355" s="819"/>
      <c r="H2355" s="819"/>
      <c r="I2355" s="819"/>
      <c r="J2355" s="819"/>
      <c r="K2355" s="820"/>
      <c r="L2355" s="819"/>
      <c r="M2355" s="652"/>
      <c r="N2355" s="652"/>
      <c r="O2355" s="652"/>
    </row>
    <row r="2356" spans="2:15" s="619" customFormat="1">
      <c r="B2356" s="818"/>
      <c r="C2356" s="818"/>
      <c r="D2356" s="819"/>
      <c r="E2356" s="819"/>
      <c r="F2356" s="819"/>
      <c r="G2356" s="819"/>
      <c r="H2356" s="819"/>
      <c r="I2356" s="819"/>
      <c r="J2356" s="819"/>
      <c r="K2356" s="820"/>
      <c r="L2356" s="819"/>
      <c r="M2356" s="652"/>
      <c r="N2356" s="652"/>
      <c r="O2356" s="652"/>
    </row>
    <row r="2357" spans="2:15" s="619" customFormat="1">
      <c r="B2357" s="818"/>
      <c r="C2357" s="818"/>
      <c r="D2357" s="819"/>
      <c r="E2357" s="819"/>
      <c r="F2357" s="819"/>
      <c r="G2357" s="819"/>
      <c r="H2357" s="819"/>
      <c r="I2357" s="819"/>
      <c r="J2357" s="819"/>
      <c r="K2357" s="820"/>
      <c r="L2357" s="819"/>
      <c r="M2357" s="652"/>
      <c r="N2357" s="652"/>
      <c r="O2357" s="652"/>
    </row>
    <row r="2358" spans="2:15" s="619" customFormat="1">
      <c r="B2358" s="818"/>
      <c r="C2358" s="818"/>
      <c r="D2358" s="819"/>
      <c r="E2358" s="819"/>
      <c r="F2358" s="819"/>
      <c r="G2358" s="819"/>
      <c r="H2358" s="819"/>
      <c r="I2358" s="819"/>
      <c r="J2358" s="819"/>
      <c r="K2358" s="820"/>
      <c r="L2358" s="819"/>
      <c r="M2358" s="652"/>
      <c r="N2358" s="652"/>
      <c r="O2358" s="652"/>
    </row>
    <row r="2359" spans="2:15" s="619" customFormat="1">
      <c r="B2359" s="818"/>
      <c r="C2359" s="818"/>
      <c r="D2359" s="819"/>
      <c r="E2359" s="819"/>
      <c r="F2359" s="819"/>
      <c r="G2359" s="819"/>
      <c r="H2359" s="819"/>
      <c r="I2359" s="819"/>
      <c r="J2359" s="819"/>
      <c r="K2359" s="820"/>
      <c r="L2359" s="819"/>
      <c r="M2359" s="652"/>
      <c r="N2359" s="652"/>
      <c r="O2359" s="652"/>
    </row>
    <row r="2360" spans="2:15" s="619" customFormat="1">
      <c r="B2360" s="818"/>
      <c r="C2360" s="818"/>
      <c r="D2360" s="819"/>
      <c r="E2360" s="819"/>
      <c r="F2360" s="819"/>
      <c r="G2360" s="819"/>
      <c r="H2360" s="819"/>
      <c r="I2360" s="819"/>
      <c r="J2360" s="819"/>
      <c r="K2360" s="820"/>
      <c r="L2360" s="819"/>
      <c r="M2360" s="652"/>
      <c r="N2360" s="652"/>
      <c r="O2360" s="652"/>
    </row>
    <row r="2361" spans="2:15" s="619" customFormat="1">
      <c r="B2361" s="818"/>
      <c r="C2361" s="818"/>
      <c r="D2361" s="819"/>
      <c r="E2361" s="819"/>
      <c r="F2361" s="819"/>
      <c r="G2361" s="819"/>
      <c r="H2361" s="819"/>
      <c r="I2361" s="819"/>
      <c r="J2361" s="819"/>
      <c r="K2361" s="820"/>
      <c r="L2361" s="819"/>
      <c r="M2361" s="652"/>
      <c r="N2361" s="652"/>
      <c r="O2361" s="652"/>
    </row>
    <row r="2362" spans="2:15" s="619" customFormat="1">
      <c r="B2362" s="818"/>
      <c r="C2362" s="818"/>
      <c r="D2362" s="819"/>
      <c r="E2362" s="819"/>
      <c r="F2362" s="819"/>
      <c r="G2362" s="819"/>
      <c r="H2362" s="819"/>
      <c r="I2362" s="819"/>
      <c r="J2362" s="819"/>
      <c r="K2362" s="820"/>
      <c r="L2362" s="819"/>
      <c r="M2362" s="652"/>
      <c r="N2362" s="652"/>
      <c r="O2362" s="652"/>
    </row>
    <row r="2363" spans="2:15" s="619" customFormat="1">
      <c r="B2363" s="818"/>
      <c r="C2363" s="818"/>
      <c r="D2363" s="819"/>
      <c r="E2363" s="819"/>
      <c r="F2363" s="819"/>
      <c r="G2363" s="819"/>
      <c r="H2363" s="819"/>
      <c r="I2363" s="819"/>
      <c r="J2363" s="819"/>
      <c r="K2363" s="820"/>
      <c r="L2363" s="819"/>
      <c r="M2363" s="652"/>
      <c r="N2363" s="652"/>
      <c r="O2363" s="652"/>
    </row>
    <row r="2364" spans="2:15" s="619" customFormat="1">
      <c r="B2364" s="818"/>
      <c r="C2364" s="818"/>
      <c r="D2364" s="819"/>
      <c r="E2364" s="819"/>
      <c r="F2364" s="819"/>
      <c r="G2364" s="819"/>
      <c r="H2364" s="819"/>
      <c r="I2364" s="819"/>
      <c r="J2364" s="819"/>
      <c r="K2364" s="820"/>
      <c r="L2364" s="819"/>
      <c r="M2364" s="652"/>
      <c r="N2364" s="652"/>
      <c r="O2364" s="652"/>
    </row>
    <row r="2365" spans="2:15" s="619" customFormat="1">
      <c r="B2365" s="818"/>
      <c r="C2365" s="818"/>
      <c r="D2365" s="819"/>
      <c r="E2365" s="819"/>
      <c r="F2365" s="819"/>
      <c r="G2365" s="819"/>
      <c r="H2365" s="819"/>
      <c r="I2365" s="819"/>
      <c r="J2365" s="819"/>
      <c r="K2365" s="820"/>
      <c r="L2365" s="819"/>
      <c r="M2365" s="652"/>
      <c r="N2365" s="652"/>
      <c r="O2365" s="652"/>
    </row>
    <row r="2366" spans="2:15" s="619" customFormat="1">
      <c r="B2366" s="818"/>
      <c r="C2366" s="818"/>
      <c r="D2366" s="819"/>
      <c r="E2366" s="819"/>
      <c r="F2366" s="819"/>
      <c r="G2366" s="819"/>
      <c r="H2366" s="819"/>
      <c r="I2366" s="819"/>
      <c r="J2366" s="819"/>
      <c r="K2366" s="820"/>
      <c r="L2366" s="819"/>
      <c r="M2366" s="652"/>
      <c r="N2366" s="652"/>
      <c r="O2366" s="652"/>
    </row>
    <row r="2367" spans="2:15" s="619" customFormat="1">
      <c r="B2367" s="818"/>
      <c r="C2367" s="818"/>
      <c r="D2367" s="819"/>
      <c r="E2367" s="819"/>
      <c r="F2367" s="819"/>
      <c r="G2367" s="819"/>
      <c r="H2367" s="819"/>
      <c r="I2367" s="819"/>
      <c r="J2367" s="819"/>
      <c r="K2367" s="820"/>
      <c r="L2367" s="819"/>
      <c r="M2367" s="652"/>
      <c r="N2367" s="652"/>
      <c r="O2367" s="652"/>
    </row>
    <row r="2368" spans="2:15" s="619" customFormat="1">
      <c r="B2368" s="818"/>
      <c r="C2368" s="818"/>
      <c r="D2368" s="819"/>
      <c r="E2368" s="819"/>
      <c r="F2368" s="819"/>
      <c r="G2368" s="819"/>
      <c r="H2368" s="819"/>
      <c r="I2368" s="819"/>
      <c r="J2368" s="819"/>
      <c r="K2368" s="820"/>
      <c r="L2368" s="819"/>
      <c r="M2368" s="652"/>
      <c r="N2368" s="652"/>
      <c r="O2368" s="652"/>
    </row>
    <row r="2369" spans="2:15" s="619" customFormat="1">
      <c r="B2369" s="818"/>
      <c r="C2369" s="818"/>
      <c r="D2369" s="819"/>
      <c r="E2369" s="819"/>
      <c r="F2369" s="819"/>
      <c r="G2369" s="819"/>
      <c r="H2369" s="819"/>
      <c r="I2369" s="819"/>
      <c r="J2369" s="819"/>
      <c r="K2369" s="820"/>
      <c r="L2369" s="819"/>
      <c r="M2369" s="652"/>
      <c r="N2369" s="652"/>
      <c r="O2369" s="652"/>
    </row>
    <row r="2370" spans="2:15" s="619" customFormat="1">
      <c r="B2370" s="818"/>
      <c r="C2370" s="818"/>
      <c r="D2370" s="819"/>
      <c r="E2370" s="819"/>
      <c r="F2370" s="819"/>
      <c r="G2370" s="819"/>
      <c r="H2370" s="819"/>
      <c r="I2370" s="819"/>
      <c r="J2370" s="819"/>
      <c r="K2370" s="820"/>
      <c r="L2370" s="819"/>
      <c r="M2370" s="652"/>
      <c r="N2370" s="652"/>
      <c r="O2370" s="652"/>
    </row>
    <row r="2371" spans="2:15" s="619" customFormat="1">
      <c r="B2371" s="818"/>
      <c r="C2371" s="818"/>
      <c r="D2371" s="819"/>
      <c r="E2371" s="819"/>
      <c r="F2371" s="819"/>
      <c r="G2371" s="819"/>
      <c r="H2371" s="819"/>
      <c r="I2371" s="819"/>
      <c r="J2371" s="819"/>
      <c r="K2371" s="820"/>
      <c r="L2371" s="819"/>
      <c r="M2371" s="652"/>
      <c r="N2371" s="652"/>
      <c r="O2371" s="652"/>
    </row>
    <row r="2372" spans="2:15" s="619" customFormat="1">
      <c r="B2372" s="818"/>
      <c r="C2372" s="818"/>
      <c r="D2372" s="819"/>
      <c r="E2372" s="819"/>
      <c r="F2372" s="819"/>
      <c r="G2372" s="819"/>
      <c r="H2372" s="819"/>
      <c r="I2372" s="819"/>
      <c r="J2372" s="819"/>
      <c r="K2372" s="820"/>
      <c r="L2372" s="819"/>
      <c r="M2372" s="652"/>
      <c r="N2372" s="652"/>
      <c r="O2372" s="652"/>
    </row>
    <row r="2373" spans="2:15" s="619" customFormat="1">
      <c r="B2373" s="818"/>
      <c r="C2373" s="818"/>
      <c r="D2373" s="819"/>
      <c r="E2373" s="819"/>
      <c r="F2373" s="819"/>
      <c r="G2373" s="819"/>
      <c r="H2373" s="819"/>
      <c r="I2373" s="819"/>
      <c r="J2373" s="819"/>
      <c r="K2373" s="820"/>
      <c r="L2373" s="819"/>
      <c r="M2373" s="652"/>
      <c r="N2373" s="652"/>
      <c r="O2373" s="652"/>
    </row>
    <row r="2374" spans="2:15" s="619" customFormat="1">
      <c r="B2374" s="818"/>
      <c r="C2374" s="818"/>
      <c r="D2374" s="819"/>
      <c r="E2374" s="819"/>
      <c r="F2374" s="819"/>
      <c r="G2374" s="819"/>
      <c r="H2374" s="819"/>
      <c r="I2374" s="819"/>
      <c r="J2374" s="819"/>
      <c r="K2374" s="820"/>
      <c r="L2374" s="819"/>
      <c r="M2374" s="652"/>
      <c r="N2374" s="652"/>
      <c r="O2374" s="652"/>
    </row>
    <row r="2375" spans="2:15" s="619" customFormat="1">
      <c r="B2375" s="818"/>
      <c r="C2375" s="818"/>
      <c r="D2375" s="819"/>
      <c r="E2375" s="819"/>
      <c r="F2375" s="819"/>
      <c r="G2375" s="819"/>
      <c r="H2375" s="819"/>
      <c r="I2375" s="819"/>
      <c r="J2375" s="819"/>
      <c r="K2375" s="820"/>
      <c r="L2375" s="819"/>
      <c r="M2375" s="652"/>
      <c r="N2375" s="652"/>
      <c r="O2375" s="652"/>
    </row>
    <row r="2376" spans="2:15" s="619" customFormat="1">
      <c r="B2376" s="818"/>
      <c r="C2376" s="818"/>
      <c r="D2376" s="819"/>
      <c r="E2376" s="819"/>
      <c r="F2376" s="819"/>
      <c r="G2376" s="819"/>
      <c r="H2376" s="819"/>
      <c r="I2376" s="819"/>
      <c r="J2376" s="819"/>
      <c r="K2376" s="820"/>
      <c r="L2376" s="819"/>
      <c r="M2376" s="652"/>
      <c r="N2376" s="652"/>
      <c r="O2376" s="652"/>
    </row>
    <row r="2377" spans="2:15" s="619" customFormat="1">
      <c r="B2377" s="818"/>
      <c r="C2377" s="818"/>
      <c r="D2377" s="819"/>
      <c r="E2377" s="819"/>
      <c r="F2377" s="819"/>
      <c r="G2377" s="819"/>
      <c r="H2377" s="819"/>
      <c r="I2377" s="819"/>
      <c r="J2377" s="819"/>
      <c r="K2377" s="820"/>
      <c r="L2377" s="819"/>
      <c r="M2377" s="652"/>
      <c r="N2377" s="652"/>
      <c r="O2377" s="652"/>
    </row>
    <row r="2378" spans="2:15" s="619" customFormat="1">
      <c r="B2378" s="818"/>
      <c r="C2378" s="818"/>
      <c r="D2378" s="819"/>
      <c r="E2378" s="819"/>
      <c r="F2378" s="819"/>
      <c r="G2378" s="819"/>
      <c r="H2378" s="819"/>
      <c r="I2378" s="819"/>
      <c r="J2378" s="819"/>
      <c r="K2378" s="820"/>
      <c r="L2378" s="819"/>
      <c r="M2378" s="652"/>
      <c r="N2378" s="652"/>
      <c r="O2378" s="652"/>
    </row>
    <row r="2379" spans="2:15" s="619" customFormat="1">
      <c r="B2379" s="818"/>
      <c r="C2379" s="818"/>
      <c r="D2379" s="819"/>
      <c r="E2379" s="819"/>
      <c r="F2379" s="819"/>
      <c r="G2379" s="819"/>
      <c r="H2379" s="819"/>
      <c r="I2379" s="819"/>
      <c r="J2379" s="819"/>
      <c r="K2379" s="820"/>
      <c r="L2379" s="819"/>
      <c r="M2379" s="652"/>
      <c r="N2379" s="652"/>
      <c r="O2379" s="652"/>
    </row>
    <row r="2380" spans="2:15" s="619" customFormat="1">
      <c r="B2380" s="818"/>
      <c r="C2380" s="818"/>
      <c r="D2380" s="819"/>
      <c r="E2380" s="819"/>
      <c r="F2380" s="819"/>
      <c r="G2380" s="819"/>
      <c r="H2380" s="819"/>
      <c r="I2380" s="819"/>
      <c r="J2380" s="819"/>
      <c r="K2380" s="820"/>
      <c r="L2380" s="819"/>
      <c r="M2380" s="652"/>
      <c r="N2380" s="652"/>
      <c r="O2380" s="652"/>
    </row>
    <row r="2381" spans="2:15" s="619" customFormat="1">
      <c r="B2381" s="818"/>
      <c r="C2381" s="818"/>
      <c r="D2381" s="819"/>
      <c r="E2381" s="819"/>
      <c r="F2381" s="819"/>
      <c r="G2381" s="819"/>
      <c r="H2381" s="819"/>
      <c r="I2381" s="819"/>
      <c r="J2381" s="819"/>
      <c r="K2381" s="820"/>
      <c r="L2381" s="819"/>
      <c r="M2381" s="652"/>
      <c r="N2381" s="652"/>
      <c r="O2381" s="652"/>
    </row>
    <row r="2382" spans="2:15" s="619" customFormat="1">
      <c r="B2382" s="818"/>
      <c r="C2382" s="818"/>
      <c r="D2382" s="819"/>
      <c r="E2382" s="819"/>
      <c r="F2382" s="819"/>
      <c r="G2382" s="819"/>
      <c r="H2382" s="819"/>
      <c r="I2382" s="819"/>
      <c r="J2382" s="819"/>
      <c r="K2382" s="820"/>
      <c r="L2382" s="819"/>
      <c r="M2382" s="652"/>
      <c r="N2382" s="652"/>
      <c r="O2382" s="652"/>
    </row>
    <row r="2383" spans="2:15" s="619" customFormat="1">
      <c r="B2383" s="818"/>
      <c r="C2383" s="818"/>
      <c r="D2383" s="819"/>
      <c r="E2383" s="819"/>
      <c r="F2383" s="819"/>
      <c r="G2383" s="819"/>
      <c r="H2383" s="819"/>
      <c r="I2383" s="819"/>
      <c r="J2383" s="819"/>
      <c r="K2383" s="820"/>
      <c r="L2383" s="819"/>
      <c r="M2383" s="652"/>
      <c r="N2383" s="652"/>
      <c r="O2383" s="652"/>
    </row>
    <row r="2384" spans="2:15" s="619" customFormat="1">
      <c r="B2384" s="818"/>
      <c r="C2384" s="818"/>
      <c r="D2384" s="819"/>
      <c r="E2384" s="819"/>
      <c r="F2384" s="819"/>
      <c r="G2384" s="819"/>
      <c r="H2384" s="819"/>
      <c r="I2384" s="819"/>
      <c r="J2384" s="819"/>
      <c r="K2384" s="820"/>
      <c r="L2384" s="819"/>
      <c r="M2384" s="652"/>
      <c r="N2384" s="652"/>
      <c r="O2384" s="652"/>
    </row>
    <row r="2385" spans="2:15" s="619" customFormat="1">
      <c r="B2385" s="818"/>
      <c r="C2385" s="818"/>
      <c r="D2385" s="819"/>
      <c r="E2385" s="819"/>
      <c r="F2385" s="819"/>
      <c r="G2385" s="819"/>
      <c r="H2385" s="819"/>
      <c r="I2385" s="819"/>
      <c r="J2385" s="819"/>
      <c r="K2385" s="820"/>
      <c r="L2385" s="819"/>
      <c r="M2385" s="652"/>
      <c r="N2385" s="652"/>
      <c r="O2385" s="652"/>
    </row>
    <row r="2386" spans="2:15" s="619" customFormat="1">
      <c r="B2386" s="818"/>
      <c r="C2386" s="818"/>
      <c r="D2386" s="819"/>
      <c r="E2386" s="819"/>
      <c r="F2386" s="819"/>
      <c r="G2386" s="819"/>
      <c r="H2386" s="819"/>
      <c r="I2386" s="819"/>
      <c r="J2386" s="819"/>
      <c r="K2386" s="820"/>
      <c r="L2386" s="819"/>
      <c r="M2386" s="652"/>
      <c r="N2386" s="652"/>
      <c r="O2386" s="652"/>
    </row>
    <row r="2387" spans="2:15" s="619" customFormat="1">
      <c r="B2387" s="818"/>
      <c r="C2387" s="818"/>
      <c r="D2387" s="819"/>
      <c r="E2387" s="819"/>
      <c r="F2387" s="819"/>
      <c r="G2387" s="819"/>
      <c r="H2387" s="819"/>
      <c r="I2387" s="819"/>
      <c r="J2387" s="819"/>
      <c r="K2387" s="820"/>
      <c r="L2387" s="819"/>
      <c r="M2387" s="652"/>
      <c r="N2387" s="652"/>
      <c r="O2387" s="652"/>
    </row>
    <row r="2388" spans="2:15" s="619" customFormat="1">
      <c r="B2388" s="818"/>
      <c r="C2388" s="818"/>
      <c r="D2388" s="819"/>
      <c r="E2388" s="819"/>
      <c r="F2388" s="819"/>
      <c r="G2388" s="819"/>
      <c r="H2388" s="819"/>
      <c r="I2388" s="819"/>
      <c r="J2388" s="819"/>
      <c r="K2388" s="820"/>
      <c r="L2388" s="819"/>
      <c r="M2388" s="652"/>
      <c r="N2388" s="652"/>
      <c r="O2388" s="652"/>
    </row>
    <row r="2389" spans="2:15" s="619" customFormat="1">
      <c r="B2389" s="818"/>
      <c r="C2389" s="818"/>
      <c r="D2389" s="819"/>
      <c r="E2389" s="819"/>
      <c r="F2389" s="819"/>
      <c r="G2389" s="819"/>
      <c r="H2389" s="819"/>
      <c r="I2389" s="819"/>
      <c r="J2389" s="819"/>
      <c r="K2389" s="820"/>
      <c r="L2389" s="819"/>
      <c r="M2389" s="652"/>
      <c r="N2389" s="652"/>
      <c r="O2389" s="652"/>
    </row>
    <row r="2390" spans="2:15" s="619" customFormat="1">
      <c r="B2390" s="818"/>
      <c r="C2390" s="818"/>
      <c r="D2390" s="819"/>
      <c r="E2390" s="819"/>
      <c r="F2390" s="819"/>
      <c r="G2390" s="819"/>
      <c r="H2390" s="819"/>
      <c r="I2390" s="819"/>
      <c r="J2390" s="819"/>
      <c r="K2390" s="820"/>
      <c r="L2390" s="819"/>
      <c r="M2390" s="652"/>
      <c r="N2390" s="652"/>
      <c r="O2390" s="652"/>
    </row>
    <row r="2391" spans="2:15" s="619" customFormat="1">
      <c r="B2391" s="818"/>
      <c r="C2391" s="818"/>
      <c r="D2391" s="819"/>
      <c r="E2391" s="819"/>
      <c r="F2391" s="819"/>
      <c r="G2391" s="819"/>
      <c r="H2391" s="819"/>
      <c r="I2391" s="819"/>
      <c r="J2391" s="819"/>
      <c r="K2391" s="820"/>
      <c r="L2391" s="819"/>
      <c r="M2391" s="652"/>
      <c r="N2391" s="652"/>
      <c r="O2391" s="652"/>
    </row>
    <row r="2392" spans="2:15" s="619" customFormat="1">
      <c r="B2392" s="818"/>
      <c r="C2392" s="818"/>
      <c r="D2392" s="819"/>
      <c r="E2392" s="819"/>
      <c r="F2392" s="819"/>
      <c r="G2392" s="819"/>
      <c r="H2392" s="819"/>
      <c r="I2392" s="819"/>
      <c r="J2392" s="819"/>
      <c r="K2392" s="820"/>
      <c r="L2392" s="819"/>
      <c r="M2392" s="652"/>
      <c r="N2392" s="652"/>
      <c r="O2392" s="652"/>
    </row>
    <row r="2393" spans="2:15" s="619" customFormat="1">
      <c r="B2393" s="818"/>
      <c r="C2393" s="818"/>
      <c r="D2393" s="819"/>
      <c r="E2393" s="819"/>
      <c r="F2393" s="819"/>
      <c r="G2393" s="819"/>
      <c r="H2393" s="819"/>
      <c r="I2393" s="819"/>
      <c r="J2393" s="819"/>
      <c r="K2393" s="820"/>
      <c r="L2393" s="819"/>
      <c r="M2393" s="652"/>
      <c r="N2393" s="652"/>
      <c r="O2393" s="652"/>
    </row>
    <row r="2394" spans="2:15" s="619" customFormat="1">
      <c r="B2394" s="818"/>
      <c r="C2394" s="818"/>
      <c r="D2394" s="819"/>
      <c r="E2394" s="819"/>
      <c r="F2394" s="819"/>
      <c r="G2394" s="819"/>
      <c r="H2394" s="819"/>
      <c r="I2394" s="819"/>
      <c r="J2394" s="819"/>
      <c r="K2394" s="820"/>
      <c r="L2394" s="819"/>
      <c r="M2394" s="652"/>
      <c r="N2394" s="652"/>
      <c r="O2394" s="652"/>
    </row>
    <row r="2395" spans="2:15" s="619" customFormat="1">
      <c r="B2395" s="818"/>
      <c r="C2395" s="818"/>
      <c r="D2395" s="819"/>
      <c r="E2395" s="819"/>
      <c r="F2395" s="819"/>
      <c r="G2395" s="819"/>
      <c r="H2395" s="819"/>
      <c r="I2395" s="819"/>
      <c r="J2395" s="819"/>
      <c r="K2395" s="820"/>
      <c r="L2395" s="819"/>
      <c r="M2395" s="652"/>
      <c r="N2395" s="652"/>
      <c r="O2395" s="652"/>
    </row>
    <row r="2396" spans="2:15" s="619" customFormat="1">
      <c r="B2396" s="818"/>
      <c r="C2396" s="818"/>
      <c r="D2396" s="819"/>
      <c r="E2396" s="819"/>
      <c r="F2396" s="819"/>
      <c r="G2396" s="819"/>
      <c r="H2396" s="819"/>
      <c r="I2396" s="819"/>
      <c r="J2396" s="819"/>
      <c r="K2396" s="820"/>
      <c r="L2396" s="819"/>
      <c r="M2396" s="652"/>
      <c r="N2396" s="652"/>
      <c r="O2396" s="652"/>
    </row>
    <row r="2397" spans="2:15" s="619" customFormat="1">
      <c r="B2397" s="818"/>
      <c r="C2397" s="818"/>
      <c r="D2397" s="819"/>
      <c r="E2397" s="819"/>
      <c r="F2397" s="819"/>
      <c r="G2397" s="819"/>
      <c r="H2397" s="819"/>
      <c r="I2397" s="819"/>
      <c r="J2397" s="819"/>
      <c r="K2397" s="820"/>
      <c r="L2397" s="819"/>
      <c r="M2397" s="652"/>
      <c r="N2397" s="652"/>
      <c r="O2397" s="652"/>
    </row>
    <row r="2398" spans="2:15" s="619" customFormat="1">
      <c r="B2398" s="818"/>
      <c r="C2398" s="818"/>
      <c r="D2398" s="819"/>
      <c r="E2398" s="819"/>
      <c r="F2398" s="819"/>
      <c r="G2398" s="819"/>
      <c r="H2398" s="819"/>
      <c r="I2398" s="819"/>
      <c r="J2398" s="819"/>
      <c r="K2398" s="820"/>
      <c r="L2398" s="819"/>
      <c r="M2398" s="652"/>
      <c r="N2398" s="652"/>
      <c r="O2398" s="652"/>
    </row>
    <row r="2399" spans="2:15" s="619" customFormat="1">
      <c r="B2399" s="818"/>
      <c r="C2399" s="818"/>
      <c r="D2399" s="819"/>
      <c r="E2399" s="819"/>
      <c r="F2399" s="819"/>
      <c r="G2399" s="819"/>
      <c r="H2399" s="819"/>
      <c r="I2399" s="819"/>
      <c r="J2399" s="819"/>
      <c r="K2399" s="820"/>
      <c r="L2399" s="819"/>
      <c r="M2399" s="652"/>
      <c r="N2399" s="652"/>
      <c r="O2399" s="652"/>
    </row>
    <row r="2400" spans="2:15" s="619" customFormat="1">
      <c r="B2400" s="818"/>
      <c r="C2400" s="818"/>
      <c r="D2400" s="819"/>
      <c r="E2400" s="819"/>
      <c r="F2400" s="819"/>
      <c r="G2400" s="819"/>
      <c r="H2400" s="819"/>
      <c r="I2400" s="819"/>
      <c r="J2400" s="819"/>
      <c r="K2400" s="820"/>
      <c r="L2400" s="819"/>
      <c r="M2400" s="652"/>
      <c r="N2400" s="652"/>
      <c r="O2400" s="652"/>
    </row>
    <row r="2401" spans="2:15" s="619" customFormat="1">
      <c r="B2401" s="818"/>
      <c r="C2401" s="818"/>
      <c r="D2401" s="819"/>
      <c r="E2401" s="819"/>
      <c r="F2401" s="819"/>
      <c r="G2401" s="819"/>
      <c r="H2401" s="819"/>
      <c r="I2401" s="819"/>
      <c r="J2401" s="819"/>
      <c r="K2401" s="820"/>
      <c r="L2401" s="819"/>
      <c r="M2401" s="652"/>
      <c r="N2401" s="652"/>
      <c r="O2401" s="652"/>
    </row>
    <row r="2402" spans="2:15" s="619" customFormat="1">
      <c r="B2402" s="818"/>
      <c r="C2402" s="818"/>
      <c r="D2402" s="819"/>
      <c r="E2402" s="819"/>
      <c r="F2402" s="819"/>
      <c r="G2402" s="819"/>
      <c r="H2402" s="819"/>
      <c r="I2402" s="819"/>
      <c r="J2402" s="819"/>
      <c r="K2402" s="820"/>
      <c r="L2402" s="819"/>
      <c r="M2402" s="652"/>
      <c r="N2402" s="652"/>
      <c r="O2402" s="652"/>
    </row>
    <row r="2403" spans="2:15" s="619" customFormat="1">
      <c r="B2403" s="818"/>
      <c r="C2403" s="818"/>
      <c r="D2403" s="819"/>
      <c r="E2403" s="819"/>
      <c r="F2403" s="819"/>
      <c r="G2403" s="819"/>
      <c r="H2403" s="819"/>
      <c r="I2403" s="819"/>
      <c r="J2403" s="819"/>
      <c r="K2403" s="820"/>
      <c r="L2403" s="819"/>
      <c r="M2403" s="652"/>
      <c r="N2403" s="652"/>
      <c r="O2403" s="652"/>
    </row>
    <row r="2404" spans="2:15" s="619" customFormat="1">
      <c r="B2404" s="818"/>
      <c r="C2404" s="818"/>
      <c r="D2404" s="819"/>
      <c r="E2404" s="819"/>
      <c r="F2404" s="819"/>
      <c r="G2404" s="819"/>
      <c r="H2404" s="819"/>
      <c r="I2404" s="819"/>
      <c r="J2404" s="819"/>
      <c r="K2404" s="820"/>
      <c r="L2404" s="819"/>
      <c r="M2404" s="652"/>
      <c r="N2404" s="652"/>
      <c r="O2404" s="652"/>
    </row>
    <row r="2405" spans="2:15" s="619" customFormat="1">
      <c r="B2405" s="818"/>
      <c r="C2405" s="818"/>
      <c r="D2405" s="819"/>
      <c r="E2405" s="819"/>
      <c r="F2405" s="819"/>
      <c r="G2405" s="819"/>
      <c r="H2405" s="819"/>
      <c r="I2405" s="819"/>
      <c r="J2405" s="819"/>
      <c r="K2405" s="820"/>
      <c r="L2405" s="819"/>
      <c r="M2405" s="652"/>
      <c r="N2405" s="652"/>
      <c r="O2405" s="652"/>
    </row>
    <row r="2406" spans="2:15" s="619" customFormat="1">
      <c r="B2406" s="818"/>
      <c r="C2406" s="818"/>
      <c r="D2406" s="819"/>
      <c r="E2406" s="819"/>
      <c r="F2406" s="819"/>
      <c r="G2406" s="819"/>
      <c r="H2406" s="819"/>
      <c r="I2406" s="819"/>
      <c r="J2406" s="819"/>
      <c r="K2406" s="820"/>
      <c r="L2406" s="819"/>
      <c r="M2406" s="652"/>
      <c r="N2406" s="652"/>
      <c r="O2406" s="652"/>
    </row>
    <row r="2407" spans="2:15" s="619" customFormat="1">
      <c r="B2407" s="818"/>
      <c r="C2407" s="818"/>
      <c r="D2407" s="819"/>
      <c r="E2407" s="819"/>
      <c r="F2407" s="819"/>
      <c r="G2407" s="819"/>
      <c r="H2407" s="819"/>
      <c r="I2407" s="819"/>
      <c r="J2407" s="819"/>
      <c r="K2407" s="820"/>
      <c r="L2407" s="819"/>
      <c r="M2407" s="652"/>
      <c r="N2407" s="652"/>
      <c r="O2407" s="652"/>
    </row>
    <row r="2408" spans="2:15" s="619" customFormat="1">
      <c r="B2408" s="818"/>
      <c r="C2408" s="818"/>
      <c r="D2408" s="819"/>
      <c r="E2408" s="819"/>
      <c r="F2408" s="819"/>
      <c r="G2408" s="819"/>
      <c r="H2408" s="819"/>
      <c r="I2408" s="819"/>
      <c r="J2408" s="819"/>
      <c r="K2408" s="820"/>
      <c r="L2408" s="819"/>
      <c r="M2408" s="652"/>
      <c r="N2408" s="652"/>
      <c r="O2408" s="652"/>
    </row>
    <row r="2409" spans="2:15" s="619" customFormat="1">
      <c r="B2409" s="818"/>
      <c r="C2409" s="818"/>
      <c r="D2409" s="819"/>
      <c r="E2409" s="819"/>
      <c r="F2409" s="819"/>
      <c r="G2409" s="819"/>
      <c r="H2409" s="819"/>
      <c r="I2409" s="819"/>
      <c r="J2409" s="819"/>
      <c r="K2409" s="820"/>
      <c r="L2409" s="819"/>
      <c r="M2409" s="652"/>
      <c r="N2409" s="652"/>
      <c r="O2409" s="652"/>
    </row>
    <row r="2410" spans="2:15" s="619" customFormat="1">
      <c r="B2410" s="818"/>
      <c r="C2410" s="818"/>
      <c r="D2410" s="819"/>
      <c r="E2410" s="819"/>
      <c r="F2410" s="819"/>
      <c r="G2410" s="819"/>
      <c r="H2410" s="819"/>
      <c r="I2410" s="819"/>
      <c r="J2410" s="819"/>
      <c r="K2410" s="820"/>
      <c r="L2410" s="819"/>
      <c r="M2410" s="652"/>
      <c r="N2410" s="652"/>
      <c r="O2410" s="652"/>
    </row>
    <row r="2411" spans="2:15" s="619" customFormat="1">
      <c r="B2411" s="818"/>
      <c r="C2411" s="818"/>
      <c r="D2411" s="819"/>
      <c r="E2411" s="819"/>
      <c r="F2411" s="819"/>
      <c r="G2411" s="819"/>
      <c r="H2411" s="819"/>
      <c r="I2411" s="819"/>
      <c r="J2411" s="819"/>
      <c r="K2411" s="820"/>
      <c r="L2411" s="819"/>
      <c r="M2411" s="652"/>
      <c r="N2411" s="652"/>
      <c r="O2411" s="652"/>
    </row>
    <row r="2412" spans="2:15" s="619" customFormat="1">
      <c r="B2412" s="818"/>
      <c r="C2412" s="818"/>
      <c r="D2412" s="819"/>
      <c r="E2412" s="819"/>
      <c r="F2412" s="819"/>
      <c r="G2412" s="819"/>
      <c r="H2412" s="819"/>
      <c r="I2412" s="819"/>
      <c r="J2412" s="819"/>
      <c r="K2412" s="820"/>
      <c r="L2412" s="819"/>
      <c r="M2412" s="652"/>
      <c r="N2412" s="652"/>
      <c r="O2412" s="652"/>
    </row>
    <row r="2413" spans="2:15" s="619" customFormat="1">
      <c r="B2413" s="818"/>
      <c r="C2413" s="818"/>
      <c r="D2413" s="819"/>
      <c r="E2413" s="819"/>
      <c r="F2413" s="819"/>
      <c r="G2413" s="819"/>
      <c r="H2413" s="819"/>
      <c r="I2413" s="819"/>
      <c r="J2413" s="819"/>
      <c r="K2413" s="820"/>
      <c r="L2413" s="819"/>
      <c r="M2413" s="652"/>
      <c r="N2413" s="652"/>
      <c r="O2413" s="652"/>
    </row>
    <row r="2414" spans="2:15" s="619" customFormat="1">
      <c r="B2414" s="818"/>
      <c r="C2414" s="818"/>
      <c r="D2414" s="819"/>
      <c r="E2414" s="819"/>
      <c r="F2414" s="819"/>
      <c r="G2414" s="819"/>
      <c r="H2414" s="819"/>
      <c r="I2414" s="819"/>
      <c r="J2414" s="819"/>
      <c r="K2414" s="820"/>
      <c r="L2414" s="819"/>
      <c r="M2414" s="652"/>
      <c r="N2414" s="652"/>
      <c r="O2414" s="652"/>
    </row>
    <row r="2415" spans="2:15" s="619" customFormat="1">
      <c r="B2415" s="818"/>
      <c r="C2415" s="818"/>
      <c r="D2415" s="819"/>
      <c r="E2415" s="819"/>
      <c r="F2415" s="819"/>
      <c r="G2415" s="819"/>
      <c r="H2415" s="819"/>
      <c r="I2415" s="819"/>
      <c r="J2415" s="819"/>
      <c r="K2415" s="820"/>
      <c r="L2415" s="819"/>
      <c r="M2415" s="652"/>
      <c r="N2415" s="652"/>
      <c r="O2415" s="652"/>
    </row>
    <row r="2416" spans="2:15" s="619" customFormat="1">
      <c r="B2416" s="818"/>
      <c r="C2416" s="818"/>
      <c r="D2416" s="819"/>
      <c r="E2416" s="819"/>
      <c r="F2416" s="819"/>
      <c r="G2416" s="819"/>
      <c r="H2416" s="819"/>
      <c r="I2416" s="819"/>
      <c r="J2416" s="819"/>
      <c r="K2416" s="820"/>
      <c r="L2416" s="819"/>
      <c r="M2416" s="652"/>
      <c r="N2416" s="652"/>
      <c r="O2416" s="652"/>
    </row>
    <row r="2417" spans="2:15" s="619" customFormat="1">
      <c r="B2417" s="818"/>
      <c r="C2417" s="818"/>
      <c r="D2417" s="819"/>
      <c r="E2417" s="819"/>
      <c r="F2417" s="819"/>
      <c r="G2417" s="819"/>
      <c r="H2417" s="819"/>
      <c r="I2417" s="819"/>
      <c r="J2417" s="819"/>
      <c r="K2417" s="820"/>
      <c r="L2417" s="819"/>
      <c r="M2417" s="652"/>
      <c r="N2417" s="652"/>
      <c r="O2417" s="652"/>
    </row>
    <row r="2418" spans="2:15" s="619" customFormat="1">
      <c r="B2418" s="818"/>
      <c r="C2418" s="818"/>
      <c r="D2418" s="819"/>
      <c r="E2418" s="819"/>
      <c r="F2418" s="819"/>
      <c r="G2418" s="819"/>
      <c r="H2418" s="819"/>
      <c r="I2418" s="819"/>
      <c r="J2418" s="819"/>
      <c r="K2418" s="820"/>
      <c r="L2418" s="819"/>
      <c r="M2418" s="652"/>
      <c r="N2418" s="652"/>
      <c r="O2418" s="652"/>
    </row>
    <row r="2419" spans="2:15" s="619" customFormat="1">
      <c r="B2419" s="818"/>
      <c r="C2419" s="818"/>
      <c r="D2419" s="819"/>
      <c r="E2419" s="819"/>
      <c r="F2419" s="819"/>
      <c r="G2419" s="819"/>
      <c r="H2419" s="819"/>
      <c r="I2419" s="819"/>
      <c r="J2419" s="819"/>
      <c r="K2419" s="820"/>
      <c r="L2419" s="819"/>
      <c r="M2419" s="652"/>
      <c r="N2419" s="652"/>
      <c r="O2419" s="652"/>
    </row>
    <row r="2420" spans="2:15" s="619" customFormat="1">
      <c r="B2420" s="818"/>
      <c r="C2420" s="818"/>
      <c r="D2420" s="819"/>
      <c r="E2420" s="819"/>
      <c r="F2420" s="819"/>
      <c r="G2420" s="819"/>
      <c r="H2420" s="819"/>
      <c r="I2420" s="819"/>
      <c r="J2420" s="819"/>
      <c r="K2420" s="820"/>
      <c r="L2420" s="819"/>
      <c r="M2420" s="652"/>
      <c r="N2420" s="652"/>
      <c r="O2420" s="652"/>
    </row>
    <row r="2421" spans="2:15" s="619" customFormat="1">
      <c r="B2421" s="818"/>
      <c r="C2421" s="818"/>
      <c r="D2421" s="819"/>
      <c r="E2421" s="819"/>
      <c r="F2421" s="819"/>
      <c r="G2421" s="819"/>
      <c r="H2421" s="819"/>
      <c r="I2421" s="819"/>
      <c r="J2421" s="819"/>
      <c r="K2421" s="820"/>
      <c r="L2421" s="819"/>
      <c r="M2421" s="652"/>
      <c r="N2421" s="652"/>
      <c r="O2421" s="652"/>
    </row>
    <row r="2422" spans="2:15" s="619" customFormat="1">
      <c r="B2422" s="818"/>
      <c r="C2422" s="818"/>
      <c r="D2422" s="819"/>
      <c r="E2422" s="819"/>
      <c r="F2422" s="819"/>
      <c r="G2422" s="819"/>
      <c r="H2422" s="819"/>
      <c r="I2422" s="819"/>
      <c r="J2422" s="819"/>
      <c r="K2422" s="820"/>
      <c r="L2422" s="819"/>
      <c r="M2422" s="652"/>
      <c r="N2422" s="652"/>
      <c r="O2422" s="652"/>
    </row>
    <row r="2423" spans="2:15" s="619" customFormat="1">
      <c r="B2423" s="818"/>
      <c r="C2423" s="818"/>
      <c r="D2423" s="819"/>
      <c r="E2423" s="819"/>
      <c r="F2423" s="819"/>
      <c r="G2423" s="819"/>
      <c r="H2423" s="819"/>
      <c r="I2423" s="819"/>
      <c r="J2423" s="819"/>
      <c r="K2423" s="820"/>
      <c r="L2423" s="819"/>
      <c r="M2423" s="652"/>
      <c r="N2423" s="652"/>
      <c r="O2423" s="652"/>
    </row>
    <row r="2424" spans="2:15" s="619" customFormat="1">
      <c r="B2424" s="818"/>
      <c r="C2424" s="818"/>
      <c r="D2424" s="819"/>
      <c r="E2424" s="819"/>
      <c r="F2424" s="819"/>
      <c r="G2424" s="819"/>
      <c r="H2424" s="819"/>
      <c r="I2424" s="819"/>
      <c r="J2424" s="819"/>
      <c r="K2424" s="820"/>
      <c r="L2424" s="819"/>
      <c r="M2424" s="652"/>
      <c r="N2424" s="652"/>
      <c r="O2424" s="652"/>
    </row>
    <row r="2425" spans="2:15" s="619" customFormat="1">
      <c r="B2425" s="818"/>
      <c r="C2425" s="818"/>
      <c r="D2425" s="819"/>
      <c r="E2425" s="819"/>
      <c r="F2425" s="819"/>
      <c r="G2425" s="819"/>
      <c r="H2425" s="819"/>
      <c r="I2425" s="819"/>
      <c r="J2425" s="819"/>
      <c r="K2425" s="820"/>
      <c r="L2425" s="819"/>
      <c r="M2425" s="652"/>
      <c r="N2425" s="652"/>
      <c r="O2425" s="652"/>
    </row>
    <row r="2426" spans="2:15" s="619" customFormat="1">
      <c r="B2426" s="818"/>
      <c r="C2426" s="818"/>
      <c r="D2426" s="819"/>
      <c r="E2426" s="819"/>
      <c r="F2426" s="819"/>
      <c r="G2426" s="819"/>
      <c r="H2426" s="819"/>
      <c r="I2426" s="819"/>
      <c r="J2426" s="819"/>
      <c r="K2426" s="820"/>
      <c r="L2426" s="819"/>
      <c r="M2426" s="652"/>
      <c r="N2426" s="652"/>
      <c r="O2426" s="652"/>
    </row>
    <row r="2427" spans="2:15" s="619" customFormat="1">
      <c r="B2427" s="818"/>
      <c r="C2427" s="818"/>
      <c r="D2427" s="819"/>
      <c r="E2427" s="819"/>
      <c r="F2427" s="819"/>
      <c r="G2427" s="819"/>
      <c r="H2427" s="819"/>
      <c r="I2427" s="819"/>
      <c r="J2427" s="819"/>
      <c r="K2427" s="820"/>
      <c r="L2427" s="819"/>
      <c r="M2427" s="652"/>
      <c r="N2427" s="652"/>
      <c r="O2427" s="652"/>
    </row>
    <row r="2428" spans="2:15" s="619" customFormat="1">
      <c r="B2428" s="818"/>
      <c r="C2428" s="818"/>
      <c r="D2428" s="819"/>
      <c r="E2428" s="819"/>
      <c r="F2428" s="819"/>
      <c r="G2428" s="819"/>
      <c r="H2428" s="819"/>
      <c r="I2428" s="819"/>
      <c r="J2428" s="819"/>
      <c r="K2428" s="820"/>
      <c r="L2428" s="819"/>
      <c r="M2428" s="652"/>
      <c r="N2428" s="652"/>
      <c r="O2428" s="652"/>
    </row>
    <row r="2429" spans="2:15" s="619" customFormat="1">
      <c r="B2429" s="818"/>
      <c r="C2429" s="818"/>
      <c r="D2429" s="819"/>
      <c r="E2429" s="819"/>
      <c r="F2429" s="819"/>
      <c r="G2429" s="819"/>
      <c r="H2429" s="819"/>
      <c r="I2429" s="819"/>
      <c r="J2429" s="819"/>
      <c r="K2429" s="820"/>
      <c r="L2429" s="819"/>
      <c r="M2429" s="652"/>
      <c r="N2429" s="652"/>
      <c r="O2429" s="652"/>
    </row>
    <row r="2430" spans="2:15" s="619" customFormat="1">
      <c r="B2430" s="818"/>
      <c r="C2430" s="818"/>
      <c r="D2430" s="819"/>
      <c r="E2430" s="819"/>
      <c r="F2430" s="819"/>
      <c r="G2430" s="819"/>
      <c r="H2430" s="819"/>
      <c r="I2430" s="819"/>
      <c r="J2430" s="819"/>
      <c r="K2430" s="820"/>
      <c r="L2430" s="819"/>
      <c r="M2430" s="652"/>
      <c r="N2430" s="652"/>
      <c r="O2430" s="652"/>
    </row>
    <row r="2431" spans="2:15" s="619" customFormat="1">
      <c r="B2431" s="818"/>
      <c r="C2431" s="818"/>
      <c r="D2431" s="819"/>
      <c r="E2431" s="819"/>
      <c r="F2431" s="819"/>
      <c r="G2431" s="819"/>
      <c r="H2431" s="819"/>
      <c r="I2431" s="819"/>
      <c r="J2431" s="819"/>
      <c r="K2431" s="820"/>
      <c r="L2431" s="819"/>
      <c r="M2431" s="652"/>
      <c r="N2431" s="652"/>
      <c r="O2431" s="652"/>
    </row>
    <row r="2432" spans="2:15" s="619" customFormat="1">
      <c r="B2432" s="818"/>
      <c r="C2432" s="818"/>
      <c r="D2432" s="819"/>
      <c r="E2432" s="819"/>
      <c r="F2432" s="819"/>
      <c r="G2432" s="819"/>
      <c r="H2432" s="819"/>
      <c r="I2432" s="819"/>
      <c r="J2432" s="819"/>
      <c r="K2432" s="820"/>
      <c r="L2432" s="819"/>
      <c r="M2432" s="652"/>
      <c r="N2432" s="652"/>
      <c r="O2432" s="652"/>
    </row>
    <row r="2433" spans="2:15" s="619" customFormat="1">
      <c r="B2433" s="818"/>
      <c r="C2433" s="818"/>
      <c r="D2433" s="819"/>
      <c r="E2433" s="819"/>
      <c r="F2433" s="819"/>
      <c r="G2433" s="819"/>
      <c r="H2433" s="819"/>
      <c r="I2433" s="819"/>
      <c r="J2433" s="819"/>
      <c r="K2433" s="820"/>
      <c r="L2433" s="819"/>
      <c r="M2433" s="652"/>
      <c r="N2433" s="652"/>
      <c r="O2433" s="652"/>
    </row>
    <row r="2434" spans="2:15" s="619" customFormat="1">
      <c r="B2434" s="818"/>
      <c r="C2434" s="818"/>
      <c r="D2434" s="819"/>
      <c r="E2434" s="819"/>
      <c r="F2434" s="819"/>
      <c r="G2434" s="819"/>
      <c r="H2434" s="819"/>
      <c r="I2434" s="819"/>
      <c r="J2434" s="819"/>
      <c r="K2434" s="820"/>
      <c r="L2434" s="819"/>
      <c r="M2434" s="652"/>
      <c r="N2434" s="652"/>
      <c r="O2434" s="652"/>
    </row>
    <row r="2435" spans="2:15" s="619" customFormat="1">
      <c r="B2435" s="818"/>
      <c r="C2435" s="818"/>
      <c r="D2435" s="819"/>
      <c r="E2435" s="819"/>
      <c r="F2435" s="819"/>
      <c r="G2435" s="819"/>
      <c r="H2435" s="819"/>
      <c r="I2435" s="819"/>
      <c r="J2435" s="819"/>
      <c r="K2435" s="820"/>
      <c r="L2435" s="819"/>
      <c r="M2435" s="652"/>
      <c r="N2435" s="652"/>
      <c r="O2435" s="652"/>
    </row>
    <row r="2436" spans="2:15" s="619" customFormat="1">
      <c r="B2436" s="818"/>
      <c r="C2436" s="818"/>
      <c r="D2436" s="819"/>
      <c r="E2436" s="819"/>
      <c r="F2436" s="819"/>
      <c r="G2436" s="819"/>
      <c r="H2436" s="819"/>
      <c r="I2436" s="819"/>
      <c r="J2436" s="819"/>
      <c r="K2436" s="820"/>
      <c r="L2436" s="819"/>
      <c r="M2436" s="652"/>
      <c r="N2436" s="652"/>
      <c r="O2436" s="652"/>
    </row>
    <row r="2437" spans="2:15" s="619" customFormat="1">
      <c r="B2437" s="818"/>
      <c r="C2437" s="818"/>
      <c r="D2437" s="819"/>
      <c r="E2437" s="819"/>
      <c r="F2437" s="819"/>
      <c r="G2437" s="819"/>
      <c r="H2437" s="819"/>
      <c r="I2437" s="819"/>
      <c r="J2437" s="819"/>
      <c r="K2437" s="820"/>
      <c r="L2437" s="819"/>
      <c r="M2437" s="652"/>
      <c r="N2437" s="652"/>
      <c r="O2437" s="652"/>
    </row>
    <row r="2438" spans="2:15" s="619" customFormat="1">
      <c r="B2438" s="818"/>
      <c r="C2438" s="818"/>
      <c r="D2438" s="819"/>
      <c r="E2438" s="819"/>
      <c r="F2438" s="819"/>
      <c r="G2438" s="819"/>
      <c r="H2438" s="819"/>
      <c r="I2438" s="819"/>
      <c r="J2438" s="819"/>
      <c r="K2438" s="820"/>
      <c r="L2438" s="819"/>
      <c r="M2438" s="652"/>
      <c r="N2438" s="652"/>
      <c r="O2438" s="652"/>
    </row>
    <row r="2439" spans="2:15" s="619" customFormat="1">
      <c r="B2439" s="818"/>
      <c r="C2439" s="818"/>
      <c r="D2439" s="819"/>
      <c r="E2439" s="819"/>
      <c r="F2439" s="819"/>
      <c r="G2439" s="819"/>
      <c r="H2439" s="819"/>
      <c r="I2439" s="819"/>
      <c r="J2439" s="819"/>
      <c r="K2439" s="820"/>
      <c r="L2439" s="819"/>
      <c r="M2439" s="652"/>
      <c r="N2439" s="652"/>
      <c r="O2439" s="652"/>
    </row>
    <row r="2440" spans="2:15" s="619" customFormat="1">
      <c r="B2440" s="818"/>
      <c r="C2440" s="818"/>
      <c r="D2440" s="819"/>
      <c r="E2440" s="819"/>
      <c r="F2440" s="819"/>
      <c r="G2440" s="819"/>
      <c r="H2440" s="819"/>
      <c r="I2440" s="819"/>
      <c r="J2440" s="819"/>
      <c r="K2440" s="820"/>
      <c r="L2440" s="819"/>
      <c r="M2440" s="652"/>
      <c r="N2440" s="652"/>
      <c r="O2440" s="652"/>
    </row>
    <row r="2441" spans="2:15" s="619" customFormat="1">
      <c r="B2441" s="818"/>
      <c r="C2441" s="818"/>
      <c r="D2441" s="819"/>
      <c r="E2441" s="819"/>
      <c r="F2441" s="819"/>
      <c r="G2441" s="819"/>
      <c r="H2441" s="819"/>
      <c r="I2441" s="819"/>
      <c r="J2441" s="819"/>
      <c r="K2441" s="820"/>
      <c r="L2441" s="819"/>
      <c r="M2441" s="652"/>
      <c r="N2441" s="652"/>
      <c r="O2441" s="652"/>
    </row>
    <row r="2442" spans="2:15" s="619" customFormat="1">
      <c r="B2442" s="818"/>
      <c r="C2442" s="818"/>
      <c r="D2442" s="819"/>
      <c r="E2442" s="819"/>
      <c r="F2442" s="819"/>
      <c r="G2442" s="819"/>
      <c r="H2442" s="819"/>
      <c r="I2442" s="819"/>
      <c r="J2442" s="819"/>
      <c r="K2442" s="820"/>
      <c r="L2442" s="819"/>
      <c r="M2442" s="652"/>
      <c r="N2442" s="652"/>
      <c r="O2442" s="652"/>
    </row>
    <row r="2443" spans="2:15" s="619" customFormat="1">
      <c r="B2443" s="818"/>
      <c r="C2443" s="818"/>
      <c r="D2443" s="819"/>
      <c r="E2443" s="819"/>
      <c r="F2443" s="819"/>
      <c r="G2443" s="819"/>
      <c r="H2443" s="819"/>
      <c r="I2443" s="819"/>
      <c r="J2443" s="819"/>
      <c r="K2443" s="820"/>
      <c r="L2443" s="819"/>
      <c r="M2443" s="652"/>
      <c r="N2443" s="652"/>
      <c r="O2443" s="652"/>
    </row>
    <row r="2444" spans="2:15" s="619" customFormat="1">
      <c r="B2444" s="818"/>
      <c r="C2444" s="818"/>
      <c r="D2444" s="819"/>
      <c r="E2444" s="819"/>
      <c r="F2444" s="819"/>
      <c r="G2444" s="819"/>
      <c r="H2444" s="819"/>
      <c r="I2444" s="819"/>
      <c r="J2444" s="819"/>
      <c r="K2444" s="820"/>
      <c r="L2444" s="819"/>
      <c r="M2444" s="652"/>
      <c r="N2444" s="652"/>
      <c r="O2444" s="652"/>
    </row>
    <row r="2445" spans="2:15" s="619" customFormat="1">
      <c r="B2445" s="818"/>
      <c r="C2445" s="818"/>
      <c r="D2445" s="819"/>
      <c r="E2445" s="819"/>
      <c r="F2445" s="819"/>
      <c r="G2445" s="819"/>
      <c r="H2445" s="819"/>
      <c r="I2445" s="819"/>
      <c r="J2445" s="819"/>
      <c r="K2445" s="820"/>
      <c r="L2445" s="819"/>
      <c r="M2445" s="652"/>
      <c r="N2445" s="652"/>
      <c r="O2445" s="652"/>
    </row>
    <row r="2446" spans="2:15" s="619" customFormat="1">
      <c r="B2446" s="818"/>
      <c r="C2446" s="818"/>
      <c r="D2446" s="819"/>
      <c r="E2446" s="819"/>
      <c r="F2446" s="819"/>
      <c r="G2446" s="819"/>
      <c r="H2446" s="819"/>
      <c r="I2446" s="819"/>
      <c r="J2446" s="819"/>
      <c r="K2446" s="820"/>
      <c r="L2446" s="819"/>
      <c r="M2446" s="652"/>
      <c r="N2446" s="652"/>
      <c r="O2446" s="652"/>
    </row>
    <row r="2447" spans="2:15" s="619" customFormat="1">
      <c r="B2447" s="818"/>
      <c r="C2447" s="818"/>
      <c r="D2447" s="819"/>
      <c r="E2447" s="819"/>
      <c r="F2447" s="819"/>
      <c r="G2447" s="819"/>
      <c r="H2447" s="819"/>
      <c r="I2447" s="819"/>
      <c r="J2447" s="819"/>
      <c r="K2447" s="820"/>
      <c r="L2447" s="819"/>
      <c r="M2447" s="652"/>
      <c r="N2447" s="652"/>
      <c r="O2447" s="652"/>
    </row>
    <row r="2448" spans="2:15" s="619" customFormat="1">
      <c r="B2448" s="818"/>
      <c r="C2448" s="818"/>
      <c r="D2448" s="819"/>
      <c r="E2448" s="819"/>
      <c r="F2448" s="819"/>
      <c r="G2448" s="819"/>
      <c r="H2448" s="819"/>
      <c r="I2448" s="819"/>
      <c r="J2448" s="819"/>
      <c r="K2448" s="820"/>
      <c r="L2448" s="819"/>
      <c r="M2448" s="652"/>
      <c r="N2448" s="652"/>
      <c r="O2448" s="652"/>
    </row>
    <row r="2449" spans="2:15" s="619" customFormat="1">
      <c r="B2449" s="818"/>
      <c r="C2449" s="818"/>
      <c r="D2449" s="819"/>
      <c r="E2449" s="819"/>
      <c r="F2449" s="819"/>
      <c r="G2449" s="819"/>
      <c r="H2449" s="819"/>
      <c r="I2449" s="819"/>
      <c r="J2449" s="819"/>
      <c r="K2449" s="820"/>
      <c r="L2449" s="819"/>
      <c r="M2449" s="652"/>
      <c r="N2449" s="652"/>
      <c r="O2449" s="652"/>
    </row>
    <row r="2450" spans="2:15" s="619" customFormat="1">
      <c r="B2450" s="818"/>
      <c r="C2450" s="818"/>
      <c r="D2450" s="819"/>
      <c r="E2450" s="819"/>
      <c r="F2450" s="819"/>
      <c r="G2450" s="819"/>
      <c r="H2450" s="819"/>
      <c r="I2450" s="819"/>
      <c r="J2450" s="819"/>
      <c r="K2450" s="820"/>
      <c r="L2450" s="819"/>
      <c r="M2450" s="652"/>
      <c r="N2450" s="652"/>
      <c r="O2450" s="652"/>
    </row>
    <row r="2451" spans="2:15" s="619" customFormat="1">
      <c r="B2451" s="818"/>
      <c r="C2451" s="818"/>
      <c r="D2451" s="819"/>
      <c r="E2451" s="819"/>
      <c r="F2451" s="819"/>
      <c r="G2451" s="819"/>
      <c r="H2451" s="819"/>
      <c r="I2451" s="819"/>
      <c r="J2451" s="819"/>
      <c r="K2451" s="820"/>
      <c r="L2451" s="819"/>
      <c r="M2451" s="652"/>
      <c r="N2451" s="652"/>
      <c r="O2451" s="652"/>
    </row>
    <row r="2452" spans="2:15" s="619" customFormat="1">
      <c r="B2452" s="818"/>
      <c r="C2452" s="818"/>
      <c r="D2452" s="819"/>
      <c r="E2452" s="819"/>
      <c r="F2452" s="819"/>
      <c r="G2452" s="819"/>
      <c r="H2452" s="819"/>
      <c r="I2452" s="819"/>
      <c r="J2452" s="819"/>
      <c r="K2452" s="820"/>
      <c r="L2452" s="819"/>
      <c r="M2452" s="652"/>
      <c r="N2452" s="652"/>
      <c r="O2452" s="652"/>
    </row>
    <row r="2453" spans="2:15" s="619" customFormat="1">
      <c r="B2453" s="818"/>
      <c r="C2453" s="818"/>
      <c r="D2453" s="819"/>
      <c r="E2453" s="819"/>
      <c r="F2453" s="819"/>
      <c r="G2453" s="819"/>
      <c r="H2453" s="819"/>
      <c r="I2453" s="819"/>
      <c r="J2453" s="819"/>
      <c r="K2453" s="820"/>
      <c r="L2453" s="819"/>
      <c r="M2453" s="652"/>
      <c r="N2453" s="652"/>
      <c r="O2453" s="652"/>
    </row>
    <row r="2454" spans="2:15" s="619" customFormat="1">
      <c r="B2454" s="818"/>
      <c r="C2454" s="818"/>
      <c r="D2454" s="819"/>
      <c r="E2454" s="819"/>
      <c r="F2454" s="819"/>
      <c r="G2454" s="819"/>
      <c r="H2454" s="819"/>
      <c r="I2454" s="819"/>
      <c r="J2454" s="819"/>
      <c r="K2454" s="820"/>
      <c r="L2454" s="819"/>
      <c r="M2454" s="652"/>
      <c r="N2454" s="652"/>
      <c r="O2454" s="652"/>
    </row>
    <row r="2455" spans="2:15" s="619" customFormat="1">
      <c r="B2455" s="818"/>
      <c r="C2455" s="818"/>
      <c r="D2455" s="819"/>
      <c r="E2455" s="819"/>
      <c r="F2455" s="819"/>
      <c r="G2455" s="819"/>
      <c r="H2455" s="819"/>
      <c r="I2455" s="819"/>
      <c r="J2455" s="819"/>
      <c r="K2455" s="820"/>
      <c r="L2455" s="819"/>
      <c r="M2455" s="652"/>
      <c r="N2455" s="652"/>
      <c r="O2455" s="652"/>
    </row>
    <row r="2456" spans="2:15" s="619" customFormat="1">
      <c r="B2456" s="818"/>
      <c r="C2456" s="818"/>
      <c r="D2456" s="819"/>
      <c r="E2456" s="819"/>
      <c r="F2456" s="819"/>
      <c r="G2456" s="819"/>
      <c r="H2456" s="819"/>
      <c r="I2456" s="819"/>
      <c r="J2456" s="819"/>
      <c r="K2456" s="820"/>
      <c r="L2456" s="819"/>
      <c r="M2456" s="652"/>
      <c r="N2456" s="652"/>
      <c r="O2456" s="652"/>
    </row>
    <row r="2457" spans="2:15" s="619" customFormat="1">
      <c r="B2457" s="818"/>
      <c r="C2457" s="818"/>
      <c r="D2457" s="819"/>
      <c r="E2457" s="819"/>
      <c r="F2457" s="819"/>
      <c r="G2457" s="819"/>
      <c r="H2457" s="819"/>
      <c r="I2457" s="819"/>
      <c r="J2457" s="819"/>
      <c r="K2457" s="820"/>
      <c r="L2457" s="819"/>
      <c r="M2457" s="652"/>
      <c r="N2457" s="652"/>
      <c r="O2457" s="652"/>
    </row>
    <row r="2458" spans="2:15" s="619" customFormat="1">
      <c r="B2458" s="818"/>
      <c r="C2458" s="818"/>
      <c r="D2458" s="819"/>
      <c r="E2458" s="819"/>
      <c r="F2458" s="819"/>
      <c r="G2458" s="819"/>
      <c r="H2458" s="819"/>
      <c r="I2458" s="819"/>
      <c r="J2458" s="819"/>
      <c r="K2458" s="820"/>
      <c r="L2458" s="819"/>
      <c r="M2458" s="652"/>
      <c r="N2458" s="652"/>
      <c r="O2458" s="652"/>
    </row>
    <row r="2459" spans="2:15" s="619" customFormat="1">
      <c r="B2459" s="818"/>
      <c r="C2459" s="818"/>
      <c r="D2459" s="819"/>
      <c r="E2459" s="819"/>
      <c r="F2459" s="819"/>
      <c r="G2459" s="819"/>
      <c r="H2459" s="819"/>
      <c r="I2459" s="819"/>
      <c r="J2459" s="819"/>
      <c r="K2459" s="820"/>
      <c r="L2459" s="819"/>
      <c r="M2459" s="652"/>
      <c r="N2459" s="652"/>
      <c r="O2459" s="652"/>
    </row>
    <row r="2460" spans="2:15" s="619" customFormat="1">
      <c r="B2460" s="818"/>
      <c r="C2460" s="818"/>
      <c r="D2460" s="819"/>
      <c r="E2460" s="819"/>
      <c r="F2460" s="819"/>
      <c r="G2460" s="819"/>
      <c r="H2460" s="819"/>
      <c r="I2460" s="819"/>
      <c r="J2460" s="819"/>
      <c r="K2460" s="820"/>
      <c r="L2460" s="819"/>
      <c r="M2460" s="652"/>
      <c r="N2460" s="652"/>
      <c r="O2460" s="652"/>
    </row>
    <row r="2461" spans="2:15" s="619" customFormat="1">
      <c r="B2461" s="818"/>
      <c r="C2461" s="818"/>
      <c r="D2461" s="819"/>
      <c r="E2461" s="819"/>
      <c r="F2461" s="819"/>
      <c r="G2461" s="819"/>
      <c r="H2461" s="819"/>
      <c r="I2461" s="819"/>
      <c r="J2461" s="819"/>
      <c r="K2461" s="820"/>
      <c r="L2461" s="819"/>
      <c r="M2461" s="652"/>
      <c r="N2461" s="652"/>
      <c r="O2461" s="652"/>
    </row>
    <row r="2462" spans="2:15" s="619" customFormat="1">
      <c r="B2462" s="818"/>
      <c r="C2462" s="818"/>
      <c r="D2462" s="819"/>
      <c r="E2462" s="819"/>
      <c r="F2462" s="819"/>
      <c r="G2462" s="819"/>
      <c r="H2462" s="819"/>
      <c r="I2462" s="819"/>
      <c r="J2462" s="819"/>
      <c r="K2462" s="820"/>
      <c r="L2462" s="819"/>
      <c r="M2462" s="652"/>
      <c r="N2462" s="652"/>
      <c r="O2462" s="652"/>
    </row>
    <row r="2463" spans="2:15" s="619" customFormat="1">
      <c r="B2463" s="818"/>
      <c r="C2463" s="818"/>
      <c r="D2463" s="819"/>
      <c r="E2463" s="819"/>
      <c r="F2463" s="819"/>
      <c r="G2463" s="819"/>
      <c r="H2463" s="819"/>
      <c r="I2463" s="819"/>
      <c r="J2463" s="819"/>
      <c r="K2463" s="820"/>
      <c r="L2463" s="819"/>
      <c r="M2463" s="652"/>
      <c r="N2463" s="652"/>
      <c r="O2463" s="652"/>
    </row>
    <row r="2464" spans="2:15" s="619" customFormat="1">
      <c r="B2464" s="818"/>
      <c r="C2464" s="818"/>
      <c r="D2464" s="819"/>
      <c r="E2464" s="819"/>
      <c r="F2464" s="819"/>
      <c r="G2464" s="819"/>
      <c r="H2464" s="819"/>
      <c r="I2464" s="819"/>
      <c r="J2464" s="819"/>
      <c r="K2464" s="820"/>
      <c r="L2464" s="819"/>
      <c r="M2464" s="652"/>
      <c r="N2464" s="652"/>
      <c r="O2464" s="652"/>
    </row>
    <row r="2465" spans="2:15" s="619" customFormat="1">
      <c r="B2465" s="818"/>
      <c r="C2465" s="818"/>
      <c r="D2465" s="819"/>
      <c r="E2465" s="819"/>
      <c r="F2465" s="819"/>
      <c r="G2465" s="819"/>
      <c r="H2465" s="819"/>
      <c r="I2465" s="819"/>
      <c r="J2465" s="819"/>
      <c r="K2465" s="820"/>
      <c r="L2465" s="819"/>
      <c r="M2465" s="652"/>
      <c r="N2465" s="652"/>
      <c r="O2465" s="652"/>
    </row>
    <row r="2466" spans="2:15" s="619" customFormat="1">
      <c r="B2466" s="818"/>
      <c r="C2466" s="818"/>
      <c r="D2466" s="819"/>
      <c r="E2466" s="819"/>
      <c r="F2466" s="819"/>
      <c r="G2466" s="819"/>
      <c r="H2466" s="819"/>
      <c r="I2466" s="819"/>
      <c r="J2466" s="819"/>
      <c r="K2466" s="820"/>
      <c r="L2466" s="819"/>
      <c r="M2466" s="652"/>
      <c r="N2466" s="652"/>
      <c r="O2466" s="652"/>
    </row>
    <row r="2467" spans="2:15" s="619" customFormat="1">
      <c r="B2467" s="818"/>
      <c r="C2467" s="818"/>
      <c r="D2467" s="819"/>
      <c r="E2467" s="819"/>
      <c r="F2467" s="819"/>
      <c r="G2467" s="819"/>
      <c r="H2467" s="819"/>
      <c r="I2467" s="819"/>
      <c r="J2467" s="819"/>
      <c r="K2467" s="820"/>
      <c r="L2467" s="819"/>
      <c r="M2467" s="652"/>
      <c r="N2467" s="652"/>
      <c r="O2467" s="652"/>
    </row>
    <row r="2468" spans="2:15" s="619" customFormat="1">
      <c r="B2468" s="818"/>
      <c r="C2468" s="818"/>
      <c r="D2468" s="819"/>
      <c r="E2468" s="819"/>
      <c r="F2468" s="819"/>
      <c r="G2468" s="819"/>
      <c r="H2468" s="819"/>
      <c r="I2468" s="819"/>
      <c r="J2468" s="819"/>
      <c r="K2468" s="820"/>
      <c r="L2468" s="819"/>
      <c r="M2468" s="652"/>
      <c r="N2468" s="652"/>
      <c r="O2468" s="652"/>
    </row>
    <row r="2469" spans="2:15" s="619" customFormat="1">
      <c r="B2469" s="818"/>
      <c r="C2469" s="818"/>
      <c r="D2469" s="819"/>
      <c r="E2469" s="819"/>
      <c r="F2469" s="819"/>
      <c r="G2469" s="819"/>
      <c r="H2469" s="819"/>
      <c r="I2469" s="819"/>
      <c r="J2469" s="819"/>
      <c r="K2469" s="820"/>
      <c r="L2469" s="819"/>
      <c r="M2469" s="652"/>
      <c r="N2469" s="652"/>
      <c r="O2469" s="652"/>
    </row>
    <row r="2470" spans="2:15" s="619" customFormat="1">
      <c r="B2470" s="818"/>
      <c r="C2470" s="818"/>
      <c r="D2470" s="819"/>
      <c r="E2470" s="819"/>
      <c r="F2470" s="819"/>
      <c r="G2470" s="819"/>
      <c r="H2470" s="819"/>
      <c r="I2470" s="819"/>
      <c r="J2470" s="819"/>
      <c r="K2470" s="820"/>
      <c r="L2470" s="819"/>
      <c r="M2470" s="652"/>
      <c r="N2470" s="652"/>
      <c r="O2470" s="652"/>
    </row>
    <row r="2471" spans="2:15" s="619" customFormat="1">
      <c r="B2471" s="818"/>
      <c r="C2471" s="818"/>
      <c r="D2471" s="819"/>
      <c r="E2471" s="819"/>
      <c r="F2471" s="819"/>
      <c r="G2471" s="819"/>
      <c r="H2471" s="819"/>
      <c r="I2471" s="819"/>
      <c r="J2471" s="819"/>
      <c r="K2471" s="820"/>
      <c r="L2471" s="819"/>
      <c r="M2471" s="652"/>
      <c r="N2471" s="652"/>
      <c r="O2471" s="652"/>
    </row>
    <row r="2472" spans="2:15" s="619" customFormat="1">
      <c r="B2472" s="818"/>
      <c r="C2472" s="818"/>
      <c r="D2472" s="819"/>
      <c r="E2472" s="819"/>
      <c r="F2472" s="819"/>
      <c r="G2472" s="819"/>
      <c r="H2472" s="819"/>
      <c r="I2472" s="819"/>
      <c r="J2472" s="819"/>
      <c r="K2472" s="820"/>
      <c r="L2472" s="819"/>
      <c r="M2472" s="652"/>
      <c r="N2472" s="652"/>
      <c r="O2472" s="652"/>
    </row>
    <row r="2473" spans="2:15" s="619" customFormat="1">
      <c r="B2473" s="818"/>
      <c r="C2473" s="818"/>
      <c r="D2473" s="819"/>
      <c r="E2473" s="819"/>
      <c r="F2473" s="819"/>
      <c r="G2473" s="819"/>
      <c r="H2473" s="819"/>
      <c r="I2473" s="819"/>
      <c r="J2473" s="819"/>
      <c r="K2473" s="820"/>
      <c r="L2473" s="819"/>
      <c r="M2473" s="652"/>
      <c r="N2473" s="652"/>
      <c r="O2473" s="652"/>
    </row>
    <row r="2474" spans="2:15" s="619" customFormat="1">
      <c r="B2474" s="818"/>
      <c r="C2474" s="818"/>
      <c r="D2474" s="819"/>
      <c r="E2474" s="819"/>
      <c r="F2474" s="819"/>
      <c r="G2474" s="819"/>
      <c r="H2474" s="819"/>
      <c r="I2474" s="819"/>
      <c r="J2474" s="819"/>
      <c r="K2474" s="820"/>
      <c r="L2474" s="819"/>
      <c r="M2474" s="652"/>
      <c r="N2474" s="652"/>
      <c r="O2474" s="652"/>
    </row>
    <row r="2475" spans="2:15" s="619" customFormat="1">
      <c r="B2475" s="818"/>
      <c r="C2475" s="818"/>
      <c r="D2475" s="819"/>
      <c r="E2475" s="819"/>
      <c r="F2475" s="819"/>
      <c r="G2475" s="819"/>
      <c r="H2475" s="819"/>
      <c r="I2475" s="819"/>
      <c r="J2475" s="819"/>
      <c r="K2475" s="820"/>
      <c r="L2475" s="819"/>
      <c r="M2475" s="652"/>
      <c r="N2475" s="652"/>
      <c r="O2475" s="652"/>
    </row>
    <row r="2476" spans="2:15" s="619" customFormat="1">
      <c r="B2476" s="818"/>
      <c r="C2476" s="818"/>
      <c r="D2476" s="819"/>
      <c r="E2476" s="819"/>
      <c r="F2476" s="819"/>
      <c r="G2476" s="819"/>
      <c r="H2476" s="819"/>
      <c r="I2476" s="819"/>
      <c r="J2476" s="819"/>
      <c r="K2476" s="820"/>
      <c r="L2476" s="819"/>
      <c r="M2476" s="652"/>
      <c r="N2476" s="652"/>
      <c r="O2476" s="652"/>
    </row>
    <row r="2477" spans="2:15" s="619" customFormat="1">
      <c r="B2477" s="818"/>
      <c r="C2477" s="818"/>
      <c r="D2477" s="819"/>
      <c r="E2477" s="819"/>
      <c r="F2477" s="819"/>
      <c r="G2477" s="819"/>
      <c r="H2477" s="819"/>
      <c r="I2477" s="819"/>
      <c r="J2477" s="819"/>
      <c r="K2477" s="820"/>
      <c r="L2477" s="819"/>
      <c r="M2477" s="652"/>
      <c r="N2477" s="652"/>
      <c r="O2477" s="652"/>
    </row>
    <row r="2478" spans="2:15" s="619" customFormat="1">
      <c r="B2478" s="818"/>
      <c r="C2478" s="818"/>
      <c r="D2478" s="819"/>
      <c r="E2478" s="819"/>
      <c r="F2478" s="819"/>
      <c r="G2478" s="819"/>
      <c r="H2478" s="819"/>
      <c r="I2478" s="819"/>
      <c r="J2478" s="819"/>
      <c r="K2478" s="820"/>
      <c r="L2478" s="819"/>
      <c r="M2478" s="652"/>
      <c r="N2478" s="652"/>
      <c r="O2478" s="652"/>
    </row>
    <row r="2479" spans="2:15" s="619" customFormat="1">
      <c r="B2479" s="818"/>
      <c r="C2479" s="818"/>
      <c r="D2479" s="819"/>
      <c r="E2479" s="819"/>
      <c r="F2479" s="819"/>
      <c r="G2479" s="819"/>
      <c r="H2479" s="819"/>
      <c r="I2479" s="819"/>
      <c r="J2479" s="819"/>
      <c r="K2479" s="820"/>
      <c r="L2479" s="819"/>
      <c r="M2479" s="652"/>
      <c r="N2479" s="652"/>
      <c r="O2479" s="652"/>
    </row>
    <row r="2480" spans="2:15" s="619" customFormat="1">
      <c r="B2480" s="818"/>
      <c r="C2480" s="818"/>
      <c r="D2480" s="819"/>
      <c r="E2480" s="819"/>
      <c r="F2480" s="819"/>
      <c r="G2480" s="819"/>
      <c r="H2480" s="819"/>
      <c r="I2480" s="819"/>
      <c r="J2480" s="819"/>
      <c r="K2480" s="820"/>
      <c r="L2480" s="819"/>
      <c r="M2480" s="652"/>
      <c r="N2480" s="652"/>
      <c r="O2480" s="652"/>
    </row>
    <row r="2481" spans="2:15" s="619" customFormat="1">
      <c r="B2481" s="818"/>
      <c r="C2481" s="818"/>
      <c r="D2481" s="819"/>
      <c r="E2481" s="819"/>
      <c r="F2481" s="819"/>
      <c r="G2481" s="819"/>
      <c r="H2481" s="819"/>
      <c r="I2481" s="819"/>
      <c r="J2481" s="819"/>
      <c r="K2481" s="820"/>
      <c r="L2481" s="819"/>
      <c r="M2481" s="652"/>
      <c r="N2481" s="652"/>
      <c r="O2481" s="652"/>
    </row>
    <row r="2482" spans="2:15" s="619" customFormat="1">
      <c r="B2482" s="818"/>
      <c r="C2482" s="818"/>
      <c r="D2482" s="819"/>
      <c r="E2482" s="819"/>
      <c r="F2482" s="819"/>
      <c r="G2482" s="819"/>
      <c r="H2482" s="819"/>
      <c r="I2482" s="819"/>
      <c r="J2482" s="819"/>
      <c r="K2482" s="820"/>
      <c r="L2482" s="819"/>
      <c r="M2482" s="652"/>
      <c r="N2482" s="652"/>
      <c r="O2482" s="652"/>
    </row>
    <row r="2483" spans="2:15" s="619" customFormat="1">
      <c r="B2483" s="818"/>
      <c r="C2483" s="818"/>
      <c r="D2483" s="819"/>
      <c r="E2483" s="819"/>
      <c r="F2483" s="819"/>
      <c r="G2483" s="819"/>
      <c r="H2483" s="819"/>
      <c r="I2483" s="819"/>
      <c r="J2483" s="819"/>
      <c r="K2483" s="820"/>
      <c r="L2483" s="819"/>
      <c r="M2483" s="652"/>
      <c r="N2483" s="652"/>
      <c r="O2483" s="652"/>
    </row>
    <row r="2484" spans="2:15" s="619" customFormat="1">
      <c r="B2484" s="818"/>
      <c r="C2484" s="818"/>
      <c r="D2484" s="819"/>
      <c r="E2484" s="819"/>
      <c r="F2484" s="819"/>
      <c r="G2484" s="819"/>
      <c r="H2484" s="819"/>
      <c r="I2484" s="819"/>
      <c r="J2484" s="819"/>
      <c r="K2484" s="820"/>
      <c r="L2484" s="819"/>
      <c r="M2484" s="652"/>
      <c r="N2484" s="652"/>
      <c r="O2484" s="652"/>
    </row>
    <row r="2485" spans="2:15" s="619" customFormat="1">
      <c r="B2485" s="818"/>
      <c r="C2485" s="818"/>
      <c r="D2485" s="819"/>
      <c r="E2485" s="819"/>
      <c r="F2485" s="819"/>
      <c r="G2485" s="819"/>
      <c r="H2485" s="819"/>
      <c r="I2485" s="819"/>
      <c r="J2485" s="819"/>
      <c r="K2485" s="820"/>
      <c r="L2485" s="819"/>
      <c r="M2485" s="652"/>
      <c r="N2485" s="652"/>
      <c r="O2485" s="652"/>
    </row>
    <row r="2486" spans="2:15" s="619" customFormat="1">
      <c r="B2486" s="818"/>
      <c r="C2486" s="818"/>
      <c r="D2486" s="819"/>
      <c r="E2486" s="819"/>
      <c r="F2486" s="819"/>
      <c r="G2486" s="819"/>
      <c r="H2486" s="819"/>
      <c r="I2486" s="819"/>
      <c r="J2486" s="819"/>
      <c r="K2486" s="820"/>
      <c r="L2486" s="819"/>
      <c r="M2486" s="652"/>
      <c r="N2486" s="652"/>
      <c r="O2486" s="652"/>
    </row>
    <row r="2487" spans="2:15" s="619" customFormat="1">
      <c r="B2487" s="818"/>
      <c r="C2487" s="818"/>
      <c r="D2487" s="819"/>
      <c r="E2487" s="819"/>
      <c r="F2487" s="819"/>
      <c r="G2487" s="819"/>
      <c r="H2487" s="819"/>
      <c r="I2487" s="819"/>
      <c r="J2487" s="819"/>
      <c r="K2487" s="820"/>
      <c r="L2487" s="819"/>
      <c r="M2487" s="652"/>
      <c r="N2487" s="652"/>
      <c r="O2487" s="652"/>
    </row>
    <row r="2488" spans="2:15" s="619" customFormat="1">
      <c r="B2488" s="818"/>
      <c r="C2488" s="818"/>
      <c r="D2488" s="819"/>
      <c r="E2488" s="819"/>
      <c r="F2488" s="819"/>
      <c r="G2488" s="819"/>
      <c r="H2488" s="819"/>
      <c r="I2488" s="819"/>
      <c r="J2488" s="819"/>
      <c r="K2488" s="820"/>
      <c r="L2488" s="819"/>
      <c r="M2488" s="652"/>
      <c r="N2488" s="652"/>
      <c r="O2488" s="652"/>
    </row>
    <row r="2489" spans="2:15" s="619" customFormat="1">
      <c r="B2489" s="818"/>
      <c r="C2489" s="818"/>
      <c r="D2489" s="819"/>
      <c r="E2489" s="819"/>
      <c r="F2489" s="819"/>
      <c r="G2489" s="819"/>
      <c r="H2489" s="819"/>
      <c r="I2489" s="819"/>
      <c r="J2489" s="819"/>
      <c r="K2489" s="820"/>
      <c r="L2489" s="819"/>
      <c r="M2489" s="652"/>
      <c r="N2489" s="652"/>
      <c r="O2489" s="652"/>
    </row>
    <row r="2490" spans="2:15" s="619" customFormat="1">
      <c r="B2490" s="818"/>
      <c r="C2490" s="818"/>
      <c r="D2490" s="819"/>
      <c r="E2490" s="819"/>
      <c r="F2490" s="819"/>
      <c r="G2490" s="819"/>
      <c r="H2490" s="819"/>
      <c r="I2490" s="819"/>
      <c r="J2490" s="819"/>
      <c r="K2490" s="820"/>
      <c r="L2490" s="819"/>
      <c r="M2490" s="652"/>
      <c r="N2490" s="652"/>
      <c r="O2490" s="652"/>
    </row>
    <row r="2491" spans="2:15" s="619" customFormat="1">
      <c r="B2491" s="818"/>
      <c r="C2491" s="818"/>
      <c r="D2491" s="819"/>
      <c r="E2491" s="819"/>
      <c r="F2491" s="819"/>
      <c r="G2491" s="819"/>
      <c r="H2491" s="819"/>
      <c r="I2491" s="819"/>
      <c r="J2491" s="819"/>
      <c r="K2491" s="820"/>
      <c r="L2491" s="819"/>
      <c r="M2491" s="652"/>
      <c r="N2491" s="652"/>
      <c r="O2491" s="652"/>
    </row>
    <row r="2492" spans="2:15" s="619" customFormat="1">
      <c r="B2492" s="818"/>
      <c r="C2492" s="818"/>
      <c r="D2492" s="819"/>
      <c r="E2492" s="819"/>
      <c r="F2492" s="819"/>
      <c r="G2492" s="819"/>
      <c r="H2492" s="819"/>
      <c r="I2492" s="819"/>
      <c r="J2492" s="819"/>
      <c r="K2492" s="820"/>
      <c r="L2492" s="819"/>
      <c r="M2492" s="652"/>
      <c r="N2492" s="652"/>
      <c r="O2492" s="652"/>
    </row>
    <row r="2493" spans="2:15" s="619" customFormat="1">
      <c r="B2493" s="818"/>
      <c r="C2493" s="818"/>
      <c r="D2493" s="819"/>
      <c r="E2493" s="819"/>
      <c r="F2493" s="819"/>
      <c r="G2493" s="819"/>
      <c r="H2493" s="819"/>
      <c r="I2493" s="819"/>
      <c r="J2493" s="819"/>
      <c r="K2493" s="820"/>
      <c r="L2493" s="819"/>
      <c r="M2493" s="652"/>
      <c r="N2493" s="652"/>
      <c r="O2493" s="652"/>
    </row>
    <row r="2494" spans="2:15" s="619" customFormat="1">
      <c r="B2494" s="818"/>
      <c r="C2494" s="818"/>
      <c r="D2494" s="819"/>
      <c r="E2494" s="819"/>
      <c r="F2494" s="819"/>
      <c r="G2494" s="819"/>
      <c r="H2494" s="819"/>
      <c r="I2494" s="819"/>
      <c r="J2494" s="819"/>
      <c r="K2494" s="820"/>
      <c r="L2494" s="819"/>
      <c r="M2494" s="652"/>
      <c r="N2494" s="652"/>
      <c r="O2494" s="652"/>
    </row>
    <row r="2495" spans="2:15" s="619" customFormat="1">
      <c r="B2495" s="818"/>
      <c r="C2495" s="818"/>
      <c r="D2495" s="819"/>
      <c r="E2495" s="819"/>
      <c r="F2495" s="819"/>
      <c r="G2495" s="819"/>
      <c r="H2495" s="819"/>
      <c r="I2495" s="819"/>
      <c r="J2495" s="819"/>
      <c r="K2495" s="820"/>
      <c r="L2495" s="819"/>
      <c r="M2495" s="652"/>
      <c r="N2495" s="652"/>
      <c r="O2495" s="652"/>
    </row>
    <row r="2496" spans="2:15" s="619" customFormat="1">
      <c r="B2496" s="818"/>
      <c r="C2496" s="818"/>
      <c r="D2496" s="819"/>
      <c r="E2496" s="819"/>
      <c r="F2496" s="819"/>
      <c r="G2496" s="819"/>
      <c r="H2496" s="819"/>
      <c r="I2496" s="819"/>
      <c r="J2496" s="819"/>
      <c r="K2496" s="820"/>
      <c r="L2496" s="819"/>
      <c r="M2496" s="652"/>
      <c r="N2496" s="652"/>
      <c r="O2496" s="652"/>
    </row>
    <row r="2497" spans="2:15" s="619" customFormat="1">
      <c r="B2497" s="818"/>
      <c r="C2497" s="818"/>
      <c r="D2497" s="819"/>
      <c r="E2497" s="819"/>
      <c r="F2497" s="819"/>
      <c r="G2497" s="819"/>
      <c r="H2497" s="819"/>
      <c r="I2497" s="819"/>
      <c r="J2497" s="819"/>
      <c r="K2497" s="820"/>
      <c r="L2497" s="819"/>
      <c r="M2497" s="652"/>
      <c r="N2497" s="652"/>
      <c r="O2497" s="652"/>
    </row>
    <row r="2498" spans="2:15" s="619" customFormat="1">
      <c r="B2498" s="818"/>
      <c r="C2498" s="818"/>
      <c r="D2498" s="819"/>
      <c r="E2498" s="819"/>
      <c r="F2498" s="819"/>
      <c r="G2498" s="819"/>
      <c r="H2498" s="819"/>
      <c r="I2498" s="819"/>
      <c r="J2498" s="819"/>
      <c r="K2498" s="820"/>
      <c r="L2498" s="819"/>
      <c r="M2498" s="652"/>
      <c r="N2498" s="652"/>
      <c r="O2498" s="652"/>
    </row>
    <row r="2499" spans="2:15" s="619" customFormat="1">
      <c r="B2499" s="818"/>
      <c r="C2499" s="818"/>
      <c r="D2499" s="819"/>
      <c r="E2499" s="819"/>
      <c r="F2499" s="819"/>
      <c r="G2499" s="819"/>
      <c r="H2499" s="819"/>
      <c r="I2499" s="819"/>
      <c r="J2499" s="819"/>
      <c r="K2499" s="820"/>
      <c r="L2499" s="819"/>
      <c r="M2499" s="652"/>
      <c r="N2499" s="652"/>
      <c r="O2499" s="652"/>
    </row>
    <row r="2500" spans="2:15" s="619" customFormat="1">
      <c r="B2500" s="818"/>
      <c r="C2500" s="818"/>
      <c r="D2500" s="819"/>
      <c r="E2500" s="819"/>
      <c r="F2500" s="819"/>
      <c r="G2500" s="819"/>
      <c r="H2500" s="819"/>
      <c r="I2500" s="819"/>
      <c r="J2500" s="819"/>
      <c r="K2500" s="820"/>
      <c r="L2500" s="819"/>
      <c r="M2500" s="652"/>
      <c r="N2500" s="652"/>
      <c r="O2500" s="652"/>
    </row>
    <row r="2501" spans="2:15" s="619" customFormat="1">
      <c r="B2501" s="818"/>
      <c r="C2501" s="818"/>
      <c r="D2501" s="819"/>
      <c r="E2501" s="819"/>
      <c r="F2501" s="819"/>
      <c r="G2501" s="819"/>
      <c r="H2501" s="819"/>
      <c r="I2501" s="819"/>
      <c r="J2501" s="819"/>
      <c r="K2501" s="820"/>
      <c r="L2501" s="819"/>
      <c r="M2501" s="652"/>
      <c r="N2501" s="652"/>
      <c r="O2501" s="652"/>
    </row>
    <row r="2502" spans="2:15" s="619" customFormat="1">
      <c r="B2502" s="818"/>
      <c r="C2502" s="818"/>
      <c r="D2502" s="819"/>
      <c r="E2502" s="819"/>
      <c r="F2502" s="819"/>
      <c r="G2502" s="819"/>
      <c r="H2502" s="819"/>
      <c r="I2502" s="819"/>
      <c r="J2502" s="819"/>
      <c r="K2502" s="820"/>
      <c r="L2502" s="819"/>
      <c r="M2502" s="652"/>
      <c r="N2502" s="652"/>
      <c r="O2502" s="652"/>
    </row>
    <row r="2503" spans="2:15" s="619" customFormat="1">
      <c r="B2503" s="818"/>
      <c r="C2503" s="818"/>
      <c r="D2503" s="819"/>
      <c r="E2503" s="819"/>
      <c r="F2503" s="819"/>
      <c r="G2503" s="819"/>
      <c r="H2503" s="819"/>
      <c r="I2503" s="819"/>
      <c r="J2503" s="819"/>
      <c r="K2503" s="820"/>
      <c r="L2503" s="819"/>
      <c r="M2503" s="652"/>
      <c r="N2503" s="652"/>
      <c r="O2503" s="652"/>
    </row>
    <row r="2504" spans="2:15" s="619" customFormat="1">
      <c r="B2504" s="818"/>
      <c r="C2504" s="818"/>
      <c r="D2504" s="819"/>
      <c r="E2504" s="819"/>
      <c r="F2504" s="819"/>
      <c r="G2504" s="819"/>
      <c r="H2504" s="819"/>
      <c r="I2504" s="819"/>
      <c r="J2504" s="819"/>
      <c r="K2504" s="820"/>
      <c r="L2504" s="819"/>
      <c r="M2504" s="652"/>
      <c r="N2504" s="652"/>
      <c r="O2504" s="652"/>
    </row>
    <row r="2505" spans="2:15" s="619" customFormat="1">
      <c r="B2505" s="818"/>
      <c r="C2505" s="818"/>
      <c r="D2505" s="819"/>
      <c r="E2505" s="819"/>
      <c r="F2505" s="819"/>
      <c r="G2505" s="819"/>
      <c r="H2505" s="819"/>
      <c r="I2505" s="819"/>
      <c r="J2505" s="819"/>
      <c r="K2505" s="820"/>
      <c r="L2505" s="819"/>
      <c r="M2505" s="652"/>
      <c r="N2505" s="652"/>
      <c r="O2505" s="652"/>
    </row>
    <row r="2506" spans="2:15" s="619" customFormat="1">
      <c r="B2506" s="818"/>
      <c r="C2506" s="818"/>
      <c r="D2506" s="819"/>
      <c r="E2506" s="819"/>
      <c r="F2506" s="819"/>
      <c r="G2506" s="819"/>
      <c r="H2506" s="819"/>
      <c r="I2506" s="819"/>
      <c r="J2506" s="819"/>
      <c r="K2506" s="820"/>
      <c r="L2506" s="819"/>
      <c r="M2506" s="652"/>
      <c r="N2506" s="652"/>
      <c r="O2506" s="652"/>
    </row>
    <row r="2507" spans="2:15" s="619" customFormat="1">
      <c r="B2507" s="818"/>
      <c r="C2507" s="818"/>
      <c r="D2507" s="819"/>
      <c r="E2507" s="819"/>
      <c r="F2507" s="819"/>
      <c r="G2507" s="819"/>
      <c r="H2507" s="819"/>
      <c r="I2507" s="819"/>
      <c r="J2507" s="819"/>
      <c r="K2507" s="820"/>
      <c r="L2507" s="819"/>
      <c r="M2507" s="652"/>
      <c r="N2507" s="652"/>
      <c r="O2507" s="652"/>
    </row>
    <row r="2508" spans="2:15" s="619" customFormat="1">
      <c r="B2508" s="818"/>
      <c r="C2508" s="818"/>
      <c r="D2508" s="819"/>
      <c r="E2508" s="819"/>
      <c r="F2508" s="819"/>
      <c r="G2508" s="819"/>
      <c r="H2508" s="819"/>
      <c r="I2508" s="819"/>
      <c r="J2508" s="819"/>
      <c r="K2508" s="820"/>
      <c r="L2508" s="819"/>
      <c r="M2508" s="652"/>
      <c r="N2508" s="652"/>
      <c r="O2508" s="652"/>
    </row>
    <row r="2509" spans="2:15" s="619" customFormat="1">
      <c r="B2509" s="818"/>
      <c r="C2509" s="818"/>
      <c r="D2509" s="819"/>
      <c r="E2509" s="819"/>
      <c r="F2509" s="819"/>
      <c r="G2509" s="819"/>
      <c r="H2509" s="819"/>
      <c r="I2509" s="819"/>
      <c r="J2509" s="819"/>
      <c r="K2509" s="820"/>
      <c r="L2509" s="819"/>
      <c r="M2509" s="652"/>
      <c r="N2509" s="652"/>
      <c r="O2509" s="652"/>
    </row>
    <row r="2510" spans="2:15" s="619" customFormat="1">
      <c r="B2510" s="818"/>
      <c r="C2510" s="818"/>
      <c r="D2510" s="819"/>
      <c r="E2510" s="819"/>
      <c r="F2510" s="819"/>
      <c r="G2510" s="819"/>
      <c r="H2510" s="819"/>
      <c r="I2510" s="819"/>
      <c r="J2510" s="819"/>
      <c r="K2510" s="820"/>
      <c r="L2510" s="819"/>
      <c r="M2510" s="652"/>
      <c r="N2510" s="652"/>
      <c r="O2510" s="652"/>
    </row>
    <row r="2511" spans="2:15" s="619" customFormat="1">
      <c r="B2511" s="818"/>
      <c r="C2511" s="818"/>
      <c r="D2511" s="819"/>
      <c r="E2511" s="819"/>
      <c r="F2511" s="819"/>
      <c r="G2511" s="819"/>
      <c r="H2511" s="819"/>
      <c r="I2511" s="819"/>
      <c r="J2511" s="819"/>
      <c r="K2511" s="820"/>
      <c r="L2511" s="819"/>
      <c r="M2511" s="652"/>
      <c r="N2511" s="652"/>
      <c r="O2511" s="652"/>
    </row>
    <row r="2512" spans="2:15" s="619" customFormat="1">
      <c r="B2512" s="818"/>
      <c r="C2512" s="818"/>
      <c r="D2512" s="819"/>
      <c r="E2512" s="819"/>
      <c r="F2512" s="819"/>
      <c r="G2512" s="819"/>
      <c r="H2512" s="819"/>
      <c r="I2512" s="819"/>
      <c r="J2512" s="819"/>
      <c r="K2512" s="820"/>
      <c r="L2512" s="819"/>
      <c r="M2512" s="652"/>
      <c r="N2512" s="652"/>
      <c r="O2512" s="652"/>
    </row>
    <row r="2513" spans="2:15" s="619" customFormat="1">
      <c r="B2513" s="818"/>
      <c r="C2513" s="818"/>
      <c r="D2513" s="819"/>
      <c r="E2513" s="819"/>
      <c r="F2513" s="819"/>
      <c r="G2513" s="819"/>
      <c r="H2513" s="819"/>
      <c r="I2513" s="819"/>
      <c r="J2513" s="819"/>
      <c r="K2513" s="820"/>
      <c r="L2513" s="819"/>
      <c r="M2513" s="652"/>
      <c r="N2513" s="652"/>
      <c r="O2513" s="652"/>
    </row>
    <row r="2514" spans="2:15" s="619" customFormat="1">
      <c r="B2514" s="818"/>
      <c r="C2514" s="818"/>
      <c r="D2514" s="819"/>
      <c r="E2514" s="819"/>
      <c r="F2514" s="819"/>
      <c r="G2514" s="819"/>
      <c r="H2514" s="819"/>
      <c r="I2514" s="819"/>
      <c r="J2514" s="819"/>
      <c r="K2514" s="820"/>
      <c r="L2514" s="819"/>
      <c r="M2514" s="652"/>
      <c r="N2514" s="652"/>
      <c r="O2514" s="652"/>
    </row>
    <row r="2515" spans="2:15" s="619" customFormat="1">
      <c r="B2515" s="818"/>
      <c r="C2515" s="818"/>
      <c r="D2515" s="819"/>
      <c r="E2515" s="819"/>
      <c r="F2515" s="819"/>
      <c r="G2515" s="819"/>
      <c r="H2515" s="819"/>
      <c r="I2515" s="819"/>
      <c r="J2515" s="819"/>
      <c r="K2515" s="820"/>
      <c r="L2515" s="819"/>
      <c r="M2515" s="652"/>
      <c r="N2515" s="652"/>
      <c r="O2515" s="652"/>
    </row>
    <row r="2516" spans="2:15" s="619" customFormat="1">
      <c r="B2516" s="818"/>
      <c r="C2516" s="818"/>
      <c r="D2516" s="819"/>
      <c r="E2516" s="819"/>
      <c r="F2516" s="819"/>
      <c r="G2516" s="819"/>
      <c r="H2516" s="819"/>
      <c r="I2516" s="819"/>
      <c r="J2516" s="819"/>
      <c r="K2516" s="820"/>
      <c r="L2516" s="819"/>
      <c r="M2516" s="652"/>
      <c r="N2516" s="652"/>
      <c r="O2516" s="652"/>
    </row>
    <row r="2517" spans="2:15" s="619" customFormat="1">
      <c r="B2517" s="818"/>
      <c r="C2517" s="818"/>
      <c r="D2517" s="819"/>
      <c r="E2517" s="819"/>
      <c r="F2517" s="819"/>
      <c r="G2517" s="819"/>
      <c r="H2517" s="819"/>
      <c r="I2517" s="819"/>
      <c r="J2517" s="819"/>
      <c r="K2517" s="820"/>
      <c r="L2517" s="819"/>
      <c r="M2517" s="652"/>
      <c r="N2517" s="652"/>
      <c r="O2517" s="652"/>
    </row>
    <row r="2518" spans="2:15" s="619" customFormat="1">
      <c r="B2518" s="818"/>
      <c r="C2518" s="818"/>
      <c r="D2518" s="819"/>
      <c r="E2518" s="819"/>
      <c r="F2518" s="819"/>
      <c r="G2518" s="819"/>
      <c r="H2518" s="819"/>
      <c r="I2518" s="819"/>
      <c r="J2518" s="819"/>
      <c r="K2518" s="820"/>
      <c r="L2518" s="819"/>
      <c r="M2518" s="652"/>
      <c r="N2518" s="652"/>
      <c r="O2518" s="652"/>
    </row>
    <row r="2519" spans="2:15" s="619" customFormat="1">
      <c r="B2519" s="818"/>
      <c r="C2519" s="818"/>
      <c r="D2519" s="819"/>
      <c r="E2519" s="819"/>
      <c r="F2519" s="819"/>
      <c r="G2519" s="819"/>
      <c r="H2519" s="819"/>
      <c r="I2519" s="819"/>
      <c r="J2519" s="819"/>
      <c r="K2519" s="820"/>
      <c r="L2519" s="819"/>
      <c r="M2519" s="652"/>
      <c r="N2519" s="652"/>
      <c r="O2519" s="652"/>
    </row>
    <row r="2520" spans="2:15" s="619" customFormat="1">
      <c r="B2520" s="818"/>
      <c r="C2520" s="818"/>
      <c r="D2520" s="819"/>
      <c r="E2520" s="819"/>
      <c r="F2520" s="819"/>
      <c r="G2520" s="819"/>
      <c r="H2520" s="819"/>
      <c r="I2520" s="819"/>
      <c r="J2520" s="819"/>
      <c r="K2520" s="820"/>
      <c r="L2520" s="819"/>
      <c r="M2520" s="652"/>
      <c r="N2520" s="652"/>
      <c r="O2520" s="652"/>
    </row>
    <row r="2521" spans="2:15" s="619" customFormat="1">
      <c r="B2521" s="818"/>
      <c r="C2521" s="818"/>
      <c r="D2521" s="819"/>
      <c r="E2521" s="819"/>
      <c r="F2521" s="819"/>
      <c r="G2521" s="819"/>
      <c r="H2521" s="819"/>
      <c r="I2521" s="819"/>
      <c r="J2521" s="819"/>
      <c r="K2521" s="820"/>
      <c r="L2521" s="819"/>
      <c r="M2521" s="652"/>
      <c r="N2521" s="652"/>
      <c r="O2521" s="652"/>
    </row>
    <row r="2522" spans="2:15" s="619" customFormat="1">
      <c r="B2522" s="818"/>
      <c r="C2522" s="818"/>
      <c r="D2522" s="819"/>
      <c r="E2522" s="819"/>
      <c r="F2522" s="819"/>
      <c r="G2522" s="819"/>
      <c r="H2522" s="819"/>
      <c r="I2522" s="819"/>
      <c r="J2522" s="819"/>
      <c r="K2522" s="820"/>
      <c r="L2522" s="819"/>
      <c r="M2522" s="652"/>
      <c r="N2522" s="652"/>
      <c r="O2522" s="652"/>
    </row>
    <row r="2523" spans="2:15" s="619" customFormat="1">
      <c r="B2523" s="818"/>
      <c r="C2523" s="818"/>
      <c r="D2523" s="819"/>
      <c r="E2523" s="819"/>
      <c r="F2523" s="819"/>
      <c r="G2523" s="819"/>
      <c r="H2523" s="819"/>
      <c r="I2523" s="819"/>
      <c r="J2523" s="819"/>
      <c r="K2523" s="820"/>
      <c r="L2523" s="819"/>
      <c r="M2523" s="652"/>
      <c r="N2523" s="652"/>
      <c r="O2523" s="652"/>
    </row>
    <row r="2524" spans="2:15" s="619" customFormat="1">
      <c r="B2524" s="818"/>
      <c r="C2524" s="818"/>
      <c r="D2524" s="819"/>
      <c r="E2524" s="819"/>
      <c r="F2524" s="819"/>
      <c r="G2524" s="819"/>
      <c r="H2524" s="819"/>
      <c r="I2524" s="819"/>
      <c r="J2524" s="819"/>
      <c r="K2524" s="820"/>
      <c r="L2524" s="819"/>
      <c r="M2524" s="652"/>
      <c r="N2524" s="652"/>
      <c r="O2524" s="652"/>
    </row>
    <row r="2525" spans="2:15" s="619" customFormat="1">
      <c r="B2525" s="818"/>
      <c r="C2525" s="818"/>
      <c r="D2525" s="819"/>
      <c r="E2525" s="819"/>
      <c r="F2525" s="819"/>
      <c r="G2525" s="819"/>
      <c r="H2525" s="819"/>
      <c r="I2525" s="819"/>
      <c r="J2525" s="819"/>
      <c r="K2525" s="820"/>
      <c r="L2525" s="819"/>
      <c r="M2525" s="652"/>
      <c r="N2525" s="652"/>
      <c r="O2525" s="652"/>
    </row>
    <row r="2526" spans="2:15" s="619" customFormat="1">
      <c r="B2526" s="818"/>
      <c r="C2526" s="818"/>
      <c r="D2526" s="819"/>
      <c r="E2526" s="819"/>
      <c r="F2526" s="819"/>
      <c r="G2526" s="819"/>
      <c r="H2526" s="819"/>
      <c r="I2526" s="819"/>
      <c r="J2526" s="819"/>
      <c r="K2526" s="820"/>
      <c r="L2526" s="819"/>
      <c r="M2526" s="652"/>
      <c r="N2526" s="652"/>
      <c r="O2526" s="652"/>
    </row>
    <row r="2527" spans="2:15" s="619" customFormat="1">
      <c r="B2527" s="818"/>
      <c r="C2527" s="818"/>
      <c r="D2527" s="819"/>
      <c r="E2527" s="819"/>
      <c r="F2527" s="819"/>
      <c r="G2527" s="819"/>
      <c r="H2527" s="819"/>
      <c r="I2527" s="819"/>
      <c r="J2527" s="819"/>
      <c r="K2527" s="820"/>
      <c r="L2527" s="819"/>
      <c r="M2527" s="652"/>
      <c r="N2527" s="652"/>
      <c r="O2527" s="652"/>
    </row>
    <row r="2528" spans="2:15" s="619" customFormat="1">
      <c r="B2528" s="818"/>
      <c r="C2528" s="818"/>
      <c r="D2528" s="819"/>
      <c r="E2528" s="819"/>
      <c r="F2528" s="819"/>
      <c r="G2528" s="819"/>
      <c r="H2528" s="819"/>
      <c r="I2528" s="819"/>
      <c r="J2528" s="819"/>
      <c r="K2528" s="820"/>
      <c r="L2528" s="819"/>
      <c r="M2528" s="652"/>
      <c r="N2528" s="652"/>
      <c r="O2528" s="652"/>
    </row>
    <row r="2529" spans="2:15" s="619" customFormat="1">
      <c r="B2529" s="818"/>
      <c r="C2529" s="818"/>
      <c r="D2529" s="819"/>
      <c r="E2529" s="819"/>
      <c r="F2529" s="819"/>
      <c r="G2529" s="819"/>
      <c r="H2529" s="819"/>
      <c r="I2529" s="819"/>
      <c r="J2529" s="819"/>
      <c r="K2529" s="820"/>
      <c r="L2529" s="819"/>
      <c r="M2529" s="652"/>
      <c r="N2529" s="652"/>
      <c r="O2529" s="652"/>
    </row>
    <row r="2530" spans="2:15" s="619" customFormat="1">
      <c r="B2530" s="818"/>
      <c r="C2530" s="818"/>
      <c r="D2530" s="819"/>
      <c r="E2530" s="819"/>
      <c r="F2530" s="819"/>
      <c r="G2530" s="819"/>
      <c r="H2530" s="819"/>
      <c r="I2530" s="819"/>
      <c r="J2530" s="819"/>
      <c r="K2530" s="820"/>
      <c r="L2530" s="819"/>
      <c r="M2530" s="652"/>
      <c r="N2530" s="652"/>
      <c r="O2530" s="652"/>
    </row>
    <row r="2531" spans="2:15" s="619" customFormat="1">
      <c r="B2531" s="818"/>
      <c r="C2531" s="818"/>
      <c r="D2531" s="819"/>
      <c r="E2531" s="819"/>
      <c r="F2531" s="819"/>
      <c r="G2531" s="819"/>
      <c r="H2531" s="819"/>
      <c r="I2531" s="819"/>
      <c r="J2531" s="819"/>
      <c r="K2531" s="820"/>
      <c r="L2531" s="819"/>
      <c r="M2531" s="652"/>
      <c r="N2531" s="652"/>
      <c r="O2531" s="652"/>
    </row>
    <row r="2532" spans="2:15" s="619" customFormat="1">
      <c r="B2532" s="818"/>
      <c r="C2532" s="818"/>
      <c r="D2532" s="819"/>
      <c r="E2532" s="819"/>
      <c r="F2532" s="819"/>
      <c r="G2532" s="819"/>
      <c r="H2532" s="819"/>
      <c r="I2532" s="819"/>
      <c r="J2532" s="819"/>
      <c r="K2532" s="820"/>
      <c r="L2532" s="819"/>
      <c r="M2532" s="652"/>
      <c r="N2532" s="652"/>
      <c r="O2532" s="652"/>
    </row>
    <row r="2533" spans="2:15" s="619" customFormat="1">
      <c r="B2533" s="818"/>
      <c r="C2533" s="818"/>
      <c r="D2533" s="819"/>
      <c r="E2533" s="819"/>
      <c r="F2533" s="819"/>
      <c r="G2533" s="819"/>
      <c r="H2533" s="819"/>
      <c r="I2533" s="819"/>
      <c r="J2533" s="819"/>
      <c r="K2533" s="820"/>
      <c r="L2533" s="819"/>
      <c r="M2533" s="652"/>
      <c r="N2533" s="652"/>
      <c r="O2533" s="652"/>
    </row>
    <row r="2534" spans="2:15" s="619" customFormat="1">
      <c r="B2534" s="818"/>
      <c r="C2534" s="818"/>
      <c r="D2534" s="819"/>
      <c r="E2534" s="819"/>
      <c r="F2534" s="819"/>
      <c r="G2534" s="819"/>
      <c r="H2534" s="819"/>
      <c r="I2534" s="819"/>
      <c r="J2534" s="819"/>
      <c r="K2534" s="820"/>
      <c r="L2534" s="819"/>
      <c r="M2534" s="652"/>
      <c r="N2534" s="652"/>
      <c r="O2534" s="652"/>
    </row>
    <row r="2535" spans="2:15" s="619" customFormat="1">
      <c r="B2535" s="818"/>
      <c r="C2535" s="818"/>
      <c r="D2535" s="819"/>
      <c r="E2535" s="819"/>
      <c r="F2535" s="819"/>
      <c r="G2535" s="819"/>
      <c r="H2535" s="819"/>
      <c r="I2535" s="819"/>
      <c r="J2535" s="819"/>
      <c r="K2535" s="820"/>
      <c r="L2535" s="819"/>
      <c r="M2535" s="652"/>
      <c r="N2535" s="652"/>
      <c r="O2535" s="652"/>
    </row>
    <row r="2536" spans="2:15" s="619" customFormat="1">
      <c r="B2536" s="818"/>
      <c r="C2536" s="818"/>
      <c r="D2536" s="819"/>
      <c r="E2536" s="819"/>
      <c r="F2536" s="819"/>
      <c r="G2536" s="819"/>
      <c r="H2536" s="819"/>
      <c r="I2536" s="819"/>
      <c r="J2536" s="819"/>
      <c r="K2536" s="820"/>
      <c r="L2536" s="819"/>
      <c r="M2536" s="652"/>
      <c r="N2536" s="652"/>
      <c r="O2536" s="652"/>
    </row>
    <row r="2537" spans="2:15" s="619" customFormat="1">
      <c r="B2537" s="818"/>
      <c r="C2537" s="818"/>
      <c r="D2537" s="819"/>
      <c r="E2537" s="819"/>
      <c r="F2537" s="819"/>
      <c r="G2537" s="819"/>
      <c r="H2537" s="819"/>
      <c r="I2537" s="819"/>
      <c r="J2537" s="819"/>
      <c r="K2537" s="820"/>
      <c r="L2537" s="819"/>
      <c r="M2537" s="652"/>
      <c r="N2537" s="652"/>
      <c r="O2537" s="652"/>
    </row>
    <row r="2538" spans="2:15" s="619" customFormat="1">
      <c r="B2538" s="818"/>
      <c r="C2538" s="818"/>
      <c r="D2538" s="819"/>
      <c r="E2538" s="819"/>
      <c r="F2538" s="819"/>
      <c r="G2538" s="819"/>
      <c r="H2538" s="819"/>
      <c r="I2538" s="819"/>
      <c r="J2538" s="819"/>
      <c r="K2538" s="820"/>
      <c r="L2538" s="819"/>
      <c r="M2538" s="652"/>
      <c r="N2538" s="652"/>
      <c r="O2538" s="652"/>
    </row>
    <row r="2539" spans="2:15" s="619" customFormat="1">
      <c r="B2539" s="818"/>
      <c r="C2539" s="818"/>
      <c r="D2539" s="819"/>
      <c r="E2539" s="819"/>
      <c r="F2539" s="819"/>
      <c r="G2539" s="819"/>
      <c r="H2539" s="819"/>
      <c r="I2539" s="819"/>
      <c r="J2539" s="819"/>
      <c r="K2539" s="820"/>
      <c r="L2539" s="819"/>
      <c r="M2539" s="652"/>
      <c r="N2539" s="652"/>
      <c r="O2539" s="652"/>
    </row>
    <row r="2540" spans="2:15" s="619" customFormat="1">
      <c r="B2540" s="818"/>
      <c r="C2540" s="818"/>
      <c r="D2540" s="819"/>
      <c r="E2540" s="819"/>
      <c r="F2540" s="819"/>
      <c r="G2540" s="819"/>
      <c r="H2540" s="819"/>
      <c r="I2540" s="819"/>
      <c r="J2540" s="819"/>
      <c r="K2540" s="820"/>
      <c r="L2540" s="819"/>
      <c r="M2540" s="652"/>
      <c r="N2540" s="652"/>
      <c r="O2540" s="652"/>
    </row>
    <row r="2541" spans="2:15" s="619" customFormat="1">
      <c r="B2541" s="818"/>
      <c r="C2541" s="818"/>
      <c r="D2541" s="819"/>
      <c r="E2541" s="819"/>
      <c r="F2541" s="819"/>
      <c r="G2541" s="819"/>
      <c r="H2541" s="819"/>
      <c r="I2541" s="819"/>
      <c r="J2541" s="819"/>
      <c r="K2541" s="820"/>
      <c r="L2541" s="819"/>
      <c r="M2541" s="652"/>
      <c r="N2541" s="652"/>
      <c r="O2541" s="652"/>
    </row>
    <row r="2542" spans="2:15" s="619" customFormat="1">
      <c r="B2542" s="818"/>
      <c r="C2542" s="818"/>
      <c r="D2542" s="819"/>
      <c r="E2542" s="819"/>
      <c r="F2542" s="819"/>
      <c r="G2542" s="819"/>
      <c r="H2542" s="819"/>
      <c r="I2542" s="819"/>
      <c r="J2542" s="819"/>
      <c r="K2542" s="820"/>
      <c r="L2542" s="819"/>
      <c r="M2542" s="652"/>
      <c r="N2542" s="652"/>
      <c r="O2542" s="652"/>
    </row>
    <row r="2543" spans="2:15" s="619" customFormat="1">
      <c r="B2543" s="818"/>
      <c r="C2543" s="818"/>
      <c r="D2543" s="819"/>
      <c r="E2543" s="819"/>
      <c r="F2543" s="819"/>
      <c r="G2543" s="819"/>
      <c r="H2543" s="819"/>
      <c r="I2543" s="819"/>
      <c r="J2543" s="819"/>
      <c r="K2543" s="820"/>
      <c r="L2543" s="819"/>
      <c r="M2543" s="652"/>
      <c r="N2543" s="652"/>
      <c r="O2543" s="652"/>
    </row>
    <row r="2544" spans="2:15" s="619" customFormat="1">
      <c r="B2544" s="818"/>
      <c r="C2544" s="818"/>
      <c r="D2544" s="819"/>
      <c r="E2544" s="819"/>
      <c r="F2544" s="819"/>
      <c r="G2544" s="819"/>
      <c r="H2544" s="819"/>
      <c r="I2544" s="819"/>
      <c r="J2544" s="819"/>
      <c r="K2544" s="820"/>
      <c r="L2544" s="819"/>
      <c r="M2544" s="652"/>
      <c r="N2544" s="652"/>
      <c r="O2544" s="652"/>
    </row>
    <row r="2545" spans="2:15" s="619" customFormat="1">
      <c r="B2545" s="818"/>
      <c r="C2545" s="818"/>
      <c r="D2545" s="819"/>
      <c r="E2545" s="819"/>
      <c r="F2545" s="819"/>
      <c r="G2545" s="819"/>
      <c r="H2545" s="819"/>
      <c r="I2545" s="819"/>
      <c r="J2545" s="819"/>
      <c r="K2545" s="820"/>
      <c r="L2545" s="819"/>
      <c r="M2545" s="652"/>
      <c r="N2545" s="652"/>
      <c r="O2545" s="652"/>
    </row>
    <row r="2546" spans="2:15" s="619" customFormat="1">
      <c r="B2546" s="818"/>
      <c r="C2546" s="818"/>
      <c r="D2546" s="819"/>
      <c r="E2546" s="819"/>
      <c r="F2546" s="819"/>
      <c r="G2546" s="819"/>
      <c r="H2546" s="819"/>
      <c r="I2546" s="819"/>
      <c r="J2546" s="819"/>
      <c r="K2546" s="820"/>
      <c r="L2546" s="819"/>
      <c r="M2546" s="652"/>
      <c r="N2546" s="652"/>
      <c r="O2546" s="652"/>
    </row>
    <row r="2547" spans="2:15" s="619" customFormat="1">
      <c r="B2547" s="818"/>
      <c r="C2547" s="818"/>
      <c r="D2547" s="819"/>
      <c r="E2547" s="819"/>
      <c r="F2547" s="819"/>
      <c r="G2547" s="819"/>
      <c r="H2547" s="819"/>
      <c r="I2547" s="819"/>
      <c r="J2547" s="819"/>
      <c r="K2547" s="820"/>
      <c r="L2547" s="819"/>
      <c r="M2547" s="652"/>
      <c r="N2547" s="652"/>
      <c r="O2547" s="652"/>
    </row>
    <row r="2548" spans="2:15" s="619" customFormat="1">
      <c r="B2548" s="818"/>
      <c r="C2548" s="818"/>
      <c r="D2548" s="819"/>
      <c r="E2548" s="819"/>
      <c r="F2548" s="819"/>
      <c r="G2548" s="819"/>
      <c r="H2548" s="819"/>
      <c r="I2548" s="819"/>
      <c r="J2548" s="819"/>
      <c r="K2548" s="820"/>
      <c r="L2548" s="819"/>
      <c r="M2548" s="652"/>
      <c r="N2548" s="652"/>
      <c r="O2548" s="652"/>
    </row>
    <row r="2549" spans="2:15" s="619" customFormat="1">
      <c r="B2549" s="818"/>
      <c r="C2549" s="818"/>
      <c r="D2549" s="819"/>
      <c r="E2549" s="819"/>
      <c r="F2549" s="819"/>
      <c r="G2549" s="819"/>
      <c r="H2549" s="819"/>
      <c r="I2549" s="819"/>
      <c r="J2549" s="819"/>
      <c r="K2549" s="820"/>
      <c r="L2549" s="819"/>
      <c r="M2549" s="652"/>
      <c r="N2549" s="652"/>
      <c r="O2549" s="652"/>
    </row>
    <row r="2550" spans="2:15" s="619" customFormat="1">
      <c r="B2550" s="818"/>
      <c r="C2550" s="818"/>
      <c r="D2550" s="819"/>
      <c r="E2550" s="819"/>
      <c r="F2550" s="819"/>
      <c r="G2550" s="819"/>
      <c r="H2550" s="819"/>
      <c r="I2550" s="819"/>
      <c r="J2550" s="819"/>
      <c r="K2550" s="820"/>
      <c r="L2550" s="819"/>
      <c r="M2550" s="652"/>
      <c r="N2550" s="652"/>
      <c r="O2550" s="652"/>
    </row>
    <row r="2551" spans="2:15" s="619" customFormat="1">
      <c r="B2551" s="818"/>
      <c r="C2551" s="818"/>
      <c r="D2551" s="819"/>
      <c r="E2551" s="819"/>
      <c r="F2551" s="819"/>
      <c r="G2551" s="819"/>
      <c r="H2551" s="819"/>
      <c r="I2551" s="819"/>
      <c r="J2551" s="819"/>
      <c r="K2551" s="820"/>
      <c r="L2551" s="819"/>
      <c r="M2551" s="652"/>
      <c r="N2551" s="652"/>
      <c r="O2551" s="652"/>
    </row>
    <row r="2552" spans="2:15" s="619" customFormat="1">
      <c r="B2552" s="818"/>
      <c r="C2552" s="818"/>
      <c r="D2552" s="819"/>
      <c r="E2552" s="819"/>
      <c r="F2552" s="819"/>
      <c r="G2552" s="819"/>
      <c r="H2552" s="819"/>
      <c r="I2552" s="819"/>
      <c r="J2552" s="819"/>
      <c r="K2552" s="820"/>
      <c r="L2552" s="819"/>
      <c r="M2552" s="652"/>
      <c r="N2552" s="652"/>
      <c r="O2552" s="652"/>
    </row>
    <row r="2553" spans="2:15" s="619" customFormat="1">
      <c r="B2553" s="818"/>
      <c r="C2553" s="818"/>
      <c r="D2553" s="819"/>
      <c r="E2553" s="819"/>
      <c r="F2553" s="819"/>
      <c r="G2553" s="819"/>
      <c r="H2553" s="819"/>
      <c r="I2553" s="819"/>
      <c r="J2553" s="819"/>
      <c r="K2553" s="820"/>
      <c r="L2553" s="819"/>
      <c r="M2553" s="652"/>
      <c r="N2553" s="652"/>
      <c r="O2553" s="652"/>
    </row>
    <row r="2554" spans="2:15" s="619" customFormat="1">
      <c r="B2554" s="818"/>
      <c r="C2554" s="818"/>
      <c r="D2554" s="819"/>
      <c r="E2554" s="819"/>
      <c r="F2554" s="819"/>
      <c r="G2554" s="819"/>
      <c r="H2554" s="819"/>
      <c r="I2554" s="819"/>
      <c r="J2554" s="819"/>
      <c r="K2554" s="820"/>
      <c r="L2554" s="819"/>
      <c r="M2554" s="652"/>
      <c r="N2554" s="652"/>
      <c r="O2554" s="652"/>
    </row>
    <row r="2555" spans="2:15" s="619" customFormat="1">
      <c r="B2555" s="818"/>
      <c r="C2555" s="818"/>
      <c r="D2555" s="819"/>
      <c r="E2555" s="819"/>
      <c r="F2555" s="819"/>
      <c r="G2555" s="819"/>
      <c r="H2555" s="819"/>
      <c r="I2555" s="819"/>
      <c r="J2555" s="819"/>
      <c r="K2555" s="820"/>
      <c r="L2555" s="819"/>
      <c r="M2555" s="652"/>
      <c r="N2555" s="652"/>
      <c r="O2555" s="652"/>
    </row>
    <row r="2556" spans="2:15" s="619" customFormat="1">
      <c r="B2556" s="818"/>
      <c r="C2556" s="818"/>
      <c r="D2556" s="819"/>
      <c r="E2556" s="819"/>
      <c r="F2556" s="819"/>
      <c r="G2556" s="819"/>
      <c r="H2556" s="819"/>
      <c r="I2556" s="819"/>
      <c r="J2556" s="819"/>
      <c r="K2556" s="820"/>
      <c r="L2556" s="819"/>
      <c r="M2556" s="652"/>
      <c r="N2556" s="652"/>
      <c r="O2556" s="652"/>
    </row>
    <row r="2557" spans="2:15" s="619" customFormat="1">
      <c r="B2557" s="818"/>
      <c r="C2557" s="818"/>
      <c r="D2557" s="819"/>
      <c r="E2557" s="819"/>
      <c r="F2557" s="819"/>
      <c r="G2557" s="819"/>
      <c r="H2557" s="819"/>
      <c r="I2557" s="819"/>
      <c r="J2557" s="819"/>
      <c r="K2557" s="820"/>
      <c r="L2557" s="819"/>
      <c r="M2557" s="652"/>
      <c r="N2557" s="652"/>
      <c r="O2557" s="652"/>
    </row>
    <row r="2558" spans="2:15" s="619" customFormat="1">
      <c r="B2558" s="818"/>
      <c r="C2558" s="818"/>
      <c r="D2558" s="819"/>
      <c r="E2558" s="819"/>
      <c r="F2558" s="819"/>
      <c r="G2558" s="819"/>
      <c r="H2558" s="819"/>
      <c r="I2558" s="819"/>
      <c r="J2558" s="819"/>
      <c r="K2558" s="820"/>
      <c r="L2558" s="819"/>
      <c r="M2558" s="652"/>
      <c r="N2558" s="652"/>
      <c r="O2558" s="652"/>
    </row>
    <row r="2559" spans="2:15" s="619" customFormat="1">
      <c r="B2559" s="818"/>
      <c r="C2559" s="818"/>
      <c r="D2559" s="819"/>
      <c r="E2559" s="819"/>
      <c r="F2559" s="819"/>
      <c r="G2559" s="819"/>
      <c r="H2559" s="819"/>
      <c r="I2559" s="819"/>
      <c r="J2559" s="819"/>
      <c r="K2559" s="820"/>
      <c r="L2559" s="819"/>
      <c r="M2559" s="652"/>
      <c r="N2559" s="652"/>
      <c r="O2559" s="652"/>
    </row>
    <row r="2560" spans="2:15" s="619" customFormat="1">
      <c r="B2560" s="818"/>
      <c r="C2560" s="818"/>
      <c r="D2560" s="819"/>
      <c r="E2560" s="819"/>
      <c r="F2560" s="819"/>
      <c r="G2560" s="819"/>
      <c r="H2560" s="819"/>
      <c r="I2560" s="819"/>
      <c r="J2560" s="819"/>
      <c r="K2560" s="820"/>
      <c r="L2560" s="819"/>
      <c r="M2560" s="652"/>
      <c r="N2560" s="652"/>
      <c r="O2560" s="652"/>
    </row>
    <row r="2561" spans="2:15" s="619" customFormat="1">
      <c r="B2561" s="818"/>
      <c r="C2561" s="818"/>
      <c r="D2561" s="819"/>
      <c r="E2561" s="819"/>
      <c r="F2561" s="819"/>
      <c r="G2561" s="819"/>
      <c r="H2561" s="819"/>
      <c r="I2561" s="819"/>
      <c r="J2561" s="819"/>
      <c r="K2561" s="820"/>
      <c r="L2561" s="819"/>
      <c r="M2561" s="652"/>
      <c r="N2561" s="652"/>
      <c r="O2561" s="652"/>
    </row>
    <row r="2562" spans="2:15" s="619" customFormat="1">
      <c r="B2562" s="818"/>
      <c r="C2562" s="818"/>
      <c r="D2562" s="819"/>
      <c r="E2562" s="819"/>
      <c r="F2562" s="819"/>
      <c r="G2562" s="819"/>
      <c r="H2562" s="819"/>
      <c r="I2562" s="819"/>
      <c r="J2562" s="819"/>
      <c r="K2562" s="820"/>
      <c r="L2562" s="819"/>
      <c r="M2562" s="652"/>
      <c r="N2562" s="652"/>
      <c r="O2562" s="652"/>
    </row>
    <row r="2563" spans="2:15" s="619" customFormat="1">
      <c r="B2563" s="818"/>
      <c r="C2563" s="818"/>
      <c r="D2563" s="819"/>
      <c r="E2563" s="819"/>
      <c r="F2563" s="819"/>
      <c r="G2563" s="819"/>
      <c r="H2563" s="819"/>
      <c r="I2563" s="819"/>
      <c r="J2563" s="819"/>
      <c r="K2563" s="820"/>
      <c r="L2563" s="819"/>
      <c r="M2563" s="652"/>
      <c r="N2563" s="652"/>
      <c r="O2563" s="652"/>
    </row>
    <row r="2564" spans="2:15" s="619" customFormat="1">
      <c r="B2564" s="818"/>
      <c r="C2564" s="818"/>
      <c r="D2564" s="819"/>
      <c r="E2564" s="819"/>
      <c r="F2564" s="819"/>
      <c r="G2564" s="819"/>
      <c r="H2564" s="819"/>
      <c r="I2564" s="819"/>
      <c r="J2564" s="819"/>
      <c r="K2564" s="820"/>
      <c r="L2564" s="819"/>
      <c r="M2564" s="652"/>
      <c r="N2564" s="652"/>
      <c r="O2564" s="652"/>
    </row>
    <row r="2565" spans="2:15" s="619" customFormat="1">
      <c r="B2565" s="818"/>
      <c r="C2565" s="818"/>
      <c r="D2565" s="819"/>
      <c r="E2565" s="819"/>
      <c r="F2565" s="819"/>
      <c r="G2565" s="819"/>
      <c r="H2565" s="819"/>
      <c r="I2565" s="819"/>
      <c r="J2565" s="819"/>
      <c r="K2565" s="820"/>
      <c r="L2565" s="819"/>
      <c r="M2565" s="652"/>
      <c r="N2565" s="652"/>
      <c r="O2565" s="652"/>
    </row>
    <row r="2566" spans="2:15" s="619" customFormat="1">
      <c r="B2566" s="818"/>
      <c r="C2566" s="818"/>
      <c r="D2566" s="819"/>
      <c r="E2566" s="819"/>
      <c r="F2566" s="819"/>
      <c r="G2566" s="819"/>
      <c r="H2566" s="819"/>
      <c r="I2566" s="819"/>
      <c r="J2566" s="819"/>
      <c r="K2566" s="820"/>
      <c r="L2566" s="819"/>
      <c r="M2566" s="652"/>
      <c r="N2566" s="652"/>
      <c r="O2566" s="652"/>
    </row>
    <row r="2567" spans="2:15" s="619" customFormat="1">
      <c r="B2567" s="818"/>
      <c r="C2567" s="818"/>
      <c r="D2567" s="819"/>
      <c r="E2567" s="819"/>
      <c r="F2567" s="819"/>
      <c r="G2567" s="819"/>
      <c r="H2567" s="819"/>
      <c r="I2567" s="819"/>
      <c r="J2567" s="819"/>
      <c r="K2567" s="820"/>
      <c r="L2567" s="819"/>
      <c r="M2567" s="652"/>
      <c r="N2567" s="652"/>
      <c r="O2567" s="652"/>
    </row>
    <row r="2568" spans="2:15" s="619" customFormat="1">
      <c r="B2568" s="818"/>
      <c r="C2568" s="818"/>
      <c r="D2568" s="819"/>
      <c r="E2568" s="819"/>
      <c r="F2568" s="819"/>
      <c r="G2568" s="819"/>
      <c r="H2568" s="819"/>
      <c r="I2568" s="819"/>
      <c r="J2568" s="819"/>
      <c r="K2568" s="820"/>
      <c r="L2568" s="819"/>
      <c r="M2568" s="652"/>
      <c r="N2568" s="652"/>
      <c r="O2568" s="652"/>
    </row>
    <row r="2569" spans="2:15" s="619" customFormat="1">
      <c r="B2569" s="818"/>
      <c r="C2569" s="818"/>
      <c r="D2569" s="819"/>
      <c r="E2569" s="819"/>
      <c r="F2569" s="819"/>
      <c r="G2569" s="819"/>
      <c r="H2569" s="819"/>
      <c r="I2569" s="819"/>
      <c r="J2569" s="819"/>
      <c r="K2569" s="820"/>
      <c r="L2569" s="819"/>
      <c r="M2569" s="652"/>
      <c r="N2569" s="652"/>
      <c r="O2569" s="652"/>
    </row>
    <row r="2570" spans="2:15" s="619" customFormat="1">
      <c r="B2570" s="818"/>
      <c r="C2570" s="818"/>
      <c r="D2570" s="819"/>
      <c r="E2570" s="819"/>
      <c r="F2570" s="819"/>
      <c r="G2570" s="819"/>
      <c r="H2570" s="819"/>
      <c r="I2570" s="819"/>
      <c r="J2570" s="819"/>
      <c r="K2570" s="820"/>
      <c r="L2570" s="819"/>
      <c r="M2570" s="652"/>
      <c r="N2570" s="652"/>
      <c r="O2570" s="652"/>
    </row>
    <row r="2571" spans="2:15" s="619" customFormat="1">
      <c r="B2571" s="818"/>
      <c r="C2571" s="818"/>
      <c r="D2571" s="819"/>
      <c r="E2571" s="819"/>
      <c r="F2571" s="819"/>
      <c r="G2571" s="819"/>
      <c r="H2571" s="819"/>
      <c r="I2571" s="819"/>
      <c r="J2571" s="819"/>
      <c r="K2571" s="820"/>
      <c r="L2571" s="819"/>
      <c r="M2571" s="652"/>
      <c r="N2571" s="652"/>
      <c r="O2571" s="652"/>
    </row>
    <row r="2572" spans="2:15" s="619" customFormat="1">
      <c r="B2572" s="818"/>
      <c r="C2572" s="818"/>
      <c r="D2572" s="819"/>
      <c r="E2572" s="819"/>
      <c r="F2572" s="819"/>
      <c r="G2572" s="819"/>
      <c r="H2572" s="819"/>
      <c r="I2572" s="819"/>
      <c r="J2572" s="819"/>
      <c r="K2572" s="820"/>
      <c r="L2572" s="819"/>
      <c r="M2572" s="652"/>
      <c r="N2572" s="652"/>
      <c r="O2572" s="652"/>
    </row>
    <row r="2573" spans="2:15" s="619" customFormat="1">
      <c r="B2573" s="818"/>
      <c r="C2573" s="818"/>
      <c r="D2573" s="819"/>
      <c r="E2573" s="819"/>
      <c r="F2573" s="819"/>
      <c r="G2573" s="819"/>
      <c r="H2573" s="819"/>
      <c r="I2573" s="819"/>
      <c r="J2573" s="819"/>
      <c r="K2573" s="820"/>
      <c r="L2573" s="819"/>
      <c r="M2573" s="652"/>
      <c r="N2573" s="652"/>
      <c r="O2573" s="652"/>
    </row>
    <row r="2574" spans="2:15" s="619" customFormat="1">
      <c r="B2574" s="818"/>
      <c r="C2574" s="818"/>
      <c r="D2574" s="819"/>
      <c r="E2574" s="819"/>
      <c r="F2574" s="819"/>
      <c r="G2574" s="819"/>
      <c r="H2574" s="819"/>
      <c r="I2574" s="819"/>
      <c r="J2574" s="819"/>
      <c r="K2574" s="820"/>
      <c r="L2574" s="819"/>
      <c r="M2574" s="652"/>
      <c r="N2574" s="652"/>
      <c r="O2574" s="652"/>
    </row>
    <row r="2575" spans="2:15" s="619" customFormat="1">
      <c r="B2575" s="818"/>
      <c r="C2575" s="818"/>
      <c r="D2575" s="819"/>
      <c r="E2575" s="819"/>
      <c r="F2575" s="819"/>
      <c r="G2575" s="819"/>
      <c r="H2575" s="819"/>
      <c r="I2575" s="819"/>
      <c r="J2575" s="819"/>
      <c r="K2575" s="820"/>
      <c r="L2575" s="819"/>
      <c r="M2575" s="652"/>
      <c r="N2575" s="652"/>
      <c r="O2575" s="652"/>
    </row>
    <row r="2576" spans="2:15" s="619" customFormat="1">
      <c r="B2576" s="818"/>
      <c r="C2576" s="818"/>
      <c r="D2576" s="819"/>
      <c r="E2576" s="819"/>
      <c r="F2576" s="819"/>
      <c r="G2576" s="819"/>
      <c r="H2576" s="819"/>
      <c r="I2576" s="819"/>
      <c r="J2576" s="819"/>
      <c r="K2576" s="820"/>
      <c r="L2576" s="819"/>
      <c r="M2576" s="652"/>
      <c r="N2576" s="652"/>
      <c r="O2576" s="652"/>
    </row>
    <row r="2577" spans="2:15" s="619" customFormat="1">
      <c r="B2577" s="818"/>
      <c r="C2577" s="818"/>
      <c r="D2577" s="819"/>
      <c r="E2577" s="819"/>
      <c r="F2577" s="819"/>
      <c r="G2577" s="819"/>
      <c r="H2577" s="819"/>
      <c r="I2577" s="819"/>
      <c r="J2577" s="819"/>
      <c r="K2577" s="820"/>
      <c r="L2577" s="819"/>
      <c r="M2577" s="652"/>
      <c r="N2577" s="652"/>
      <c r="O2577" s="652"/>
    </row>
    <row r="2578" spans="2:15" s="619" customFormat="1">
      <c r="B2578" s="818"/>
      <c r="C2578" s="818"/>
      <c r="D2578" s="819"/>
      <c r="E2578" s="819"/>
      <c r="F2578" s="819"/>
      <c r="G2578" s="819"/>
      <c r="H2578" s="819"/>
      <c r="I2578" s="819"/>
      <c r="J2578" s="819"/>
      <c r="K2578" s="820"/>
      <c r="L2578" s="819"/>
      <c r="M2578" s="652"/>
      <c r="N2578" s="652"/>
      <c r="O2578" s="652"/>
    </row>
    <row r="2579" spans="2:15" s="619" customFormat="1">
      <c r="B2579" s="818"/>
      <c r="C2579" s="818"/>
      <c r="D2579" s="819"/>
      <c r="E2579" s="819"/>
      <c r="F2579" s="819"/>
      <c r="G2579" s="819"/>
      <c r="H2579" s="819"/>
      <c r="I2579" s="819"/>
      <c r="J2579" s="819"/>
      <c r="K2579" s="820"/>
      <c r="L2579" s="819"/>
      <c r="M2579" s="652"/>
      <c r="N2579" s="652"/>
      <c r="O2579" s="652"/>
    </row>
    <row r="2580" spans="2:15" s="619" customFormat="1">
      <c r="B2580" s="818"/>
      <c r="C2580" s="818"/>
      <c r="D2580" s="819"/>
      <c r="E2580" s="819"/>
      <c r="F2580" s="819"/>
      <c r="G2580" s="819"/>
      <c r="H2580" s="819"/>
      <c r="I2580" s="819"/>
      <c r="J2580" s="819"/>
      <c r="K2580" s="820"/>
      <c r="L2580" s="819"/>
      <c r="M2580" s="652"/>
      <c r="N2580" s="652"/>
      <c r="O2580" s="652"/>
    </row>
    <row r="2581" spans="2:15" s="619" customFormat="1">
      <c r="B2581" s="818"/>
      <c r="C2581" s="818"/>
      <c r="D2581" s="819"/>
      <c r="E2581" s="819"/>
      <c r="F2581" s="819"/>
      <c r="G2581" s="819"/>
      <c r="H2581" s="819"/>
      <c r="I2581" s="819"/>
      <c r="J2581" s="819"/>
      <c r="K2581" s="820"/>
      <c r="L2581" s="819"/>
      <c r="M2581" s="652"/>
      <c r="N2581" s="652"/>
      <c r="O2581" s="652"/>
    </row>
    <row r="2582" spans="2:15" s="619" customFormat="1">
      <c r="B2582" s="818"/>
      <c r="C2582" s="818"/>
      <c r="D2582" s="819"/>
      <c r="E2582" s="819"/>
      <c r="F2582" s="819"/>
      <c r="G2582" s="819"/>
      <c r="H2582" s="819"/>
      <c r="I2582" s="819"/>
      <c r="J2582" s="819"/>
      <c r="K2582" s="820"/>
      <c r="L2582" s="819"/>
      <c r="M2582" s="652"/>
      <c r="N2582" s="652"/>
      <c r="O2582" s="652"/>
    </row>
    <row r="2583" spans="2:15" s="619" customFormat="1">
      <c r="B2583" s="818"/>
      <c r="C2583" s="818"/>
      <c r="D2583" s="819"/>
      <c r="E2583" s="819"/>
      <c r="F2583" s="819"/>
      <c r="G2583" s="819"/>
      <c r="H2583" s="819"/>
      <c r="I2583" s="819"/>
      <c r="J2583" s="819"/>
      <c r="K2583" s="820"/>
      <c r="L2583" s="819"/>
      <c r="M2583" s="652"/>
      <c r="N2583" s="652"/>
      <c r="O2583" s="652"/>
    </row>
    <row r="2584" spans="2:15" s="619" customFormat="1">
      <c r="B2584" s="818"/>
      <c r="C2584" s="818"/>
      <c r="D2584" s="819"/>
      <c r="E2584" s="819"/>
      <c r="F2584" s="819"/>
      <c r="G2584" s="819"/>
      <c r="H2584" s="819"/>
      <c r="I2584" s="819"/>
      <c r="J2584" s="819"/>
      <c r="K2584" s="820"/>
      <c r="L2584" s="819"/>
      <c r="M2584" s="652"/>
      <c r="N2584" s="652"/>
      <c r="O2584" s="652"/>
    </row>
    <row r="2585" spans="2:15" s="619" customFormat="1">
      <c r="B2585" s="818"/>
      <c r="C2585" s="818"/>
      <c r="D2585" s="819"/>
      <c r="E2585" s="819"/>
      <c r="F2585" s="819"/>
      <c r="G2585" s="819"/>
      <c r="H2585" s="819"/>
      <c r="I2585" s="819"/>
      <c r="J2585" s="819"/>
      <c r="K2585" s="820"/>
      <c r="L2585" s="819"/>
      <c r="M2585" s="652"/>
      <c r="N2585" s="652"/>
      <c r="O2585" s="652"/>
    </row>
    <row r="2586" spans="2:15" s="619" customFormat="1">
      <c r="B2586" s="818"/>
      <c r="C2586" s="818"/>
      <c r="D2586" s="819"/>
      <c r="E2586" s="819"/>
      <c r="F2586" s="819"/>
      <c r="G2586" s="819"/>
      <c r="H2586" s="819"/>
      <c r="I2586" s="819"/>
      <c r="J2586" s="819"/>
      <c r="K2586" s="820"/>
      <c r="L2586" s="819"/>
      <c r="M2586" s="652"/>
      <c r="N2586" s="652"/>
      <c r="O2586" s="652"/>
    </row>
    <row r="2587" spans="2:15" s="619" customFormat="1">
      <c r="B2587" s="818"/>
      <c r="C2587" s="818"/>
      <c r="D2587" s="819"/>
      <c r="E2587" s="819"/>
      <c r="F2587" s="819"/>
      <c r="G2587" s="819"/>
      <c r="H2587" s="819"/>
      <c r="I2587" s="819"/>
      <c r="J2587" s="819"/>
      <c r="K2587" s="820"/>
      <c r="L2587" s="819"/>
      <c r="M2587" s="652"/>
      <c r="N2587" s="652"/>
      <c r="O2587" s="652"/>
    </row>
    <row r="2588" spans="2:15" s="619" customFormat="1">
      <c r="B2588" s="818"/>
      <c r="C2588" s="818"/>
      <c r="D2588" s="819"/>
      <c r="E2588" s="819"/>
      <c r="F2588" s="819"/>
      <c r="G2588" s="819"/>
      <c r="H2588" s="819"/>
      <c r="I2588" s="819"/>
      <c r="J2588" s="819"/>
      <c r="K2588" s="820"/>
      <c r="L2588" s="819"/>
      <c r="M2588" s="652"/>
      <c r="N2588" s="652"/>
      <c r="O2588" s="652"/>
    </row>
    <row r="2589" spans="2:15" s="619" customFormat="1">
      <c r="B2589" s="818"/>
      <c r="C2589" s="818"/>
      <c r="D2589" s="819"/>
      <c r="E2589" s="819"/>
      <c r="F2589" s="819"/>
      <c r="G2589" s="819"/>
      <c r="H2589" s="819"/>
      <c r="I2589" s="819"/>
      <c r="J2589" s="819"/>
      <c r="K2589" s="820"/>
      <c r="L2589" s="819"/>
      <c r="M2589" s="652"/>
      <c r="N2589" s="652"/>
      <c r="O2589" s="652"/>
    </row>
    <row r="2590" spans="2:15" s="619" customFormat="1">
      <c r="B2590" s="818"/>
      <c r="C2590" s="818"/>
      <c r="D2590" s="819"/>
      <c r="E2590" s="819"/>
      <c r="F2590" s="819"/>
      <c r="G2590" s="819"/>
      <c r="H2590" s="819"/>
      <c r="I2590" s="819"/>
      <c r="J2590" s="819"/>
      <c r="K2590" s="820"/>
      <c r="L2590" s="819"/>
      <c r="M2590" s="652"/>
      <c r="N2590" s="652"/>
      <c r="O2590" s="652"/>
    </row>
    <row r="2591" spans="2:15" s="619" customFormat="1">
      <c r="B2591" s="818"/>
      <c r="C2591" s="818"/>
      <c r="D2591" s="819"/>
      <c r="E2591" s="819"/>
      <c r="F2591" s="819"/>
      <c r="G2591" s="819"/>
      <c r="H2591" s="819"/>
      <c r="I2591" s="819"/>
      <c r="J2591" s="819"/>
      <c r="K2591" s="820"/>
      <c r="L2591" s="819"/>
      <c r="M2591" s="652"/>
      <c r="N2591" s="652"/>
      <c r="O2591" s="652"/>
    </row>
    <row r="2592" spans="2:15" s="619" customFormat="1">
      <c r="B2592" s="818"/>
      <c r="C2592" s="818"/>
      <c r="D2592" s="819"/>
      <c r="E2592" s="819"/>
      <c r="F2592" s="819"/>
      <c r="G2592" s="819"/>
      <c r="H2592" s="819"/>
      <c r="I2592" s="819"/>
      <c r="J2592" s="819"/>
      <c r="K2592" s="820"/>
      <c r="L2592" s="819"/>
      <c r="M2592" s="652"/>
      <c r="N2592" s="652"/>
      <c r="O2592" s="652"/>
    </row>
    <row r="2593" spans="2:15" s="619" customFormat="1">
      <c r="B2593" s="818"/>
      <c r="C2593" s="818"/>
      <c r="D2593" s="819"/>
      <c r="E2593" s="819"/>
      <c r="F2593" s="819"/>
      <c r="G2593" s="819"/>
      <c r="H2593" s="819"/>
      <c r="I2593" s="819"/>
      <c r="J2593" s="819"/>
      <c r="K2593" s="820"/>
      <c r="L2593" s="819"/>
      <c r="M2593" s="652"/>
      <c r="N2593" s="652"/>
      <c r="O2593" s="652"/>
    </row>
    <row r="2594" spans="2:15" s="619" customFormat="1">
      <c r="B2594" s="818"/>
      <c r="C2594" s="818"/>
      <c r="D2594" s="819"/>
      <c r="E2594" s="819"/>
      <c r="F2594" s="819"/>
      <c r="G2594" s="819"/>
      <c r="H2594" s="819"/>
      <c r="I2594" s="819"/>
      <c r="J2594" s="819"/>
      <c r="K2594" s="820"/>
      <c r="L2594" s="819"/>
      <c r="M2594" s="652"/>
      <c r="N2594" s="652"/>
      <c r="O2594" s="652"/>
    </row>
    <row r="2595" spans="2:15" s="619" customFormat="1">
      <c r="B2595" s="818"/>
      <c r="C2595" s="818"/>
      <c r="D2595" s="819"/>
      <c r="E2595" s="819"/>
      <c r="F2595" s="819"/>
      <c r="G2595" s="819"/>
      <c r="H2595" s="819"/>
      <c r="I2595" s="819"/>
      <c r="J2595" s="819"/>
      <c r="K2595" s="820"/>
      <c r="L2595" s="819"/>
      <c r="M2595" s="652"/>
      <c r="N2595" s="652"/>
      <c r="O2595" s="652"/>
    </row>
    <row r="2596" spans="2:15" s="619" customFormat="1">
      <c r="B2596" s="818"/>
      <c r="C2596" s="818"/>
      <c r="D2596" s="819"/>
      <c r="E2596" s="819"/>
      <c r="F2596" s="819"/>
      <c r="G2596" s="819"/>
      <c r="H2596" s="819"/>
      <c r="I2596" s="819"/>
      <c r="J2596" s="819"/>
      <c r="K2596" s="820"/>
      <c r="L2596" s="819"/>
      <c r="M2596" s="652"/>
      <c r="N2596" s="652"/>
      <c r="O2596" s="652"/>
    </row>
    <row r="2597" spans="2:15" s="619" customFormat="1">
      <c r="B2597" s="818"/>
      <c r="C2597" s="818"/>
      <c r="D2597" s="819"/>
      <c r="E2597" s="819"/>
      <c r="F2597" s="819"/>
      <c r="G2597" s="819"/>
      <c r="H2597" s="819"/>
      <c r="I2597" s="819"/>
      <c r="J2597" s="819"/>
      <c r="K2597" s="820"/>
      <c r="L2597" s="819"/>
      <c r="M2597" s="652"/>
      <c r="N2597" s="652"/>
      <c r="O2597" s="652"/>
    </row>
    <row r="2598" spans="2:15" s="619" customFormat="1">
      <c r="B2598" s="818"/>
      <c r="C2598" s="818"/>
      <c r="D2598" s="819"/>
      <c r="E2598" s="819"/>
      <c r="F2598" s="819"/>
      <c r="G2598" s="819"/>
      <c r="H2598" s="819"/>
      <c r="I2598" s="819"/>
      <c r="J2598" s="819"/>
      <c r="K2598" s="820"/>
      <c r="L2598" s="819"/>
      <c r="M2598" s="652"/>
      <c r="N2598" s="652"/>
      <c r="O2598" s="652"/>
    </row>
    <row r="2599" spans="2:15" s="619" customFormat="1">
      <c r="B2599" s="818"/>
      <c r="C2599" s="818"/>
      <c r="D2599" s="819"/>
      <c r="E2599" s="819"/>
      <c r="F2599" s="819"/>
      <c r="G2599" s="819"/>
      <c r="H2599" s="819"/>
      <c r="I2599" s="819"/>
      <c r="J2599" s="819"/>
      <c r="K2599" s="820"/>
      <c r="L2599" s="819"/>
      <c r="M2599" s="652"/>
      <c r="N2599" s="652"/>
      <c r="O2599" s="652"/>
    </row>
    <row r="2600" spans="2:15" s="619" customFormat="1">
      <c r="B2600" s="818"/>
      <c r="C2600" s="818"/>
      <c r="D2600" s="819"/>
      <c r="E2600" s="819"/>
      <c r="F2600" s="819"/>
      <c r="G2600" s="819"/>
      <c r="H2600" s="819"/>
      <c r="I2600" s="819"/>
      <c r="J2600" s="819"/>
      <c r="K2600" s="820"/>
      <c r="L2600" s="819"/>
      <c r="M2600" s="652"/>
      <c r="N2600" s="652"/>
      <c r="O2600" s="652"/>
    </row>
    <row r="2601" spans="2:15" s="619" customFormat="1">
      <c r="B2601" s="818"/>
      <c r="C2601" s="818"/>
      <c r="D2601" s="819"/>
      <c r="E2601" s="819"/>
      <c r="F2601" s="819"/>
      <c r="G2601" s="819"/>
      <c r="H2601" s="819"/>
      <c r="I2601" s="819"/>
      <c r="J2601" s="819"/>
      <c r="K2601" s="820"/>
      <c r="L2601" s="819"/>
      <c r="M2601" s="652"/>
      <c r="N2601" s="652"/>
      <c r="O2601" s="652"/>
    </row>
    <row r="2602" spans="2:15" s="619" customFormat="1">
      <c r="B2602" s="818"/>
      <c r="C2602" s="818"/>
      <c r="D2602" s="819"/>
      <c r="E2602" s="819"/>
      <c r="F2602" s="819"/>
      <c r="G2602" s="819"/>
      <c r="H2602" s="819"/>
      <c r="I2602" s="819"/>
      <c r="J2602" s="819"/>
      <c r="K2602" s="820"/>
      <c r="L2602" s="819"/>
      <c r="M2602" s="652"/>
      <c r="N2602" s="652"/>
      <c r="O2602" s="652"/>
    </row>
    <row r="2603" spans="2:15" s="619" customFormat="1">
      <c r="B2603" s="818"/>
      <c r="C2603" s="818"/>
      <c r="D2603" s="819"/>
      <c r="E2603" s="819"/>
      <c r="F2603" s="819"/>
      <c r="G2603" s="819"/>
      <c r="H2603" s="819"/>
      <c r="I2603" s="819"/>
      <c r="J2603" s="819"/>
      <c r="K2603" s="820"/>
      <c r="L2603" s="819"/>
      <c r="M2603" s="652"/>
      <c r="N2603" s="652"/>
      <c r="O2603" s="652"/>
    </row>
    <row r="2604" spans="2:15" s="619" customFormat="1">
      <c r="B2604" s="818"/>
      <c r="C2604" s="818"/>
      <c r="D2604" s="819"/>
      <c r="E2604" s="819"/>
      <c r="F2604" s="819"/>
      <c r="G2604" s="819"/>
      <c r="H2604" s="819"/>
      <c r="I2604" s="819"/>
      <c r="J2604" s="819"/>
      <c r="K2604" s="820"/>
      <c r="L2604" s="819"/>
      <c r="M2604" s="652"/>
      <c r="N2604" s="652"/>
      <c r="O2604" s="652"/>
    </row>
    <row r="2605" spans="2:15" s="619" customFormat="1">
      <c r="B2605" s="818"/>
      <c r="C2605" s="818"/>
      <c r="D2605" s="819"/>
      <c r="E2605" s="819"/>
      <c r="F2605" s="819"/>
      <c r="G2605" s="819"/>
      <c r="H2605" s="819"/>
      <c r="I2605" s="819"/>
      <c r="J2605" s="819"/>
      <c r="K2605" s="820"/>
      <c r="L2605" s="819"/>
      <c r="M2605" s="652"/>
      <c r="N2605" s="652"/>
      <c r="O2605" s="652"/>
    </row>
    <row r="2606" spans="2:15" s="619" customFormat="1">
      <c r="B2606" s="818"/>
      <c r="C2606" s="818"/>
      <c r="D2606" s="819"/>
      <c r="E2606" s="819"/>
      <c r="F2606" s="819"/>
      <c r="G2606" s="819"/>
      <c r="H2606" s="819"/>
      <c r="I2606" s="819"/>
      <c r="J2606" s="819"/>
      <c r="K2606" s="820"/>
      <c r="L2606" s="819"/>
      <c r="M2606" s="652"/>
      <c r="N2606" s="652"/>
      <c r="O2606" s="652"/>
    </row>
    <row r="2607" spans="2:15" s="619" customFormat="1">
      <c r="B2607" s="818"/>
      <c r="C2607" s="818"/>
      <c r="D2607" s="819"/>
      <c r="E2607" s="819"/>
      <c r="F2607" s="819"/>
      <c r="G2607" s="819"/>
      <c r="H2607" s="819"/>
      <c r="I2607" s="819"/>
      <c r="J2607" s="819"/>
      <c r="K2607" s="820"/>
      <c r="L2607" s="819"/>
      <c r="M2607" s="652"/>
      <c r="N2607" s="652"/>
      <c r="O2607" s="652"/>
    </row>
    <row r="2608" spans="2:15" s="619" customFormat="1">
      <c r="B2608" s="818"/>
      <c r="C2608" s="818"/>
      <c r="D2608" s="819"/>
      <c r="E2608" s="819"/>
      <c r="F2608" s="819"/>
      <c r="G2608" s="819"/>
      <c r="H2608" s="819"/>
      <c r="I2608" s="819"/>
      <c r="J2608" s="819"/>
      <c r="K2608" s="820"/>
      <c r="L2608" s="819"/>
      <c r="M2608" s="652"/>
      <c r="N2608" s="652"/>
      <c r="O2608" s="652"/>
    </row>
    <row r="2609" spans="2:15" s="619" customFormat="1">
      <c r="B2609" s="818"/>
      <c r="C2609" s="818"/>
      <c r="D2609" s="819"/>
      <c r="E2609" s="819"/>
      <c r="F2609" s="819"/>
      <c r="G2609" s="819"/>
      <c r="H2609" s="819"/>
      <c r="I2609" s="819"/>
      <c r="J2609" s="819"/>
      <c r="K2609" s="820"/>
      <c r="L2609" s="819"/>
      <c r="M2609" s="652"/>
      <c r="N2609" s="652"/>
      <c r="O2609" s="652"/>
    </row>
    <row r="2610" spans="2:15" s="619" customFormat="1">
      <c r="B2610" s="818"/>
      <c r="C2610" s="818"/>
      <c r="D2610" s="819"/>
      <c r="E2610" s="819"/>
      <c r="F2610" s="819"/>
      <c r="G2610" s="819"/>
      <c r="H2610" s="819"/>
      <c r="I2610" s="819"/>
      <c r="J2610" s="819"/>
      <c r="K2610" s="820"/>
      <c r="L2610" s="819"/>
      <c r="M2610" s="652"/>
      <c r="N2610" s="652"/>
      <c r="O2610" s="652"/>
    </row>
    <row r="2611" spans="2:15" s="619" customFormat="1">
      <c r="B2611" s="818"/>
      <c r="C2611" s="818"/>
      <c r="D2611" s="819"/>
      <c r="E2611" s="819"/>
      <c r="F2611" s="819"/>
      <c r="G2611" s="819"/>
      <c r="H2611" s="819"/>
      <c r="I2611" s="819"/>
      <c r="J2611" s="819"/>
      <c r="K2611" s="820"/>
      <c r="L2611" s="819"/>
      <c r="M2611" s="652"/>
      <c r="N2611" s="652"/>
      <c r="O2611" s="652"/>
    </row>
    <row r="2612" spans="2:15" s="619" customFormat="1">
      <c r="B2612" s="818"/>
      <c r="C2612" s="818"/>
      <c r="D2612" s="819"/>
      <c r="E2612" s="819"/>
      <c r="F2612" s="819"/>
      <c r="G2612" s="819"/>
      <c r="H2612" s="819"/>
      <c r="I2612" s="819"/>
      <c r="J2612" s="819"/>
      <c r="K2612" s="820"/>
      <c r="L2612" s="819"/>
      <c r="M2612" s="652"/>
      <c r="N2612" s="652"/>
      <c r="O2612" s="652"/>
    </row>
    <row r="2613" spans="2:15" s="619" customFormat="1">
      <c r="B2613" s="818"/>
      <c r="C2613" s="818"/>
      <c r="D2613" s="819"/>
      <c r="E2613" s="819"/>
      <c r="F2613" s="819"/>
      <c r="G2613" s="819"/>
      <c r="H2613" s="819"/>
      <c r="I2613" s="819"/>
      <c r="J2613" s="819"/>
      <c r="K2613" s="820"/>
      <c r="L2613" s="819"/>
      <c r="M2613" s="652"/>
      <c r="N2613" s="652"/>
      <c r="O2613" s="652"/>
    </row>
    <row r="2614" spans="2:15" s="619" customFormat="1">
      <c r="B2614" s="818"/>
      <c r="C2614" s="818"/>
      <c r="D2614" s="819"/>
      <c r="E2614" s="819"/>
      <c r="F2614" s="819"/>
      <c r="G2614" s="819"/>
      <c r="H2614" s="819"/>
      <c r="I2614" s="819"/>
      <c r="J2614" s="819"/>
      <c r="K2614" s="820"/>
      <c r="L2614" s="819"/>
      <c r="M2614" s="652"/>
      <c r="N2614" s="652"/>
      <c r="O2614" s="652"/>
    </row>
    <row r="2615" spans="2:15" s="619" customFormat="1">
      <c r="B2615" s="818"/>
      <c r="C2615" s="818"/>
      <c r="D2615" s="819"/>
      <c r="E2615" s="819"/>
      <c r="F2615" s="819"/>
      <c r="G2615" s="819"/>
      <c r="H2615" s="819"/>
      <c r="I2615" s="819"/>
      <c r="J2615" s="819"/>
      <c r="K2615" s="820"/>
      <c r="L2615" s="819"/>
      <c r="M2615" s="652"/>
      <c r="N2615" s="652"/>
      <c r="O2615" s="652"/>
    </row>
    <row r="2616" spans="2:15" s="619" customFormat="1">
      <c r="B2616" s="818"/>
      <c r="C2616" s="818"/>
      <c r="D2616" s="819"/>
      <c r="E2616" s="819"/>
      <c r="F2616" s="819"/>
      <c r="G2616" s="819"/>
      <c r="H2616" s="819"/>
      <c r="I2616" s="819"/>
      <c r="J2616" s="819"/>
      <c r="K2616" s="820"/>
      <c r="L2616" s="819"/>
      <c r="M2616" s="652"/>
      <c r="N2616" s="652"/>
      <c r="O2616" s="652"/>
    </row>
    <row r="2617" spans="2:15" s="619" customFormat="1">
      <c r="B2617" s="818"/>
      <c r="C2617" s="818"/>
      <c r="D2617" s="819"/>
      <c r="E2617" s="819"/>
      <c r="F2617" s="819"/>
      <c r="G2617" s="819"/>
      <c r="H2617" s="819"/>
      <c r="I2617" s="819"/>
      <c r="J2617" s="819"/>
      <c r="K2617" s="820"/>
      <c r="L2617" s="819"/>
      <c r="M2617" s="652"/>
      <c r="N2617" s="652"/>
      <c r="O2617" s="652"/>
    </row>
    <row r="2618" spans="2:15" s="619" customFormat="1">
      <c r="B2618" s="818"/>
      <c r="C2618" s="818"/>
      <c r="D2618" s="819"/>
      <c r="E2618" s="819"/>
      <c r="F2618" s="819"/>
      <c r="G2618" s="819"/>
      <c r="H2618" s="819"/>
      <c r="I2618" s="819"/>
      <c r="J2618" s="819"/>
      <c r="K2618" s="820"/>
      <c r="L2618" s="819"/>
      <c r="M2618" s="652"/>
      <c r="N2618" s="652"/>
      <c r="O2618" s="652"/>
    </row>
    <row r="2619" spans="2:15" s="619" customFormat="1">
      <c r="B2619" s="818"/>
      <c r="C2619" s="818"/>
      <c r="D2619" s="819"/>
      <c r="E2619" s="819"/>
      <c r="F2619" s="819"/>
      <c r="G2619" s="819"/>
      <c r="H2619" s="819"/>
      <c r="I2619" s="819"/>
      <c r="J2619" s="819"/>
      <c r="K2619" s="820"/>
      <c r="L2619" s="819"/>
      <c r="M2619" s="652"/>
      <c r="N2619" s="652"/>
      <c r="O2619" s="652"/>
    </row>
    <row r="2620" spans="2:15" s="619" customFormat="1">
      <c r="B2620" s="818"/>
      <c r="C2620" s="818"/>
      <c r="D2620" s="819"/>
      <c r="E2620" s="819"/>
      <c r="F2620" s="819"/>
      <c r="G2620" s="819"/>
      <c r="H2620" s="819"/>
      <c r="I2620" s="819"/>
      <c r="J2620" s="819"/>
      <c r="K2620" s="820"/>
      <c r="L2620" s="819"/>
      <c r="M2620" s="652"/>
      <c r="N2620" s="652"/>
      <c r="O2620" s="652"/>
    </row>
    <row r="2621" spans="2:15" s="619" customFormat="1">
      <c r="B2621" s="818"/>
      <c r="C2621" s="818"/>
      <c r="D2621" s="819"/>
      <c r="E2621" s="819"/>
      <c r="F2621" s="819"/>
      <c r="G2621" s="819"/>
      <c r="H2621" s="819"/>
      <c r="I2621" s="819"/>
      <c r="J2621" s="819"/>
      <c r="K2621" s="820"/>
      <c r="L2621" s="819"/>
      <c r="M2621" s="652"/>
      <c r="N2621" s="652"/>
      <c r="O2621" s="652"/>
    </row>
    <row r="2622" spans="2:15" s="619" customFormat="1">
      <c r="B2622" s="818"/>
      <c r="C2622" s="818"/>
      <c r="D2622" s="819"/>
      <c r="E2622" s="819"/>
      <c r="F2622" s="819"/>
      <c r="G2622" s="819"/>
      <c r="H2622" s="819"/>
      <c r="I2622" s="819"/>
      <c r="J2622" s="819"/>
      <c r="K2622" s="820"/>
      <c r="L2622" s="819"/>
      <c r="M2622" s="652"/>
      <c r="N2622" s="652"/>
      <c r="O2622" s="652"/>
    </row>
    <row r="2623" spans="2:15" s="619" customFormat="1">
      <c r="B2623" s="818"/>
      <c r="C2623" s="818"/>
      <c r="D2623" s="819"/>
      <c r="E2623" s="819"/>
      <c r="F2623" s="819"/>
      <c r="G2623" s="819"/>
      <c r="H2623" s="819"/>
      <c r="I2623" s="819"/>
      <c r="J2623" s="819"/>
      <c r="K2623" s="820"/>
      <c r="L2623" s="819"/>
      <c r="M2623" s="652"/>
      <c r="N2623" s="652"/>
      <c r="O2623" s="652"/>
    </row>
    <row r="2624" spans="2:15" s="619" customFormat="1">
      <c r="B2624" s="818"/>
      <c r="C2624" s="818"/>
      <c r="D2624" s="819"/>
      <c r="E2624" s="819"/>
      <c r="F2624" s="819"/>
      <c r="G2624" s="819"/>
      <c r="H2624" s="819"/>
      <c r="I2624" s="819"/>
      <c r="J2624" s="819"/>
      <c r="K2624" s="820"/>
      <c r="L2624" s="819"/>
      <c r="M2624" s="652"/>
      <c r="N2624" s="652"/>
      <c r="O2624" s="652"/>
    </row>
    <row r="2625" spans="2:15" s="619" customFormat="1">
      <c r="B2625" s="818"/>
      <c r="C2625" s="818"/>
      <c r="D2625" s="819"/>
      <c r="E2625" s="819"/>
      <c r="F2625" s="819"/>
      <c r="G2625" s="819"/>
      <c r="H2625" s="819"/>
      <c r="I2625" s="819"/>
      <c r="J2625" s="819"/>
      <c r="K2625" s="820"/>
      <c r="L2625" s="819"/>
      <c r="M2625" s="652"/>
      <c r="N2625" s="652"/>
      <c r="O2625" s="652"/>
    </row>
    <row r="2626" spans="2:15" s="619" customFormat="1">
      <c r="B2626" s="818"/>
      <c r="C2626" s="818"/>
      <c r="D2626" s="819"/>
      <c r="E2626" s="819"/>
      <c r="F2626" s="819"/>
      <c r="G2626" s="819"/>
      <c r="H2626" s="819"/>
      <c r="I2626" s="819"/>
      <c r="J2626" s="819"/>
      <c r="K2626" s="820"/>
      <c r="L2626" s="819"/>
      <c r="M2626" s="652"/>
      <c r="N2626" s="652"/>
      <c r="O2626" s="652"/>
    </row>
    <row r="2627" spans="2:15" s="619" customFormat="1">
      <c r="B2627" s="818"/>
      <c r="C2627" s="818"/>
      <c r="D2627" s="819"/>
      <c r="E2627" s="819"/>
      <c r="F2627" s="819"/>
      <c r="G2627" s="819"/>
      <c r="H2627" s="819"/>
      <c r="I2627" s="819"/>
      <c r="J2627" s="819"/>
      <c r="K2627" s="820"/>
      <c r="L2627" s="819"/>
      <c r="M2627" s="652"/>
      <c r="N2627" s="652"/>
      <c r="O2627" s="652"/>
    </row>
    <row r="2628" spans="2:15" s="619" customFormat="1">
      <c r="B2628" s="818"/>
      <c r="C2628" s="818"/>
      <c r="D2628" s="819"/>
      <c r="E2628" s="819"/>
      <c r="F2628" s="819"/>
      <c r="G2628" s="819"/>
      <c r="H2628" s="819"/>
      <c r="I2628" s="819"/>
      <c r="J2628" s="819"/>
      <c r="K2628" s="820"/>
      <c r="L2628" s="819"/>
      <c r="M2628" s="652"/>
      <c r="N2628" s="652"/>
      <c r="O2628" s="652"/>
    </row>
    <row r="2629" spans="2:15" s="619" customFormat="1">
      <c r="B2629" s="818"/>
      <c r="C2629" s="818"/>
      <c r="D2629" s="819"/>
      <c r="E2629" s="819"/>
      <c r="F2629" s="819"/>
      <c r="G2629" s="819"/>
      <c r="H2629" s="819"/>
      <c r="I2629" s="819"/>
      <c r="J2629" s="819"/>
      <c r="K2629" s="820"/>
      <c r="L2629" s="819"/>
      <c r="M2629" s="652"/>
      <c r="N2629" s="652"/>
      <c r="O2629" s="652"/>
    </row>
    <row r="2630" spans="2:15" s="619" customFormat="1">
      <c r="B2630" s="818"/>
      <c r="C2630" s="818"/>
      <c r="D2630" s="819"/>
      <c r="E2630" s="819"/>
      <c r="F2630" s="819"/>
      <c r="G2630" s="819"/>
      <c r="H2630" s="819"/>
      <c r="I2630" s="819"/>
      <c r="J2630" s="819"/>
      <c r="K2630" s="820"/>
      <c r="L2630" s="819"/>
      <c r="M2630" s="652"/>
      <c r="N2630" s="652"/>
      <c r="O2630" s="652"/>
    </row>
    <row r="2631" spans="2:15" s="619" customFormat="1">
      <c r="B2631" s="818"/>
      <c r="C2631" s="818"/>
      <c r="D2631" s="819"/>
      <c r="E2631" s="819"/>
      <c r="F2631" s="819"/>
      <c r="G2631" s="819"/>
      <c r="H2631" s="819"/>
      <c r="I2631" s="819"/>
      <c r="J2631" s="819"/>
      <c r="K2631" s="820"/>
      <c r="L2631" s="819"/>
      <c r="M2631" s="652"/>
      <c r="N2631" s="652"/>
      <c r="O2631" s="652"/>
    </row>
    <row r="2632" spans="2:15" s="619" customFormat="1">
      <c r="B2632" s="818"/>
      <c r="C2632" s="818"/>
      <c r="D2632" s="819"/>
      <c r="E2632" s="819"/>
      <c r="F2632" s="819"/>
      <c r="G2632" s="819"/>
      <c r="H2632" s="819"/>
      <c r="I2632" s="819"/>
      <c r="J2632" s="819"/>
      <c r="K2632" s="820"/>
      <c r="L2632" s="819"/>
      <c r="M2632" s="652"/>
      <c r="N2632" s="652"/>
      <c r="O2632" s="652"/>
    </row>
    <row r="2633" spans="2:15" s="619" customFormat="1">
      <c r="B2633" s="818"/>
      <c r="C2633" s="818"/>
      <c r="D2633" s="819"/>
      <c r="E2633" s="819"/>
      <c r="F2633" s="819"/>
      <c r="G2633" s="819"/>
      <c r="H2633" s="819"/>
      <c r="I2633" s="819"/>
      <c r="J2633" s="819"/>
      <c r="K2633" s="820"/>
      <c r="L2633" s="819"/>
      <c r="M2633" s="652"/>
      <c r="N2633" s="652"/>
      <c r="O2633" s="652"/>
    </row>
    <row r="2634" spans="2:15" s="619" customFormat="1">
      <c r="B2634" s="818"/>
      <c r="C2634" s="818"/>
      <c r="D2634" s="819"/>
      <c r="E2634" s="819"/>
      <c r="F2634" s="819"/>
      <c r="G2634" s="819"/>
      <c r="H2634" s="819"/>
      <c r="I2634" s="819"/>
      <c r="J2634" s="819"/>
      <c r="K2634" s="820"/>
      <c r="L2634" s="819"/>
      <c r="M2634" s="652"/>
      <c r="N2634" s="652"/>
      <c r="O2634" s="652"/>
    </row>
    <row r="2635" spans="2:15" s="619" customFormat="1">
      <c r="B2635" s="818"/>
      <c r="C2635" s="818"/>
      <c r="D2635" s="819"/>
      <c r="E2635" s="819"/>
      <c r="F2635" s="819"/>
      <c r="G2635" s="819"/>
      <c r="H2635" s="819"/>
      <c r="I2635" s="819"/>
      <c r="J2635" s="819"/>
      <c r="K2635" s="820"/>
      <c r="L2635" s="819"/>
      <c r="M2635" s="652"/>
      <c r="N2635" s="652"/>
      <c r="O2635" s="652"/>
    </row>
    <row r="2636" spans="2:15" s="619" customFormat="1">
      <c r="B2636" s="818"/>
      <c r="C2636" s="818"/>
      <c r="D2636" s="819"/>
      <c r="E2636" s="819"/>
      <c r="F2636" s="819"/>
      <c r="G2636" s="819"/>
      <c r="H2636" s="819"/>
      <c r="I2636" s="819"/>
      <c r="J2636" s="819"/>
      <c r="K2636" s="820"/>
      <c r="L2636" s="819"/>
      <c r="M2636" s="652"/>
      <c r="N2636" s="652"/>
      <c r="O2636" s="652"/>
    </row>
    <row r="2637" spans="2:15" s="619" customFormat="1">
      <c r="B2637" s="818"/>
      <c r="C2637" s="818"/>
      <c r="D2637" s="819"/>
      <c r="E2637" s="819"/>
      <c r="F2637" s="819"/>
      <c r="G2637" s="819"/>
      <c r="H2637" s="819"/>
      <c r="I2637" s="819"/>
      <c r="J2637" s="819"/>
      <c r="K2637" s="820"/>
      <c r="L2637" s="819"/>
      <c r="M2637" s="652"/>
      <c r="N2637" s="652"/>
      <c r="O2637" s="652"/>
    </row>
    <row r="2638" spans="2:15" s="619" customFormat="1">
      <c r="B2638" s="818"/>
      <c r="C2638" s="818"/>
      <c r="D2638" s="819"/>
      <c r="E2638" s="819"/>
      <c r="F2638" s="819"/>
      <c r="G2638" s="819"/>
      <c r="H2638" s="819"/>
      <c r="I2638" s="819"/>
      <c r="J2638" s="819"/>
      <c r="K2638" s="820"/>
      <c r="L2638" s="819"/>
      <c r="M2638" s="652"/>
      <c r="N2638" s="652"/>
      <c r="O2638" s="652"/>
    </row>
    <row r="2639" spans="2:15" s="619" customFormat="1">
      <c r="B2639" s="818"/>
      <c r="C2639" s="818"/>
      <c r="D2639" s="819"/>
      <c r="E2639" s="819"/>
      <c r="F2639" s="819"/>
      <c r="G2639" s="819"/>
      <c r="H2639" s="819"/>
      <c r="I2639" s="819"/>
      <c r="J2639" s="819"/>
      <c r="K2639" s="820"/>
      <c r="L2639" s="819"/>
      <c r="M2639" s="652"/>
      <c r="N2639" s="652"/>
      <c r="O2639" s="652"/>
    </row>
    <row r="2640" spans="2:15" s="619" customFormat="1">
      <c r="B2640" s="818"/>
      <c r="C2640" s="818"/>
      <c r="D2640" s="819"/>
      <c r="E2640" s="819"/>
      <c r="F2640" s="819"/>
      <c r="G2640" s="819"/>
      <c r="H2640" s="819"/>
      <c r="I2640" s="819"/>
      <c r="J2640" s="819"/>
      <c r="K2640" s="820"/>
      <c r="L2640" s="819"/>
      <c r="M2640" s="652"/>
      <c r="N2640" s="652"/>
      <c r="O2640" s="652"/>
    </row>
    <row r="2641" spans="2:15" s="619" customFormat="1">
      <c r="B2641" s="818"/>
      <c r="C2641" s="818"/>
      <c r="D2641" s="819"/>
      <c r="E2641" s="819"/>
      <c r="F2641" s="819"/>
      <c r="G2641" s="819"/>
      <c r="H2641" s="819"/>
      <c r="I2641" s="819"/>
      <c r="J2641" s="819"/>
      <c r="K2641" s="820"/>
      <c r="L2641" s="819"/>
      <c r="M2641" s="652"/>
      <c r="N2641" s="652"/>
      <c r="O2641" s="652"/>
    </row>
    <row r="2642" spans="2:15" s="619" customFormat="1">
      <c r="B2642" s="818"/>
      <c r="C2642" s="818"/>
      <c r="D2642" s="819"/>
      <c r="E2642" s="819"/>
      <c r="F2642" s="819"/>
      <c r="G2642" s="819"/>
      <c r="H2642" s="819"/>
      <c r="I2642" s="819"/>
      <c r="J2642" s="819"/>
      <c r="K2642" s="820"/>
      <c r="L2642" s="819"/>
      <c r="M2642" s="652"/>
      <c r="N2642" s="652"/>
      <c r="O2642" s="652"/>
    </row>
    <row r="2643" spans="2:15" s="619" customFormat="1">
      <c r="B2643" s="818"/>
      <c r="C2643" s="818"/>
      <c r="D2643" s="819"/>
      <c r="E2643" s="819"/>
      <c r="F2643" s="819"/>
      <c r="G2643" s="819"/>
      <c r="H2643" s="819"/>
      <c r="I2643" s="819"/>
      <c r="J2643" s="819"/>
      <c r="K2643" s="820"/>
      <c r="L2643" s="819"/>
      <c r="M2643" s="652"/>
      <c r="N2643" s="652"/>
      <c r="O2643" s="652"/>
    </row>
    <row r="2644" spans="2:15" s="619" customFormat="1">
      <c r="B2644" s="818"/>
      <c r="C2644" s="818"/>
      <c r="D2644" s="819"/>
      <c r="E2644" s="819"/>
      <c r="F2644" s="819"/>
      <c r="G2644" s="819"/>
      <c r="H2644" s="819"/>
      <c r="I2644" s="819"/>
      <c r="J2644" s="819"/>
      <c r="K2644" s="820"/>
      <c r="L2644" s="819"/>
      <c r="M2644" s="652"/>
      <c r="N2644" s="652"/>
      <c r="O2644" s="652"/>
    </row>
    <row r="2645" spans="2:15" s="619" customFormat="1">
      <c r="B2645" s="818"/>
      <c r="C2645" s="818"/>
      <c r="D2645" s="819"/>
      <c r="E2645" s="819"/>
      <c r="F2645" s="819"/>
      <c r="G2645" s="819"/>
      <c r="H2645" s="819"/>
      <c r="I2645" s="819"/>
      <c r="J2645" s="819"/>
      <c r="K2645" s="820"/>
      <c r="L2645" s="819"/>
      <c r="M2645" s="652"/>
      <c r="N2645" s="652"/>
      <c r="O2645" s="652"/>
    </row>
    <row r="2646" spans="2:15" s="619" customFormat="1">
      <c r="B2646" s="818"/>
      <c r="C2646" s="818"/>
      <c r="D2646" s="819"/>
      <c r="E2646" s="819"/>
      <c r="F2646" s="819"/>
      <c r="G2646" s="819"/>
      <c r="H2646" s="819"/>
      <c r="I2646" s="819"/>
      <c r="J2646" s="819"/>
      <c r="K2646" s="820"/>
      <c r="L2646" s="819"/>
      <c r="M2646" s="652"/>
      <c r="N2646" s="652"/>
      <c r="O2646" s="652"/>
    </row>
    <row r="2647" spans="2:15" s="619" customFormat="1">
      <c r="B2647" s="818"/>
      <c r="C2647" s="818"/>
      <c r="D2647" s="819"/>
      <c r="E2647" s="819"/>
      <c r="F2647" s="819"/>
      <c r="G2647" s="819"/>
      <c r="H2647" s="819"/>
      <c r="I2647" s="819"/>
      <c r="J2647" s="819"/>
      <c r="K2647" s="820"/>
      <c r="L2647" s="819"/>
      <c r="M2647" s="652"/>
      <c r="N2647" s="652"/>
      <c r="O2647" s="652"/>
    </row>
    <row r="2648" spans="2:15" s="619" customFormat="1">
      <c r="B2648" s="818"/>
      <c r="C2648" s="818"/>
      <c r="D2648" s="819"/>
      <c r="E2648" s="819"/>
      <c r="F2648" s="819"/>
      <c r="G2648" s="819"/>
      <c r="H2648" s="819"/>
      <c r="I2648" s="819"/>
      <c r="J2648" s="819"/>
      <c r="K2648" s="820"/>
      <c r="L2648" s="819"/>
      <c r="M2648" s="652"/>
      <c r="N2648" s="652"/>
      <c r="O2648" s="652"/>
    </row>
    <row r="2649" spans="2:15" s="619" customFormat="1">
      <c r="B2649" s="818"/>
      <c r="C2649" s="818"/>
      <c r="D2649" s="819"/>
      <c r="E2649" s="819"/>
      <c r="F2649" s="819"/>
      <c r="G2649" s="819"/>
      <c r="H2649" s="819"/>
      <c r="I2649" s="819"/>
      <c r="J2649" s="819"/>
      <c r="K2649" s="820"/>
      <c r="L2649" s="819"/>
      <c r="M2649" s="652"/>
      <c r="N2649" s="652"/>
      <c r="O2649" s="652"/>
    </row>
    <row r="2650" spans="2:15" s="619" customFormat="1">
      <c r="B2650" s="818"/>
      <c r="C2650" s="818"/>
      <c r="D2650" s="819"/>
      <c r="E2650" s="819"/>
      <c r="F2650" s="819"/>
      <c r="G2650" s="819"/>
      <c r="H2650" s="819"/>
      <c r="I2650" s="819"/>
      <c r="J2650" s="819"/>
      <c r="K2650" s="820"/>
      <c r="L2650" s="819"/>
      <c r="M2650" s="652"/>
      <c r="N2650" s="652"/>
      <c r="O2650" s="652"/>
    </row>
    <row r="2651" spans="2:15" s="619" customFormat="1">
      <c r="B2651" s="818"/>
      <c r="C2651" s="818"/>
      <c r="D2651" s="819"/>
      <c r="E2651" s="819"/>
      <c r="F2651" s="819"/>
      <c r="G2651" s="819"/>
      <c r="H2651" s="819"/>
      <c r="I2651" s="819"/>
      <c r="J2651" s="819"/>
      <c r="K2651" s="820"/>
      <c r="L2651" s="819"/>
      <c r="M2651" s="652"/>
      <c r="N2651" s="652"/>
      <c r="O2651" s="652"/>
    </row>
    <row r="2652" spans="2:15" s="619" customFormat="1">
      <c r="B2652" s="818"/>
      <c r="C2652" s="818"/>
      <c r="D2652" s="819"/>
      <c r="E2652" s="819"/>
      <c r="F2652" s="819"/>
      <c r="G2652" s="819"/>
      <c r="H2652" s="819"/>
      <c r="I2652" s="819"/>
      <c r="J2652" s="819"/>
      <c r="K2652" s="820"/>
      <c r="L2652" s="819"/>
      <c r="M2652" s="652"/>
      <c r="N2652" s="652"/>
      <c r="O2652" s="652"/>
    </row>
    <row r="2653" spans="2:15" s="619" customFormat="1">
      <c r="B2653" s="818"/>
      <c r="C2653" s="818"/>
      <c r="D2653" s="819"/>
      <c r="E2653" s="819"/>
      <c r="F2653" s="819"/>
      <c r="G2653" s="819"/>
      <c r="H2653" s="819"/>
      <c r="I2653" s="819"/>
      <c r="J2653" s="819"/>
      <c r="K2653" s="820"/>
      <c r="L2653" s="819"/>
      <c r="M2653" s="652"/>
      <c r="N2653" s="652"/>
      <c r="O2653" s="652"/>
    </row>
    <row r="2654" spans="2:15" s="619" customFormat="1">
      <c r="B2654" s="818"/>
      <c r="C2654" s="818"/>
      <c r="D2654" s="819"/>
      <c r="E2654" s="819"/>
      <c r="F2654" s="819"/>
      <c r="G2654" s="819"/>
      <c r="H2654" s="819"/>
      <c r="I2654" s="819"/>
      <c r="J2654" s="819"/>
      <c r="K2654" s="820"/>
      <c r="L2654" s="819"/>
      <c r="M2654" s="652"/>
      <c r="N2654" s="652"/>
      <c r="O2654" s="652"/>
    </row>
    <row r="2655" spans="2:15" s="619" customFormat="1">
      <c r="B2655" s="818"/>
      <c r="C2655" s="818"/>
      <c r="D2655" s="819"/>
      <c r="E2655" s="819"/>
      <c r="F2655" s="819"/>
      <c r="G2655" s="819"/>
      <c r="H2655" s="819"/>
      <c r="I2655" s="819"/>
      <c r="J2655" s="819"/>
      <c r="K2655" s="820"/>
      <c r="L2655" s="819"/>
      <c r="M2655" s="652"/>
      <c r="N2655" s="652"/>
      <c r="O2655" s="652"/>
    </row>
    <row r="2656" spans="2:15" s="619" customFormat="1">
      <c r="B2656" s="818"/>
      <c r="C2656" s="818"/>
      <c r="D2656" s="819"/>
      <c r="E2656" s="819"/>
      <c r="F2656" s="819"/>
      <c r="G2656" s="819"/>
      <c r="H2656" s="819"/>
      <c r="I2656" s="819"/>
      <c r="J2656" s="819"/>
      <c r="K2656" s="820"/>
      <c r="L2656" s="819"/>
      <c r="M2656" s="652"/>
      <c r="N2656" s="652"/>
      <c r="O2656" s="652"/>
    </row>
    <row r="2657" spans="2:15" s="619" customFormat="1">
      <c r="B2657" s="818"/>
      <c r="C2657" s="818"/>
      <c r="D2657" s="819"/>
      <c r="E2657" s="819"/>
      <c r="F2657" s="819"/>
      <c r="G2657" s="819"/>
      <c r="H2657" s="819"/>
      <c r="I2657" s="819"/>
      <c r="J2657" s="819"/>
      <c r="K2657" s="820"/>
      <c r="L2657" s="819"/>
      <c r="M2657" s="652"/>
      <c r="N2657" s="652"/>
      <c r="O2657" s="652"/>
    </row>
    <row r="2658" spans="2:15" s="619" customFormat="1">
      <c r="B2658" s="818"/>
      <c r="C2658" s="818"/>
      <c r="D2658" s="819"/>
      <c r="E2658" s="819"/>
      <c r="F2658" s="819"/>
      <c r="G2658" s="819"/>
      <c r="H2658" s="819"/>
      <c r="I2658" s="819"/>
      <c r="J2658" s="819"/>
      <c r="K2658" s="820"/>
      <c r="L2658" s="819"/>
      <c r="M2658" s="652"/>
      <c r="N2658" s="652"/>
      <c r="O2658" s="652"/>
    </row>
    <row r="2659" spans="2:15" s="619" customFormat="1">
      <c r="B2659" s="818"/>
      <c r="C2659" s="818"/>
      <c r="D2659" s="819"/>
      <c r="E2659" s="819"/>
      <c r="F2659" s="819"/>
      <c r="G2659" s="819"/>
      <c r="H2659" s="819"/>
      <c r="I2659" s="819"/>
      <c r="J2659" s="819"/>
      <c r="K2659" s="820"/>
      <c r="L2659" s="819"/>
      <c r="M2659" s="652"/>
      <c r="N2659" s="652"/>
      <c r="O2659" s="652"/>
    </row>
    <row r="2660" spans="2:15" s="619" customFormat="1">
      <c r="B2660" s="818"/>
      <c r="C2660" s="818"/>
      <c r="D2660" s="819"/>
      <c r="E2660" s="819"/>
      <c r="F2660" s="819"/>
      <c r="G2660" s="819"/>
      <c r="H2660" s="819"/>
      <c r="I2660" s="819"/>
      <c r="J2660" s="819"/>
      <c r="K2660" s="820"/>
      <c r="L2660" s="819"/>
      <c r="M2660" s="652"/>
      <c r="N2660" s="652"/>
      <c r="O2660" s="652"/>
    </row>
    <row r="2661" spans="2:15" s="619" customFormat="1">
      <c r="B2661" s="818"/>
      <c r="C2661" s="818"/>
      <c r="D2661" s="819"/>
      <c r="E2661" s="819"/>
      <c r="F2661" s="819"/>
      <c r="G2661" s="819"/>
      <c r="H2661" s="819"/>
      <c r="I2661" s="819"/>
      <c r="J2661" s="819"/>
      <c r="K2661" s="820"/>
      <c r="L2661" s="819"/>
      <c r="M2661" s="652"/>
      <c r="N2661" s="652"/>
      <c r="O2661" s="652"/>
    </row>
    <row r="2662" spans="2:15" s="619" customFormat="1">
      <c r="B2662" s="818"/>
      <c r="C2662" s="818"/>
      <c r="D2662" s="819"/>
      <c r="E2662" s="819"/>
      <c r="F2662" s="819"/>
      <c r="G2662" s="819"/>
      <c r="H2662" s="819"/>
      <c r="I2662" s="819"/>
      <c r="J2662" s="819"/>
      <c r="K2662" s="820"/>
      <c r="L2662" s="819"/>
      <c r="M2662" s="652"/>
      <c r="N2662" s="652"/>
      <c r="O2662" s="652"/>
    </row>
    <row r="2663" spans="2:15" s="619" customFormat="1">
      <c r="B2663" s="818"/>
      <c r="C2663" s="818"/>
      <c r="D2663" s="819"/>
      <c r="E2663" s="819"/>
      <c r="F2663" s="819"/>
      <c r="G2663" s="819"/>
      <c r="H2663" s="819"/>
      <c r="I2663" s="819"/>
      <c r="J2663" s="819"/>
      <c r="K2663" s="820"/>
      <c r="L2663" s="819"/>
      <c r="M2663" s="652"/>
      <c r="N2663" s="652"/>
      <c r="O2663" s="652"/>
    </row>
    <row r="2664" spans="2:15" s="619" customFormat="1">
      <c r="B2664" s="818"/>
      <c r="C2664" s="818"/>
      <c r="D2664" s="819"/>
      <c r="E2664" s="819"/>
      <c r="F2664" s="819"/>
      <c r="G2664" s="819"/>
      <c r="H2664" s="819"/>
      <c r="I2664" s="819"/>
      <c r="J2664" s="819"/>
      <c r="K2664" s="820"/>
      <c r="L2664" s="819"/>
      <c r="M2664" s="652"/>
      <c r="N2664" s="652"/>
      <c r="O2664" s="652"/>
    </row>
    <row r="2665" spans="2:15" s="619" customFormat="1">
      <c r="B2665" s="818"/>
      <c r="C2665" s="818"/>
      <c r="D2665" s="819"/>
      <c r="E2665" s="819"/>
      <c r="F2665" s="819"/>
      <c r="G2665" s="819"/>
      <c r="H2665" s="819"/>
      <c r="I2665" s="819"/>
      <c r="J2665" s="819"/>
      <c r="K2665" s="820"/>
      <c r="L2665" s="819"/>
      <c r="M2665" s="652"/>
      <c r="N2665" s="652"/>
      <c r="O2665" s="652"/>
    </row>
    <row r="2666" spans="2:15" s="619" customFormat="1">
      <c r="B2666" s="818"/>
      <c r="C2666" s="818"/>
      <c r="D2666" s="819"/>
      <c r="E2666" s="819"/>
      <c r="F2666" s="819"/>
      <c r="G2666" s="819"/>
      <c r="H2666" s="819"/>
      <c r="I2666" s="819"/>
      <c r="J2666" s="819"/>
      <c r="K2666" s="820"/>
      <c r="L2666" s="819"/>
      <c r="M2666" s="652"/>
      <c r="N2666" s="652"/>
      <c r="O2666" s="652"/>
    </row>
    <row r="2667" spans="2:15" s="619" customFormat="1">
      <c r="B2667" s="818"/>
      <c r="C2667" s="818"/>
      <c r="D2667" s="819"/>
      <c r="E2667" s="819"/>
      <c r="F2667" s="819"/>
      <c r="G2667" s="819"/>
      <c r="H2667" s="819"/>
      <c r="I2667" s="819"/>
      <c r="J2667" s="819"/>
      <c r="K2667" s="820"/>
      <c r="L2667" s="819"/>
      <c r="M2667" s="652"/>
      <c r="N2667" s="652"/>
      <c r="O2667" s="652"/>
    </row>
    <row r="2668" spans="2:15" s="619" customFormat="1">
      <c r="B2668" s="818"/>
      <c r="C2668" s="818"/>
      <c r="D2668" s="819"/>
      <c r="E2668" s="819"/>
      <c r="F2668" s="819"/>
      <c r="G2668" s="819"/>
      <c r="H2668" s="819"/>
      <c r="I2668" s="819"/>
      <c r="J2668" s="819"/>
      <c r="K2668" s="820"/>
      <c r="L2668" s="819"/>
      <c r="M2668" s="652"/>
      <c r="N2668" s="652"/>
      <c r="O2668" s="652"/>
    </row>
    <row r="2669" spans="2:15" s="619" customFormat="1">
      <c r="B2669" s="818"/>
      <c r="C2669" s="818"/>
      <c r="D2669" s="819"/>
      <c r="E2669" s="819"/>
      <c r="F2669" s="819"/>
      <c r="G2669" s="819"/>
      <c r="H2669" s="819"/>
      <c r="I2669" s="819"/>
      <c r="J2669" s="819"/>
      <c r="K2669" s="820"/>
      <c r="L2669" s="819"/>
      <c r="M2669" s="652"/>
      <c r="N2669" s="652"/>
      <c r="O2669" s="652"/>
    </row>
    <row r="2670" spans="2:15" s="619" customFormat="1">
      <c r="B2670" s="818"/>
      <c r="C2670" s="818"/>
      <c r="D2670" s="819"/>
      <c r="E2670" s="819"/>
      <c r="F2670" s="819"/>
      <c r="G2670" s="819"/>
      <c r="H2670" s="819"/>
      <c r="I2670" s="819"/>
      <c r="J2670" s="819"/>
      <c r="K2670" s="820"/>
      <c r="L2670" s="819"/>
      <c r="M2670" s="652"/>
      <c r="N2670" s="652"/>
      <c r="O2670" s="652"/>
    </row>
    <row r="2671" spans="2:15" s="619" customFormat="1">
      <c r="B2671" s="818"/>
      <c r="C2671" s="818"/>
      <c r="D2671" s="819"/>
      <c r="E2671" s="819"/>
      <c r="F2671" s="819"/>
      <c r="G2671" s="819"/>
      <c r="H2671" s="819"/>
      <c r="I2671" s="819"/>
      <c r="J2671" s="819"/>
      <c r="K2671" s="820"/>
      <c r="L2671" s="819"/>
      <c r="M2671" s="652"/>
      <c r="N2671" s="652"/>
      <c r="O2671" s="652"/>
    </row>
    <row r="2672" spans="2:15" s="619" customFormat="1">
      <c r="B2672" s="818"/>
      <c r="C2672" s="818"/>
      <c r="D2672" s="819"/>
      <c r="E2672" s="819"/>
      <c r="F2672" s="819"/>
      <c r="G2672" s="819"/>
      <c r="H2672" s="819"/>
      <c r="I2672" s="819"/>
      <c r="J2672" s="819"/>
      <c r="K2672" s="820"/>
      <c r="L2672" s="819"/>
      <c r="M2672" s="652"/>
      <c r="N2672" s="652"/>
      <c r="O2672" s="652"/>
    </row>
    <row r="2673" spans="2:15" s="619" customFormat="1">
      <c r="B2673" s="818"/>
      <c r="C2673" s="818"/>
      <c r="D2673" s="819"/>
      <c r="E2673" s="819"/>
      <c r="F2673" s="819"/>
      <c r="G2673" s="819"/>
      <c r="H2673" s="819"/>
      <c r="I2673" s="819"/>
      <c r="J2673" s="819"/>
      <c r="K2673" s="820"/>
      <c r="L2673" s="819"/>
      <c r="M2673" s="652"/>
      <c r="N2673" s="652"/>
      <c r="O2673" s="652"/>
    </row>
    <row r="2674" spans="2:15" s="619" customFormat="1">
      <c r="B2674" s="818"/>
      <c r="C2674" s="818"/>
      <c r="D2674" s="819"/>
      <c r="E2674" s="819"/>
      <c r="F2674" s="819"/>
      <c r="G2674" s="819"/>
      <c r="H2674" s="819"/>
      <c r="I2674" s="819"/>
      <c r="J2674" s="819"/>
      <c r="K2674" s="820"/>
      <c r="L2674" s="819"/>
      <c r="M2674" s="652"/>
      <c r="N2674" s="652"/>
      <c r="O2674" s="652"/>
    </row>
    <row r="2675" spans="2:15" s="619" customFormat="1">
      <c r="B2675" s="818"/>
      <c r="C2675" s="818"/>
      <c r="D2675" s="819"/>
      <c r="E2675" s="819"/>
      <c r="F2675" s="819"/>
      <c r="G2675" s="819"/>
      <c r="H2675" s="819"/>
      <c r="I2675" s="819"/>
      <c r="J2675" s="819"/>
      <c r="K2675" s="820"/>
      <c r="L2675" s="819"/>
      <c r="M2675" s="652"/>
      <c r="N2675" s="652"/>
      <c r="O2675" s="652"/>
    </row>
    <row r="2676" spans="2:15" s="619" customFormat="1">
      <c r="B2676" s="818"/>
      <c r="C2676" s="818"/>
      <c r="D2676" s="819"/>
      <c r="E2676" s="819"/>
      <c r="F2676" s="819"/>
      <c r="G2676" s="819"/>
      <c r="H2676" s="819"/>
      <c r="I2676" s="819"/>
      <c r="J2676" s="819"/>
      <c r="K2676" s="820"/>
      <c r="L2676" s="819"/>
      <c r="M2676" s="652"/>
      <c r="N2676" s="652"/>
      <c r="O2676" s="652"/>
    </row>
    <row r="2677" spans="2:15" s="619" customFormat="1">
      <c r="B2677" s="818"/>
      <c r="C2677" s="818"/>
      <c r="D2677" s="819"/>
      <c r="E2677" s="819"/>
      <c r="F2677" s="819"/>
      <c r="G2677" s="819"/>
      <c r="H2677" s="819"/>
      <c r="I2677" s="819"/>
      <c r="J2677" s="819"/>
      <c r="K2677" s="820"/>
      <c r="L2677" s="819"/>
      <c r="M2677" s="652"/>
      <c r="N2677" s="652"/>
      <c r="O2677" s="652"/>
    </row>
    <row r="2678" spans="2:15" s="619" customFormat="1">
      <c r="B2678" s="818"/>
      <c r="C2678" s="818"/>
      <c r="D2678" s="819"/>
      <c r="E2678" s="819"/>
      <c r="F2678" s="819"/>
      <c r="G2678" s="819"/>
      <c r="H2678" s="819"/>
      <c r="I2678" s="819"/>
      <c r="J2678" s="819"/>
      <c r="K2678" s="820"/>
      <c r="L2678" s="819"/>
      <c r="M2678" s="652"/>
      <c r="N2678" s="652"/>
      <c r="O2678" s="652"/>
    </row>
    <row r="2679" spans="2:15" s="619" customFormat="1">
      <c r="B2679" s="818"/>
      <c r="C2679" s="818"/>
      <c r="D2679" s="819"/>
      <c r="E2679" s="819"/>
      <c r="F2679" s="819"/>
      <c r="G2679" s="819"/>
      <c r="H2679" s="819"/>
      <c r="I2679" s="819"/>
      <c r="J2679" s="819"/>
      <c r="K2679" s="820"/>
      <c r="L2679" s="819"/>
      <c r="M2679" s="652"/>
      <c r="N2679" s="652"/>
      <c r="O2679" s="652"/>
    </row>
    <row r="2680" spans="2:15" s="619" customFormat="1">
      <c r="B2680" s="818"/>
      <c r="C2680" s="818"/>
      <c r="D2680" s="819"/>
      <c r="E2680" s="819"/>
      <c r="F2680" s="819"/>
      <c r="G2680" s="819"/>
      <c r="H2680" s="819"/>
      <c r="I2680" s="819"/>
      <c r="J2680" s="819"/>
      <c r="K2680" s="820"/>
      <c r="L2680" s="819"/>
      <c r="M2680" s="652"/>
      <c r="N2680" s="652"/>
      <c r="O2680" s="652"/>
    </row>
    <row r="2681" spans="2:15" s="619" customFormat="1">
      <c r="B2681" s="818"/>
      <c r="C2681" s="818"/>
      <c r="D2681" s="819"/>
      <c r="E2681" s="819"/>
      <c r="F2681" s="819"/>
      <c r="G2681" s="819"/>
      <c r="H2681" s="819"/>
      <c r="I2681" s="819"/>
      <c r="J2681" s="819"/>
      <c r="K2681" s="820"/>
      <c r="L2681" s="819"/>
      <c r="M2681" s="652"/>
      <c r="N2681" s="652"/>
      <c r="O2681" s="652"/>
    </row>
    <row r="2682" spans="2:15" s="619" customFormat="1">
      <c r="B2682" s="818"/>
      <c r="C2682" s="818"/>
      <c r="D2682" s="819"/>
      <c r="E2682" s="819"/>
      <c r="F2682" s="819"/>
      <c r="G2682" s="819"/>
      <c r="H2682" s="819"/>
      <c r="I2682" s="819"/>
      <c r="J2682" s="819"/>
      <c r="K2682" s="820"/>
      <c r="L2682" s="819"/>
      <c r="M2682" s="652"/>
      <c r="N2682" s="652"/>
      <c r="O2682" s="652"/>
    </row>
    <row r="2683" spans="2:15" s="619" customFormat="1">
      <c r="B2683" s="818"/>
      <c r="C2683" s="818"/>
      <c r="D2683" s="819"/>
      <c r="E2683" s="819"/>
      <c r="F2683" s="819"/>
      <c r="G2683" s="819"/>
      <c r="H2683" s="819"/>
      <c r="I2683" s="819"/>
      <c r="J2683" s="819"/>
      <c r="K2683" s="820"/>
      <c r="L2683" s="819"/>
      <c r="M2683" s="652"/>
      <c r="N2683" s="652"/>
      <c r="O2683" s="652"/>
    </row>
    <row r="2684" spans="2:15" s="619" customFormat="1">
      <c r="B2684" s="818"/>
      <c r="C2684" s="818"/>
      <c r="D2684" s="819"/>
      <c r="E2684" s="819"/>
      <c r="F2684" s="819"/>
      <c r="G2684" s="819"/>
      <c r="H2684" s="819"/>
      <c r="I2684" s="819"/>
      <c r="J2684" s="819"/>
      <c r="K2684" s="820"/>
      <c r="L2684" s="819"/>
      <c r="M2684" s="652"/>
      <c r="N2684" s="652"/>
      <c r="O2684" s="652"/>
    </row>
    <row r="2685" spans="2:15" s="619" customFormat="1">
      <c r="B2685" s="818"/>
      <c r="C2685" s="818"/>
      <c r="D2685" s="819"/>
      <c r="E2685" s="819"/>
      <c r="F2685" s="819"/>
      <c r="G2685" s="819"/>
      <c r="H2685" s="819"/>
      <c r="I2685" s="819"/>
      <c r="J2685" s="819"/>
      <c r="K2685" s="820"/>
      <c r="L2685" s="819"/>
      <c r="M2685" s="652"/>
      <c r="N2685" s="652"/>
      <c r="O2685" s="652"/>
    </row>
    <row r="2686" spans="2:15" s="619" customFormat="1">
      <c r="B2686" s="818"/>
      <c r="C2686" s="818"/>
      <c r="D2686" s="819"/>
      <c r="E2686" s="819"/>
      <c r="F2686" s="819"/>
      <c r="G2686" s="819"/>
      <c r="H2686" s="819"/>
      <c r="I2686" s="819"/>
      <c r="J2686" s="819"/>
      <c r="K2686" s="820"/>
      <c r="L2686" s="819"/>
      <c r="M2686" s="652"/>
      <c r="N2686" s="652"/>
      <c r="O2686" s="652"/>
    </row>
    <row r="2687" spans="2:15" s="619" customFormat="1">
      <c r="B2687" s="818"/>
      <c r="C2687" s="818"/>
      <c r="D2687" s="819"/>
      <c r="E2687" s="819"/>
      <c r="F2687" s="819"/>
      <c r="G2687" s="819"/>
      <c r="H2687" s="819"/>
      <c r="I2687" s="819"/>
      <c r="J2687" s="819"/>
      <c r="K2687" s="820"/>
      <c r="L2687" s="819"/>
      <c r="M2687" s="652"/>
      <c r="N2687" s="652"/>
      <c r="O2687" s="652"/>
    </row>
    <row r="2688" spans="2:15" s="619" customFormat="1">
      <c r="B2688" s="818"/>
      <c r="C2688" s="818"/>
      <c r="D2688" s="819"/>
      <c r="E2688" s="819"/>
      <c r="F2688" s="819"/>
      <c r="G2688" s="819"/>
      <c r="H2688" s="819"/>
      <c r="I2688" s="819"/>
      <c r="J2688" s="819"/>
      <c r="K2688" s="820"/>
      <c r="L2688" s="819"/>
      <c r="M2688" s="652"/>
      <c r="N2688" s="652"/>
      <c r="O2688" s="652"/>
    </row>
    <row r="2689" spans="2:15" s="619" customFormat="1">
      <c r="B2689" s="818"/>
      <c r="C2689" s="818"/>
      <c r="D2689" s="819"/>
      <c r="E2689" s="819"/>
      <c r="F2689" s="819"/>
      <c r="G2689" s="819"/>
      <c r="H2689" s="819"/>
      <c r="I2689" s="819"/>
      <c r="J2689" s="819"/>
      <c r="K2689" s="820"/>
      <c r="L2689" s="819"/>
      <c r="M2689" s="652"/>
      <c r="N2689" s="652"/>
      <c r="O2689" s="652"/>
    </row>
    <row r="2690" spans="2:15" s="619" customFormat="1">
      <c r="B2690" s="818"/>
      <c r="C2690" s="818"/>
      <c r="D2690" s="819"/>
      <c r="E2690" s="819"/>
      <c r="F2690" s="819"/>
      <c r="G2690" s="819"/>
      <c r="H2690" s="819"/>
      <c r="I2690" s="819"/>
      <c r="J2690" s="819"/>
      <c r="K2690" s="820"/>
      <c r="L2690" s="819"/>
      <c r="M2690" s="652"/>
      <c r="N2690" s="652"/>
      <c r="O2690" s="652"/>
    </row>
    <row r="2691" spans="2:15" s="619" customFormat="1">
      <c r="B2691" s="818"/>
      <c r="C2691" s="818"/>
      <c r="D2691" s="819"/>
      <c r="E2691" s="819"/>
      <c r="F2691" s="819"/>
      <c r="G2691" s="819"/>
      <c r="H2691" s="819"/>
      <c r="I2691" s="819"/>
      <c r="J2691" s="819"/>
      <c r="K2691" s="820"/>
      <c r="L2691" s="819"/>
      <c r="M2691" s="652"/>
      <c r="N2691" s="652"/>
      <c r="O2691" s="652"/>
    </row>
    <row r="2692" spans="2:15" s="619" customFormat="1">
      <c r="B2692" s="818"/>
      <c r="C2692" s="818"/>
      <c r="D2692" s="819"/>
      <c r="E2692" s="819"/>
      <c r="F2692" s="819"/>
      <c r="G2692" s="819"/>
      <c r="H2692" s="819"/>
      <c r="I2692" s="819"/>
      <c r="J2692" s="819"/>
      <c r="K2692" s="820"/>
      <c r="L2692" s="819"/>
      <c r="M2692" s="652"/>
      <c r="N2692" s="652"/>
      <c r="O2692" s="652"/>
    </row>
    <row r="2693" spans="2:15" s="619" customFormat="1">
      <c r="B2693" s="818"/>
      <c r="C2693" s="818"/>
      <c r="D2693" s="819"/>
      <c r="E2693" s="819"/>
      <c r="F2693" s="819"/>
      <c r="G2693" s="819"/>
      <c r="H2693" s="819"/>
      <c r="I2693" s="819"/>
      <c r="J2693" s="819"/>
      <c r="K2693" s="820"/>
      <c r="L2693" s="819"/>
      <c r="M2693" s="652"/>
      <c r="N2693" s="652"/>
      <c r="O2693" s="652"/>
    </row>
    <row r="2694" spans="2:15" s="619" customFormat="1">
      <c r="B2694" s="818"/>
      <c r="C2694" s="818"/>
      <c r="D2694" s="819"/>
      <c r="E2694" s="819"/>
      <c r="F2694" s="819"/>
      <c r="G2694" s="819"/>
      <c r="H2694" s="819"/>
      <c r="I2694" s="819"/>
      <c r="J2694" s="819"/>
      <c r="K2694" s="820"/>
      <c r="L2694" s="819"/>
      <c r="M2694" s="652"/>
      <c r="N2694" s="652"/>
      <c r="O2694" s="652"/>
    </row>
    <row r="2695" spans="2:15" s="619" customFormat="1">
      <c r="B2695" s="818"/>
      <c r="C2695" s="818"/>
      <c r="D2695" s="819"/>
      <c r="E2695" s="819"/>
      <c r="F2695" s="819"/>
      <c r="G2695" s="819"/>
      <c r="H2695" s="819"/>
      <c r="I2695" s="819"/>
      <c r="J2695" s="819"/>
      <c r="K2695" s="820"/>
      <c r="L2695" s="819"/>
      <c r="M2695" s="652"/>
      <c r="N2695" s="652"/>
      <c r="O2695" s="652"/>
    </row>
    <row r="2696" spans="2:15" s="619" customFormat="1">
      <c r="B2696" s="818"/>
      <c r="C2696" s="818"/>
      <c r="D2696" s="819"/>
      <c r="E2696" s="819"/>
      <c r="F2696" s="819"/>
      <c r="G2696" s="819"/>
      <c r="H2696" s="819"/>
      <c r="I2696" s="819"/>
      <c r="J2696" s="819"/>
      <c r="K2696" s="820"/>
      <c r="L2696" s="819"/>
      <c r="M2696" s="652"/>
      <c r="N2696" s="652"/>
      <c r="O2696" s="652"/>
    </row>
    <row r="2697" spans="2:15" s="619" customFormat="1">
      <c r="B2697" s="818"/>
      <c r="C2697" s="818"/>
      <c r="D2697" s="819"/>
      <c r="E2697" s="819"/>
      <c r="F2697" s="819"/>
      <c r="G2697" s="819"/>
      <c r="H2697" s="819"/>
      <c r="I2697" s="819"/>
      <c r="J2697" s="819"/>
      <c r="K2697" s="820"/>
      <c r="L2697" s="819"/>
      <c r="M2697" s="652"/>
      <c r="N2697" s="652"/>
      <c r="O2697" s="652"/>
    </row>
    <row r="2698" spans="2:15" s="619" customFormat="1">
      <c r="B2698" s="818"/>
      <c r="C2698" s="818"/>
      <c r="D2698" s="819"/>
      <c r="E2698" s="819"/>
      <c r="F2698" s="819"/>
      <c r="G2698" s="819"/>
      <c r="H2698" s="819"/>
      <c r="I2698" s="819"/>
      <c r="J2698" s="819"/>
      <c r="K2698" s="820"/>
      <c r="L2698" s="819"/>
      <c r="M2698" s="652"/>
      <c r="N2698" s="652"/>
      <c r="O2698" s="652"/>
    </row>
    <row r="2699" spans="2:15" s="619" customFormat="1">
      <c r="B2699" s="818"/>
      <c r="C2699" s="818"/>
      <c r="D2699" s="819"/>
      <c r="E2699" s="819"/>
      <c r="F2699" s="819"/>
      <c r="G2699" s="819"/>
      <c r="H2699" s="819"/>
      <c r="I2699" s="819"/>
      <c r="J2699" s="819"/>
      <c r="K2699" s="820"/>
      <c r="L2699" s="819"/>
      <c r="M2699" s="652"/>
      <c r="N2699" s="652"/>
      <c r="O2699" s="652"/>
    </row>
    <row r="2700" spans="2:15" s="619" customFormat="1">
      <c r="B2700" s="818"/>
      <c r="C2700" s="818"/>
      <c r="D2700" s="819"/>
      <c r="E2700" s="819"/>
      <c r="F2700" s="819"/>
      <c r="G2700" s="819"/>
      <c r="H2700" s="819"/>
      <c r="I2700" s="819"/>
      <c r="J2700" s="819"/>
      <c r="K2700" s="820"/>
      <c r="L2700" s="819"/>
      <c r="M2700" s="652"/>
      <c r="N2700" s="652"/>
      <c r="O2700" s="652"/>
    </row>
    <row r="2701" spans="2:15" s="619" customFormat="1">
      <c r="B2701" s="818"/>
      <c r="C2701" s="818"/>
      <c r="D2701" s="819"/>
      <c r="E2701" s="819"/>
      <c r="F2701" s="819"/>
      <c r="G2701" s="819"/>
      <c r="H2701" s="819"/>
      <c r="I2701" s="819"/>
      <c r="J2701" s="819"/>
      <c r="K2701" s="820"/>
      <c r="L2701" s="819"/>
      <c r="M2701" s="652"/>
      <c r="N2701" s="652"/>
      <c r="O2701" s="652"/>
    </row>
    <row r="2702" spans="2:15" s="619" customFormat="1">
      <c r="B2702" s="818"/>
      <c r="C2702" s="818"/>
      <c r="D2702" s="819"/>
      <c r="E2702" s="819"/>
      <c r="F2702" s="819"/>
      <c r="G2702" s="819"/>
      <c r="H2702" s="819"/>
      <c r="I2702" s="819"/>
      <c r="J2702" s="819"/>
      <c r="K2702" s="820"/>
      <c r="L2702" s="819"/>
      <c r="M2702" s="652"/>
      <c r="N2702" s="652"/>
      <c r="O2702" s="652"/>
    </row>
    <row r="2703" spans="2:15" s="619" customFormat="1">
      <c r="B2703" s="818"/>
      <c r="C2703" s="818"/>
      <c r="D2703" s="819"/>
      <c r="E2703" s="819"/>
      <c r="F2703" s="819"/>
      <c r="G2703" s="819"/>
      <c r="H2703" s="819"/>
      <c r="I2703" s="819"/>
      <c r="J2703" s="819"/>
      <c r="K2703" s="820"/>
      <c r="L2703" s="819"/>
      <c r="M2703" s="652"/>
      <c r="N2703" s="652"/>
      <c r="O2703" s="652"/>
    </row>
    <row r="2704" spans="2:15" s="619" customFormat="1">
      <c r="B2704" s="818"/>
      <c r="C2704" s="818"/>
      <c r="D2704" s="819"/>
      <c r="E2704" s="819"/>
      <c r="F2704" s="819"/>
      <c r="G2704" s="819"/>
      <c r="H2704" s="819"/>
      <c r="I2704" s="819"/>
      <c r="J2704" s="819"/>
      <c r="K2704" s="820"/>
      <c r="L2704" s="819"/>
      <c r="M2704" s="652"/>
      <c r="N2704" s="652"/>
      <c r="O2704" s="652"/>
    </row>
    <row r="2705" spans="2:15" s="619" customFormat="1">
      <c r="B2705" s="818"/>
      <c r="C2705" s="818"/>
      <c r="D2705" s="819"/>
      <c r="E2705" s="819"/>
      <c r="F2705" s="819"/>
      <c r="G2705" s="819"/>
      <c r="H2705" s="819"/>
      <c r="I2705" s="819"/>
      <c r="J2705" s="819"/>
      <c r="K2705" s="820"/>
      <c r="L2705" s="819"/>
      <c r="M2705" s="652"/>
      <c r="N2705" s="652"/>
      <c r="O2705" s="652"/>
    </row>
    <row r="2706" spans="2:15" s="619" customFormat="1">
      <c r="B2706" s="818"/>
      <c r="C2706" s="818"/>
      <c r="D2706" s="819"/>
      <c r="E2706" s="819"/>
      <c r="F2706" s="819"/>
      <c r="G2706" s="819"/>
      <c r="H2706" s="819"/>
      <c r="I2706" s="819"/>
      <c r="J2706" s="819"/>
      <c r="K2706" s="820"/>
      <c r="L2706" s="819"/>
      <c r="M2706" s="652"/>
      <c r="N2706" s="652"/>
      <c r="O2706" s="652"/>
    </row>
    <row r="2707" spans="2:15" s="619" customFormat="1">
      <c r="B2707" s="818"/>
      <c r="C2707" s="818"/>
      <c r="D2707" s="819"/>
      <c r="E2707" s="819"/>
      <c r="F2707" s="819"/>
      <c r="G2707" s="819"/>
      <c r="H2707" s="819"/>
      <c r="I2707" s="819"/>
      <c r="J2707" s="819"/>
      <c r="K2707" s="820"/>
      <c r="L2707" s="819"/>
      <c r="M2707" s="652"/>
      <c r="N2707" s="652"/>
      <c r="O2707" s="652"/>
    </row>
    <row r="2708" spans="2:15" s="619" customFormat="1">
      <c r="B2708" s="818"/>
      <c r="C2708" s="818"/>
      <c r="D2708" s="819"/>
      <c r="E2708" s="819"/>
      <c r="F2708" s="819"/>
      <c r="G2708" s="819"/>
      <c r="H2708" s="819"/>
      <c r="I2708" s="819"/>
      <c r="J2708" s="819"/>
      <c r="K2708" s="820"/>
      <c r="L2708" s="819"/>
      <c r="M2708" s="652"/>
      <c r="N2708" s="652"/>
      <c r="O2708" s="652"/>
    </row>
    <row r="2709" spans="2:15" s="619" customFormat="1">
      <c r="B2709" s="818"/>
      <c r="C2709" s="818"/>
      <c r="D2709" s="819"/>
      <c r="E2709" s="819"/>
      <c r="F2709" s="819"/>
      <c r="G2709" s="819"/>
      <c r="H2709" s="819"/>
      <c r="I2709" s="819"/>
      <c r="J2709" s="819"/>
      <c r="K2709" s="820"/>
      <c r="L2709" s="819"/>
      <c r="M2709" s="652"/>
      <c r="N2709" s="652"/>
      <c r="O2709" s="652"/>
    </row>
    <row r="2710" spans="2:15" s="619" customFormat="1">
      <c r="B2710" s="818"/>
      <c r="C2710" s="818"/>
      <c r="D2710" s="819"/>
      <c r="E2710" s="819"/>
      <c r="F2710" s="819"/>
      <c r="G2710" s="819"/>
      <c r="H2710" s="819"/>
      <c r="I2710" s="819"/>
      <c r="J2710" s="819"/>
      <c r="K2710" s="820"/>
      <c r="L2710" s="819"/>
      <c r="M2710" s="652"/>
      <c r="N2710" s="652"/>
      <c r="O2710" s="652"/>
    </row>
    <row r="2711" spans="2:15" s="619" customFormat="1">
      <c r="B2711" s="818"/>
      <c r="C2711" s="818"/>
      <c r="D2711" s="819"/>
      <c r="E2711" s="819"/>
      <c r="F2711" s="819"/>
      <c r="G2711" s="819"/>
      <c r="H2711" s="819"/>
      <c r="I2711" s="819"/>
      <c r="J2711" s="819"/>
      <c r="K2711" s="820"/>
      <c r="L2711" s="819"/>
      <c r="M2711" s="652"/>
      <c r="N2711" s="652"/>
      <c r="O2711" s="652"/>
    </row>
    <row r="2712" spans="2:15" s="619" customFormat="1">
      <c r="B2712" s="818"/>
      <c r="C2712" s="818"/>
      <c r="D2712" s="819"/>
      <c r="E2712" s="819"/>
      <c r="F2712" s="819"/>
      <c r="G2712" s="819"/>
      <c r="H2712" s="819"/>
      <c r="I2712" s="819"/>
      <c r="J2712" s="819"/>
      <c r="K2712" s="820"/>
      <c r="L2712" s="819"/>
      <c r="M2712" s="652"/>
      <c r="N2712" s="652"/>
      <c r="O2712" s="652"/>
    </row>
    <row r="2713" spans="2:15" s="619" customFormat="1">
      <c r="B2713" s="818"/>
      <c r="C2713" s="818"/>
      <c r="D2713" s="819"/>
      <c r="E2713" s="819"/>
      <c r="F2713" s="819"/>
      <c r="G2713" s="819"/>
      <c r="H2713" s="819"/>
      <c r="I2713" s="819"/>
      <c r="J2713" s="819"/>
      <c r="K2713" s="820"/>
      <c r="L2713" s="819"/>
      <c r="M2713" s="652"/>
      <c r="N2713" s="652"/>
      <c r="O2713" s="652"/>
    </row>
    <row r="2714" spans="2:15" s="619" customFormat="1">
      <c r="B2714" s="818"/>
      <c r="C2714" s="818"/>
      <c r="D2714" s="819"/>
      <c r="E2714" s="819"/>
      <c r="F2714" s="819"/>
      <c r="G2714" s="819"/>
      <c r="H2714" s="819"/>
      <c r="I2714" s="819"/>
      <c r="J2714" s="819"/>
      <c r="K2714" s="820"/>
      <c r="L2714" s="819"/>
      <c r="M2714" s="652"/>
      <c r="N2714" s="652"/>
      <c r="O2714" s="652"/>
    </row>
    <row r="2715" spans="2:15" s="619" customFormat="1">
      <c r="B2715" s="818"/>
      <c r="C2715" s="818"/>
      <c r="D2715" s="819"/>
      <c r="E2715" s="819"/>
      <c r="F2715" s="819"/>
      <c r="G2715" s="819"/>
      <c r="H2715" s="819"/>
      <c r="I2715" s="819"/>
      <c r="J2715" s="819"/>
      <c r="K2715" s="820"/>
      <c r="L2715" s="819"/>
      <c r="M2715" s="652"/>
      <c r="N2715" s="652"/>
      <c r="O2715" s="652"/>
    </row>
    <row r="2716" spans="2:15" s="619" customFormat="1">
      <c r="B2716" s="818"/>
      <c r="C2716" s="818"/>
      <c r="D2716" s="819"/>
      <c r="E2716" s="819"/>
      <c r="F2716" s="819"/>
      <c r="G2716" s="819"/>
      <c r="H2716" s="819"/>
      <c r="I2716" s="819"/>
      <c r="J2716" s="819"/>
      <c r="K2716" s="820"/>
      <c r="L2716" s="819"/>
      <c r="M2716" s="652"/>
      <c r="N2716" s="652"/>
      <c r="O2716" s="652"/>
    </row>
    <row r="2717" spans="2:15" s="619" customFormat="1">
      <c r="B2717" s="818"/>
      <c r="C2717" s="818"/>
      <c r="D2717" s="819"/>
      <c r="E2717" s="819"/>
      <c r="F2717" s="819"/>
      <c r="G2717" s="819"/>
      <c r="H2717" s="819"/>
      <c r="I2717" s="819"/>
      <c r="J2717" s="819"/>
      <c r="K2717" s="820"/>
      <c r="L2717" s="819"/>
      <c r="M2717" s="652"/>
      <c r="N2717" s="652"/>
      <c r="O2717" s="652"/>
    </row>
    <row r="2718" spans="2:15" s="619" customFormat="1">
      <c r="B2718" s="818"/>
      <c r="C2718" s="818"/>
      <c r="D2718" s="819"/>
      <c r="E2718" s="819"/>
      <c r="F2718" s="819"/>
      <c r="G2718" s="819"/>
      <c r="H2718" s="819"/>
      <c r="I2718" s="819"/>
      <c r="J2718" s="819"/>
      <c r="K2718" s="820"/>
      <c r="L2718" s="819"/>
      <c r="M2718" s="652"/>
      <c r="N2718" s="652"/>
      <c r="O2718" s="652"/>
    </row>
    <row r="2719" spans="2:15" s="619" customFormat="1">
      <c r="B2719" s="818"/>
      <c r="C2719" s="818"/>
      <c r="D2719" s="819"/>
      <c r="E2719" s="819"/>
      <c r="F2719" s="819"/>
      <c r="G2719" s="819"/>
      <c r="H2719" s="819"/>
      <c r="I2719" s="819"/>
      <c r="J2719" s="819"/>
      <c r="K2719" s="820"/>
      <c r="L2719" s="819"/>
      <c r="M2719" s="652"/>
      <c r="N2719" s="652"/>
      <c r="O2719" s="652"/>
    </row>
    <row r="2720" spans="2:15" s="619" customFormat="1">
      <c r="B2720" s="818"/>
      <c r="C2720" s="818"/>
      <c r="D2720" s="819"/>
      <c r="E2720" s="819"/>
      <c r="F2720" s="819"/>
      <c r="G2720" s="819"/>
      <c r="H2720" s="819"/>
      <c r="I2720" s="819"/>
      <c r="J2720" s="819"/>
      <c r="K2720" s="820"/>
      <c r="L2720" s="819"/>
      <c r="M2720" s="652"/>
      <c r="N2720" s="652"/>
      <c r="O2720" s="652"/>
    </row>
    <row r="2721" spans="2:15" s="619" customFormat="1">
      <c r="B2721" s="818"/>
      <c r="C2721" s="818"/>
      <c r="D2721" s="819"/>
      <c r="E2721" s="819"/>
      <c r="F2721" s="819"/>
      <c r="G2721" s="819"/>
      <c r="H2721" s="819"/>
      <c r="I2721" s="819"/>
      <c r="J2721" s="819"/>
      <c r="K2721" s="820"/>
      <c r="L2721" s="819"/>
      <c r="M2721" s="652"/>
      <c r="N2721" s="652"/>
      <c r="O2721" s="652"/>
    </row>
    <row r="2722" spans="2:15" s="619" customFormat="1">
      <c r="B2722" s="818"/>
      <c r="C2722" s="818"/>
      <c r="D2722" s="819"/>
      <c r="E2722" s="819"/>
      <c r="F2722" s="819"/>
      <c r="G2722" s="819"/>
      <c r="H2722" s="819"/>
      <c r="I2722" s="819"/>
      <c r="J2722" s="819"/>
      <c r="K2722" s="820"/>
      <c r="L2722" s="819"/>
      <c r="M2722" s="652"/>
      <c r="N2722" s="652"/>
      <c r="O2722" s="652"/>
    </row>
    <row r="2723" spans="2:15" s="619" customFormat="1">
      <c r="B2723" s="818"/>
      <c r="C2723" s="818"/>
      <c r="D2723" s="819"/>
      <c r="E2723" s="819"/>
      <c r="F2723" s="819"/>
      <c r="G2723" s="819"/>
      <c r="H2723" s="819"/>
      <c r="I2723" s="819"/>
      <c r="J2723" s="819"/>
      <c r="K2723" s="820"/>
      <c r="L2723" s="819"/>
      <c r="M2723" s="652"/>
      <c r="N2723" s="652"/>
      <c r="O2723" s="652"/>
    </row>
    <row r="2724" spans="2:15" s="619" customFormat="1">
      <c r="B2724" s="818"/>
      <c r="C2724" s="818"/>
      <c r="D2724" s="819"/>
      <c r="E2724" s="819"/>
      <c r="F2724" s="819"/>
      <c r="G2724" s="819"/>
      <c r="H2724" s="819"/>
      <c r="I2724" s="819"/>
      <c r="J2724" s="819"/>
      <c r="K2724" s="820"/>
      <c r="L2724" s="819"/>
      <c r="M2724" s="652"/>
      <c r="N2724" s="652"/>
      <c r="O2724" s="652"/>
    </row>
    <row r="2725" spans="2:15" s="619" customFormat="1">
      <c r="B2725" s="818"/>
      <c r="C2725" s="818"/>
      <c r="D2725" s="819"/>
      <c r="E2725" s="819"/>
      <c r="F2725" s="819"/>
      <c r="G2725" s="819"/>
      <c r="H2725" s="819"/>
      <c r="I2725" s="819"/>
      <c r="J2725" s="819"/>
      <c r="K2725" s="820"/>
      <c r="L2725" s="819"/>
      <c r="M2725" s="652"/>
      <c r="N2725" s="652"/>
      <c r="O2725" s="652"/>
    </row>
    <row r="2726" spans="2:15" s="619" customFormat="1">
      <c r="B2726" s="818"/>
      <c r="C2726" s="818"/>
      <c r="D2726" s="819"/>
      <c r="E2726" s="819"/>
      <c r="F2726" s="819"/>
      <c r="G2726" s="819"/>
      <c r="H2726" s="819"/>
      <c r="I2726" s="819"/>
      <c r="J2726" s="819"/>
      <c r="K2726" s="820"/>
      <c r="L2726" s="819"/>
      <c r="M2726" s="652"/>
      <c r="N2726" s="652"/>
      <c r="O2726" s="652"/>
    </row>
    <row r="2727" spans="2:15" s="619" customFormat="1">
      <c r="B2727" s="818"/>
      <c r="C2727" s="818"/>
      <c r="D2727" s="819"/>
      <c r="E2727" s="819"/>
      <c r="F2727" s="819"/>
      <c r="G2727" s="819"/>
      <c r="H2727" s="819"/>
      <c r="I2727" s="819"/>
      <c r="J2727" s="819"/>
      <c r="K2727" s="820"/>
      <c r="L2727" s="819"/>
      <c r="M2727" s="652"/>
      <c r="N2727" s="652"/>
      <c r="O2727" s="652"/>
    </row>
    <row r="2728" spans="2:15" s="619" customFormat="1">
      <c r="B2728" s="818"/>
      <c r="C2728" s="818"/>
      <c r="D2728" s="819"/>
      <c r="E2728" s="819"/>
      <c r="F2728" s="819"/>
      <c r="G2728" s="819"/>
      <c r="H2728" s="819"/>
      <c r="I2728" s="819"/>
      <c r="J2728" s="819"/>
      <c r="K2728" s="820"/>
      <c r="L2728" s="819"/>
      <c r="M2728" s="652"/>
      <c r="N2728" s="652"/>
      <c r="O2728" s="652"/>
    </row>
    <row r="2729" spans="2:15" s="619" customFormat="1">
      <c r="B2729" s="818"/>
      <c r="C2729" s="818"/>
      <c r="D2729" s="819"/>
      <c r="E2729" s="819"/>
      <c r="F2729" s="819"/>
      <c r="G2729" s="819"/>
      <c r="H2729" s="819"/>
      <c r="I2729" s="819"/>
      <c r="J2729" s="819"/>
      <c r="K2729" s="820"/>
      <c r="L2729" s="819"/>
      <c r="M2729" s="652"/>
      <c r="N2729" s="652"/>
      <c r="O2729" s="652"/>
    </row>
    <row r="2730" spans="2:15" s="619" customFormat="1">
      <c r="B2730" s="818"/>
      <c r="C2730" s="818"/>
      <c r="D2730" s="819"/>
      <c r="E2730" s="819"/>
      <c r="F2730" s="819"/>
      <c r="G2730" s="819"/>
      <c r="H2730" s="819"/>
      <c r="I2730" s="819"/>
      <c r="J2730" s="819"/>
      <c r="K2730" s="820"/>
      <c r="L2730" s="819"/>
      <c r="M2730" s="652"/>
      <c r="N2730" s="652"/>
      <c r="O2730" s="652"/>
    </row>
    <row r="2731" spans="2:15" s="619" customFormat="1">
      <c r="B2731" s="818"/>
      <c r="C2731" s="818"/>
      <c r="D2731" s="819"/>
      <c r="E2731" s="819"/>
      <c r="F2731" s="819"/>
      <c r="G2731" s="819"/>
      <c r="H2731" s="819"/>
      <c r="I2731" s="819"/>
      <c r="J2731" s="819"/>
      <c r="K2731" s="820"/>
      <c r="L2731" s="819"/>
      <c r="M2731" s="652"/>
      <c r="N2731" s="652"/>
      <c r="O2731" s="652"/>
    </row>
    <row r="2732" spans="2:15" s="619" customFormat="1">
      <c r="B2732" s="818"/>
      <c r="C2732" s="818"/>
      <c r="D2732" s="819"/>
      <c r="E2732" s="819"/>
      <c r="F2732" s="819"/>
      <c r="G2732" s="819"/>
      <c r="H2732" s="819"/>
      <c r="I2732" s="819"/>
      <c r="J2732" s="819"/>
      <c r="K2732" s="820"/>
      <c r="L2732" s="819"/>
      <c r="M2732" s="652"/>
      <c r="N2732" s="652"/>
      <c r="O2732" s="652"/>
    </row>
    <row r="2733" spans="2:15" s="619" customFormat="1">
      <c r="B2733" s="818"/>
      <c r="C2733" s="818"/>
      <c r="D2733" s="819"/>
      <c r="E2733" s="819"/>
      <c r="F2733" s="819"/>
      <c r="G2733" s="819"/>
      <c r="H2733" s="819"/>
      <c r="I2733" s="819"/>
      <c r="J2733" s="819"/>
      <c r="K2733" s="820"/>
      <c r="L2733" s="819"/>
      <c r="M2733" s="652"/>
      <c r="N2733" s="652"/>
      <c r="O2733" s="652"/>
    </row>
    <row r="2734" spans="2:15" s="619" customFormat="1">
      <c r="B2734" s="818"/>
      <c r="C2734" s="818"/>
      <c r="D2734" s="819"/>
      <c r="E2734" s="819"/>
      <c r="F2734" s="819"/>
      <c r="G2734" s="819"/>
      <c r="H2734" s="819"/>
      <c r="I2734" s="819"/>
      <c r="J2734" s="819"/>
      <c r="K2734" s="820"/>
      <c r="L2734" s="819"/>
      <c r="M2734" s="652"/>
      <c r="N2734" s="652"/>
      <c r="O2734" s="652"/>
    </row>
    <row r="2735" spans="2:15" s="619" customFormat="1">
      <c r="B2735" s="818"/>
      <c r="C2735" s="818"/>
      <c r="D2735" s="819"/>
      <c r="E2735" s="819"/>
      <c r="F2735" s="819"/>
      <c r="G2735" s="819"/>
      <c r="H2735" s="819"/>
      <c r="I2735" s="819"/>
      <c r="J2735" s="819"/>
      <c r="K2735" s="820"/>
      <c r="L2735" s="819"/>
      <c r="M2735" s="652"/>
      <c r="N2735" s="652"/>
      <c r="O2735" s="652"/>
    </row>
    <row r="2736" spans="2:15" s="619" customFormat="1">
      <c r="B2736" s="818"/>
      <c r="C2736" s="818"/>
      <c r="D2736" s="819"/>
      <c r="E2736" s="819"/>
      <c r="F2736" s="819"/>
      <c r="G2736" s="819"/>
      <c r="H2736" s="819"/>
      <c r="I2736" s="819"/>
      <c r="J2736" s="819"/>
      <c r="K2736" s="820"/>
      <c r="L2736" s="819"/>
      <c r="M2736" s="652"/>
      <c r="N2736" s="652"/>
      <c r="O2736" s="652"/>
    </row>
    <row r="2737" spans="2:15" s="619" customFormat="1">
      <c r="B2737" s="818"/>
      <c r="C2737" s="818"/>
      <c r="D2737" s="819"/>
      <c r="E2737" s="819"/>
      <c r="F2737" s="819"/>
      <c r="G2737" s="819"/>
      <c r="H2737" s="819"/>
      <c r="I2737" s="819"/>
      <c r="J2737" s="819"/>
      <c r="K2737" s="820"/>
      <c r="L2737" s="819"/>
      <c r="M2737" s="652"/>
      <c r="N2737" s="652"/>
      <c r="O2737" s="652"/>
    </row>
    <row r="2738" spans="2:15" s="619" customFormat="1">
      <c r="B2738" s="818"/>
      <c r="C2738" s="818"/>
      <c r="D2738" s="819"/>
      <c r="E2738" s="819"/>
      <c r="F2738" s="819"/>
      <c r="G2738" s="819"/>
      <c r="H2738" s="819"/>
      <c r="I2738" s="819"/>
      <c r="J2738" s="819"/>
      <c r="K2738" s="820"/>
      <c r="L2738" s="819"/>
      <c r="M2738" s="652"/>
      <c r="N2738" s="652"/>
      <c r="O2738" s="652"/>
    </row>
    <row r="2739" spans="2:15" s="619" customFormat="1">
      <c r="B2739" s="818"/>
      <c r="C2739" s="818"/>
      <c r="D2739" s="819"/>
      <c r="E2739" s="819"/>
      <c r="F2739" s="819"/>
      <c r="G2739" s="819"/>
      <c r="H2739" s="819"/>
      <c r="I2739" s="819"/>
      <c r="J2739" s="819"/>
      <c r="K2739" s="820"/>
      <c r="L2739" s="819"/>
      <c r="M2739" s="652"/>
      <c r="N2739" s="652"/>
      <c r="O2739" s="652"/>
    </row>
    <row r="2740" spans="2:15" s="619" customFormat="1">
      <c r="B2740" s="818"/>
      <c r="C2740" s="818"/>
      <c r="D2740" s="819"/>
      <c r="E2740" s="819"/>
      <c r="F2740" s="819"/>
      <c r="G2740" s="819"/>
      <c r="H2740" s="819"/>
      <c r="I2740" s="819"/>
      <c r="J2740" s="819"/>
      <c r="K2740" s="820"/>
      <c r="L2740" s="819"/>
      <c r="M2740" s="652"/>
      <c r="N2740" s="652"/>
      <c r="O2740" s="652"/>
    </row>
    <row r="2741" spans="2:15" s="619" customFormat="1">
      <c r="B2741" s="818"/>
      <c r="C2741" s="818"/>
      <c r="D2741" s="819"/>
      <c r="E2741" s="819"/>
      <c r="F2741" s="819"/>
      <c r="G2741" s="819"/>
      <c r="H2741" s="819"/>
      <c r="I2741" s="819"/>
      <c r="J2741" s="819"/>
      <c r="K2741" s="820"/>
      <c r="L2741" s="819"/>
      <c r="M2741" s="652"/>
      <c r="N2741" s="652"/>
      <c r="O2741" s="652"/>
    </row>
    <row r="2742" spans="2:15" s="619" customFormat="1">
      <c r="B2742" s="818"/>
      <c r="C2742" s="818"/>
      <c r="D2742" s="819"/>
      <c r="E2742" s="819"/>
      <c r="F2742" s="819"/>
      <c r="G2742" s="819"/>
      <c r="H2742" s="819"/>
      <c r="I2742" s="819"/>
      <c r="J2742" s="819"/>
      <c r="K2742" s="820"/>
      <c r="L2742" s="819"/>
      <c r="M2742" s="652"/>
      <c r="N2742" s="652"/>
      <c r="O2742" s="652"/>
    </row>
    <row r="2743" spans="2:15" s="619" customFormat="1">
      <c r="B2743" s="818"/>
      <c r="C2743" s="818"/>
      <c r="D2743" s="819"/>
      <c r="E2743" s="819"/>
      <c r="F2743" s="819"/>
      <c r="G2743" s="819"/>
      <c r="H2743" s="819"/>
      <c r="I2743" s="819"/>
      <c r="J2743" s="819"/>
      <c r="K2743" s="820"/>
      <c r="L2743" s="819"/>
      <c r="M2743" s="652"/>
      <c r="N2743" s="652"/>
      <c r="O2743" s="652"/>
    </row>
    <row r="2744" spans="2:15" s="619" customFormat="1">
      <c r="B2744" s="818"/>
      <c r="C2744" s="818"/>
      <c r="D2744" s="819"/>
      <c r="E2744" s="819"/>
      <c r="F2744" s="819"/>
      <c r="G2744" s="819"/>
      <c r="H2744" s="819"/>
      <c r="I2744" s="819"/>
      <c r="J2744" s="819"/>
      <c r="K2744" s="820"/>
      <c r="L2744" s="819"/>
      <c r="M2744" s="652"/>
      <c r="N2744" s="652"/>
      <c r="O2744" s="652"/>
    </row>
    <row r="2745" spans="2:15" s="619" customFormat="1">
      <c r="B2745" s="818"/>
      <c r="C2745" s="818"/>
      <c r="D2745" s="819"/>
      <c r="E2745" s="819"/>
      <c r="F2745" s="819"/>
      <c r="G2745" s="819"/>
      <c r="H2745" s="819"/>
      <c r="I2745" s="819"/>
      <c r="J2745" s="819"/>
      <c r="K2745" s="820"/>
      <c r="L2745" s="819"/>
      <c r="M2745" s="652"/>
      <c r="N2745" s="652"/>
      <c r="O2745" s="652"/>
    </row>
    <row r="2746" spans="2:15" s="619" customFormat="1">
      <c r="B2746" s="818"/>
      <c r="C2746" s="818"/>
      <c r="D2746" s="819"/>
      <c r="E2746" s="819"/>
      <c r="F2746" s="819"/>
      <c r="G2746" s="819"/>
      <c r="H2746" s="819"/>
      <c r="I2746" s="819"/>
      <c r="J2746" s="819"/>
      <c r="K2746" s="820"/>
      <c r="L2746" s="819"/>
      <c r="M2746" s="652"/>
      <c r="N2746" s="652"/>
      <c r="O2746" s="652"/>
    </row>
    <row r="2747" spans="2:15" s="619" customFormat="1">
      <c r="B2747" s="818"/>
      <c r="C2747" s="818"/>
      <c r="D2747" s="819"/>
      <c r="E2747" s="819"/>
      <c r="F2747" s="819"/>
      <c r="G2747" s="819"/>
      <c r="H2747" s="819"/>
      <c r="I2747" s="819"/>
      <c r="J2747" s="819"/>
      <c r="K2747" s="820"/>
      <c r="L2747" s="819"/>
      <c r="M2747" s="652"/>
      <c r="N2747" s="652"/>
      <c r="O2747" s="652"/>
    </row>
    <row r="2748" spans="2:15" s="619" customFormat="1">
      <c r="B2748" s="818"/>
      <c r="C2748" s="818"/>
      <c r="D2748" s="819"/>
      <c r="E2748" s="819"/>
      <c r="F2748" s="819"/>
      <c r="G2748" s="819"/>
      <c r="H2748" s="819"/>
      <c r="I2748" s="819"/>
      <c r="J2748" s="819"/>
      <c r="K2748" s="820"/>
      <c r="L2748" s="819"/>
      <c r="M2748" s="652"/>
      <c r="N2748" s="652"/>
      <c r="O2748" s="652"/>
    </row>
    <row r="2749" spans="2:15" s="619" customFormat="1">
      <c r="B2749" s="818"/>
      <c r="C2749" s="818"/>
      <c r="D2749" s="819"/>
      <c r="E2749" s="819"/>
      <c r="F2749" s="819"/>
      <c r="G2749" s="819"/>
      <c r="H2749" s="819"/>
      <c r="I2749" s="819"/>
      <c r="J2749" s="819"/>
      <c r="K2749" s="820"/>
      <c r="L2749" s="819"/>
      <c r="M2749" s="652"/>
      <c r="N2749" s="652"/>
      <c r="O2749" s="652"/>
    </row>
    <row r="2750" spans="2:15" s="619" customFormat="1">
      <c r="B2750" s="818"/>
      <c r="C2750" s="818"/>
      <c r="D2750" s="819"/>
      <c r="E2750" s="819"/>
      <c r="F2750" s="819"/>
      <c r="G2750" s="819"/>
      <c r="H2750" s="819"/>
      <c r="I2750" s="819"/>
      <c r="J2750" s="819"/>
      <c r="K2750" s="820"/>
      <c r="L2750" s="819"/>
      <c r="M2750" s="652"/>
      <c r="N2750" s="652"/>
      <c r="O2750" s="652"/>
    </row>
    <row r="2751" spans="2:15" s="619" customFormat="1">
      <c r="B2751" s="818"/>
      <c r="C2751" s="818"/>
      <c r="D2751" s="819"/>
      <c r="E2751" s="819"/>
      <c r="F2751" s="819"/>
      <c r="G2751" s="819"/>
      <c r="H2751" s="819"/>
      <c r="I2751" s="819"/>
      <c r="J2751" s="819"/>
      <c r="K2751" s="820"/>
      <c r="L2751" s="819"/>
      <c r="M2751" s="652"/>
      <c r="N2751" s="652"/>
      <c r="O2751" s="652"/>
    </row>
    <row r="2752" spans="2:15" s="619" customFormat="1">
      <c r="B2752" s="818"/>
      <c r="C2752" s="818"/>
      <c r="D2752" s="819"/>
      <c r="E2752" s="819"/>
      <c r="F2752" s="819"/>
      <c r="G2752" s="819"/>
      <c r="H2752" s="819"/>
      <c r="I2752" s="819"/>
      <c r="J2752" s="819"/>
      <c r="K2752" s="820"/>
      <c r="L2752" s="819"/>
      <c r="M2752" s="652"/>
      <c r="N2752" s="652"/>
      <c r="O2752" s="652"/>
    </row>
    <row r="2753" spans="2:15" s="619" customFormat="1">
      <c r="B2753" s="818"/>
      <c r="C2753" s="818"/>
      <c r="D2753" s="819"/>
      <c r="E2753" s="819"/>
      <c r="F2753" s="819"/>
      <c r="G2753" s="819"/>
      <c r="H2753" s="819"/>
      <c r="I2753" s="819"/>
      <c r="J2753" s="819"/>
      <c r="K2753" s="820"/>
      <c r="L2753" s="819"/>
      <c r="M2753" s="652"/>
      <c r="N2753" s="652"/>
      <c r="O2753" s="652"/>
    </row>
    <row r="2754" spans="2:15" s="619" customFormat="1">
      <c r="B2754" s="818"/>
      <c r="C2754" s="818"/>
      <c r="D2754" s="819"/>
      <c r="E2754" s="819"/>
      <c r="F2754" s="819"/>
      <c r="G2754" s="819"/>
      <c r="H2754" s="819"/>
      <c r="I2754" s="819"/>
      <c r="J2754" s="819"/>
      <c r="K2754" s="820"/>
      <c r="L2754" s="819"/>
      <c r="M2754" s="652"/>
      <c r="N2754" s="652"/>
      <c r="O2754" s="652"/>
    </row>
    <row r="2755" spans="2:15" s="619" customFormat="1">
      <c r="B2755" s="818"/>
      <c r="C2755" s="818"/>
      <c r="D2755" s="819"/>
      <c r="E2755" s="819"/>
      <c r="F2755" s="819"/>
      <c r="G2755" s="819"/>
      <c r="H2755" s="819"/>
      <c r="I2755" s="819"/>
      <c r="J2755" s="819"/>
      <c r="K2755" s="820"/>
      <c r="L2755" s="819"/>
      <c r="M2755" s="652"/>
      <c r="N2755" s="652"/>
      <c r="O2755" s="652"/>
    </row>
    <row r="2756" spans="2:15" s="619" customFormat="1">
      <c r="B2756" s="818"/>
      <c r="C2756" s="818"/>
      <c r="D2756" s="819"/>
      <c r="E2756" s="819"/>
      <c r="F2756" s="819"/>
      <c r="G2756" s="819"/>
      <c r="H2756" s="819"/>
      <c r="I2756" s="819"/>
      <c r="J2756" s="819"/>
      <c r="K2756" s="820"/>
      <c r="L2756" s="819"/>
      <c r="M2756" s="652"/>
      <c r="N2756" s="652"/>
      <c r="O2756" s="652"/>
    </row>
    <row r="2757" spans="2:15" s="619" customFormat="1">
      <c r="B2757" s="818"/>
      <c r="C2757" s="818"/>
      <c r="D2757" s="819"/>
      <c r="E2757" s="819"/>
      <c r="F2757" s="819"/>
      <c r="G2757" s="819"/>
      <c r="H2757" s="819"/>
      <c r="I2757" s="819"/>
      <c r="J2757" s="819"/>
      <c r="K2757" s="820"/>
      <c r="L2757" s="819"/>
      <c r="M2757" s="652"/>
      <c r="N2757" s="652"/>
      <c r="O2757" s="652"/>
    </row>
    <row r="2758" spans="2:15" s="619" customFormat="1">
      <c r="B2758" s="818"/>
      <c r="C2758" s="818"/>
      <c r="D2758" s="819"/>
      <c r="E2758" s="819"/>
      <c r="F2758" s="819"/>
      <c r="G2758" s="819"/>
      <c r="H2758" s="819"/>
      <c r="I2758" s="819"/>
      <c r="J2758" s="819"/>
      <c r="K2758" s="820"/>
      <c r="L2758" s="819"/>
      <c r="M2758" s="652"/>
      <c r="N2758" s="652"/>
      <c r="O2758" s="652"/>
    </row>
    <row r="2759" spans="2:15" s="619" customFormat="1">
      <c r="B2759" s="818"/>
      <c r="C2759" s="818"/>
      <c r="D2759" s="819"/>
      <c r="E2759" s="819"/>
      <c r="F2759" s="819"/>
      <c r="G2759" s="819"/>
      <c r="H2759" s="819"/>
      <c r="I2759" s="819"/>
      <c r="J2759" s="819"/>
      <c r="K2759" s="820"/>
      <c r="L2759" s="819"/>
      <c r="M2759" s="652"/>
      <c r="N2759" s="652"/>
      <c r="O2759" s="652"/>
    </row>
    <row r="2760" spans="2:15" s="619" customFormat="1">
      <c r="B2760" s="818"/>
      <c r="C2760" s="818"/>
      <c r="D2760" s="819"/>
      <c r="E2760" s="819"/>
      <c r="F2760" s="819"/>
      <c r="G2760" s="819"/>
      <c r="H2760" s="819"/>
      <c r="I2760" s="819"/>
      <c r="J2760" s="819"/>
      <c r="K2760" s="820"/>
      <c r="L2760" s="819"/>
      <c r="M2760" s="652"/>
      <c r="N2760" s="652"/>
      <c r="O2760" s="652"/>
    </row>
    <row r="2761" spans="2:15" s="619" customFormat="1">
      <c r="B2761" s="818"/>
      <c r="C2761" s="818"/>
      <c r="D2761" s="819"/>
      <c r="E2761" s="819"/>
      <c r="F2761" s="819"/>
      <c r="G2761" s="819"/>
      <c r="H2761" s="819"/>
      <c r="I2761" s="819"/>
      <c r="J2761" s="819"/>
      <c r="K2761" s="820"/>
      <c r="L2761" s="819"/>
      <c r="M2761" s="652"/>
      <c r="N2761" s="652"/>
      <c r="O2761" s="652"/>
    </row>
    <row r="2762" spans="2:15" s="619" customFormat="1">
      <c r="B2762" s="818"/>
      <c r="C2762" s="818"/>
      <c r="D2762" s="819"/>
      <c r="E2762" s="819"/>
      <c r="F2762" s="819"/>
      <c r="G2762" s="819"/>
      <c r="H2762" s="819"/>
      <c r="I2762" s="819"/>
      <c r="J2762" s="819"/>
      <c r="K2762" s="820"/>
      <c r="L2762" s="819"/>
      <c r="M2762" s="652"/>
      <c r="N2762" s="652"/>
      <c r="O2762" s="652"/>
    </row>
    <row r="2763" spans="2:15" s="619" customFormat="1">
      <c r="B2763" s="818"/>
      <c r="C2763" s="818"/>
      <c r="D2763" s="819"/>
      <c r="E2763" s="819"/>
      <c r="F2763" s="819"/>
      <c r="G2763" s="819"/>
      <c r="H2763" s="819"/>
      <c r="I2763" s="819"/>
      <c r="J2763" s="819"/>
      <c r="K2763" s="820"/>
      <c r="L2763" s="819"/>
      <c r="M2763" s="652"/>
      <c r="N2763" s="652"/>
      <c r="O2763" s="652"/>
    </row>
    <row r="2764" spans="2:15" s="619" customFormat="1">
      <c r="B2764" s="818"/>
      <c r="C2764" s="818"/>
      <c r="D2764" s="819"/>
      <c r="E2764" s="819"/>
      <c r="F2764" s="819"/>
      <c r="G2764" s="819"/>
      <c r="H2764" s="819"/>
      <c r="I2764" s="819"/>
      <c r="J2764" s="819"/>
      <c r="K2764" s="820"/>
      <c r="L2764" s="819"/>
      <c r="M2764" s="652"/>
      <c r="N2764" s="652"/>
      <c r="O2764" s="652"/>
    </row>
    <row r="2765" spans="2:15" s="619" customFormat="1">
      <c r="B2765" s="818"/>
      <c r="C2765" s="818"/>
      <c r="D2765" s="819"/>
      <c r="E2765" s="819"/>
      <c r="F2765" s="819"/>
      <c r="G2765" s="819"/>
      <c r="H2765" s="819"/>
      <c r="I2765" s="819"/>
      <c r="J2765" s="819"/>
      <c r="K2765" s="820"/>
      <c r="L2765" s="819"/>
      <c r="M2765" s="652"/>
      <c r="N2765" s="652"/>
      <c r="O2765" s="652"/>
    </row>
    <row r="2766" spans="2:15" s="619" customFormat="1">
      <c r="B2766" s="818"/>
      <c r="C2766" s="818"/>
      <c r="D2766" s="819"/>
      <c r="E2766" s="819"/>
      <c r="F2766" s="819"/>
      <c r="G2766" s="819"/>
      <c r="H2766" s="819"/>
      <c r="I2766" s="819"/>
      <c r="J2766" s="819"/>
      <c r="K2766" s="820"/>
      <c r="L2766" s="819"/>
      <c r="M2766" s="652"/>
      <c r="N2766" s="652"/>
      <c r="O2766" s="652"/>
    </row>
    <row r="2767" spans="2:15" s="619" customFormat="1">
      <c r="B2767" s="818"/>
      <c r="C2767" s="818"/>
      <c r="D2767" s="819"/>
      <c r="E2767" s="819"/>
      <c r="F2767" s="819"/>
      <c r="G2767" s="819"/>
      <c r="H2767" s="819"/>
      <c r="I2767" s="819"/>
      <c r="J2767" s="819"/>
      <c r="K2767" s="820"/>
      <c r="L2767" s="819"/>
      <c r="M2767" s="652"/>
      <c r="N2767" s="652"/>
      <c r="O2767" s="652"/>
    </row>
    <row r="2768" spans="2:15" s="619" customFormat="1">
      <c r="B2768" s="818"/>
      <c r="C2768" s="818"/>
      <c r="D2768" s="819"/>
      <c r="E2768" s="819"/>
      <c r="F2768" s="819"/>
      <c r="G2768" s="819"/>
      <c r="H2768" s="819"/>
      <c r="I2768" s="819"/>
      <c r="J2768" s="819"/>
      <c r="K2768" s="820"/>
      <c r="L2768" s="819"/>
      <c r="M2768" s="652"/>
      <c r="N2768" s="652"/>
      <c r="O2768" s="652"/>
    </row>
    <row r="2769" spans="2:15" s="619" customFormat="1">
      <c r="B2769" s="818"/>
      <c r="C2769" s="818"/>
      <c r="D2769" s="819"/>
      <c r="E2769" s="819"/>
      <c r="F2769" s="819"/>
      <c r="G2769" s="819"/>
      <c r="H2769" s="819"/>
      <c r="I2769" s="819"/>
      <c r="J2769" s="819"/>
      <c r="K2769" s="820"/>
      <c r="L2769" s="819"/>
      <c r="M2769" s="652"/>
      <c r="N2769" s="652"/>
      <c r="O2769" s="652"/>
    </row>
    <row r="2770" spans="2:15" s="619" customFormat="1">
      <c r="B2770" s="818"/>
      <c r="C2770" s="818"/>
      <c r="D2770" s="819"/>
      <c r="E2770" s="819"/>
      <c r="F2770" s="819"/>
      <c r="G2770" s="819"/>
      <c r="H2770" s="819"/>
      <c r="I2770" s="819"/>
      <c r="J2770" s="819"/>
      <c r="K2770" s="820"/>
      <c r="L2770" s="819"/>
      <c r="M2770" s="652"/>
      <c r="N2770" s="652"/>
      <c r="O2770" s="652"/>
    </row>
    <row r="2771" spans="2:15" s="619" customFormat="1">
      <c r="B2771" s="818"/>
      <c r="C2771" s="818"/>
      <c r="D2771" s="819"/>
      <c r="E2771" s="819"/>
      <c r="F2771" s="819"/>
      <c r="G2771" s="819"/>
      <c r="H2771" s="819"/>
      <c r="I2771" s="819"/>
      <c r="J2771" s="819"/>
      <c r="K2771" s="820"/>
      <c r="L2771" s="819"/>
      <c r="M2771" s="652"/>
      <c r="N2771" s="652"/>
      <c r="O2771" s="652"/>
    </row>
    <row r="2772" spans="2:15" s="619" customFormat="1">
      <c r="B2772" s="818"/>
      <c r="C2772" s="818"/>
      <c r="D2772" s="819"/>
      <c r="E2772" s="819"/>
      <c r="F2772" s="819"/>
      <c r="G2772" s="819"/>
      <c r="H2772" s="819"/>
      <c r="I2772" s="819"/>
      <c r="J2772" s="819"/>
      <c r="K2772" s="820"/>
      <c r="L2772" s="819"/>
      <c r="M2772" s="652"/>
      <c r="N2772" s="652"/>
      <c r="O2772" s="652"/>
    </row>
    <row r="2773" spans="2:15" s="619" customFormat="1">
      <c r="B2773" s="818"/>
      <c r="C2773" s="818"/>
      <c r="D2773" s="819"/>
      <c r="E2773" s="819"/>
      <c r="F2773" s="819"/>
      <c r="G2773" s="819"/>
      <c r="H2773" s="819"/>
      <c r="I2773" s="819"/>
      <c r="J2773" s="819"/>
      <c r="K2773" s="820"/>
      <c r="L2773" s="819"/>
      <c r="M2773" s="652"/>
      <c r="N2773" s="652"/>
      <c r="O2773" s="652"/>
    </row>
    <row r="2774" spans="2:15" s="619" customFormat="1">
      <c r="B2774" s="818"/>
      <c r="C2774" s="818"/>
      <c r="D2774" s="819"/>
      <c r="E2774" s="819"/>
      <c r="F2774" s="819"/>
      <c r="G2774" s="819"/>
      <c r="H2774" s="819"/>
      <c r="I2774" s="819"/>
      <c r="J2774" s="819"/>
      <c r="K2774" s="820"/>
      <c r="L2774" s="819"/>
      <c r="M2774" s="652"/>
      <c r="N2774" s="652"/>
      <c r="O2774" s="652"/>
    </row>
    <row r="2775" spans="2:15" s="619" customFormat="1">
      <c r="B2775" s="818"/>
      <c r="C2775" s="818"/>
      <c r="D2775" s="819"/>
      <c r="E2775" s="819"/>
      <c r="F2775" s="819"/>
      <c r="G2775" s="819"/>
      <c r="H2775" s="819"/>
      <c r="I2775" s="819"/>
      <c r="J2775" s="819"/>
      <c r="K2775" s="820"/>
      <c r="L2775" s="819"/>
      <c r="M2775" s="652"/>
      <c r="N2775" s="652"/>
      <c r="O2775" s="652"/>
    </row>
    <row r="2776" spans="2:15" s="619" customFormat="1">
      <c r="B2776" s="818"/>
      <c r="C2776" s="818"/>
      <c r="D2776" s="819"/>
      <c r="E2776" s="819"/>
      <c r="F2776" s="819"/>
      <c r="G2776" s="819"/>
      <c r="H2776" s="819"/>
      <c r="I2776" s="819"/>
      <c r="J2776" s="819"/>
      <c r="K2776" s="820"/>
      <c r="L2776" s="819"/>
      <c r="M2776" s="652"/>
      <c r="N2776" s="652"/>
      <c r="O2776" s="652"/>
    </row>
    <row r="2777" spans="2:15" s="619" customFormat="1">
      <c r="B2777" s="818"/>
      <c r="C2777" s="818"/>
      <c r="D2777" s="819"/>
      <c r="E2777" s="819"/>
      <c r="F2777" s="819"/>
      <c r="G2777" s="819"/>
      <c r="H2777" s="819"/>
      <c r="I2777" s="819"/>
      <c r="J2777" s="819"/>
      <c r="K2777" s="820"/>
      <c r="L2777" s="819"/>
      <c r="M2777" s="652"/>
      <c r="N2777" s="652"/>
      <c r="O2777" s="652"/>
    </row>
    <row r="2778" spans="2:15" s="619" customFormat="1">
      <c r="B2778" s="818"/>
      <c r="C2778" s="818"/>
      <c r="D2778" s="819"/>
      <c r="E2778" s="819"/>
      <c r="F2778" s="819"/>
      <c r="G2778" s="819"/>
      <c r="H2778" s="819"/>
      <c r="I2778" s="819"/>
      <c r="J2778" s="819"/>
      <c r="K2778" s="820"/>
      <c r="L2778" s="819"/>
      <c r="M2778" s="652"/>
      <c r="N2778" s="652"/>
      <c r="O2778" s="652"/>
    </row>
    <row r="2779" spans="2:15" s="619" customFormat="1">
      <c r="B2779" s="818"/>
      <c r="C2779" s="818"/>
      <c r="D2779" s="819"/>
      <c r="E2779" s="819"/>
      <c r="F2779" s="819"/>
      <c r="G2779" s="819"/>
      <c r="H2779" s="819"/>
      <c r="I2779" s="819"/>
      <c r="J2779" s="819"/>
      <c r="K2779" s="820"/>
      <c r="L2779" s="819"/>
      <c r="M2779" s="652"/>
      <c r="N2779" s="652"/>
      <c r="O2779" s="652"/>
    </row>
    <row r="2780" spans="2:15" s="619" customFormat="1">
      <c r="B2780" s="818"/>
      <c r="C2780" s="818"/>
      <c r="D2780" s="819"/>
      <c r="E2780" s="819"/>
      <c r="F2780" s="819"/>
      <c r="G2780" s="819"/>
      <c r="H2780" s="819"/>
      <c r="I2780" s="819"/>
      <c r="J2780" s="819"/>
      <c r="K2780" s="820"/>
      <c r="L2780" s="819"/>
      <c r="M2780" s="652"/>
      <c r="N2780" s="652"/>
      <c r="O2780" s="652"/>
    </row>
    <row r="2781" spans="2:15" s="619" customFormat="1">
      <c r="B2781" s="818"/>
      <c r="C2781" s="818"/>
      <c r="D2781" s="819"/>
      <c r="E2781" s="819"/>
      <c r="F2781" s="819"/>
      <c r="G2781" s="819"/>
      <c r="H2781" s="819"/>
      <c r="I2781" s="819"/>
      <c r="J2781" s="819"/>
      <c r="K2781" s="820"/>
      <c r="L2781" s="819"/>
      <c r="M2781" s="652"/>
      <c r="N2781" s="652"/>
      <c r="O2781" s="652"/>
    </row>
    <row r="2782" spans="2:15" s="619" customFormat="1">
      <c r="B2782" s="818"/>
      <c r="C2782" s="818"/>
      <c r="D2782" s="819"/>
      <c r="E2782" s="819"/>
      <c r="F2782" s="819"/>
      <c r="G2782" s="819"/>
      <c r="H2782" s="819"/>
      <c r="I2782" s="819"/>
      <c r="J2782" s="819"/>
      <c r="K2782" s="820"/>
      <c r="L2782" s="819"/>
      <c r="M2782" s="652"/>
      <c r="N2782" s="652"/>
      <c r="O2782" s="652"/>
    </row>
    <row r="2783" spans="2:15" s="619" customFormat="1">
      <c r="B2783" s="818"/>
      <c r="C2783" s="818"/>
      <c r="D2783" s="819"/>
      <c r="E2783" s="819"/>
      <c r="F2783" s="819"/>
      <c r="G2783" s="819"/>
      <c r="H2783" s="819"/>
      <c r="I2783" s="819"/>
      <c r="J2783" s="819"/>
      <c r="K2783" s="820"/>
      <c r="L2783" s="819"/>
      <c r="M2783" s="652"/>
      <c r="N2783" s="652"/>
      <c r="O2783" s="652"/>
    </row>
    <row r="2784" spans="2:15" s="619" customFormat="1">
      <c r="B2784" s="818"/>
      <c r="C2784" s="818"/>
      <c r="D2784" s="819"/>
      <c r="E2784" s="819"/>
      <c r="F2784" s="819"/>
      <c r="G2784" s="819"/>
      <c r="H2784" s="819"/>
      <c r="I2784" s="819"/>
      <c r="J2784" s="819"/>
      <c r="K2784" s="820"/>
      <c r="L2784" s="819"/>
      <c r="M2784" s="652"/>
      <c r="N2784" s="652"/>
      <c r="O2784" s="652"/>
    </row>
    <row r="2785" spans="2:15" s="619" customFormat="1">
      <c r="B2785" s="818"/>
      <c r="C2785" s="818"/>
      <c r="D2785" s="819"/>
      <c r="E2785" s="819"/>
      <c r="F2785" s="819"/>
      <c r="G2785" s="819"/>
      <c r="H2785" s="819"/>
      <c r="I2785" s="819"/>
      <c r="J2785" s="819"/>
      <c r="K2785" s="820"/>
      <c r="L2785" s="819"/>
      <c r="M2785" s="652"/>
      <c r="N2785" s="652"/>
      <c r="O2785" s="652"/>
    </row>
    <row r="2786" spans="2:15" s="619" customFormat="1">
      <c r="B2786" s="818"/>
      <c r="C2786" s="818"/>
      <c r="D2786" s="819"/>
      <c r="E2786" s="819"/>
      <c r="F2786" s="819"/>
      <c r="G2786" s="819"/>
      <c r="H2786" s="819"/>
      <c r="I2786" s="819"/>
      <c r="J2786" s="819"/>
      <c r="K2786" s="820"/>
      <c r="L2786" s="819"/>
      <c r="M2786" s="652"/>
      <c r="N2786" s="652"/>
      <c r="O2786" s="652"/>
    </row>
    <row r="2787" spans="2:15" s="619" customFormat="1">
      <c r="B2787" s="818"/>
      <c r="C2787" s="818"/>
      <c r="D2787" s="819"/>
      <c r="E2787" s="819"/>
      <c r="F2787" s="819"/>
      <c r="G2787" s="819"/>
      <c r="H2787" s="819"/>
      <c r="I2787" s="819"/>
      <c r="J2787" s="819"/>
      <c r="K2787" s="820"/>
      <c r="L2787" s="819"/>
      <c r="M2787" s="652"/>
      <c r="N2787" s="652"/>
      <c r="O2787" s="652"/>
    </row>
    <row r="2788" spans="2:15" s="619" customFormat="1">
      <c r="B2788" s="818"/>
      <c r="C2788" s="818"/>
      <c r="D2788" s="819"/>
      <c r="E2788" s="819"/>
      <c r="F2788" s="819"/>
      <c r="G2788" s="819"/>
      <c r="H2788" s="819"/>
      <c r="I2788" s="819"/>
      <c r="J2788" s="819"/>
      <c r="K2788" s="820"/>
      <c r="L2788" s="819"/>
      <c r="M2788" s="652"/>
      <c r="N2788" s="652"/>
      <c r="O2788" s="652"/>
    </row>
    <row r="2789" spans="2:15" s="619" customFormat="1">
      <c r="B2789" s="818"/>
      <c r="C2789" s="818"/>
      <c r="D2789" s="819"/>
      <c r="E2789" s="819"/>
      <c r="F2789" s="819"/>
      <c r="G2789" s="819"/>
      <c r="H2789" s="819"/>
      <c r="I2789" s="819"/>
      <c r="J2789" s="819"/>
      <c r="K2789" s="820"/>
      <c r="L2789" s="819"/>
      <c r="M2789" s="652"/>
      <c r="N2789" s="652"/>
      <c r="O2789" s="652"/>
    </row>
    <row r="2790" spans="2:15" s="619" customFormat="1">
      <c r="B2790" s="818"/>
      <c r="C2790" s="818"/>
      <c r="D2790" s="819"/>
      <c r="E2790" s="819"/>
      <c r="F2790" s="819"/>
      <c r="G2790" s="819"/>
      <c r="H2790" s="819"/>
      <c r="I2790" s="819"/>
      <c r="J2790" s="819"/>
      <c r="K2790" s="820"/>
      <c r="L2790" s="819"/>
      <c r="M2790" s="652"/>
      <c r="N2790" s="652"/>
      <c r="O2790" s="652"/>
    </row>
    <row r="2791" spans="2:15" s="619" customFormat="1">
      <c r="B2791" s="818"/>
      <c r="C2791" s="818"/>
      <c r="D2791" s="819"/>
      <c r="E2791" s="819"/>
      <c r="F2791" s="819"/>
      <c r="G2791" s="819"/>
      <c r="H2791" s="819"/>
      <c r="I2791" s="819"/>
      <c r="J2791" s="819"/>
      <c r="K2791" s="820"/>
      <c r="L2791" s="819"/>
      <c r="M2791" s="652"/>
      <c r="N2791" s="652"/>
      <c r="O2791" s="652"/>
    </row>
    <row r="2792" spans="2:15" s="619" customFormat="1">
      <c r="B2792" s="818"/>
      <c r="C2792" s="818"/>
      <c r="D2792" s="819"/>
      <c r="E2792" s="819"/>
      <c r="F2792" s="819"/>
      <c r="G2792" s="819"/>
      <c r="H2792" s="819"/>
      <c r="I2792" s="819"/>
      <c r="J2792" s="819"/>
      <c r="K2792" s="820"/>
      <c r="L2792" s="819"/>
      <c r="M2792" s="652"/>
      <c r="N2792" s="652"/>
      <c r="O2792" s="652"/>
    </row>
    <row r="2793" spans="2:15" s="619" customFormat="1">
      <c r="B2793" s="818"/>
      <c r="C2793" s="818"/>
      <c r="D2793" s="819"/>
      <c r="E2793" s="819"/>
      <c r="F2793" s="819"/>
      <c r="G2793" s="819"/>
      <c r="H2793" s="819"/>
      <c r="I2793" s="819"/>
      <c r="J2793" s="819"/>
      <c r="K2793" s="820"/>
      <c r="L2793" s="819"/>
      <c r="M2793" s="652"/>
      <c r="N2793" s="652"/>
      <c r="O2793" s="652"/>
    </row>
    <row r="2794" spans="2:15" s="619" customFormat="1">
      <c r="B2794" s="818"/>
      <c r="C2794" s="818"/>
      <c r="D2794" s="819"/>
      <c r="E2794" s="819"/>
      <c r="F2794" s="819"/>
      <c r="G2794" s="819"/>
      <c r="H2794" s="819"/>
      <c r="I2794" s="819"/>
      <c r="J2794" s="819"/>
      <c r="K2794" s="820"/>
      <c r="L2794" s="819"/>
      <c r="M2794" s="652"/>
      <c r="N2794" s="652"/>
      <c r="O2794" s="652"/>
    </row>
    <row r="2795" spans="2:15" s="619" customFormat="1">
      <c r="B2795" s="818"/>
      <c r="C2795" s="818"/>
      <c r="D2795" s="819"/>
      <c r="E2795" s="819"/>
      <c r="F2795" s="819"/>
      <c r="G2795" s="819"/>
      <c r="H2795" s="819"/>
      <c r="I2795" s="819"/>
      <c r="J2795" s="819"/>
      <c r="K2795" s="820"/>
      <c r="L2795" s="819"/>
      <c r="M2795" s="652"/>
      <c r="N2795" s="652"/>
      <c r="O2795" s="652"/>
    </row>
    <row r="2796" spans="2:15" s="619" customFormat="1">
      <c r="B2796" s="818"/>
      <c r="C2796" s="818"/>
      <c r="D2796" s="819"/>
      <c r="E2796" s="819"/>
      <c r="F2796" s="819"/>
      <c r="G2796" s="819"/>
      <c r="H2796" s="819"/>
      <c r="I2796" s="819"/>
      <c r="J2796" s="819"/>
      <c r="K2796" s="820"/>
      <c r="L2796" s="819"/>
      <c r="M2796" s="652"/>
      <c r="N2796" s="652"/>
      <c r="O2796" s="652"/>
    </row>
    <row r="2797" spans="2:15" s="619" customFormat="1">
      <c r="B2797" s="818"/>
      <c r="C2797" s="818"/>
      <c r="D2797" s="819"/>
      <c r="E2797" s="819"/>
      <c r="F2797" s="819"/>
      <c r="G2797" s="819"/>
      <c r="H2797" s="819"/>
      <c r="I2797" s="819"/>
      <c r="J2797" s="819"/>
      <c r="K2797" s="820"/>
      <c r="L2797" s="819"/>
      <c r="M2797" s="652"/>
      <c r="N2797" s="652"/>
      <c r="O2797" s="652"/>
    </row>
    <row r="2798" spans="2:15" s="619" customFormat="1">
      <c r="B2798" s="818"/>
      <c r="C2798" s="818"/>
      <c r="D2798" s="819"/>
      <c r="E2798" s="819"/>
      <c r="F2798" s="819"/>
      <c r="G2798" s="819"/>
      <c r="H2798" s="819"/>
      <c r="I2798" s="819"/>
      <c r="J2798" s="819"/>
      <c r="K2798" s="820"/>
      <c r="L2798" s="819"/>
      <c r="M2798" s="652"/>
      <c r="N2798" s="652"/>
      <c r="O2798" s="652"/>
    </row>
    <row r="2799" spans="2:15" s="619" customFormat="1">
      <c r="B2799" s="818"/>
      <c r="C2799" s="818"/>
      <c r="D2799" s="819"/>
      <c r="E2799" s="819"/>
      <c r="F2799" s="819"/>
      <c r="G2799" s="819"/>
      <c r="H2799" s="819"/>
      <c r="I2799" s="819"/>
      <c r="J2799" s="819"/>
      <c r="K2799" s="820"/>
      <c r="L2799" s="819"/>
      <c r="M2799" s="652"/>
      <c r="N2799" s="652"/>
      <c r="O2799" s="652"/>
    </row>
    <row r="2800" spans="2:15" s="619" customFormat="1">
      <c r="B2800" s="818"/>
      <c r="C2800" s="818"/>
      <c r="D2800" s="819"/>
      <c r="E2800" s="819"/>
      <c r="F2800" s="819"/>
      <c r="G2800" s="819"/>
      <c r="H2800" s="819"/>
      <c r="I2800" s="819"/>
      <c r="J2800" s="819"/>
      <c r="K2800" s="820"/>
      <c r="L2800" s="819"/>
      <c r="M2800" s="652"/>
      <c r="N2800" s="652"/>
      <c r="O2800" s="652"/>
    </row>
    <row r="2801" spans="2:15" s="619" customFormat="1">
      <c r="B2801" s="818"/>
      <c r="C2801" s="818"/>
      <c r="D2801" s="819"/>
      <c r="E2801" s="819"/>
      <c r="F2801" s="819"/>
      <c r="G2801" s="819"/>
      <c r="H2801" s="819"/>
      <c r="I2801" s="819"/>
      <c r="J2801" s="819"/>
      <c r="K2801" s="820"/>
      <c r="L2801" s="819"/>
      <c r="M2801" s="652"/>
      <c r="N2801" s="652"/>
      <c r="O2801" s="652"/>
    </row>
    <row r="2802" spans="2:15" s="619" customFormat="1">
      <c r="B2802" s="818"/>
      <c r="C2802" s="818"/>
      <c r="D2802" s="819"/>
      <c r="E2802" s="819"/>
      <c r="F2802" s="819"/>
      <c r="G2802" s="819"/>
      <c r="H2802" s="819"/>
      <c r="I2802" s="819"/>
      <c r="J2802" s="819"/>
      <c r="K2802" s="820"/>
      <c r="L2802" s="819"/>
      <c r="M2802" s="652"/>
      <c r="N2802" s="652"/>
      <c r="O2802" s="652"/>
    </row>
    <row r="2803" spans="2:15" s="619" customFormat="1">
      <c r="B2803" s="818"/>
      <c r="C2803" s="818"/>
      <c r="D2803" s="819"/>
      <c r="E2803" s="819"/>
      <c r="F2803" s="819"/>
      <c r="G2803" s="819"/>
      <c r="H2803" s="819"/>
      <c r="I2803" s="819"/>
      <c r="J2803" s="819"/>
      <c r="K2803" s="820"/>
      <c r="L2803" s="819"/>
      <c r="M2803" s="652"/>
      <c r="N2803" s="652"/>
      <c r="O2803" s="652"/>
    </row>
    <row r="2804" spans="2:15" s="619" customFormat="1">
      <c r="B2804" s="818"/>
      <c r="C2804" s="818"/>
      <c r="D2804" s="819"/>
      <c r="E2804" s="819"/>
      <c r="F2804" s="819"/>
      <c r="G2804" s="819"/>
      <c r="H2804" s="819"/>
      <c r="I2804" s="819"/>
      <c r="J2804" s="819"/>
      <c r="K2804" s="820"/>
      <c r="L2804" s="819"/>
      <c r="M2804" s="652"/>
      <c r="N2804" s="652"/>
      <c r="O2804" s="652"/>
    </row>
    <row r="2805" spans="2:15" s="619" customFormat="1">
      <c r="B2805" s="818"/>
      <c r="C2805" s="818"/>
      <c r="D2805" s="819"/>
      <c r="E2805" s="819"/>
      <c r="F2805" s="819"/>
      <c r="G2805" s="819"/>
      <c r="H2805" s="819"/>
      <c r="I2805" s="819"/>
      <c r="J2805" s="819"/>
      <c r="K2805" s="820"/>
      <c r="L2805" s="819"/>
      <c r="M2805" s="652"/>
      <c r="N2805" s="652"/>
      <c r="O2805" s="652"/>
    </row>
    <row r="2806" spans="2:15" s="619" customFormat="1">
      <c r="B2806" s="818"/>
      <c r="C2806" s="818"/>
      <c r="D2806" s="819"/>
      <c r="E2806" s="819"/>
      <c r="F2806" s="819"/>
      <c r="G2806" s="819"/>
      <c r="H2806" s="819"/>
      <c r="I2806" s="819"/>
      <c r="J2806" s="819"/>
      <c r="K2806" s="820"/>
      <c r="L2806" s="819"/>
      <c r="M2806" s="652"/>
      <c r="N2806" s="652"/>
      <c r="O2806" s="652"/>
    </row>
    <row r="2807" spans="2:15" s="619" customFormat="1">
      <c r="B2807" s="818"/>
      <c r="C2807" s="818"/>
      <c r="D2807" s="819"/>
      <c r="E2807" s="819"/>
      <c r="F2807" s="819"/>
      <c r="G2807" s="819"/>
      <c r="H2807" s="819"/>
      <c r="I2807" s="819"/>
      <c r="J2807" s="819"/>
      <c r="K2807" s="820"/>
      <c r="L2807" s="819"/>
      <c r="M2807" s="652"/>
      <c r="N2807" s="652"/>
      <c r="O2807" s="652"/>
    </row>
    <row r="2808" spans="2:15" s="619" customFormat="1">
      <c r="B2808" s="818"/>
      <c r="C2808" s="818"/>
      <c r="D2808" s="819"/>
      <c r="E2808" s="819"/>
      <c r="F2808" s="819"/>
      <c r="G2808" s="819"/>
      <c r="H2808" s="819"/>
      <c r="I2808" s="819"/>
      <c r="J2808" s="819"/>
      <c r="K2808" s="820"/>
      <c r="L2808" s="819"/>
      <c r="M2808" s="652"/>
      <c r="N2808" s="652"/>
      <c r="O2808" s="652"/>
    </row>
    <row r="2809" spans="2:15" s="619" customFormat="1">
      <c r="B2809" s="818"/>
      <c r="C2809" s="818"/>
      <c r="D2809" s="819"/>
      <c r="E2809" s="819"/>
      <c r="F2809" s="819"/>
      <c r="G2809" s="819"/>
      <c r="H2809" s="819"/>
      <c r="I2809" s="819"/>
      <c r="J2809" s="819"/>
      <c r="K2809" s="820"/>
      <c r="L2809" s="819"/>
      <c r="M2809" s="652"/>
      <c r="N2809" s="652"/>
      <c r="O2809" s="652"/>
    </row>
    <row r="2810" spans="2:15" s="619" customFormat="1">
      <c r="B2810" s="818"/>
      <c r="C2810" s="818"/>
      <c r="D2810" s="819"/>
      <c r="E2810" s="819"/>
      <c r="F2810" s="819"/>
      <c r="G2810" s="819"/>
      <c r="H2810" s="819"/>
      <c r="I2810" s="819"/>
      <c r="J2810" s="819"/>
      <c r="K2810" s="820"/>
      <c r="L2810" s="819"/>
      <c r="M2810" s="652"/>
      <c r="N2810" s="652"/>
      <c r="O2810" s="652"/>
    </row>
    <row r="2811" spans="2:15" s="619" customFormat="1">
      <c r="B2811" s="818"/>
      <c r="C2811" s="818"/>
      <c r="D2811" s="819"/>
      <c r="E2811" s="819"/>
      <c r="F2811" s="819"/>
      <c r="G2811" s="819"/>
      <c r="H2811" s="819"/>
      <c r="I2811" s="819"/>
      <c r="J2811" s="819"/>
      <c r="K2811" s="820"/>
      <c r="L2811" s="819"/>
      <c r="M2811" s="652"/>
      <c r="N2811" s="652"/>
      <c r="O2811" s="652"/>
    </row>
    <row r="2812" spans="2:15" s="619" customFormat="1">
      <c r="B2812" s="818"/>
      <c r="C2812" s="818"/>
      <c r="D2812" s="819"/>
      <c r="E2812" s="819"/>
      <c r="F2812" s="819"/>
      <c r="G2812" s="819"/>
      <c r="H2812" s="819"/>
      <c r="I2812" s="819"/>
      <c r="J2812" s="819"/>
      <c r="K2812" s="820"/>
      <c r="L2812" s="819"/>
      <c r="M2812" s="652"/>
      <c r="N2812" s="652"/>
      <c r="O2812" s="652"/>
    </row>
    <row r="2813" spans="2:15" s="619" customFormat="1">
      <c r="B2813" s="818"/>
      <c r="C2813" s="818"/>
      <c r="D2813" s="819"/>
      <c r="E2813" s="819"/>
      <c r="F2813" s="819"/>
      <c r="G2813" s="819"/>
      <c r="H2813" s="819"/>
      <c r="I2813" s="819"/>
      <c r="J2813" s="819"/>
      <c r="K2813" s="820"/>
      <c r="L2813" s="819"/>
      <c r="M2813" s="652"/>
      <c r="N2813" s="652"/>
      <c r="O2813" s="652"/>
    </row>
    <row r="2814" spans="2:15" s="619" customFormat="1">
      <c r="B2814" s="818"/>
      <c r="C2814" s="818"/>
      <c r="D2814" s="819"/>
      <c r="E2814" s="819"/>
      <c r="F2814" s="819"/>
      <c r="G2814" s="819"/>
      <c r="H2814" s="819"/>
      <c r="I2814" s="819"/>
      <c r="J2814" s="819"/>
      <c r="K2814" s="820"/>
      <c r="L2814" s="819"/>
      <c r="M2814" s="652"/>
      <c r="N2814" s="652"/>
      <c r="O2814" s="652"/>
    </row>
    <row r="2815" spans="2:15" s="619" customFormat="1">
      <c r="B2815" s="818"/>
      <c r="C2815" s="818"/>
      <c r="D2815" s="819"/>
      <c r="E2815" s="819"/>
      <c r="F2815" s="819"/>
      <c r="G2815" s="819"/>
      <c r="H2815" s="819"/>
      <c r="I2815" s="819"/>
      <c r="J2815" s="819"/>
      <c r="K2815" s="820"/>
      <c r="L2815" s="819"/>
      <c r="M2815" s="652"/>
      <c r="N2815" s="652"/>
      <c r="O2815" s="652"/>
    </row>
    <row r="2816" spans="2:15" s="619" customFormat="1">
      <c r="B2816" s="818"/>
      <c r="C2816" s="818"/>
      <c r="D2816" s="819"/>
      <c r="E2816" s="819"/>
      <c r="F2816" s="819"/>
      <c r="G2816" s="819"/>
      <c r="H2816" s="819"/>
      <c r="I2816" s="819"/>
      <c r="J2816" s="819"/>
      <c r="K2816" s="820"/>
      <c r="L2816" s="819"/>
      <c r="M2816" s="652"/>
      <c r="N2816" s="652"/>
      <c r="O2816" s="652"/>
    </row>
    <row r="2817" spans="2:15" s="619" customFormat="1">
      <c r="B2817" s="818"/>
      <c r="C2817" s="818"/>
      <c r="D2817" s="819"/>
      <c r="E2817" s="819"/>
      <c r="F2817" s="819"/>
      <c r="G2817" s="819"/>
      <c r="H2817" s="819"/>
      <c r="I2817" s="819"/>
      <c r="J2817" s="819"/>
      <c r="K2817" s="820"/>
      <c r="L2817" s="819"/>
      <c r="M2817" s="652"/>
      <c r="N2817" s="652"/>
      <c r="O2817" s="652"/>
    </row>
    <row r="2818" spans="2:15" s="619" customFormat="1">
      <c r="B2818" s="818"/>
      <c r="C2818" s="818"/>
      <c r="D2818" s="819"/>
      <c r="E2818" s="819"/>
      <c r="F2818" s="819"/>
      <c r="G2818" s="819"/>
      <c r="H2818" s="819"/>
      <c r="I2818" s="819"/>
      <c r="J2818" s="819"/>
      <c r="K2818" s="820"/>
      <c r="L2818" s="819"/>
      <c r="M2818" s="652"/>
      <c r="N2818" s="652"/>
      <c r="O2818" s="652"/>
    </row>
    <row r="2819" spans="2:15" s="619" customFormat="1">
      <c r="B2819" s="818"/>
      <c r="C2819" s="818"/>
      <c r="D2819" s="819"/>
      <c r="E2819" s="819"/>
      <c r="F2819" s="819"/>
      <c r="G2819" s="819"/>
      <c r="H2819" s="819"/>
      <c r="I2819" s="819"/>
      <c r="J2819" s="819"/>
      <c r="K2819" s="820"/>
      <c r="L2819" s="819"/>
      <c r="M2819" s="652"/>
      <c r="N2819" s="652"/>
      <c r="O2819" s="652"/>
    </row>
    <row r="2820" spans="2:15" s="619" customFormat="1">
      <c r="B2820" s="818"/>
      <c r="C2820" s="818"/>
      <c r="D2820" s="819"/>
      <c r="E2820" s="819"/>
      <c r="F2820" s="819"/>
      <c r="G2820" s="819"/>
      <c r="H2820" s="819"/>
      <c r="I2820" s="819"/>
      <c r="J2820" s="819"/>
      <c r="K2820" s="820"/>
      <c r="L2820" s="819"/>
      <c r="M2820" s="652"/>
      <c r="N2820" s="652"/>
      <c r="O2820" s="652"/>
    </row>
    <row r="2821" spans="2:15" s="619" customFormat="1">
      <c r="B2821" s="818"/>
      <c r="C2821" s="818"/>
      <c r="D2821" s="819"/>
      <c r="E2821" s="819"/>
      <c r="F2821" s="819"/>
      <c r="G2821" s="819"/>
      <c r="H2821" s="819"/>
      <c r="I2821" s="819"/>
      <c r="J2821" s="819"/>
      <c r="K2821" s="820"/>
      <c r="L2821" s="819"/>
      <c r="M2821" s="652"/>
      <c r="N2821" s="652"/>
      <c r="O2821" s="652"/>
    </row>
    <row r="2822" spans="2:15" s="619" customFormat="1">
      <c r="B2822" s="818"/>
      <c r="C2822" s="818"/>
      <c r="D2822" s="819"/>
      <c r="E2822" s="819"/>
      <c r="F2822" s="819"/>
      <c r="G2822" s="819"/>
      <c r="H2822" s="819"/>
      <c r="I2822" s="819"/>
      <c r="J2822" s="819"/>
      <c r="K2822" s="820"/>
      <c r="L2822" s="819"/>
      <c r="M2822" s="652"/>
      <c r="N2822" s="652"/>
      <c r="O2822" s="652"/>
    </row>
    <row r="2823" spans="2:15" s="619" customFormat="1">
      <c r="B2823" s="818"/>
      <c r="C2823" s="818"/>
      <c r="D2823" s="819"/>
      <c r="E2823" s="819"/>
      <c r="F2823" s="819"/>
      <c r="G2823" s="819"/>
      <c r="H2823" s="819"/>
      <c r="I2823" s="819"/>
      <c r="J2823" s="819"/>
      <c r="K2823" s="820"/>
      <c r="L2823" s="819"/>
      <c r="M2823" s="652"/>
      <c r="N2823" s="652"/>
      <c r="O2823" s="652"/>
    </row>
    <row r="2824" spans="2:15" s="619" customFormat="1">
      <c r="B2824" s="818"/>
      <c r="C2824" s="818"/>
      <c r="D2824" s="819"/>
      <c r="E2824" s="819"/>
      <c r="F2824" s="819"/>
      <c r="G2824" s="819"/>
      <c r="H2824" s="819"/>
      <c r="I2824" s="819"/>
      <c r="J2824" s="819"/>
      <c r="K2824" s="820"/>
      <c r="L2824" s="819"/>
      <c r="M2824" s="652"/>
      <c r="N2824" s="652"/>
      <c r="O2824" s="652"/>
    </row>
    <row r="2825" spans="2:15" s="619" customFormat="1">
      <c r="B2825" s="818"/>
      <c r="C2825" s="818"/>
      <c r="D2825" s="819"/>
      <c r="E2825" s="819"/>
      <c r="F2825" s="819"/>
      <c r="G2825" s="819"/>
      <c r="H2825" s="819"/>
      <c r="I2825" s="819"/>
      <c r="J2825" s="819"/>
      <c r="K2825" s="820"/>
      <c r="L2825" s="819"/>
      <c r="M2825" s="652"/>
      <c r="N2825" s="652"/>
      <c r="O2825" s="652"/>
    </row>
    <row r="2826" spans="2:15" s="619" customFormat="1">
      <c r="B2826" s="818"/>
      <c r="C2826" s="818"/>
      <c r="D2826" s="819"/>
      <c r="E2826" s="819"/>
      <c r="F2826" s="819"/>
      <c r="G2826" s="819"/>
      <c r="H2826" s="819"/>
      <c r="I2826" s="819"/>
      <c r="J2826" s="819"/>
      <c r="K2826" s="820"/>
      <c r="L2826" s="819"/>
      <c r="M2826" s="652"/>
      <c r="N2826" s="652"/>
      <c r="O2826" s="652"/>
    </row>
    <row r="2827" spans="2:15" s="619" customFormat="1">
      <c r="B2827" s="818"/>
      <c r="C2827" s="818"/>
      <c r="D2827" s="819"/>
      <c r="E2827" s="819"/>
      <c r="F2827" s="819"/>
      <c r="G2827" s="819"/>
      <c r="H2827" s="819"/>
      <c r="I2827" s="819"/>
      <c r="J2827" s="819"/>
      <c r="K2827" s="820"/>
      <c r="L2827" s="819"/>
      <c r="M2827" s="652"/>
      <c r="N2827" s="652"/>
      <c r="O2827" s="652"/>
    </row>
    <row r="2828" spans="2:15" s="619" customFormat="1">
      <c r="B2828" s="818"/>
      <c r="C2828" s="818"/>
      <c r="D2828" s="819"/>
      <c r="E2828" s="819"/>
      <c r="F2828" s="819"/>
      <c r="G2828" s="819"/>
      <c r="H2828" s="819"/>
      <c r="I2828" s="819"/>
      <c r="J2828" s="819"/>
      <c r="K2828" s="820"/>
      <c r="L2828" s="819"/>
      <c r="M2828" s="652"/>
      <c r="N2828" s="652"/>
      <c r="O2828" s="652"/>
    </row>
    <row r="2829" spans="2:15" s="619" customFormat="1">
      <c r="B2829" s="818"/>
      <c r="C2829" s="818"/>
      <c r="D2829" s="819"/>
      <c r="E2829" s="819"/>
      <c r="F2829" s="819"/>
      <c r="G2829" s="819"/>
      <c r="H2829" s="819"/>
      <c r="I2829" s="819"/>
      <c r="J2829" s="819"/>
      <c r="K2829" s="820"/>
      <c r="L2829" s="819"/>
      <c r="M2829" s="652"/>
      <c r="N2829" s="652"/>
      <c r="O2829" s="652"/>
    </row>
    <row r="2830" spans="2:15" s="619" customFormat="1">
      <c r="B2830" s="818"/>
      <c r="C2830" s="818"/>
      <c r="D2830" s="819"/>
      <c r="E2830" s="819"/>
      <c r="F2830" s="819"/>
      <c r="G2830" s="819"/>
      <c r="H2830" s="819"/>
      <c r="I2830" s="819"/>
      <c r="J2830" s="819"/>
      <c r="K2830" s="820"/>
      <c r="L2830" s="819"/>
      <c r="M2830" s="652"/>
      <c r="N2830" s="652"/>
      <c r="O2830" s="652"/>
    </row>
    <row r="2831" spans="2:15" s="619" customFormat="1">
      <c r="B2831" s="818"/>
      <c r="C2831" s="818"/>
      <c r="D2831" s="819"/>
      <c r="E2831" s="819"/>
      <c r="F2831" s="819"/>
      <c r="G2831" s="819"/>
      <c r="H2831" s="819"/>
      <c r="I2831" s="819"/>
      <c r="J2831" s="819"/>
      <c r="K2831" s="820"/>
      <c r="L2831" s="819"/>
      <c r="M2831" s="652"/>
      <c r="N2831" s="652"/>
      <c r="O2831" s="652"/>
    </row>
    <row r="2832" spans="2:15" s="619" customFormat="1">
      <c r="B2832" s="818"/>
      <c r="C2832" s="818"/>
      <c r="D2832" s="819"/>
      <c r="E2832" s="819"/>
      <c r="F2832" s="819"/>
      <c r="G2832" s="819"/>
      <c r="H2832" s="819"/>
      <c r="I2832" s="819"/>
      <c r="J2832" s="819"/>
      <c r="K2832" s="820"/>
      <c r="L2832" s="819"/>
      <c r="M2832" s="652"/>
      <c r="N2832" s="652"/>
      <c r="O2832" s="652"/>
    </row>
    <row r="2833" spans="2:15" s="619" customFormat="1">
      <c r="B2833" s="818"/>
      <c r="C2833" s="818"/>
      <c r="D2833" s="819"/>
      <c r="E2833" s="819"/>
      <c r="F2833" s="819"/>
      <c r="G2833" s="819"/>
      <c r="H2833" s="819"/>
      <c r="I2833" s="819"/>
      <c r="J2833" s="819"/>
      <c r="K2833" s="820"/>
      <c r="L2833" s="819"/>
      <c r="M2833" s="652"/>
      <c r="N2833" s="652"/>
      <c r="O2833" s="652"/>
    </row>
    <row r="2834" spans="2:15" s="619" customFormat="1">
      <c r="B2834" s="818"/>
      <c r="C2834" s="818"/>
      <c r="D2834" s="819"/>
      <c r="E2834" s="819"/>
      <c r="F2834" s="819"/>
      <c r="G2834" s="819"/>
      <c r="H2834" s="819"/>
      <c r="I2834" s="819"/>
      <c r="J2834" s="819"/>
      <c r="K2834" s="820"/>
      <c r="L2834" s="819"/>
      <c r="M2834" s="652"/>
      <c r="N2834" s="652"/>
      <c r="O2834" s="652"/>
    </row>
    <row r="2835" spans="2:15" s="619" customFormat="1">
      <c r="B2835" s="818"/>
      <c r="C2835" s="818"/>
      <c r="D2835" s="819"/>
      <c r="E2835" s="819"/>
      <c r="F2835" s="819"/>
      <c r="G2835" s="819"/>
      <c r="H2835" s="819"/>
      <c r="I2835" s="819"/>
      <c r="J2835" s="819"/>
      <c r="K2835" s="820"/>
      <c r="L2835" s="819"/>
      <c r="M2835" s="652"/>
      <c r="N2835" s="652"/>
      <c r="O2835" s="652"/>
    </row>
    <row r="2836" spans="2:15" s="619" customFormat="1">
      <c r="B2836" s="818"/>
      <c r="C2836" s="818"/>
      <c r="D2836" s="819"/>
      <c r="E2836" s="819"/>
      <c r="F2836" s="819"/>
      <c r="G2836" s="819"/>
      <c r="H2836" s="819"/>
      <c r="I2836" s="819"/>
      <c r="J2836" s="819"/>
      <c r="K2836" s="820"/>
      <c r="L2836" s="819"/>
      <c r="M2836" s="652"/>
      <c r="N2836" s="652"/>
      <c r="O2836" s="652"/>
    </row>
    <row r="2837" spans="2:15" s="619" customFormat="1">
      <c r="B2837" s="818"/>
      <c r="C2837" s="818"/>
      <c r="D2837" s="819"/>
      <c r="E2837" s="819"/>
      <c r="F2837" s="819"/>
      <c r="G2837" s="819"/>
      <c r="H2837" s="819"/>
      <c r="I2837" s="819"/>
      <c r="J2837" s="819"/>
      <c r="K2837" s="820"/>
      <c r="L2837" s="819"/>
      <c r="M2837" s="652"/>
      <c r="N2837" s="652"/>
      <c r="O2837" s="652"/>
    </row>
    <row r="2838" spans="2:15" s="619" customFormat="1">
      <c r="B2838" s="818"/>
      <c r="C2838" s="818"/>
      <c r="D2838" s="819"/>
      <c r="E2838" s="819"/>
      <c r="F2838" s="819"/>
      <c r="G2838" s="819"/>
      <c r="H2838" s="819"/>
      <c r="I2838" s="819"/>
      <c r="J2838" s="819"/>
      <c r="K2838" s="820"/>
      <c r="L2838" s="819"/>
      <c r="M2838" s="652"/>
      <c r="N2838" s="652"/>
      <c r="O2838" s="652"/>
    </row>
    <row r="2839" spans="2:15" s="619" customFormat="1">
      <c r="B2839" s="818"/>
      <c r="C2839" s="818"/>
      <c r="D2839" s="819"/>
      <c r="E2839" s="819"/>
      <c r="F2839" s="819"/>
      <c r="G2839" s="819"/>
      <c r="H2839" s="819"/>
      <c r="I2839" s="819"/>
      <c r="J2839" s="819"/>
      <c r="K2839" s="820"/>
      <c r="L2839" s="819"/>
      <c r="M2839" s="652"/>
      <c r="N2839" s="652"/>
      <c r="O2839" s="652"/>
    </row>
    <row r="2840" spans="2:15" s="619" customFormat="1">
      <c r="B2840" s="818"/>
      <c r="C2840" s="818"/>
      <c r="D2840" s="819"/>
      <c r="E2840" s="819"/>
      <c r="F2840" s="819"/>
      <c r="G2840" s="819"/>
      <c r="H2840" s="819"/>
      <c r="I2840" s="819"/>
      <c r="J2840" s="819"/>
      <c r="K2840" s="820"/>
      <c r="L2840" s="819"/>
      <c r="M2840" s="652"/>
      <c r="N2840" s="652"/>
      <c r="O2840" s="652"/>
    </row>
    <row r="2841" spans="2:15" s="619" customFormat="1">
      <c r="B2841" s="818"/>
      <c r="C2841" s="818"/>
      <c r="D2841" s="819"/>
      <c r="E2841" s="819"/>
      <c r="F2841" s="819"/>
      <c r="G2841" s="819"/>
      <c r="H2841" s="819"/>
      <c r="I2841" s="819"/>
      <c r="J2841" s="819"/>
      <c r="K2841" s="820"/>
      <c r="L2841" s="819"/>
      <c r="M2841" s="652"/>
      <c r="N2841" s="652"/>
      <c r="O2841" s="652"/>
    </row>
    <row r="2842" spans="2:15" s="619" customFormat="1">
      <c r="B2842" s="818"/>
      <c r="C2842" s="818"/>
      <c r="D2842" s="819"/>
      <c r="E2842" s="819"/>
      <c r="F2842" s="819"/>
      <c r="G2842" s="819"/>
      <c r="H2842" s="819"/>
      <c r="I2842" s="819"/>
      <c r="J2842" s="819"/>
      <c r="K2842" s="820"/>
      <c r="L2842" s="819"/>
      <c r="M2842" s="652"/>
      <c r="N2842" s="652"/>
      <c r="O2842" s="652"/>
    </row>
    <row r="2843" spans="2:15" s="619" customFormat="1">
      <c r="B2843" s="818"/>
      <c r="C2843" s="818"/>
      <c r="D2843" s="819"/>
      <c r="E2843" s="819"/>
      <c r="F2843" s="819"/>
      <c r="G2843" s="819"/>
      <c r="H2843" s="819"/>
      <c r="I2843" s="819"/>
      <c r="J2843" s="819"/>
      <c r="K2843" s="820"/>
      <c r="L2843" s="819"/>
      <c r="M2843" s="652"/>
      <c r="N2843" s="652"/>
      <c r="O2843" s="652"/>
    </row>
    <row r="2844" spans="2:15" s="619" customFormat="1">
      <c r="B2844" s="818"/>
      <c r="C2844" s="818"/>
      <c r="D2844" s="819"/>
      <c r="E2844" s="819"/>
      <c r="F2844" s="819"/>
      <c r="G2844" s="819"/>
      <c r="H2844" s="819"/>
      <c r="I2844" s="819"/>
      <c r="J2844" s="819"/>
      <c r="K2844" s="820"/>
      <c r="L2844" s="819"/>
      <c r="M2844" s="652"/>
      <c r="N2844" s="652"/>
      <c r="O2844" s="652"/>
    </row>
    <row r="2845" spans="2:15" s="619" customFormat="1">
      <c r="B2845" s="818"/>
      <c r="C2845" s="818"/>
      <c r="D2845" s="819"/>
      <c r="E2845" s="819"/>
      <c r="F2845" s="819"/>
      <c r="G2845" s="819"/>
      <c r="H2845" s="819"/>
      <c r="I2845" s="819"/>
      <c r="J2845" s="819"/>
      <c r="K2845" s="820"/>
      <c r="L2845" s="819"/>
      <c r="M2845" s="652"/>
      <c r="N2845" s="652"/>
      <c r="O2845" s="652"/>
    </row>
    <row r="2846" spans="2:15" s="619" customFormat="1">
      <c r="B2846" s="818"/>
      <c r="C2846" s="818"/>
      <c r="D2846" s="819"/>
      <c r="E2846" s="819"/>
      <c r="F2846" s="819"/>
      <c r="G2846" s="819"/>
      <c r="H2846" s="819"/>
      <c r="I2846" s="819"/>
      <c r="J2846" s="819"/>
      <c r="K2846" s="820"/>
      <c r="L2846" s="819"/>
      <c r="M2846" s="652"/>
      <c r="N2846" s="652"/>
      <c r="O2846" s="652"/>
    </row>
    <row r="2847" spans="2:15" s="619" customFormat="1">
      <c r="B2847" s="818"/>
      <c r="C2847" s="818"/>
      <c r="D2847" s="819"/>
      <c r="E2847" s="819"/>
      <c r="F2847" s="819"/>
      <c r="G2847" s="819"/>
      <c r="H2847" s="819"/>
      <c r="I2847" s="819"/>
      <c r="J2847" s="819"/>
      <c r="K2847" s="820"/>
      <c r="L2847" s="819"/>
      <c r="M2847" s="652"/>
      <c r="N2847" s="652"/>
      <c r="O2847" s="652"/>
    </row>
    <row r="2848" spans="2:15" s="619" customFormat="1">
      <c r="B2848" s="818"/>
      <c r="C2848" s="818"/>
      <c r="D2848" s="819"/>
      <c r="E2848" s="819"/>
      <c r="F2848" s="819"/>
      <c r="G2848" s="819"/>
      <c r="H2848" s="819"/>
      <c r="I2848" s="819"/>
      <c r="J2848" s="819"/>
      <c r="K2848" s="820"/>
      <c r="L2848" s="819"/>
      <c r="M2848" s="652"/>
      <c r="N2848" s="652"/>
      <c r="O2848" s="652"/>
    </row>
    <row r="2849" spans="2:15" s="619" customFormat="1">
      <c r="B2849" s="818"/>
      <c r="C2849" s="818"/>
      <c r="D2849" s="819"/>
      <c r="E2849" s="819"/>
      <c r="F2849" s="819"/>
      <c r="G2849" s="819"/>
      <c r="H2849" s="819"/>
      <c r="I2849" s="819"/>
      <c r="J2849" s="819"/>
      <c r="K2849" s="820"/>
      <c r="L2849" s="819"/>
      <c r="M2849" s="652"/>
      <c r="N2849" s="652"/>
      <c r="O2849" s="652"/>
    </row>
    <row r="2850" spans="2:15" s="619" customFormat="1">
      <c r="B2850" s="818"/>
      <c r="C2850" s="818"/>
      <c r="D2850" s="819"/>
      <c r="E2850" s="819"/>
      <c r="F2850" s="819"/>
      <c r="G2850" s="819"/>
      <c r="H2850" s="819"/>
      <c r="I2850" s="819"/>
      <c r="J2850" s="819"/>
      <c r="K2850" s="820"/>
      <c r="L2850" s="819"/>
      <c r="M2850" s="652"/>
      <c r="N2850" s="652"/>
      <c r="O2850" s="652"/>
    </row>
    <row r="2851" spans="2:15" s="619" customFormat="1">
      <c r="B2851" s="818"/>
      <c r="C2851" s="818"/>
      <c r="D2851" s="819"/>
      <c r="E2851" s="819"/>
      <c r="F2851" s="819"/>
      <c r="G2851" s="819"/>
      <c r="H2851" s="819"/>
      <c r="I2851" s="819"/>
      <c r="J2851" s="819"/>
      <c r="K2851" s="820"/>
      <c r="L2851" s="819"/>
      <c r="M2851" s="652"/>
      <c r="N2851" s="652"/>
      <c r="O2851" s="652"/>
    </row>
    <row r="2852" spans="2:15" s="619" customFormat="1">
      <c r="B2852" s="818"/>
      <c r="C2852" s="818"/>
      <c r="D2852" s="819"/>
      <c r="E2852" s="819"/>
      <c r="F2852" s="819"/>
      <c r="G2852" s="819"/>
      <c r="H2852" s="819"/>
      <c r="I2852" s="819"/>
      <c r="J2852" s="819"/>
      <c r="K2852" s="820"/>
      <c r="L2852" s="819"/>
      <c r="M2852" s="652"/>
      <c r="N2852" s="652"/>
      <c r="O2852" s="652"/>
    </row>
    <row r="2853" spans="2:15" s="619" customFormat="1">
      <c r="B2853" s="818"/>
      <c r="C2853" s="818"/>
      <c r="D2853" s="819"/>
      <c r="E2853" s="819"/>
      <c r="F2853" s="819"/>
      <c r="G2853" s="819"/>
      <c r="H2853" s="819"/>
      <c r="I2853" s="819"/>
      <c r="J2853" s="819"/>
      <c r="K2853" s="820"/>
      <c r="L2853" s="819"/>
      <c r="M2853" s="652"/>
      <c r="N2853" s="652"/>
      <c r="O2853" s="652"/>
    </row>
    <row r="2854" spans="2:15" s="619" customFormat="1">
      <c r="B2854" s="818"/>
      <c r="C2854" s="818"/>
      <c r="D2854" s="819"/>
      <c r="E2854" s="819"/>
      <c r="F2854" s="819"/>
      <c r="G2854" s="819"/>
      <c r="H2854" s="819"/>
      <c r="I2854" s="819"/>
      <c r="J2854" s="819"/>
      <c r="K2854" s="820"/>
      <c r="L2854" s="819"/>
      <c r="M2854" s="652"/>
      <c r="N2854" s="652"/>
      <c r="O2854" s="652"/>
    </row>
    <row r="2855" spans="2:15" s="619" customFormat="1">
      <c r="B2855" s="818"/>
      <c r="C2855" s="818"/>
      <c r="D2855" s="819"/>
      <c r="E2855" s="819"/>
      <c r="F2855" s="819"/>
      <c r="G2855" s="819"/>
      <c r="H2855" s="819"/>
      <c r="I2855" s="819"/>
      <c r="J2855" s="819"/>
      <c r="K2855" s="820"/>
      <c r="L2855" s="819"/>
      <c r="M2855" s="652"/>
      <c r="N2855" s="652"/>
      <c r="O2855" s="652"/>
    </row>
    <row r="2856" spans="2:15" s="619" customFormat="1">
      <c r="B2856" s="818"/>
      <c r="C2856" s="818"/>
      <c r="D2856" s="819"/>
      <c r="E2856" s="819"/>
      <c r="F2856" s="819"/>
      <c r="G2856" s="819"/>
      <c r="H2856" s="819"/>
      <c r="I2856" s="819"/>
      <c r="J2856" s="819"/>
      <c r="K2856" s="820"/>
      <c r="L2856" s="819"/>
      <c r="M2856" s="652"/>
      <c r="N2856" s="652"/>
      <c r="O2856" s="652"/>
    </row>
    <row r="2857" spans="2:15" s="619" customFormat="1">
      <c r="B2857" s="818"/>
      <c r="C2857" s="818"/>
      <c r="D2857" s="819"/>
      <c r="E2857" s="819"/>
      <c r="F2857" s="819"/>
      <c r="G2857" s="819"/>
      <c r="H2857" s="819"/>
      <c r="I2857" s="819"/>
      <c r="J2857" s="819"/>
      <c r="K2857" s="820"/>
      <c r="L2857" s="819"/>
      <c r="M2857" s="652"/>
      <c r="N2857" s="652"/>
      <c r="O2857" s="652"/>
    </row>
    <row r="2858" spans="2:15" s="619" customFormat="1">
      <c r="B2858" s="818"/>
      <c r="C2858" s="818"/>
      <c r="D2858" s="819"/>
      <c r="E2858" s="819"/>
      <c r="F2858" s="819"/>
      <c r="G2858" s="819"/>
      <c r="H2858" s="819"/>
      <c r="I2858" s="819"/>
      <c r="J2858" s="819"/>
      <c r="K2858" s="820"/>
      <c r="L2858" s="819"/>
      <c r="M2858" s="652"/>
      <c r="N2858" s="652"/>
      <c r="O2858" s="652"/>
    </row>
    <row r="2859" spans="2:15" s="619" customFormat="1">
      <c r="B2859" s="818"/>
      <c r="C2859" s="818"/>
      <c r="D2859" s="819"/>
      <c r="E2859" s="819"/>
      <c r="F2859" s="819"/>
      <c r="G2859" s="819"/>
      <c r="H2859" s="819"/>
      <c r="I2859" s="819"/>
      <c r="J2859" s="819"/>
      <c r="K2859" s="820"/>
      <c r="L2859" s="819"/>
      <c r="M2859" s="652"/>
      <c r="N2859" s="652"/>
      <c r="O2859" s="652"/>
    </row>
    <row r="2860" spans="2:15" s="619" customFormat="1">
      <c r="B2860" s="818"/>
      <c r="C2860" s="818"/>
      <c r="D2860" s="819"/>
      <c r="E2860" s="819"/>
      <c r="F2860" s="819"/>
      <c r="G2860" s="819"/>
      <c r="H2860" s="819"/>
      <c r="I2860" s="819"/>
      <c r="J2860" s="819"/>
      <c r="K2860" s="820"/>
      <c r="L2860" s="819"/>
      <c r="M2860" s="652"/>
      <c r="N2860" s="652"/>
      <c r="O2860" s="652"/>
    </row>
    <row r="2861" spans="2:15" s="619" customFormat="1">
      <c r="B2861" s="818"/>
      <c r="C2861" s="818"/>
      <c r="D2861" s="819"/>
      <c r="E2861" s="819"/>
      <c r="F2861" s="819"/>
      <c r="G2861" s="819"/>
      <c r="H2861" s="819"/>
      <c r="I2861" s="819"/>
      <c r="J2861" s="819"/>
      <c r="K2861" s="820"/>
      <c r="L2861" s="819"/>
      <c r="M2861" s="652"/>
      <c r="N2861" s="652"/>
      <c r="O2861" s="652"/>
    </row>
    <row r="2862" spans="2:15" s="619" customFormat="1">
      <c r="B2862" s="818"/>
      <c r="C2862" s="818"/>
      <c r="D2862" s="819"/>
      <c r="E2862" s="819"/>
      <c r="F2862" s="819"/>
      <c r="G2862" s="819"/>
      <c r="H2862" s="819"/>
      <c r="I2862" s="819"/>
      <c r="J2862" s="819"/>
      <c r="K2862" s="820"/>
      <c r="L2862" s="819"/>
      <c r="M2862" s="652"/>
      <c r="N2862" s="652"/>
      <c r="O2862" s="652"/>
    </row>
    <row r="2863" spans="2:15" s="619" customFormat="1">
      <c r="B2863" s="818"/>
      <c r="C2863" s="818"/>
      <c r="D2863" s="819"/>
      <c r="E2863" s="819"/>
      <c r="F2863" s="819"/>
      <c r="G2863" s="819"/>
      <c r="H2863" s="819"/>
      <c r="I2863" s="819"/>
      <c r="J2863" s="819"/>
      <c r="K2863" s="820"/>
      <c r="L2863" s="819"/>
      <c r="M2863" s="652"/>
      <c r="N2863" s="652"/>
      <c r="O2863" s="652"/>
    </row>
    <row r="2864" spans="2:15" s="619" customFormat="1">
      <c r="B2864" s="818"/>
      <c r="C2864" s="818"/>
      <c r="D2864" s="819"/>
      <c r="E2864" s="819"/>
      <c r="F2864" s="819"/>
      <c r="G2864" s="819"/>
      <c r="H2864" s="819"/>
      <c r="I2864" s="819"/>
      <c r="J2864" s="819"/>
      <c r="K2864" s="820"/>
      <c r="L2864" s="819"/>
      <c r="M2864" s="652"/>
      <c r="N2864" s="652"/>
      <c r="O2864" s="652"/>
    </row>
    <row r="2865" spans="2:15" s="619" customFormat="1">
      <c r="B2865" s="818"/>
      <c r="C2865" s="818"/>
      <c r="D2865" s="819"/>
      <c r="E2865" s="819"/>
      <c r="F2865" s="819"/>
      <c r="G2865" s="819"/>
      <c r="H2865" s="819"/>
      <c r="I2865" s="819"/>
      <c r="J2865" s="819"/>
      <c r="K2865" s="820"/>
      <c r="L2865" s="819"/>
      <c r="M2865" s="652"/>
      <c r="N2865" s="652"/>
      <c r="O2865" s="652"/>
    </row>
    <row r="2866" spans="2:15" s="619" customFormat="1">
      <c r="B2866" s="818"/>
      <c r="C2866" s="818"/>
      <c r="D2866" s="819"/>
      <c r="E2866" s="819"/>
      <c r="F2866" s="819"/>
      <c r="G2866" s="819"/>
      <c r="H2866" s="819"/>
      <c r="I2866" s="819"/>
      <c r="J2866" s="819"/>
      <c r="K2866" s="820"/>
      <c r="L2866" s="819"/>
      <c r="M2866" s="652"/>
      <c r="N2866" s="652"/>
      <c r="O2866" s="652"/>
    </row>
    <row r="2867" spans="2:15" s="619" customFormat="1">
      <c r="B2867" s="818"/>
      <c r="C2867" s="818"/>
      <c r="D2867" s="819"/>
      <c r="E2867" s="819"/>
      <c r="F2867" s="819"/>
      <c r="G2867" s="819"/>
      <c r="H2867" s="819"/>
      <c r="I2867" s="819"/>
      <c r="J2867" s="819"/>
      <c r="K2867" s="820"/>
      <c r="L2867" s="819"/>
      <c r="M2867" s="652"/>
      <c r="N2867" s="652"/>
      <c r="O2867" s="652"/>
    </row>
    <row r="2868" spans="2:15" s="619" customFormat="1">
      <c r="B2868" s="818"/>
      <c r="C2868" s="818"/>
      <c r="D2868" s="819"/>
      <c r="E2868" s="819"/>
      <c r="F2868" s="819"/>
      <c r="G2868" s="819"/>
      <c r="H2868" s="819"/>
      <c r="I2868" s="819"/>
      <c r="J2868" s="819"/>
      <c r="K2868" s="820"/>
      <c r="L2868" s="819"/>
      <c r="M2868" s="652"/>
      <c r="N2868" s="652"/>
      <c r="O2868" s="652"/>
    </row>
    <row r="2869" spans="2:15" s="619" customFormat="1">
      <c r="B2869" s="818"/>
      <c r="C2869" s="818"/>
      <c r="D2869" s="819"/>
      <c r="E2869" s="819"/>
      <c r="F2869" s="819"/>
      <c r="G2869" s="819"/>
      <c r="H2869" s="819"/>
      <c r="I2869" s="819"/>
      <c r="J2869" s="819"/>
      <c r="K2869" s="820"/>
      <c r="L2869" s="819"/>
      <c r="M2869" s="652"/>
      <c r="N2869" s="652"/>
      <c r="O2869" s="652"/>
    </row>
    <row r="2870" spans="2:15" s="619" customFormat="1">
      <c r="B2870" s="818"/>
      <c r="C2870" s="818"/>
      <c r="D2870" s="819"/>
      <c r="E2870" s="819"/>
      <c r="F2870" s="819"/>
      <c r="G2870" s="819"/>
      <c r="H2870" s="819"/>
      <c r="I2870" s="819"/>
      <c r="J2870" s="819"/>
      <c r="K2870" s="820"/>
      <c r="L2870" s="819"/>
      <c r="M2870" s="652"/>
      <c r="N2870" s="652"/>
      <c r="O2870" s="652"/>
    </row>
    <row r="2871" spans="2:15" s="619" customFormat="1">
      <c r="B2871" s="818"/>
      <c r="C2871" s="818"/>
      <c r="D2871" s="819"/>
      <c r="E2871" s="819"/>
      <c r="F2871" s="819"/>
      <c r="G2871" s="819"/>
      <c r="H2871" s="819"/>
      <c r="I2871" s="819"/>
      <c r="J2871" s="819"/>
      <c r="K2871" s="820"/>
      <c r="L2871" s="819"/>
      <c r="M2871" s="652"/>
      <c r="N2871" s="652"/>
      <c r="O2871" s="652"/>
    </row>
    <row r="2872" spans="2:15" s="619" customFormat="1">
      <c r="B2872" s="818"/>
      <c r="C2872" s="818"/>
      <c r="D2872" s="819"/>
      <c r="E2872" s="819"/>
      <c r="F2872" s="819"/>
      <c r="G2872" s="819"/>
      <c r="H2872" s="819"/>
      <c r="I2872" s="819"/>
      <c r="J2872" s="819"/>
      <c r="K2872" s="820"/>
      <c r="L2872" s="819"/>
      <c r="M2872" s="652"/>
      <c r="N2872" s="652"/>
      <c r="O2872" s="652"/>
    </row>
    <row r="2873" spans="2:15" s="619" customFormat="1">
      <c r="B2873" s="818"/>
      <c r="C2873" s="818"/>
      <c r="D2873" s="819"/>
      <c r="E2873" s="819"/>
      <c r="F2873" s="819"/>
      <c r="G2873" s="819"/>
      <c r="H2873" s="819"/>
      <c r="I2873" s="819"/>
      <c r="J2873" s="819"/>
      <c r="K2873" s="820"/>
      <c r="L2873" s="819"/>
      <c r="M2873" s="652"/>
      <c r="N2873" s="652"/>
      <c r="O2873" s="652"/>
    </row>
    <row r="2874" spans="2:15" s="619" customFormat="1">
      <c r="B2874" s="818"/>
      <c r="C2874" s="818"/>
      <c r="D2874" s="819"/>
      <c r="E2874" s="819"/>
      <c r="F2874" s="819"/>
      <c r="G2874" s="819"/>
      <c r="H2874" s="819"/>
      <c r="I2874" s="819"/>
      <c r="J2874" s="819"/>
      <c r="K2874" s="820"/>
      <c r="L2874" s="819"/>
      <c r="M2874" s="652"/>
      <c r="N2874" s="652"/>
      <c r="O2874" s="652"/>
    </row>
    <row r="2875" spans="2:15" s="619" customFormat="1">
      <c r="B2875" s="818"/>
      <c r="C2875" s="818"/>
      <c r="D2875" s="819"/>
      <c r="E2875" s="819"/>
      <c r="F2875" s="819"/>
      <c r="G2875" s="819"/>
      <c r="H2875" s="819"/>
      <c r="I2875" s="819"/>
      <c r="J2875" s="819"/>
      <c r="K2875" s="820"/>
      <c r="L2875" s="819"/>
      <c r="M2875" s="652"/>
      <c r="N2875" s="652"/>
      <c r="O2875" s="652"/>
    </row>
    <row r="2876" spans="2:15" s="619" customFormat="1">
      <c r="B2876" s="818"/>
      <c r="C2876" s="818"/>
      <c r="D2876" s="819"/>
      <c r="E2876" s="819"/>
      <c r="F2876" s="819"/>
      <c r="G2876" s="819"/>
      <c r="H2876" s="819"/>
      <c r="I2876" s="819"/>
      <c r="J2876" s="819"/>
      <c r="K2876" s="820"/>
      <c r="L2876" s="819"/>
      <c r="M2876" s="652"/>
      <c r="N2876" s="652"/>
      <c r="O2876" s="652"/>
    </row>
    <row r="2877" spans="2:15" s="619" customFormat="1">
      <c r="B2877" s="818"/>
      <c r="C2877" s="818"/>
      <c r="D2877" s="819"/>
      <c r="E2877" s="819"/>
      <c r="F2877" s="819"/>
      <c r="G2877" s="819"/>
      <c r="H2877" s="819"/>
      <c r="I2877" s="819"/>
      <c r="J2877" s="819"/>
      <c r="K2877" s="820"/>
      <c r="L2877" s="819"/>
      <c r="M2877" s="652"/>
      <c r="N2877" s="652"/>
      <c r="O2877" s="652"/>
    </row>
    <row r="2878" spans="2:15" s="619" customFormat="1">
      <c r="B2878" s="818"/>
      <c r="C2878" s="818"/>
      <c r="D2878" s="819"/>
      <c r="E2878" s="819"/>
      <c r="F2878" s="819"/>
      <c r="G2878" s="819"/>
      <c r="H2878" s="819"/>
      <c r="I2878" s="819"/>
      <c r="J2878" s="819"/>
      <c r="K2878" s="820"/>
      <c r="L2878" s="819"/>
      <c r="M2878" s="652"/>
      <c r="N2878" s="652"/>
      <c r="O2878" s="652"/>
    </row>
    <row r="2879" spans="2:15" s="619" customFormat="1">
      <c r="B2879" s="818"/>
      <c r="C2879" s="818"/>
      <c r="D2879" s="819"/>
      <c r="E2879" s="819"/>
      <c r="F2879" s="819"/>
      <c r="G2879" s="819"/>
      <c r="H2879" s="819"/>
      <c r="I2879" s="819"/>
      <c r="J2879" s="819"/>
      <c r="K2879" s="820"/>
      <c r="L2879" s="819"/>
      <c r="M2879" s="652"/>
      <c r="N2879" s="652"/>
      <c r="O2879" s="652"/>
    </row>
    <row r="2880" spans="2:15" s="619" customFormat="1">
      <c r="B2880" s="818"/>
      <c r="C2880" s="818"/>
      <c r="D2880" s="819"/>
      <c r="E2880" s="819"/>
      <c r="F2880" s="819"/>
      <c r="G2880" s="819"/>
      <c r="H2880" s="819"/>
      <c r="I2880" s="819"/>
      <c r="J2880" s="819"/>
      <c r="K2880" s="820"/>
      <c r="L2880" s="819"/>
      <c r="M2880" s="652"/>
      <c r="N2880" s="652"/>
      <c r="O2880" s="652"/>
    </row>
    <row r="2881" spans="2:15" s="619" customFormat="1">
      <c r="B2881" s="818"/>
      <c r="C2881" s="818"/>
      <c r="D2881" s="819"/>
      <c r="E2881" s="819"/>
      <c r="F2881" s="819"/>
      <c r="G2881" s="819"/>
      <c r="H2881" s="819"/>
      <c r="I2881" s="819"/>
      <c r="J2881" s="819"/>
      <c r="K2881" s="820"/>
      <c r="L2881" s="819"/>
      <c r="M2881" s="652"/>
      <c r="N2881" s="652"/>
      <c r="O2881" s="652"/>
    </row>
    <row r="2882" spans="2:15" s="619" customFormat="1">
      <c r="B2882" s="818"/>
      <c r="C2882" s="818"/>
      <c r="D2882" s="819"/>
      <c r="E2882" s="819"/>
      <c r="F2882" s="819"/>
      <c r="G2882" s="819"/>
      <c r="H2882" s="819"/>
      <c r="I2882" s="819"/>
      <c r="J2882" s="819"/>
      <c r="K2882" s="820"/>
      <c r="L2882" s="819"/>
      <c r="M2882" s="652"/>
      <c r="N2882" s="652"/>
      <c r="O2882" s="652"/>
    </row>
    <row r="2883" spans="2:15" s="619" customFormat="1">
      <c r="B2883" s="818"/>
      <c r="C2883" s="818"/>
      <c r="D2883" s="819"/>
      <c r="E2883" s="819"/>
      <c r="F2883" s="819"/>
      <c r="G2883" s="819"/>
      <c r="H2883" s="819"/>
      <c r="I2883" s="819"/>
      <c r="J2883" s="819"/>
      <c r="K2883" s="820"/>
      <c r="L2883" s="819"/>
      <c r="M2883" s="652"/>
      <c r="N2883" s="652"/>
      <c r="O2883" s="652"/>
    </row>
    <row r="2884" spans="2:15" s="619" customFormat="1">
      <c r="B2884" s="818"/>
      <c r="C2884" s="818"/>
      <c r="D2884" s="819"/>
      <c r="E2884" s="819"/>
      <c r="F2884" s="819"/>
      <c r="G2884" s="819"/>
      <c r="H2884" s="819"/>
      <c r="I2884" s="819"/>
      <c r="J2884" s="819"/>
      <c r="K2884" s="820"/>
      <c r="L2884" s="819"/>
      <c r="M2884" s="652"/>
      <c r="N2884" s="652"/>
      <c r="O2884" s="652"/>
    </row>
    <row r="2885" spans="2:15" s="619" customFormat="1">
      <c r="B2885" s="818"/>
      <c r="C2885" s="818"/>
      <c r="D2885" s="819"/>
      <c r="E2885" s="819"/>
      <c r="F2885" s="819"/>
      <c r="G2885" s="819"/>
      <c r="H2885" s="819"/>
      <c r="I2885" s="819"/>
      <c r="J2885" s="819"/>
      <c r="K2885" s="820"/>
      <c r="L2885" s="819"/>
      <c r="M2885" s="652"/>
      <c r="N2885" s="652"/>
      <c r="O2885" s="652"/>
    </row>
    <row r="2886" spans="2:15" s="619" customFormat="1">
      <c r="B2886" s="818"/>
      <c r="C2886" s="818"/>
      <c r="D2886" s="819"/>
      <c r="E2886" s="819"/>
      <c r="F2886" s="819"/>
      <c r="G2886" s="819"/>
      <c r="H2886" s="819"/>
      <c r="I2886" s="819"/>
      <c r="J2886" s="819"/>
      <c r="K2886" s="820"/>
      <c r="L2886" s="819"/>
      <c r="M2886" s="652"/>
      <c r="N2886" s="652"/>
      <c r="O2886" s="652"/>
    </row>
    <row r="2887" spans="2:15" s="619" customFormat="1">
      <c r="B2887" s="818"/>
      <c r="C2887" s="818"/>
      <c r="D2887" s="819"/>
      <c r="E2887" s="819"/>
      <c r="F2887" s="819"/>
      <c r="G2887" s="819"/>
      <c r="H2887" s="819"/>
      <c r="I2887" s="819"/>
      <c r="J2887" s="819"/>
      <c r="K2887" s="820"/>
      <c r="L2887" s="819"/>
      <c r="M2887" s="652"/>
      <c r="N2887" s="652"/>
      <c r="O2887" s="652"/>
    </row>
    <row r="2888" spans="2:15" s="619" customFormat="1">
      <c r="B2888" s="818"/>
      <c r="C2888" s="818"/>
      <c r="D2888" s="819"/>
      <c r="E2888" s="819"/>
      <c r="F2888" s="819"/>
      <c r="G2888" s="819"/>
      <c r="H2888" s="819"/>
      <c r="I2888" s="819"/>
      <c r="J2888" s="819"/>
      <c r="K2888" s="820"/>
      <c r="L2888" s="819"/>
      <c r="M2888" s="652"/>
      <c r="N2888" s="652"/>
      <c r="O2888" s="652"/>
    </row>
    <row r="2889" spans="2:15" s="619" customFormat="1">
      <c r="B2889" s="818"/>
      <c r="C2889" s="818"/>
      <c r="D2889" s="819"/>
      <c r="E2889" s="819"/>
      <c r="F2889" s="819"/>
      <c r="G2889" s="819"/>
      <c r="H2889" s="819"/>
      <c r="I2889" s="819"/>
      <c r="J2889" s="819"/>
      <c r="K2889" s="820"/>
      <c r="L2889" s="819"/>
      <c r="M2889" s="652"/>
      <c r="N2889" s="652"/>
      <c r="O2889" s="652"/>
    </row>
    <row r="2890" spans="2:15" s="619" customFormat="1">
      <c r="B2890" s="818"/>
      <c r="C2890" s="818"/>
      <c r="D2890" s="819"/>
      <c r="E2890" s="819"/>
      <c r="F2890" s="819"/>
      <c r="G2890" s="819"/>
      <c r="H2890" s="819"/>
      <c r="I2890" s="819"/>
      <c r="J2890" s="819"/>
      <c r="K2890" s="820"/>
      <c r="L2890" s="819"/>
      <c r="M2890" s="652"/>
      <c r="N2890" s="652"/>
      <c r="O2890" s="652"/>
    </row>
    <row r="2891" spans="2:15" s="619" customFormat="1">
      <c r="B2891" s="818"/>
      <c r="C2891" s="818"/>
      <c r="D2891" s="819"/>
      <c r="E2891" s="819"/>
      <c r="F2891" s="819"/>
      <c r="G2891" s="819"/>
      <c r="H2891" s="819"/>
      <c r="I2891" s="819"/>
      <c r="J2891" s="819"/>
      <c r="K2891" s="820"/>
      <c r="L2891" s="819"/>
      <c r="M2891" s="652"/>
      <c r="N2891" s="652"/>
      <c r="O2891" s="652"/>
    </row>
    <row r="2892" spans="2:15" s="619" customFormat="1">
      <c r="B2892" s="818"/>
      <c r="C2892" s="818"/>
      <c r="D2892" s="819"/>
      <c r="E2892" s="819"/>
      <c r="F2892" s="819"/>
      <c r="G2892" s="819"/>
      <c r="H2892" s="819"/>
      <c r="I2892" s="819"/>
      <c r="J2892" s="819"/>
      <c r="K2892" s="820"/>
      <c r="L2892" s="819"/>
      <c r="M2892" s="652"/>
      <c r="N2892" s="652"/>
      <c r="O2892" s="652"/>
    </row>
    <row r="2893" spans="2:15" s="619" customFormat="1">
      <c r="B2893" s="818"/>
      <c r="C2893" s="818"/>
      <c r="D2893" s="819"/>
      <c r="E2893" s="819"/>
      <c r="F2893" s="819"/>
      <c r="G2893" s="819"/>
      <c r="H2893" s="819"/>
      <c r="I2893" s="819"/>
      <c r="J2893" s="819"/>
      <c r="K2893" s="820"/>
      <c r="L2893" s="819"/>
      <c r="M2893" s="652"/>
      <c r="N2893" s="652"/>
      <c r="O2893" s="652"/>
    </row>
    <row r="2894" spans="2:15" s="619" customFormat="1">
      <c r="B2894" s="818"/>
      <c r="C2894" s="818"/>
      <c r="D2894" s="819"/>
      <c r="E2894" s="819"/>
      <c r="F2894" s="819"/>
      <c r="G2894" s="819"/>
      <c r="H2894" s="819"/>
      <c r="I2894" s="819"/>
      <c r="J2894" s="819"/>
      <c r="K2894" s="820"/>
      <c r="L2894" s="819"/>
      <c r="M2894" s="652"/>
      <c r="N2894" s="652"/>
      <c r="O2894" s="652"/>
    </row>
    <row r="2895" spans="2:15" s="619" customFormat="1">
      <c r="B2895" s="818"/>
      <c r="C2895" s="818"/>
      <c r="D2895" s="819"/>
      <c r="E2895" s="819"/>
      <c r="F2895" s="819"/>
      <c r="G2895" s="819"/>
      <c r="H2895" s="819"/>
      <c r="I2895" s="819"/>
      <c r="J2895" s="819"/>
      <c r="K2895" s="820"/>
      <c r="L2895" s="819"/>
      <c r="M2895" s="652"/>
      <c r="N2895" s="652"/>
      <c r="O2895" s="652"/>
    </row>
    <row r="2896" spans="2:15" s="619" customFormat="1">
      <c r="B2896" s="818"/>
      <c r="C2896" s="818"/>
      <c r="D2896" s="819"/>
      <c r="E2896" s="819"/>
      <c r="F2896" s="819"/>
      <c r="G2896" s="819"/>
      <c r="H2896" s="819"/>
      <c r="I2896" s="819"/>
      <c r="J2896" s="819"/>
      <c r="K2896" s="820"/>
      <c r="L2896" s="819"/>
      <c r="M2896" s="652"/>
      <c r="N2896" s="652"/>
      <c r="O2896" s="652"/>
    </row>
    <row r="2897" spans="2:15" s="619" customFormat="1">
      <c r="B2897" s="818"/>
      <c r="C2897" s="818"/>
      <c r="D2897" s="819"/>
      <c r="E2897" s="819"/>
      <c r="F2897" s="819"/>
      <c r="G2897" s="819"/>
      <c r="H2897" s="819"/>
      <c r="I2897" s="819"/>
      <c r="J2897" s="819"/>
      <c r="K2897" s="820"/>
      <c r="L2897" s="819"/>
      <c r="M2897" s="652"/>
      <c r="N2897" s="652"/>
      <c r="O2897" s="652"/>
    </row>
    <row r="2898" spans="2:15" s="619" customFormat="1">
      <c r="B2898" s="818"/>
      <c r="C2898" s="818"/>
      <c r="D2898" s="819"/>
      <c r="E2898" s="819"/>
      <c r="F2898" s="819"/>
      <c r="G2898" s="819"/>
      <c r="H2898" s="819"/>
      <c r="I2898" s="819"/>
      <c r="J2898" s="819"/>
      <c r="K2898" s="820"/>
      <c r="L2898" s="819"/>
      <c r="M2898" s="652"/>
      <c r="N2898" s="652"/>
      <c r="O2898" s="652"/>
    </row>
    <row r="2899" spans="2:15" s="619" customFormat="1">
      <c r="B2899" s="818"/>
      <c r="C2899" s="818"/>
      <c r="D2899" s="819"/>
      <c r="E2899" s="819"/>
      <c r="F2899" s="819"/>
      <c r="G2899" s="819"/>
      <c r="H2899" s="819"/>
      <c r="I2899" s="819"/>
      <c r="J2899" s="819"/>
      <c r="K2899" s="820"/>
      <c r="L2899" s="819"/>
      <c r="M2899" s="652"/>
      <c r="N2899" s="652"/>
      <c r="O2899" s="652"/>
    </row>
    <row r="2900" spans="2:15" s="619" customFormat="1">
      <c r="B2900" s="818"/>
      <c r="C2900" s="818"/>
      <c r="D2900" s="819"/>
      <c r="E2900" s="819"/>
      <c r="F2900" s="819"/>
      <c r="G2900" s="819"/>
      <c r="H2900" s="819"/>
      <c r="I2900" s="819"/>
      <c r="J2900" s="819"/>
      <c r="K2900" s="820"/>
      <c r="L2900" s="819"/>
      <c r="M2900" s="652"/>
      <c r="N2900" s="652"/>
      <c r="O2900" s="652"/>
    </row>
    <row r="2901" spans="2:15" s="619" customFormat="1">
      <c r="B2901" s="818"/>
      <c r="C2901" s="818"/>
      <c r="D2901" s="819"/>
      <c r="E2901" s="819"/>
      <c r="F2901" s="819"/>
      <c r="G2901" s="819"/>
      <c r="H2901" s="819"/>
      <c r="I2901" s="819"/>
      <c r="J2901" s="819"/>
      <c r="K2901" s="820"/>
      <c r="L2901" s="819"/>
      <c r="M2901" s="652"/>
      <c r="N2901" s="652"/>
      <c r="O2901" s="652"/>
    </row>
    <row r="2902" spans="2:15" s="619" customFormat="1">
      <c r="B2902" s="818"/>
      <c r="C2902" s="818"/>
      <c r="D2902" s="819"/>
      <c r="E2902" s="819"/>
      <c r="F2902" s="819"/>
      <c r="G2902" s="819"/>
      <c r="H2902" s="819"/>
      <c r="I2902" s="819"/>
      <c r="J2902" s="819"/>
      <c r="K2902" s="820"/>
      <c r="L2902" s="819"/>
      <c r="M2902" s="652"/>
      <c r="N2902" s="652"/>
      <c r="O2902" s="652"/>
    </row>
    <row r="2903" spans="2:15" s="619" customFormat="1">
      <c r="B2903" s="818"/>
      <c r="C2903" s="818"/>
      <c r="D2903" s="819"/>
      <c r="E2903" s="819"/>
      <c r="F2903" s="819"/>
      <c r="G2903" s="819"/>
      <c r="H2903" s="819"/>
      <c r="I2903" s="819"/>
      <c r="J2903" s="819"/>
      <c r="K2903" s="820"/>
      <c r="L2903" s="819"/>
      <c r="M2903" s="652"/>
      <c r="N2903" s="652"/>
      <c r="O2903" s="652"/>
    </row>
    <row r="2904" spans="2:15" s="619" customFormat="1">
      <c r="B2904" s="818"/>
      <c r="C2904" s="818"/>
      <c r="D2904" s="819"/>
      <c r="E2904" s="819"/>
      <c r="F2904" s="819"/>
      <c r="G2904" s="819"/>
      <c r="H2904" s="819"/>
      <c r="I2904" s="819"/>
      <c r="J2904" s="819"/>
      <c r="K2904" s="820"/>
      <c r="L2904" s="819"/>
      <c r="M2904" s="652"/>
      <c r="N2904" s="652"/>
      <c r="O2904" s="652"/>
    </row>
    <row r="2905" spans="2:15" s="619" customFormat="1">
      <c r="B2905" s="818"/>
      <c r="C2905" s="818"/>
      <c r="D2905" s="819"/>
      <c r="E2905" s="819"/>
      <c r="F2905" s="819"/>
      <c r="G2905" s="819"/>
      <c r="H2905" s="819"/>
      <c r="I2905" s="819"/>
      <c r="J2905" s="819"/>
      <c r="K2905" s="820"/>
      <c r="L2905" s="819"/>
      <c r="M2905" s="652"/>
      <c r="N2905" s="652"/>
      <c r="O2905" s="652"/>
    </row>
    <row r="2906" spans="2:15" s="619" customFormat="1">
      <c r="B2906" s="818"/>
      <c r="C2906" s="818"/>
      <c r="D2906" s="819"/>
      <c r="E2906" s="819"/>
      <c r="F2906" s="819"/>
      <c r="G2906" s="819"/>
      <c r="H2906" s="819"/>
      <c r="I2906" s="819"/>
      <c r="J2906" s="819"/>
      <c r="K2906" s="820"/>
      <c r="L2906" s="819"/>
      <c r="M2906" s="652"/>
      <c r="N2906" s="652"/>
      <c r="O2906" s="652"/>
    </row>
    <row r="2907" spans="2:15" s="619" customFormat="1">
      <c r="B2907" s="818"/>
      <c r="C2907" s="818"/>
      <c r="D2907" s="819"/>
      <c r="E2907" s="819"/>
      <c r="F2907" s="819"/>
      <c r="G2907" s="819"/>
      <c r="H2907" s="819"/>
      <c r="I2907" s="819"/>
      <c r="J2907" s="819"/>
      <c r="K2907" s="820"/>
      <c r="L2907" s="819"/>
      <c r="M2907" s="652"/>
      <c r="N2907" s="652"/>
      <c r="O2907" s="652"/>
    </row>
    <row r="2908" spans="2:15" s="619" customFormat="1">
      <c r="B2908" s="818"/>
      <c r="C2908" s="818"/>
      <c r="D2908" s="819"/>
      <c r="E2908" s="819"/>
      <c r="F2908" s="819"/>
      <c r="G2908" s="819"/>
      <c r="H2908" s="819"/>
      <c r="I2908" s="819"/>
      <c r="J2908" s="819"/>
      <c r="K2908" s="820"/>
      <c r="L2908" s="819"/>
      <c r="M2908" s="652"/>
      <c r="N2908" s="652"/>
      <c r="O2908" s="652"/>
    </row>
    <row r="2909" spans="2:15" s="619" customFormat="1">
      <c r="B2909" s="818"/>
      <c r="C2909" s="818"/>
      <c r="D2909" s="819"/>
      <c r="E2909" s="819"/>
      <c r="F2909" s="819"/>
      <c r="G2909" s="819"/>
      <c r="H2909" s="819"/>
      <c r="I2909" s="819"/>
      <c r="J2909" s="819"/>
      <c r="K2909" s="820"/>
      <c r="L2909" s="819"/>
      <c r="M2909" s="652"/>
      <c r="N2909" s="652"/>
      <c r="O2909" s="652"/>
    </row>
    <row r="2910" spans="2:15" s="619" customFormat="1">
      <c r="B2910" s="818"/>
      <c r="C2910" s="818"/>
      <c r="D2910" s="819"/>
      <c r="E2910" s="819"/>
      <c r="F2910" s="819"/>
      <c r="G2910" s="819"/>
      <c r="H2910" s="819"/>
      <c r="I2910" s="819"/>
      <c r="J2910" s="819"/>
      <c r="K2910" s="820"/>
      <c r="L2910" s="819"/>
      <c r="M2910" s="652"/>
      <c r="N2910" s="652"/>
      <c r="O2910" s="652"/>
    </row>
    <row r="2911" spans="2:15" s="619" customFormat="1">
      <c r="B2911" s="818"/>
      <c r="C2911" s="818"/>
      <c r="D2911" s="819"/>
      <c r="E2911" s="819"/>
      <c r="F2911" s="819"/>
      <c r="G2911" s="819"/>
      <c r="H2911" s="819"/>
      <c r="I2911" s="819"/>
      <c r="J2911" s="819"/>
      <c r="K2911" s="820"/>
      <c r="L2911" s="819"/>
      <c r="M2911" s="652"/>
      <c r="N2911" s="652"/>
      <c r="O2911" s="652"/>
    </row>
    <row r="2912" spans="2:15" s="619" customFormat="1">
      <c r="B2912" s="818"/>
      <c r="C2912" s="818"/>
      <c r="D2912" s="819"/>
      <c r="E2912" s="819"/>
      <c r="F2912" s="819"/>
      <c r="G2912" s="819"/>
      <c r="H2912" s="819"/>
      <c r="I2912" s="819"/>
      <c r="J2912" s="819"/>
      <c r="K2912" s="820"/>
      <c r="L2912" s="819"/>
      <c r="M2912" s="652"/>
      <c r="N2912" s="652"/>
      <c r="O2912" s="652"/>
    </row>
    <row r="2913" spans="2:15" s="619" customFormat="1">
      <c r="B2913" s="818"/>
      <c r="C2913" s="818"/>
      <c r="D2913" s="819"/>
      <c r="E2913" s="819"/>
      <c r="F2913" s="819"/>
      <c r="G2913" s="819"/>
      <c r="H2913" s="819"/>
      <c r="I2913" s="819"/>
      <c r="J2913" s="819"/>
      <c r="K2913" s="820"/>
      <c r="L2913" s="819"/>
      <c r="M2913" s="652"/>
      <c r="N2913" s="652"/>
      <c r="O2913" s="652"/>
    </row>
    <row r="2914" spans="2:15" s="619" customFormat="1">
      <c r="B2914" s="818"/>
      <c r="C2914" s="818"/>
      <c r="D2914" s="819"/>
      <c r="E2914" s="819"/>
      <c r="F2914" s="819"/>
      <c r="G2914" s="819"/>
      <c r="H2914" s="819"/>
      <c r="I2914" s="819"/>
      <c r="J2914" s="819"/>
      <c r="K2914" s="820"/>
      <c r="L2914" s="819"/>
      <c r="M2914" s="652"/>
      <c r="N2914" s="652"/>
      <c r="O2914" s="652"/>
    </row>
    <row r="2915" spans="2:15" s="619" customFormat="1">
      <c r="B2915" s="818"/>
      <c r="C2915" s="818"/>
      <c r="D2915" s="819"/>
      <c r="E2915" s="819"/>
      <c r="F2915" s="819"/>
      <c r="G2915" s="819"/>
      <c r="H2915" s="819"/>
      <c r="I2915" s="819"/>
      <c r="J2915" s="819"/>
      <c r="K2915" s="820"/>
      <c r="L2915" s="819"/>
      <c r="M2915" s="652"/>
      <c r="N2915" s="652"/>
      <c r="O2915" s="652"/>
    </row>
    <row r="2916" spans="2:15" s="619" customFormat="1">
      <c r="B2916" s="818"/>
      <c r="C2916" s="818"/>
      <c r="D2916" s="819"/>
      <c r="E2916" s="819"/>
      <c r="F2916" s="819"/>
      <c r="G2916" s="819"/>
      <c r="H2916" s="819"/>
      <c r="I2916" s="819"/>
      <c r="J2916" s="819"/>
      <c r="K2916" s="820"/>
      <c r="L2916" s="819"/>
      <c r="M2916" s="652"/>
      <c r="N2916" s="652"/>
      <c r="O2916" s="652"/>
    </row>
    <row r="2917" spans="2:15" s="619" customFormat="1">
      <c r="B2917" s="818"/>
      <c r="C2917" s="818"/>
      <c r="D2917" s="819"/>
      <c r="E2917" s="819"/>
      <c r="F2917" s="819"/>
      <c r="G2917" s="819"/>
      <c r="H2917" s="819"/>
      <c r="I2917" s="819"/>
      <c r="J2917" s="819"/>
      <c r="K2917" s="820"/>
      <c r="L2917" s="819"/>
      <c r="M2917" s="652"/>
      <c r="N2917" s="652"/>
      <c r="O2917" s="652"/>
    </row>
    <row r="2918" spans="2:15" s="619" customFormat="1">
      <c r="B2918" s="818"/>
      <c r="C2918" s="818"/>
      <c r="D2918" s="819"/>
      <c r="E2918" s="819"/>
      <c r="F2918" s="819"/>
      <c r="G2918" s="819"/>
      <c r="H2918" s="819"/>
      <c r="I2918" s="819"/>
      <c r="J2918" s="819"/>
      <c r="K2918" s="820"/>
      <c r="L2918" s="819"/>
      <c r="M2918" s="652"/>
      <c r="N2918" s="652"/>
      <c r="O2918" s="652"/>
    </row>
    <row r="2919" spans="2:15" s="619" customFormat="1">
      <c r="B2919" s="818"/>
      <c r="C2919" s="818"/>
      <c r="D2919" s="819"/>
      <c r="E2919" s="819"/>
      <c r="F2919" s="819"/>
      <c r="G2919" s="819"/>
      <c r="H2919" s="819"/>
      <c r="I2919" s="819"/>
      <c r="J2919" s="819"/>
      <c r="K2919" s="820"/>
      <c r="L2919" s="819"/>
      <c r="M2919" s="652"/>
      <c r="N2919" s="652"/>
      <c r="O2919" s="652"/>
    </row>
    <row r="2920" spans="2:15" s="619" customFormat="1">
      <c r="B2920" s="818"/>
      <c r="C2920" s="818"/>
      <c r="D2920" s="819"/>
      <c r="E2920" s="819"/>
      <c r="F2920" s="819"/>
      <c r="G2920" s="819"/>
      <c r="H2920" s="819"/>
      <c r="I2920" s="819"/>
      <c r="J2920" s="819"/>
      <c r="K2920" s="820"/>
      <c r="L2920" s="819"/>
      <c r="M2920" s="652"/>
      <c r="N2920" s="652"/>
      <c r="O2920" s="652"/>
    </row>
    <row r="2921" spans="2:15" s="619" customFormat="1">
      <c r="B2921" s="818"/>
      <c r="C2921" s="818"/>
      <c r="D2921" s="819"/>
      <c r="E2921" s="819"/>
      <c r="F2921" s="819"/>
      <c r="G2921" s="819"/>
      <c r="H2921" s="819"/>
      <c r="I2921" s="819"/>
      <c r="J2921" s="819"/>
      <c r="K2921" s="820"/>
      <c r="L2921" s="819"/>
      <c r="M2921" s="652"/>
      <c r="N2921" s="652"/>
      <c r="O2921" s="652"/>
    </row>
    <row r="2922" spans="2:15" s="619" customFormat="1">
      <c r="B2922" s="818"/>
      <c r="C2922" s="818"/>
      <c r="D2922" s="819"/>
      <c r="E2922" s="819"/>
      <c r="F2922" s="819"/>
      <c r="G2922" s="819"/>
      <c r="H2922" s="819"/>
      <c r="I2922" s="819"/>
      <c r="J2922" s="819"/>
      <c r="K2922" s="820"/>
      <c r="L2922" s="819"/>
      <c r="M2922" s="652"/>
      <c r="N2922" s="652"/>
      <c r="O2922" s="652"/>
    </row>
    <row r="2923" spans="2:15" s="619" customFormat="1">
      <c r="B2923" s="818"/>
      <c r="C2923" s="818"/>
      <c r="D2923" s="819"/>
      <c r="E2923" s="819"/>
      <c r="F2923" s="819"/>
      <c r="G2923" s="819"/>
      <c r="H2923" s="819"/>
      <c r="I2923" s="819"/>
      <c r="J2923" s="819"/>
      <c r="K2923" s="820"/>
      <c r="L2923" s="819"/>
      <c r="M2923" s="652"/>
      <c r="N2923" s="652"/>
      <c r="O2923" s="652"/>
    </row>
    <row r="2924" spans="2:15" s="619" customFormat="1">
      <c r="B2924" s="818"/>
      <c r="C2924" s="818"/>
      <c r="D2924" s="819"/>
      <c r="E2924" s="819"/>
      <c r="F2924" s="819"/>
      <c r="G2924" s="819"/>
      <c r="H2924" s="819"/>
      <c r="I2924" s="819"/>
      <c r="J2924" s="819"/>
      <c r="K2924" s="820"/>
      <c r="L2924" s="819"/>
      <c r="M2924" s="652"/>
      <c r="N2924" s="652"/>
      <c r="O2924" s="652"/>
    </row>
    <row r="2925" spans="2:15" s="619" customFormat="1">
      <c r="B2925" s="818"/>
      <c r="C2925" s="818"/>
      <c r="D2925" s="819"/>
      <c r="E2925" s="819"/>
      <c r="F2925" s="819"/>
      <c r="G2925" s="819"/>
      <c r="H2925" s="819"/>
      <c r="I2925" s="819"/>
      <c r="J2925" s="819"/>
      <c r="K2925" s="820"/>
      <c r="L2925" s="819"/>
      <c r="M2925" s="652"/>
      <c r="N2925" s="652"/>
      <c r="O2925" s="652"/>
    </row>
    <row r="2926" spans="2:15" s="619" customFormat="1">
      <c r="B2926" s="818"/>
      <c r="C2926" s="818"/>
      <c r="D2926" s="819"/>
      <c r="E2926" s="819"/>
      <c r="F2926" s="819"/>
      <c r="G2926" s="819"/>
      <c r="H2926" s="819"/>
      <c r="I2926" s="819"/>
      <c r="J2926" s="819"/>
      <c r="K2926" s="820"/>
      <c r="L2926" s="819"/>
      <c r="M2926" s="652"/>
      <c r="N2926" s="652"/>
      <c r="O2926" s="652"/>
    </row>
    <row r="2927" spans="2:15" s="619" customFormat="1">
      <c r="B2927" s="818"/>
      <c r="C2927" s="818"/>
      <c r="D2927" s="819"/>
      <c r="E2927" s="819"/>
      <c r="F2927" s="819"/>
      <c r="G2927" s="819"/>
      <c r="H2927" s="819"/>
      <c r="I2927" s="819"/>
      <c r="J2927" s="819"/>
      <c r="K2927" s="820"/>
      <c r="L2927" s="819"/>
      <c r="M2927" s="652"/>
      <c r="N2927" s="652"/>
      <c r="O2927" s="652"/>
    </row>
    <row r="2928" spans="2:15" s="619" customFormat="1">
      <c r="B2928" s="818"/>
      <c r="C2928" s="818"/>
      <c r="D2928" s="819"/>
      <c r="E2928" s="819"/>
      <c r="F2928" s="819"/>
      <c r="G2928" s="819"/>
      <c r="H2928" s="819"/>
      <c r="I2928" s="819"/>
      <c r="J2928" s="819"/>
      <c r="K2928" s="820"/>
      <c r="L2928" s="819"/>
      <c r="M2928" s="652"/>
      <c r="N2928" s="652"/>
      <c r="O2928" s="652"/>
    </row>
    <row r="2929" spans="2:15" s="619" customFormat="1">
      <c r="B2929" s="818"/>
      <c r="C2929" s="818"/>
      <c r="D2929" s="819"/>
      <c r="E2929" s="819"/>
      <c r="F2929" s="819"/>
      <c r="G2929" s="819"/>
      <c r="H2929" s="819"/>
      <c r="I2929" s="819"/>
      <c r="J2929" s="819"/>
      <c r="K2929" s="820"/>
      <c r="L2929" s="819"/>
      <c r="M2929" s="652"/>
      <c r="N2929" s="652"/>
      <c r="O2929" s="652"/>
    </row>
    <row r="2930" spans="2:15" s="619" customFormat="1">
      <c r="B2930" s="818"/>
      <c r="C2930" s="818"/>
      <c r="D2930" s="819"/>
      <c r="E2930" s="819"/>
      <c r="F2930" s="819"/>
      <c r="G2930" s="819"/>
      <c r="H2930" s="819"/>
      <c r="I2930" s="819"/>
      <c r="J2930" s="819"/>
      <c r="K2930" s="820"/>
      <c r="L2930" s="819"/>
      <c r="M2930" s="652"/>
      <c r="N2930" s="652"/>
      <c r="O2930" s="652"/>
    </row>
    <row r="2931" spans="2:15" s="619" customFormat="1">
      <c r="B2931" s="818"/>
      <c r="C2931" s="818"/>
      <c r="D2931" s="819"/>
      <c r="E2931" s="819"/>
      <c r="F2931" s="819"/>
      <c r="G2931" s="819"/>
      <c r="H2931" s="819"/>
      <c r="I2931" s="819"/>
      <c r="J2931" s="819"/>
      <c r="K2931" s="820"/>
      <c r="L2931" s="819"/>
      <c r="M2931" s="652"/>
      <c r="N2931" s="652"/>
      <c r="O2931" s="652"/>
    </row>
    <row r="2932" spans="2:15" s="619" customFormat="1">
      <c r="B2932" s="818"/>
      <c r="C2932" s="818"/>
      <c r="D2932" s="819"/>
      <c r="E2932" s="819"/>
      <c r="F2932" s="819"/>
      <c r="G2932" s="819"/>
      <c r="H2932" s="819"/>
      <c r="I2932" s="819"/>
      <c r="J2932" s="819"/>
      <c r="K2932" s="820"/>
      <c r="L2932" s="819"/>
      <c r="M2932" s="652"/>
      <c r="N2932" s="652"/>
      <c r="O2932" s="652"/>
    </row>
    <row r="2933" spans="2:15" s="619" customFormat="1">
      <c r="B2933" s="818"/>
      <c r="C2933" s="818"/>
      <c r="D2933" s="819"/>
      <c r="E2933" s="819"/>
      <c r="F2933" s="819"/>
      <c r="G2933" s="819"/>
      <c r="H2933" s="819"/>
      <c r="I2933" s="819"/>
      <c r="J2933" s="819"/>
      <c r="K2933" s="820"/>
      <c r="L2933" s="819"/>
      <c r="M2933" s="652"/>
      <c r="N2933" s="652"/>
      <c r="O2933" s="652"/>
    </row>
    <row r="2934" spans="2:15" s="619" customFormat="1">
      <c r="B2934" s="818"/>
      <c r="C2934" s="818"/>
      <c r="D2934" s="819"/>
      <c r="E2934" s="819"/>
      <c r="F2934" s="819"/>
      <c r="G2934" s="819"/>
      <c r="H2934" s="819"/>
      <c r="I2934" s="819"/>
      <c r="J2934" s="819"/>
      <c r="K2934" s="820"/>
      <c r="L2934" s="819"/>
      <c r="M2934" s="652"/>
      <c r="N2934" s="652"/>
      <c r="O2934" s="652"/>
    </row>
    <row r="2935" spans="2:15" s="619" customFormat="1">
      <c r="B2935" s="818"/>
      <c r="C2935" s="818"/>
      <c r="D2935" s="819"/>
      <c r="E2935" s="819"/>
      <c r="F2935" s="819"/>
      <c r="G2935" s="819"/>
      <c r="H2935" s="819"/>
      <c r="I2935" s="819"/>
      <c r="J2935" s="819"/>
      <c r="K2935" s="820"/>
      <c r="L2935" s="819"/>
      <c r="M2935" s="652"/>
      <c r="N2935" s="652"/>
      <c r="O2935" s="652"/>
    </row>
    <row r="2936" spans="2:15" s="619" customFormat="1">
      <c r="B2936" s="818"/>
      <c r="C2936" s="818"/>
      <c r="D2936" s="819"/>
      <c r="E2936" s="819"/>
      <c r="F2936" s="819"/>
      <c r="G2936" s="819"/>
      <c r="H2936" s="819"/>
      <c r="I2936" s="819"/>
      <c r="J2936" s="819"/>
      <c r="K2936" s="820"/>
      <c r="L2936" s="819"/>
      <c r="M2936" s="652"/>
      <c r="N2936" s="652"/>
      <c r="O2936" s="652"/>
    </row>
    <row r="2937" spans="2:15" s="619" customFormat="1">
      <c r="B2937" s="818"/>
      <c r="C2937" s="818"/>
      <c r="D2937" s="819"/>
      <c r="E2937" s="819"/>
      <c r="F2937" s="819"/>
      <c r="G2937" s="819"/>
      <c r="H2937" s="819"/>
      <c r="I2937" s="819"/>
      <c r="J2937" s="819"/>
      <c r="K2937" s="820"/>
      <c r="L2937" s="819"/>
      <c r="M2937" s="652"/>
      <c r="N2937" s="652"/>
      <c r="O2937" s="652"/>
    </row>
    <row r="2938" spans="2:15" s="619" customFormat="1">
      <c r="B2938" s="818"/>
      <c r="C2938" s="818"/>
      <c r="D2938" s="819"/>
      <c r="E2938" s="819"/>
      <c r="F2938" s="819"/>
      <c r="G2938" s="819"/>
      <c r="H2938" s="819"/>
      <c r="I2938" s="819"/>
      <c r="J2938" s="819"/>
      <c r="K2938" s="820"/>
      <c r="L2938" s="819"/>
      <c r="M2938" s="652"/>
      <c r="N2938" s="652"/>
      <c r="O2938" s="652"/>
    </row>
    <row r="2939" spans="2:15" s="619" customFormat="1">
      <c r="B2939" s="818"/>
      <c r="C2939" s="818"/>
      <c r="D2939" s="819"/>
      <c r="E2939" s="819"/>
      <c r="F2939" s="819"/>
      <c r="G2939" s="819"/>
      <c r="H2939" s="819"/>
      <c r="I2939" s="819"/>
      <c r="J2939" s="819"/>
      <c r="K2939" s="820"/>
      <c r="L2939" s="819"/>
      <c r="M2939" s="652"/>
      <c r="N2939" s="652"/>
      <c r="O2939" s="652"/>
    </row>
    <row r="2940" spans="2:15" s="619" customFormat="1">
      <c r="B2940" s="818"/>
      <c r="C2940" s="818"/>
      <c r="D2940" s="819"/>
      <c r="E2940" s="819"/>
      <c r="F2940" s="819"/>
      <c r="G2940" s="819"/>
      <c r="H2940" s="819"/>
      <c r="I2940" s="819"/>
      <c r="J2940" s="819"/>
      <c r="K2940" s="820"/>
      <c r="L2940" s="819"/>
      <c r="M2940" s="652"/>
      <c r="N2940" s="652"/>
      <c r="O2940" s="652"/>
    </row>
    <row r="2941" spans="2:15" s="619" customFormat="1">
      <c r="B2941" s="818"/>
      <c r="C2941" s="818"/>
      <c r="D2941" s="819"/>
      <c r="E2941" s="819"/>
      <c r="F2941" s="819"/>
      <c r="G2941" s="819"/>
      <c r="H2941" s="819"/>
      <c r="I2941" s="819"/>
      <c r="J2941" s="819"/>
      <c r="K2941" s="820"/>
      <c r="L2941" s="819"/>
      <c r="M2941" s="652"/>
      <c r="N2941" s="652"/>
      <c r="O2941" s="652"/>
    </row>
    <row r="2942" spans="2:15" s="619" customFormat="1">
      <c r="B2942" s="818"/>
      <c r="C2942" s="818"/>
      <c r="D2942" s="819"/>
      <c r="E2942" s="819"/>
      <c r="F2942" s="819"/>
      <c r="G2942" s="819"/>
      <c r="H2942" s="819"/>
      <c r="I2942" s="819"/>
      <c r="J2942" s="819"/>
      <c r="K2942" s="820"/>
      <c r="L2942" s="819"/>
      <c r="M2942" s="652"/>
      <c r="N2942" s="652"/>
      <c r="O2942" s="652"/>
    </row>
    <row r="2943" spans="2:15" s="619" customFormat="1">
      <c r="B2943" s="818"/>
      <c r="C2943" s="818"/>
      <c r="D2943" s="819"/>
      <c r="E2943" s="819"/>
      <c r="F2943" s="819"/>
      <c r="G2943" s="819"/>
      <c r="H2943" s="819"/>
      <c r="I2943" s="819"/>
      <c r="J2943" s="819"/>
      <c r="K2943" s="820"/>
      <c r="L2943" s="819"/>
      <c r="M2943" s="652"/>
      <c r="N2943" s="652"/>
      <c r="O2943" s="652"/>
    </row>
    <row r="2944" spans="2:15" s="619" customFormat="1">
      <c r="B2944" s="818"/>
      <c r="C2944" s="818"/>
      <c r="D2944" s="819"/>
      <c r="E2944" s="819"/>
      <c r="F2944" s="819"/>
      <c r="G2944" s="819"/>
      <c r="H2944" s="819"/>
      <c r="I2944" s="819"/>
      <c r="J2944" s="819"/>
      <c r="K2944" s="820"/>
      <c r="L2944" s="819"/>
      <c r="M2944" s="652"/>
      <c r="N2944" s="652"/>
      <c r="O2944" s="652"/>
    </row>
    <row r="2945" spans="2:15" s="619" customFormat="1">
      <c r="B2945" s="818"/>
      <c r="C2945" s="818"/>
      <c r="D2945" s="819"/>
      <c r="E2945" s="819"/>
      <c r="F2945" s="819"/>
      <c r="G2945" s="819"/>
      <c r="H2945" s="819"/>
      <c r="I2945" s="819"/>
      <c r="J2945" s="819"/>
      <c r="K2945" s="820"/>
      <c r="L2945" s="819"/>
      <c r="M2945" s="652"/>
      <c r="N2945" s="652"/>
      <c r="O2945" s="652"/>
    </row>
    <row r="2946" spans="2:15" s="619" customFormat="1">
      <c r="B2946" s="818"/>
      <c r="C2946" s="818"/>
      <c r="D2946" s="819"/>
      <c r="E2946" s="819"/>
      <c r="F2946" s="819"/>
      <c r="G2946" s="819"/>
      <c r="H2946" s="819"/>
      <c r="I2946" s="819"/>
      <c r="J2946" s="819"/>
      <c r="K2946" s="820"/>
      <c r="L2946" s="819"/>
      <c r="M2946" s="652"/>
      <c r="N2946" s="652"/>
      <c r="O2946" s="652"/>
    </row>
    <row r="2947" spans="2:15" s="619" customFormat="1">
      <c r="B2947" s="818"/>
      <c r="C2947" s="818"/>
      <c r="D2947" s="819"/>
      <c r="E2947" s="819"/>
      <c r="F2947" s="819"/>
      <c r="G2947" s="819"/>
      <c r="H2947" s="819"/>
      <c r="I2947" s="819"/>
      <c r="J2947" s="819"/>
      <c r="K2947" s="820"/>
      <c r="L2947" s="819"/>
      <c r="M2947" s="652"/>
      <c r="N2947" s="652"/>
      <c r="O2947" s="652"/>
    </row>
    <row r="2948" spans="2:15" s="619" customFormat="1">
      <c r="B2948" s="818"/>
      <c r="C2948" s="818"/>
      <c r="D2948" s="819"/>
      <c r="E2948" s="819"/>
      <c r="F2948" s="819"/>
      <c r="G2948" s="819"/>
      <c r="H2948" s="819"/>
      <c r="I2948" s="819"/>
      <c r="J2948" s="819"/>
      <c r="K2948" s="820"/>
      <c r="L2948" s="819"/>
      <c r="M2948" s="652"/>
      <c r="N2948" s="652"/>
      <c r="O2948" s="652"/>
    </row>
    <row r="2949" spans="2:15" s="619" customFormat="1">
      <c r="B2949" s="818"/>
      <c r="C2949" s="818"/>
      <c r="D2949" s="819"/>
      <c r="E2949" s="819"/>
      <c r="F2949" s="819"/>
      <c r="G2949" s="819"/>
      <c r="H2949" s="819"/>
      <c r="I2949" s="819"/>
      <c r="J2949" s="819"/>
      <c r="K2949" s="820"/>
      <c r="L2949" s="819"/>
      <c r="M2949" s="652"/>
      <c r="N2949" s="652"/>
      <c r="O2949" s="652"/>
    </row>
    <row r="2950" spans="2:15" s="619" customFormat="1">
      <c r="B2950" s="818"/>
      <c r="C2950" s="818"/>
      <c r="D2950" s="819"/>
      <c r="E2950" s="819"/>
      <c r="F2950" s="819"/>
      <c r="G2950" s="819"/>
      <c r="H2950" s="819"/>
      <c r="I2950" s="819"/>
      <c r="J2950" s="819"/>
      <c r="K2950" s="820"/>
      <c r="L2950" s="819"/>
      <c r="M2950" s="652"/>
      <c r="N2950" s="652"/>
      <c r="O2950" s="652"/>
    </row>
    <row r="2951" spans="2:15" s="619" customFormat="1">
      <c r="B2951" s="818"/>
      <c r="C2951" s="818"/>
      <c r="D2951" s="819"/>
      <c r="E2951" s="819"/>
      <c r="F2951" s="819"/>
      <c r="G2951" s="819"/>
      <c r="H2951" s="819"/>
      <c r="I2951" s="819"/>
      <c r="J2951" s="819"/>
      <c r="K2951" s="820"/>
      <c r="L2951" s="819"/>
      <c r="M2951" s="652"/>
      <c r="N2951" s="652"/>
      <c r="O2951" s="652"/>
    </row>
    <row r="2952" spans="2:15" s="619" customFormat="1">
      <c r="B2952" s="818"/>
      <c r="C2952" s="818"/>
      <c r="D2952" s="819"/>
      <c r="E2952" s="819"/>
      <c r="F2952" s="819"/>
      <c r="G2952" s="819"/>
      <c r="H2952" s="819"/>
      <c r="I2952" s="819"/>
      <c r="J2952" s="819"/>
      <c r="K2952" s="820"/>
      <c r="L2952" s="819"/>
      <c r="M2952" s="652"/>
      <c r="N2952" s="652"/>
      <c r="O2952" s="652"/>
    </row>
    <row r="2953" spans="2:15" s="619" customFormat="1">
      <c r="B2953" s="818"/>
      <c r="C2953" s="818"/>
      <c r="D2953" s="819"/>
      <c r="E2953" s="819"/>
      <c r="F2953" s="819"/>
      <c r="G2953" s="819"/>
      <c r="H2953" s="819"/>
      <c r="I2953" s="819"/>
      <c r="J2953" s="819"/>
      <c r="K2953" s="820"/>
      <c r="L2953" s="819"/>
      <c r="M2953" s="652"/>
      <c r="N2953" s="652"/>
      <c r="O2953" s="652"/>
    </row>
    <row r="2954" spans="2:15" s="619" customFormat="1">
      <c r="B2954" s="818"/>
      <c r="C2954" s="818"/>
      <c r="D2954" s="819"/>
      <c r="E2954" s="819"/>
      <c r="F2954" s="819"/>
      <c r="G2954" s="819"/>
      <c r="H2954" s="819"/>
      <c r="I2954" s="819"/>
      <c r="J2954" s="819"/>
      <c r="K2954" s="820"/>
      <c r="L2954" s="819"/>
      <c r="M2954" s="652"/>
      <c r="N2954" s="652"/>
      <c r="O2954" s="652"/>
    </row>
    <row r="2955" spans="2:15" s="619" customFormat="1">
      <c r="B2955" s="818"/>
      <c r="C2955" s="818"/>
      <c r="D2955" s="819"/>
      <c r="E2955" s="819"/>
      <c r="F2955" s="819"/>
      <c r="G2955" s="819"/>
      <c r="H2955" s="819"/>
      <c r="I2955" s="819"/>
      <c r="J2955" s="819"/>
      <c r="K2955" s="820"/>
      <c r="L2955" s="819"/>
      <c r="M2955" s="652"/>
      <c r="N2955" s="652"/>
      <c r="O2955" s="652"/>
    </row>
    <row r="2956" spans="2:15" s="619" customFormat="1">
      <c r="B2956" s="818"/>
      <c r="C2956" s="818"/>
      <c r="D2956" s="819"/>
      <c r="E2956" s="819"/>
      <c r="F2956" s="819"/>
      <c r="G2956" s="819"/>
      <c r="H2956" s="819"/>
      <c r="I2956" s="819"/>
      <c r="J2956" s="819"/>
      <c r="K2956" s="820"/>
      <c r="L2956" s="819"/>
      <c r="M2956" s="652"/>
      <c r="N2956" s="652"/>
      <c r="O2956" s="652"/>
    </row>
    <row r="2957" spans="2:15" s="619" customFormat="1">
      <c r="B2957" s="818"/>
      <c r="C2957" s="818"/>
      <c r="D2957" s="819"/>
      <c r="E2957" s="819"/>
      <c r="F2957" s="819"/>
      <c r="G2957" s="819"/>
      <c r="H2957" s="819"/>
      <c r="I2957" s="819"/>
      <c r="J2957" s="819"/>
      <c r="K2957" s="820"/>
      <c r="L2957" s="819"/>
      <c r="M2957" s="652"/>
      <c r="N2957" s="652"/>
      <c r="O2957" s="652"/>
    </row>
    <row r="2958" spans="2:15" s="619" customFormat="1">
      <c r="B2958" s="818"/>
      <c r="C2958" s="818"/>
      <c r="D2958" s="819"/>
      <c r="E2958" s="819"/>
      <c r="F2958" s="819"/>
      <c r="G2958" s="819"/>
      <c r="H2958" s="819"/>
      <c r="I2958" s="819"/>
      <c r="J2958" s="819"/>
      <c r="K2958" s="820"/>
      <c r="L2958" s="819"/>
      <c r="M2958" s="652"/>
      <c r="N2958" s="652"/>
      <c r="O2958" s="652"/>
    </row>
    <row r="2959" spans="2:15" s="619" customFormat="1">
      <c r="B2959" s="818"/>
      <c r="C2959" s="818"/>
      <c r="D2959" s="819"/>
      <c r="E2959" s="819"/>
      <c r="F2959" s="819"/>
      <c r="G2959" s="819"/>
      <c r="H2959" s="819"/>
      <c r="I2959" s="819"/>
      <c r="J2959" s="819"/>
      <c r="K2959" s="820"/>
      <c r="L2959" s="819"/>
      <c r="M2959" s="652"/>
      <c r="N2959" s="652"/>
      <c r="O2959" s="652"/>
    </row>
    <row r="2960" spans="2:15" s="619" customFormat="1">
      <c r="B2960" s="818"/>
      <c r="C2960" s="818"/>
      <c r="D2960" s="819"/>
      <c r="E2960" s="819"/>
      <c r="F2960" s="819"/>
      <c r="G2960" s="819"/>
      <c r="H2960" s="819"/>
      <c r="I2960" s="819"/>
      <c r="J2960" s="819"/>
      <c r="K2960" s="820"/>
      <c r="L2960" s="819"/>
      <c r="M2960" s="652"/>
      <c r="N2960" s="652"/>
      <c r="O2960" s="652"/>
    </row>
    <row r="2961" spans="2:15" s="619" customFormat="1">
      <c r="B2961" s="818"/>
      <c r="C2961" s="818"/>
      <c r="D2961" s="819"/>
      <c r="E2961" s="819"/>
      <c r="F2961" s="819"/>
      <c r="G2961" s="819"/>
      <c r="H2961" s="819"/>
      <c r="I2961" s="819"/>
      <c r="J2961" s="819"/>
      <c r="K2961" s="820"/>
      <c r="L2961" s="819"/>
      <c r="M2961" s="652"/>
      <c r="N2961" s="652"/>
      <c r="O2961" s="652"/>
    </row>
    <row r="2962" spans="2:15" s="619" customFormat="1">
      <c r="B2962" s="818"/>
      <c r="C2962" s="818"/>
      <c r="D2962" s="819"/>
      <c r="E2962" s="819"/>
      <c r="F2962" s="819"/>
      <c r="G2962" s="819"/>
      <c r="H2962" s="819"/>
      <c r="I2962" s="819"/>
      <c r="J2962" s="819"/>
      <c r="K2962" s="820"/>
      <c r="L2962" s="819"/>
      <c r="M2962" s="652"/>
      <c r="N2962" s="652"/>
      <c r="O2962" s="652"/>
    </row>
    <row r="2963" spans="2:15" s="619" customFormat="1">
      <c r="B2963" s="818"/>
      <c r="C2963" s="818"/>
      <c r="D2963" s="819"/>
      <c r="E2963" s="819"/>
      <c r="F2963" s="819"/>
      <c r="G2963" s="819"/>
      <c r="H2963" s="819"/>
      <c r="I2963" s="819"/>
      <c r="J2963" s="819"/>
      <c r="K2963" s="820"/>
      <c r="L2963" s="819"/>
      <c r="M2963" s="652"/>
      <c r="N2963" s="652"/>
      <c r="O2963" s="652"/>
    </row>
    <row r="2964" spans="2:15" s="619" customFormat="1">
      <c r="B2964" s="818"/>
      <c r="C2964" s="818"/>
      <c r="D2964" s="819"/>
      <c r="E2964" s="819"/>
      <c r="F2964" s="819"/>
      <c r="G2964" s="819"/>
      <c r="H2964" s="819"/>
      <c r="I2964" s="819"/>
      <c r="J2964" s="819"/>
      <c r="K2964" s="820"/>
      <c r="L2964" s="819"/>
      <c r="M2964" s="652"/>
      <c r="N2964" s="652"/>
      <c r="O2964" s="652"/>
    </row>
    <row r="2965" spans="2:15" s="619" customFormat="1">
      <c r="B2965" s="818"/>
      <c r="C2965" s="818"/>
      <c r="D2965" s="819"/>
      <c r="E2965" s="819"/>
      <c r="F2965" s="819"/>
      <c r="G2965" s="819"/>
      <c r="H2965" s="819"/>
      <c r="I2965" s="819"/>
      <c r="J2965" s="819"/>
      <c r="K2965" s="820"/>
      <c r="L2965" s="819"/>
      <c r="M2965" s="652"/>
      <c r="N2965" s="652"/>
      <c r="O2965" s="652"/>
    </row>
    <row r="2966" spans="2:15" s="619" customFormat="1">
      <c r="B2966" s="818"/>
      <c r="C2966" s="818"/>
      <c r="D2966" s="819"/>
      <c r="E2966" s="819"/>
      <c r="F2966" s="819"/>
      <c r="G2966" s="819"/>
      <c r="H2966" s="819"/>
      <c r="I2966" s="819"/>
      <c r="J2966" s="819"/>
      <c r="K2966" s="820"/>
      <c r="L2966" s="819"/>
      <c r="M2966" s="652"/>
      <c r="N2966" s="652"/>
      <c r="O2966" s="652"/>
    </row>
    <row r="2967" spans="2:15" s="619" customFormat="1">
      <c r="B2967" s="818"/>
      <c r="C2967" s="818"/>
      <c r="D2967" s="819"/>
      <c r="E2967" s="819"/>
      <c r="F2967" s="819"/>
      <c r="G2967" s="819"/>
      <c r="H2967" s="819"/>
      <c r="I2967" s="819"/>
      <c r="J2967" s="819"/>
      <c r="K2967" s="820"/>
      <c r="L2967" s="819"/>
      <c r="M2967" s="652"/>
      <c r="N2967" s="652"/>
      <c r="O2967" s="652"/>
    </row>
    <row r="2968" spans="2:15" s="619" customFormat="1">
      <c r="B2968" s="818"/>
      <c r="C2968" s="818"/>
      <c r="D2968" s="819"/>
      <c r="E2968" s="819"/>
      <c r="F2968" s="819"/>
      <c r="G2968" s="819"/>
      <c r="H2968" s="819"/>
      <c r="I2968" s="819"/>
      <c r="J2968" s="819"/>
      <c r="K2968" s="820"/>
      <c r="L2968" s="819"/>
      <c r="M2968" s="652"/>
      <c r="N2968" s="652"/>
      <c r="O2968" s="652"/>
    </row>
    <row r="2969" spans="2:15" s="619" customFormat="1">
      <c r="B2969" s="818"/>
      <c r="C2969" s="818"/>
      <c r="D2969" s="819"/>
      <c r="E2969" s="819"/>
      <c r="F2969" s="819"/>
      <c r="G2969" s="819"/>
      <c r="H2969" s="819"/>
      <c r="I2969" s="819"/>
      <c r="J2969" s="819"/>
      <c r="K2969" s="820"/>
      <c r="L2969" s="819"/>
      <c r="M2969" s="652"/>
      <c r="N2969" s="652"/>
      <c r="O2969" s="652"/>
    </row>
    <row r="2970" spans="2:15" s="619" customFormat="1">
      <c r="B2970" s="818"/>
      <c r="C2970" s="818"/>
      <c r="D2970" s="819"/>
      <c r="E2970" s="819"/>
      <c r="F2970" s="819"/>
      <c r="G2970" s="819"/>
      <c r="H2970" s="819"/>
      <c r="I2970" s="819"/>
      <c r="J2970" s="819"/>
      <c r="K2970" s="820"/>
      <c r="L2970" s="819"/>
      <c r="M2970" s="652"/>
      <c r="N2970" s="652"/>
      <c r="O2970" s="652"/>
    </row>
    <row r="2971" spans="2:15" s="619" customFormat="1">
      <c r="B2971" s="818"/>
      <c r="C2971" s="818"/>
      <c r="D2971" s="819"/>
      <c r="E2971" s="819"/>
      <c r="F2971" s="819"/>
      <c r="G2971" s="819"/>
      <c r="H2971" s="819"/>
      <c r="I2971" s="819"/>
      <c r="J2971" s="819"/>
      <c r="K2971" s="820"/>
      <c r="L2971" s="819"/>
      <c r="M2971" s="652"/>
      <c r="N2971" s="652"/>
      <c r="O2971" s="652"/>
    </row>
    <row r="2972" spans="2:15" s="619" customFormat="1">
      <c r="B2972" s="818"/>
      <c r="C2972" s="818"/>
      <c r="D2972" s="819"/>
      <c r="E2972" s="819"/>
      <c r="F2972" s="819"/>
      <c r="G2972" s="819"/>
      <c r="H2972" s="819"/>
      <c r="I2972" s="819"/>
      <c r="J2972" s="819"/>
      <c r="K2972" s="820"/>
      <c r="L2972" s="819"/>
      <c r="M2972" s="652"/>
      <c r="N2972" s="652"/>
      <c r="O2972" s="652"/>
    </row>
    <row r="2973" spans="2:15" s="619" customFormat="1">
      <c r="B2973" s="818"/>
      <c r="C2973" s="818"/>
      <c r="D2973" s="819"/>
      <c r="E2973" s="819"/>
      <c r="F2973" s="819"/>
      <c r="G2973" s="819"/>
      <c r="H2973" s="819"/>
      <c r="I2973" s="819"/>
      <c r="J2973" s="819"/>
      <c r="K2973" s="820"/>
      <c r="L2973" s="819"/>
      <c r="M2973" s="652"/>
      <c r="N2973" s="652"/>
      <c r="O2973" s="652"/>
    </row>
    <row r="2974" spans="2:15" s="619" customFormat="1">
      <c r="B2974" s="818"/>
      <c r="C2974" s="818"/>
      <c r="D2974" s="819"/>
      <c r="E2974" s="819"/>
      <c r="F2974" s="819"/>
      <c r="G2974" s="819"/>
      <c r="H2974" s="819"/>
      <c r="I2974" s="819"/>
      <c r="J2974" s="819"/>
      <c r="K2974" s="820"/>
      <c r="L2974" s="819"/>
      <c r="M2974" s="652"/>
      <c r="N2974" s="652"/>
      <c r="O2974" s="652"/>
    </row>
    <row r="2975" spans="2:15" s="619" customFormat="1">
      <c r="B2975" s="818"/>
      <c r="C2975" s="818"/>
      <c r="D2975" s="819"/>
      <c r="E2975" s="819"/>
      <c r="F2975" s="819"/>
      <c r="G2975" s="819"/>
      <c r="H2975" s="819"/>
      <c r="I2975" s="819"/>
      <c r="J2975" s="819"/>
      <c r="K2975" s="820"/>
      <c r="L2975" s="819"/>
      <c r="M2975" s="652"/>
      <c r="N2975" s="652"/>
      <c r="O2975" s="652"/>
    </row>
    <row r="2976" spans="2:15" s="619" customFormat="1">
      <c r="B2976" s="818"/>
      <c r="C2976" s="818"/>
      <c r="D2976" s="819"/>
      <c r="E2976" s="819"/>
      <c r="F2976" s="819"/>
      <c r="G2976" s="819"/>
      <c r="H2976" s="819"/>
      <c r="I2976" s="819"/>
      <c r="J2976" s="819"/>
      <c r="K2976" s="820"/>
      <c r="L2976" s="819"/>
      <c r="M2976" s="652"/>
      <c r="N2976" s="652"/>
      <c r="O2976" s="652"/>
    </row>
    <row r="2977" spans="2:15" s="619" customFormat="1">
      <c r="B2977" s="818"/>
      <c r="C2977" s="818"/>
      <c r="D2977" s="819"/>
      <c r="E2977" s="819"/>
      <c r="F2977" s="819"/>
      <c r="G2977" s="819"/>
      <c r="H2977" s="819"/>
      <c r="I2977" s="819"/>
      <c r="J2977" s="819"/>
      <c r="K2977" s="820"/>
      <c r="L2977" s="819"/>
      <c r="M2977" s="652"/>
      <c r="N2977" s="652"/>
      <c r="O2977" s="652"/>
    </row>
    <row r="2978" spans="2:15" s="619" customFormat="1">
      <c r="B2978" s="818"/>
      <c r="C2978" s="818"/>
      <c r="D2978" s="819"/>
      <c r="E2978" s="819"/>
      <c r="F2978" s="819"/>
      <c r="G2978" s="819"/>
      <c r="H2978" s="819"/>
      <c r="I2978" s="819"/>
      <c r="J2978" s="819"/>
      <c r="K2978" s="820"/>
      <c r="L2978" s="819"/>
      <c r="M2978" s="652"/>
      <c r="N2978" s="652"/>
      <c r="O2978" s="652"/>
    </row>
    <row r="2979" spans="2:15" s="619" customFormat="1">
      <c r="B2979" s="818"/>
      <c r="C2979" s="818"/>
      <c r="D2979" s="819"/>
      <c r="E2979" s="819"/>
      <c r="F2979" s="819"/>
      <c r="G2979" s="819"/>
      <c r="H2979" s="819"/>
      <c r="I2979" s="819"/>
      <c r="J2979" s="819"/>
      <c r="K2979" s="820"/>
      <c r="L2979" s="819"/>
      <c r="M2979" s="652"/>
      <c r="N2979" s="652"/>
      <c r="O2979" s="652"/>
    </row>
    <row r="2980" spans="2:15" s="619" customFormat="1">
      <c r="B2980" s="818"/>
      <c r="C2980" s="818"/>
      <c r="D2980" s="819"/>
      <c r="E2980" s="819"/>
      <c r="F2980" s="819"/>
      <c r="G2980" s="819"/>
      <c r="H2980" s="819"/>
      <c r="I2980" s="819"/>
      <c r="J2980" s="819"/>
      <c r="K2980" s="820"/>
      <c r="L2980" s="819"/>
      <c r="M2980" s="652"/>
      <c r="N2980" s="652"/>
      <c r="O2980" s="652"/>
    </row>
    <row r="2981" spans="2:15" s="619" customFormat="1">
      <c r="B2981" s="818"/>
      <c r="C2981" s="818"/>
      <c r="D2981" s="819"/>
      <c r="E2981" s="819"/>
      <c r="F2981" s="819"/>
      <c r="G2981" s="819"/>
      <c r="H2981" s="819"/>
      <c r="I2981" s="819"/>
      <c r="J2981" s="819"/>
      <c r="K2981" s="820"/>
      <c r="L2981" s="819"/>
      <c r="M2981" s="652"/>
      <c r="N2981" s="652"/>
      <c r="O2981" s="652"/>
    </row>
    <row r="2982" spans="2:15" s="619" customFormat="1">
      <c r="B2982" s="818"/>
      <c r="C2982" s="818"/>
      <c r="D2982" s="819"/>
      <c r="E2982" s="819"/>
      <c r="F2982" s="819"/>
      <c r="G2982" s="819"/>
      <c r="H2982" s="819"/>
      <c r="I2982" s="819"/>
      <c r="J2982" s="819"/>
      <c r="K2982" s="820"/>
      <c r="L2982" s="819"/>
      <c r="M2982" s="652"/>
      <c r="N2982" s="652"/>
      <c r="O2982" s="652"/>
    </row>
    <row r="2983" spans="2:15" s="619" customFormat="1">
      <c r="B2983" s="818"/>
      <c r="C2983" s="818"/>
      <c r="D2983" s="819"/>
      <c r="E2983" s="819"/>
      <c r="F2983" s="819"/>
      <c r="G2983" s="819"/>
      <c r="H2983" s="819"/>
      <c r="I2983" s="819"/>
      <c r="J2983" s="819"/>
      <c r="K2983" s="820"/>
      <c r="L2983" s="819"/>
      <c r="M2983" s="652"/>
      <c r="N2983" s="652"/>
      <c r="O2983" s="652"/>
    </row>
    <row r="2984" spans="2:15" s="619" customFormat="1">
      <c r="B2984" s="818"/>
      <c r="C2984" s="818"/>
      <c r="D2984" s="819"/>
      <c r="E2984" s="819"/>
      <c r="F2984" s="819"/>
      <c r="G2984" s="819"/>
      <c r="H2984" s="819"/>
      <c r="I2984" s="819"/>
      <c r="J2984" s="819"/>
      <c r="K2984" s="820"/>
      <c r="L2984" s="819"/>
      <c r="M2984" s="652"/>
      <c r="N2984" s="652"/>
      <c r="O2984" s="652"/>
    </row>
    <row r="2985" spans="2:15" s="619" customFormat="1">
      <c r="B2985" s="818"/>
      <c r="C2985" s="818"/>
      <c r="D2985" s="819"/>
      <c r="E2985" s="819"/>
      <c r="F2985" s="819"/>
      <c r="G2985" s="819"/>
      <c r="H2985" s="819"/>
      <c r="I2985" s="819"/>
      <c r="J2985" s="819"/>
      <c r="K2985" s="820"/>
      <c r="L2985" s="819"/>
      <c r="M2985" s="652"/>
      <c r="N2985" s="652"/>
      <c r="O2985" s="652"/>
    </row>
    <row r="2986" spans="2:15" s="619" customFormat="1">
      <c r="B2986" s="818"/>
      <c r="C2986" s="818"/>
      <c r="D2986" s="819"/>
      <c r="E2986" s="819"/>
      <c r="F2986" s="819"/>
      <c r="G2986" s="819"/>
      <c r="H2986" s="819"/>
      <c r="I2986" s="819"/>
      <c r="J2986" s="819"/>
      <c r="K2986" s="820"/>
      <c r="L2986" s="819"/>
      <c r="M2986" s="652"/>
      <c r="N2986" s="652"/>
      <c r="O2986" s="652"/>
    </row>
    <row r="2987" spans="2:15" s="619" customFormat="1">
      <c r="B2987" s="818"/>
      <c r="C2987" s="818"/>
      <c r="D2987" s="819"/>
      <c r="E2987" s="819"/>
      <c r="F2987" s="819"/>
      <c r="G2987" s="819"/>
      <c r="H2987" s="819"/>
      <c r="I2987" s="819"/>
      <c r="J2987" s="819"/>
      <c r="K2987" s="820"/>
      <c r="L2987" s="819"/>
      <c r="M2987" s="652"/>
      <c r="N2987" s="652"/>
      <c r="O2987" s="652"/>
    </row>
    <row r="2988" spans="2:15" s="619" customFormat="1">
      <c r="B2988" s="818"/>
      <c r="C2988" s="818"/>
      <c r="D2988" s="819"/>
      <c r="E2988" s="819"/>
      <c r="F2988" s="819"/>
      <c r="G2988" s="819"/>
      <c r="H2988" s="819"/>
      <c r="I2988" s="819"/>
      <c r="J2988" s="819"/>
      <c r="K2988" s="820"/>
      <c r="L2988" s="819"/>
      <c r="M2988" s="652"/>
      <c r="N2988" s="652"/>
      <c r="O2988" s="652"/>
    </row>
    <row r="2989" spans="2:15" s="619" customFormat="1">
      <c r="B2989" s="818"/>
      <c r="C2989" s="818"/>
      <c r="D2989" s="819"/>
      <c r="E2989" s="819"/>
      <c r="F2989" s="819"/>
      <c r="G2989" s="819"/>
      <c r="H2989" s="819"/>
      <c r="I2989" s="819"/>
      <c r="J2989" s="819"/>
      <c r="K2989" s="820"/>
      <c r="L2989" s="819"/>
      <c r="M2989" s="652"/>
      <c r="N2989" s="652"/>
      <c r="O2989" s="652"/>
    </row>
    <row r="2990" spans="2:15" s="619" customFormat="1">
      <c r="B2990" s="818"/>
      <c r="C2990" s="818"/>
      <c r="D2990" s="819"/>
      <c r="E2990" s="819"/>
      <c r="F2990" s="819"/>
      <c r="G2990" s="819"/>
      <c r="H2990" s="819"/>
      <c r="I2990" s="819"/>
      <c r="J2990" s="819"/>
      <c r="K2990" s="820"/>
      <c r="L2990" s="819"/>
      <c r="M2990" s="652"/>
      <c r="N2990" s="652"/>
      <c r="O2990" s="652"/>
    </row>
    <row r="2991" spans="2:15" s="619" customFormat="1">
      <c r="B2991" s="818"/>
      <c r="C2991" s="818"/>
      <c r="D2991" s="819"/>
      <c r="E2991" s="819"/>
      <c r="F2991" s="819"/>
      <c r="G2991" s="819"/>
      <c r="H2991" s="819"/>
      <c r="I2991" s="819"/>
      <c r="J2991" s="819"/>
      <c r="K2991" s="820"/>
      <c r="L2991" s="819"/>
      <c r="M2991" s="652"/>
      <c r="N2991" s="652"/>
      <c r="O2991" s="652"/>
    </row>
    <row r="2992" spans="2:15" s="619" customFormat="1">
      <c r="B2992" s="818"/>
      <c r="C2992" s="818"/>
      <c r="D2992" s="819"/>
      <c r="E2992" s="819"/>
      <c r="F2992" s="819"/>
      <c r="G2992" s="819"/>
      <c r="H2992" s="819"/>
      <c r="I2992" s="819"/>
      <c r="J2992" s="819"/>
      <c r="K2992" s="820"/>
      <c r="L2992" s="819"/>
      <c r="M2992" s="652"/>
      <c r="N2992" s="652"/>
      <c r="O2992" s="652"/>
    </row>
    <row r="2993" spans="2:15" s="619" customFormat="1">
      <c r="B2993" s="818"/>
      <c r="C2993" s="818"/>
      <c r="D2993" s="819"/>
      <c r="E2993" s="819"/>
      <c r="F2993" s="819"/>
      <c r="G2993" s="819"/>
      <c r="H2993" s="819"/>
      <c r="I2993" s="819"/>
      <c r="J2993" s="819"/>
      <c r="K2993" s="820"/>
      <c r="L2993" s="819"/>
      <c r="M2993" s="652"/>
      <c r="N2993" s="652"/>
      <c r="O2993" s="652"/>
    </row>
    <row r="2994" spans="2:15" s="619" customFormat="1">
      <c r="B2994" s="818"/>
      <c r="C2994" s="818"/>
      <c r="D2994" s="819"/>
      <c r="E2994" s="819"/>
      <c r="F2994" s="819"/>
      <c r="G2994" s="819"/>
      <c r="H2994" s="819"/>
      <c r="I2994" s="819"/>
      <c r="J2994" s="819"/>
      <c r="K2994" s="820"/>
      <c r="L2994" s="819"/>
      <c r="M2994" s="652"/>
      <c r="N2994" s="652"/>
      <c r="O2994" s="652"/>
    </row>
    <row r="2995" spans="2:15" s="619" customFormat="1">
      <c r="B2995" s="818"/>
      <c r="C2995" s="818"/>
      <c r="D2995" s="819"/>
      <c r="E2995" s="819"/>
      <c r="F2995" s="819"/>
      <c r="G2995" s="819"/>
      <c r="H2995" s="819"/>
      <c r="I2995" s="819"/>
      <c r="J2995" s="819"/>
      <c r="K2995" s="820"/>
      <c r="L2995" s="819"/>
      <c r="M2995" s="652"/>
      <c r="N2995" s="652"/>
      <c r="O2995" s="652"/>
    </row>
    <row r="2996" spans="2:15" s="619" customFormat="1">
      <c r="B2996" s="818"/>
      <c r="C2996" s="818"/>
      <c r="D2996" s="819"/>
      <c r="E2996" s="819"/>
      <c r="F2996" s="819"/>
      <c r="G2996" s="819"/>
      <c r="H2996" s="819"/>
      <c r="I2996" s="819"/>
      <c r="J2996" s="819"/>
      <c r="K2996" s="820"/>
      <c r="L2996" s="819"/>
      <c r="M2996" s="652"/>
      <c r="N2996" s="652"/>
      <c r="O2996" s="652"/>
    </row>
    <row r="2997" spans="2:15" s="619" customFormat="1">
      <c r="B2997" s="818"/>
      <c r="C2997" s="818"/>
      <c r="D2997" s="819"/>
      <c r="E2997" s="819"/>
      <c r="F2997" s="819"/>
      <c r="G2997" s="819"/>
      <c r="H2997" s="819"/>
      <c r="I2997" s="819"/>
      <c r="J2997" s="819"/>
      <c r="K2997" s="820"/>
      <c r="L2997" s="819"/>
      <c r="M2997" s="652"/>
      <c r="N2997" s="652"/>
      <c r="O2997" s="652"/>
    </row>
    <row r="2998" spans="2:15" s="619" customFormat="1">
      <c r="B2998" s="818"/>
      <c r="C2998" s="818"/>
      <c r="D2998" s="819"/>
      <c r="E2998" s="819"/>
      <c r="F2998" s="819"/>
      <c r="G2998" s="819"/>
      <c r="H2998" s="819"/>
      <c r="I2998" s="819"/>
      <c r="J2998" s="819"/>
      <c r="K2998" s="820"/>
      <c r="L2998" s="819"/>
      <c r="M2998" s="652"/>
      <c r="N2998" s="652"/>
      <c r="O2998" s="652"/>
    </row>
    <row r="2999" spans="2:15" s="619" customFormat="1">
      <c r="B2999" s="818"/>
      <c r="C2999" s="818"/>
      <c r="D2999" s="819"/>
      <c r="E2999" s="819"/>
      <c r="F2999" s="819"/>
      <c r="G2999" s="819"/>
      <c r="H2999" s="819"/>
      <c r="I2999" s="819"/>
      <c r="J2999" s="819"/>
      <c r="K2999" s="820"/>
      <c r="L2999" s="819"/>
      <c r="M2999" s="652"/>
      <c r="N2999" s="652"/>
      <c r="O2999" s="652"/>
    </row>
    <row r="3000" spans="2:15" s="619" customFormat="1">
      <c r="B3000" s="818"/>
      <c r="C3000" s="818"/>
      <c r="D3000" s="819"/>
      <c r="E3000" s="819"/>
      <c r="F3000" s="819"/>
      <c r="G3000" s="819"/>
      <c r="H3000" s="819"/>
      <c r="I3000" s="819"/>
      <c r="J3000" s="819"/>
      <c r="K3000" s="820"/>
      <c r="L3000" s="819"/>
      <c r="M3000" s="652"/>
      <c r="N3000" s="652"/>
      <c r="O3000" s="652"/>
    </row>
    <row r="3001" spans="2:15" s="619" customFormat="1">
      <c r="B3001" s="818"/>
      <c r="C3001" s="818"/>
      <c r="D3001" s="819"/>
      <c r="E3001" s="819"/>
      <c r="F3001" s="819"/>
      <c r="G3001" s="819"/>
      <c r="H3001" s="819"/>
      <c r="I3001" s="819"/>
      <c r="J3001" s="819"/>
      <c r="K3001" s="820"/>
      <c r="L3001" s="819"/>
      <c r="M3001" s="652"/>
      <c r="N3001" s="652"/>
      <c r="O3001" s="652"/>
    </row>
    <row r="3002" spans="2:15" s="619" customFormat="1">
      <c r="B3002" s="818"/>
      <c r="C3002" s="818"/>
      <c r="D3002" s="819"/>
      <c r="E3002" s="819"/>
      <c r="F3002" s="819"/>
      <c r="G3002" s="819"/>
      <c r="H3002" s="819"/>
      <c r="I3002" s="819"/>
      <c r="J3002" s="819"/>
      <c r="K3002" s="820"/>
      <c r="L3002" s="819"/>
      <c r="M3002" s="652"/>
      <c r="N3002" s="652"/>
      <c r="O3002" s="652"/>
    </row>
    <row r="3003" spans="2:15" s="619" customFormat="1">
      <c r="B3003" s="818"/>
      <c r="C3003" s="818"/>
      <c r="D3003" s="819"/>
      <c r="E3003" s="819"/>
      <c r="F3003" s="819"/>
      <c r="G3003" s="819"/>
      <c r="H3003" s="819"/>
      <c r="I3003" s="819"/>
      <c r="J3003" s="819"/>
      <c r="K3003" s="820"/>
      <c r="L3003" s="819"/>
      <c r="M3003" s="652"/>
      <c r="N3003" s="652"/>
      <c r="O3003" s="652"/>
    </row>
    <row r="3004" spans="2:15" s="619" customFormat="1">
      <c r="B3004" s="818"/>
      <c r="C3004" s="818"/>
      <c r="D3004" s="819"/>
      <c r="E3004" s="819"/>
      <c r="F3004" s="819"/>
      <c r="G3004" s="819"/>
      <c r="H3004" s="819"/>
      <c r="I3004" s="819"/>
      <c r="J3004" s="819"/>
      <c r="K3004" s="820"/>
      <c r="L3004" s="819"/>
      <c r="M3004" s="652"/>
      <c r="N3004" s="652"/>
      <c r="O3004" s="652"/>
    </row>
    <row r="3005" spans="2:15" s="619" customFormat="1">
      <c r="B3005" s="818"/>
      <c r="C3005" s="818"/>
      <c r="D3005" s="819"/>
      <c r="E3005" s="819"/>
      <c r="F3005" s="819"/>
      <c r="G3005" s="819"/>
      <c r="H3005" s="819"/>
      <c r="I3005" s="819"/>
      <c r="J3005" s="819"/>
      <c r="K3005" s="820"/>
      <c r="L3005" s="819"/>
      <c r="M3005" s="652"/>
      <c r="N3005" s="652"/>
      <c r="O3005" s="652"/>
    </row>
    <row r="3006" spans="2:15" s="619" customFormat="1">
      <c r="B3006" s="818"/>
      <c r="C3006" s="818"/>
      <c r="D3006" s="819"/>
      <c r="E3006" s="819"/>
      <c r="F3006" s="819"/>
      <c r="G3006" s="819"/>
      <c r="H3006" s="819"/>
      <c r="I3006" s="819"/>
      <c r="J3006" s="819"/>
      <c r="K3006" s="820"/>
      <c r="L3006" s="819"/>
      <c r="M3006" s="652"/>
      <c r="N3006" s="652"/>
      <c r="O3006" s="652"/>
    </row>
    <row r="3007" spans="2:15" s="619" customFormat="1">
      <c r="B3007" s="818"/>
      <c r="C3007" s="818"/>
      <c r="D3007" s="819"/>
      <c r="E3007" s="819"/>
      <c r="F3007" s="819"/>
      <c r="G3007" s="819"/>
      <c r="H3007" s="819"/>
      <c r="I3007" s="819"/>
      <c r="J3007" s="819"/>
      <c r="K3007" s="820"/>
      <c r="L3007" s="819"/>
      <c r="M3007" s="652"/>
      <c r="N3007" s="652"/>
      <c r="O3007" s="652"/>
    </row>
    <row r="3008" spans="2:15" s="619" customFormat="1">
      <c r="B3008" s="818"/>
      <c r="C3008" s="818"/>
      <c r="D3008" s="819"/>
      <c r="E3008" s="819"/>
      <c r="F3008" s="819"/>
      <c r="G3008" s="819"/>
      <c r="H3008" s="819"/>
      <c r="I3008" s="819"/>
      <c r="J3008" s="819"/>
      <c r="K3008" s="820"/>
      <c r="L3008" s="819"/>
      <c r="M3008" s="652"/>
      <c r="N3008" s="652"/>
      <c r="O3008" s="652"/>
    </row>
    <row r="3009" spans="2:15" s="619" customFormat="1">
      <c r="B3009" s="818"/>
      <c r="C3009" s="818"/>
      <c r="D3009" s="819"/>
      <c r="E3009" s="819"/>
      <c r="F3009" s="819"/>
      <c r="G3009" s="819"/>
      <c r="H3009" s="819"/>
      <c r="I3009" s="819"/>
      <c r="J3009" s="819"/>
      <c r="K3009" s="820"/>
      <c r="L3009" s="819"/>
      <c r="M3009" s="652"/>
      <c r="N3009" s="652"/>
      <c r="O3009" s="652"/>
    </row>
    <row r="3010" spans="2:15" s="619" customFormat="1">
      <c r="B3010" s="818"/>
      <c r="C3010" s="818"/>
      <c r="D3010" s="819"/>
      <c r="E3010" s="819"/>
      <c r="F3010" s="819"/>
      <c r="G3010" s="819"/>
      <c r="H3010" s="819"/>
      <c r="I3010" s="819"/>
      <c r="J3010" s="819"/>
      <c r="K3010" s="820"/>
      <c r="L3010" s="819"/>
      <c r="M3010" s="652"/>
      <c r="N3010" s="652"/>
      <c r="O3010" s="652"/>
    </row>
    <row r="3011" spans="2:15" s="619" customFormat="1">
      <c r="B3011" s="818"/>
      <c r="C3011" s="818"/>
      <c r="D3011" s="819"/>
      <c r="E3011" s="819"/>
      <c r="F3011" s="819"/>
      <c r="G3011" s="819"/>
      <c r="H3011" s="819"/>
      <c r="I3011" s="819"/>
      <c r="J3011" s="819"/>
      <c r="K3011" s="820"/>
      <c r="L3011" s="819"/>
      <c r="M3011" s="652"/>
      <c r="N3011" s="652"/>
      <c r="O3011" s="652"/>
    </row>
    <row r="3012" spans="2:15" s="619" customFormat="1">
      <c r="B3012" s="818"/>
      <c r="C3012" s="818"/>
      <c r="D3012" s="819"/>
      <c r="E3012" s="819"/>
      <c r="F3012" s="819"/>
      <c r="G3012" s="819"/>
      <c r="H3012" s="819"/>
      <c r="I3012" s="819"/>
      <c r="J3012" s="819"/>
      <c r="K3012" s="820"/>
      <c r="L3012" s="819"/>
      <c r="M3012" s="652"/>
      <c r="N3012" s="652"/>
      <c r="O3012" s="652"/>
    </row>
    <row r="3013" spans="2:15" s="619" customFormat="1">
      <c r="B3013" s="818"/>
      <c r="C3013" s="818"/>
      <c r="D3013" s="819"/>
      <c r="E3013" s="819"/>
      <c r="F3013" s="819"/>
      <c r="G3013" s="819"/>
      <c r="H3013" s="819"/>
      <c r="I3013" s="819"/>
      <c r="J3013" s="819"/>
      <c r="K3013" s="820"/>
      <c r="L3013" s="819"/>
      <c r="M3013" s="652"/>
      <c r="N3013" s="652"/>
      <c r="O3013" s="652"/>
    </row>
    <row r="3014" spans="2:15" s="619" customFormat="1">
      <c r="B3014" s="818"/>
      <c r="C3014" s="818"/>
      <c r="D3014" s="819"/>
      <c r="E3014" s="819"/>
      <c r="F3014" s="819"/>
      <c r="G3014" s="819"/>
      <c r="H3014" s="819"/>
      <c r="I3014" s="819"/>
      <c r="J3014" s="819"/>
      <c r="K3014" s="820"/>
      <c r="L3014" s="819"/>
      <c r="M3014" s="652"/>
      <c r="N3014" s="652"/>
      <c r="O3014" s="652"/>
    </row>
    <row r="3015" spans="2:15" s="619" customFormat="1">
      <c r="B3015" s="818"/>
      <c r="C3015" s="818"/>
      <c r="D3015" s="819"/>
      <c r="E3015" s="819"/>
      <c r="F3015" s="819"/>
      <c r="G3015" s="819"/>
      <c r="H3015" s="819"/>
      <c r="I3015" s="819"/>
      <c r="J3015" s="819"/>
      <c r="K3015" s="820"/>
      <c r="L3015" s="819"/>
      <c r="M3015" s="652"/>
      <c r="N3015" s="652"/>
      <c r="O3015" s="652"/>
    </row>
    <row r="3016" spans="2:15" s="619" customFormat="1">
      <c r="B3016" s="818"/>
      <c r="C3016" s="818"/>
      <c r="D3016" s="819"/>
      <c r="E3016" s="819"/>
      <c r="F3016" s="819"/>
      <c r="G3016" s="819"/>
      <c r="H3016" s="819"/>
      <c r="I3016" s="819"/>
      <c r="J3016" s="819"/>
      <c r="K3016" s="820"/>
      <c r="L3016" s="819"/>
      <c r="M3016" s="652"/>
      <c r="N3016" s="652"/>
      <c r="O3016" s="652"/>
    </row>
    <row r="3017" spans="2:15" s="619" customFormat="1">
      <c r="B3017" s="818"/>
      <c r="C3017" s="818"/>
      <c r="D3017" s="819"/>
      <c r="E3017" s="819"/>
      <c r="F3017" s="819"/>
      <c r="G3017" s="819"/>
      <c r="H3017" s="819"/>
      <c r="I3017" s="819"/>
      <c r="J3017" s="819"/>
      <c r="K3017" s="820"/>
      <c r="L3017" s="819"/>
      <c r="M3017" s="652"/>
      <c r="N3017" s="652"/>
      <c r="O3017" s="652"/>
    </row>
    <row r="3018" spans="2:15" s="619" customFormat="1">
      <c r="B3018" s="818"/>
      <c r="C3018" s="818"/>
      <c r="D3018" s="819"/>
      <c r="E3018" s="819"/>
      <c r="F3018" s="819"/>
      <c r="G3018" s="819"/>
      <c r="H3018" s="819"/>
      <c r="I3018" s="819"/>
      <c r="J3018" s="819"/>
      <c r="K3018" s="820"/>
      <c r="L3018" s="819"/>
      <c r="M3018" s="652"/>
      <c r="N3018" s="652"/>
      <c r="O3018" s="652"/>
    </row>
    <row r="3019" spans="2:15" s="619" customFormat="1">
      <c r="B3019" s="818"/>
      <c r="C3019" s="818"/>
      <c r="D3019" s="819"/>
      <c r="E3019" s="819"/>
      <c r="F3019" s="819"/>
      <c r="G3019" s="819"/>
      <c r="H3019" s="819"/>
      <c r="I3019" s="819"/>
      <c r="J3019" s="819"/>
      <c r="K3019" s="820"/>
      <c r="L3019" s="819"/>
      <c r="M3019" s="652"/>
      <c r="N3019" s="652"/>
      <c r="O3019" s="652"/>
    </row>
    <row r="3020" spans="2:15" s="619" customFormat="1">
      <c r="B3020" s="818"/>
      <c r="C3020" s="818"/>
      <c r="D3020" s="819"/>
      <c r="E3020" s="819"/>
      <c r="F3020" s="819"/>
      <c r="G3020" s="819"/>
      <c r="H3020" s="819"/>
      <c r="I3020" s="819"/>
      <c r="J3020" s="819"/>
      <c r="K3020" s="820"/>
      <c r="L3020" s="819"/>
      <c r="M3020" s="652"/>
      <c r="N3020" s="652"/>
      <c r="O3020" s="652"/>
    </row>
    <row r="3021" spans="2:15" s="619" customFormat="1">
      <c r="B3021" s="818"/>
      <c r="C3021" s="818"/>
      <c r="D3021" s="819"/>
      <c r="E3021" s="819"/>
      <c r="F3021" s="819"/>
      <c r="G3021" s="819"/>
      <c r="H3021" s="819"/>
      <c r="I3021" s="819"/>
      <c r="J3021" s="819"/>
      <c r="K3021" s="820"/>
      <c r="L3021" s="819"/>
      <c r="M3021" s="652"/>
      <c r="N3021" s="652"/>
      <c r="O3021" s="652"/>
    </row>
    <row r="3022" spans="2:15" s="619" customFormat="1">
      <c r="B3022" s="818"/>
      <c r="C3022" s="818"/>
      <c r="D3022" s="819"/>
      <c r="E3022" s="819"/>
      <c r="F3022" s="819"/>
      <c r="G3022" s="819"/>
      <c r="H3022" s="819"/>
      <c r="I3022" s="819"/>
      <c r="J3022" s="819"/>
      <c r="K3022" s="820"/>
      <c r="L3022" s="819"/>
      <c r="M3022" s="652"/>
      <c r="N3022" s="652"/>
      <c r="O3022" s="652"/>
    </row>
    <row r="3023" spans="2:15" s="619" customFormat="1">
      <c r="B3023" s="818"/>
      <c r="C3023" s="818"/>
      <c r="D3023" s="819"/>
      <c r="E3023" s="819"/>
      <c r="F3023" s="819"/>
      <c r="G3023" s="819"/>
      <c r="H3023" s="819"/>
      <c r="I3023" s="819"/>
      <c r="J3023" s="819"/>
      <c r="K3023" s="820"/>
      <c r="L3023" s="819"/>
      <c r="M3023" s="652"/>
      <c r="N3023" s="652"/>
      <c r="O3023" s="652"/>
    </row>
    <row r="3024" spans="2:15" s="619" customFormat="1">
      <c r="B3024" s="818"/>
      <c r="C3024" s="818"/>
      <c r="D3024" s="819"/>
      <c r="E3024" s="819"/>
      <c r="F3024" s="819"/>
      <c r="G3024" s="819"/>
      <c r="H3024" s="819"/>
      <c r="I3024" s="819"/>
      <c r="J3024" s="819"/>
      <c r="K3024" s="820"/>
      <c r="L3024" s="819"/>
      <c r="M3024" s="652"/>
      <c r="N3024" s="652"/>
      <c r="O3024" s="652"/>
    </row>
    <row r="3025" spans="2:15" s="619" customFormat="1">
      <c r="B3025" s="818"/>
      <c r="C3025" s="818"/>
      <c r="D3025" s="819"/>
      <c r="E3025" s="819"/>
      <c r="F3025" s="819"/>
      <c r="G3025" s="819"/>
      <c r="H3025" s="819"/>
      <c r="I3025" s="819"/>
      <c r="J3025" s="819"/>
      <c r="K3025" s="820"/>
      <c r="L3025" s="819"/>
      <c r="M3025" s="652"/>
      <c r="N3025" s="652"/>
      <c r="O3025" s="652"/>
    </row>
    <row r="3026" spans="2:15" s="619" customFormat="1">
      <c r="B3026" s="818"/>
      <c r="C3026" s="818"/>
      <c r="D3026" s="819"/>
      <c r="E3026" s="819"/>
      <c r="F3026" s="819"/>
      <c r="G3026" s="819"/>
      <c r="H3026" s="819"/>
      <c r="I3026" s="819"/>
      <c r="J3026" s="819"/>
      <c r="K3026" s="820"/>
      <c r="L3026" s="819"/>
      <c r="M3026" s="652"/>
      <c r="N3026" s="652"/>
      <c r="O3026" s="652"/>
    </row>
    <row r="3027" spans="2:15" s="619" customFormat="1">
      <c r="B3027" s="818"/>
      <c r="C3027" s="818"/>
      <c r="D3027" s="819"/>
      <c r="E3027" s="819"/>
      <c r="F3027" s="819"/>
      <c r="G3027" s="819"/>
      <c r="H3027" s="819"/>
      <c r="I3027" s="819"/>
      <c r="J3027" s="819"/>
      <c r="K3027" s="820"/>
      <c r="L3027" s="819"/>
      <c r="M3027" s="652"/>
      <c r="N3027" s="652"/>
      <c r="O3027" s="652"/>
    </row>
    <row r="3028" spans="2:15" s="619" customFormat="1">
      <c r="B3028" s="818"/>
      <c r="C3028" s="818"/>
      <c r="D3028" s="819"/>
      <c r="E3028" s="819"/>
      <c r="F3028" s="819"/>
      <c r="G3028" s="819"/>
      <c r="H3028" s="819"/>
      <c r="I3028" s="819"/>
      <c r="J3028" s="819"/>
      <c r="K3028" s="820"/>
      <c r="L3028" s="819"/>
      <c r="M3028" s="652"/>
      <c r="N3028" s="652"/>
      <c r="O3028" s="652"/>
    </row>
    <row r="3029" spans="2:15" s="619" customFormat="1">
      <c r="B3029" s="818"/>
      <c r="C3029" s="818"/>
      <c r="D3029" s="819"/>
      <c r="E3029" s="819"/>
      <c r="F3029" s="819"/>
      <c r="G3029" s="819"/>
      <c r="H3029" s="819"/>
      <c r="I3029" s="819"/>
      <c r="J3029" s="819"/>
      <c r="K3029" s="820"/>
      <c r="L3029" s="819"/>
      <c r="M3029" s="652"/>
      <c r="N3029" s="652"/>
      <c r="O3029" s="652"/>
    </row>
    <row r="3030" spans="2:15" s="619" customFormat="1">
      <c r="B3030" s="818"/>
      <c r="C3030" s="818"/>
      <c r="D3030" s="819"/>
      <c r="E3030" s="819"/>
      <c r="F3030" s="819"/>
      <c r="G3030" s="819"/>
      <c r="H3030" s="819"/>
      <c r="I3030" s="819"/>
      <c r="J3030" s="819"/>
      <c r="K3030" s="820"/>
      <c r="L3030" s="819"/>
      <c r="M3030" s="652"/>
      <c r="N3030" s="652"/>
      <c r="O3030" s="652"/>
    </row>
    <row r="3031" spans="2:15" s="619" customFormat="1">
      <c r="B3031" s="818"/>
      <c r="C3031" s="818"/>
      <c r="D3031" s="819"/>
      <c r="E3031" s="819"/>
      <c r="F3031" s="819"/>
      <c r="G3031" s="819"/>
      <c r="H3031" s="819"/>
      <c r="I3031" s="819"/>
      <c r="J3031" s="819"/>
      <c r="K3031" s="820"/>
      <c r="L3031" s="819"/>
      <c r="M3031" s="652"/>
      <c r="N3031" s="652"/>
      <c r="O3031" s="652"/>
    </row>
    <row r="3032" spans="2:15" s="619" customFormat="1">
      <c r="B3032" s="818"/>
      <c r="C3032" s="818"/>
      <c r="D3032" s="819"/>
      <c r="E3032" s="819"/>
      <c r="F3032" s="819"/>
      <c r="G3032" s="819"/>
      <c r="H3032" s="819"/>
      <c r="I3032" s="819"/>
      <c r="J3032" s="819"/>
      <c r="K3032" s="820"/>
      <c r="L3032" s="819"/>
      <c r="M3032" s="652"/>
      <c r="N3032" s="652"/>
      <c r="O3032" s="652"/>
    </row>
    <row r="3033" spans="2:15" s="619" customFormat="1">
      <c r="B3033" s="818"/>
      <c r="C3033" s="818"/>
      <c r="D3033" s="819"/>
      <c r="E3033" s="819"/>
      <c r="F3033" s="819"/>
      <c r="G3033" s="819"/>
      <c r="H3033" s="819"/>
      <c r="I3033" s="819"/>
      <c r="J3033" s="819"/>
      <c r="K3033" s="820"/>
      <c r="L3033" s="819"/>
      <c r="M3033" s="652"/>
      <c r="N3033" s="652"/>
      <c r="O3033" s="652"/>
    </row>
    <row r="3034" spans="2:15" s="619" customFormat="1">
      <c r="B3034" s="818"/>
      <c r="C3034" s="818"/>
      <c r="D3034" s="819"/>
      <c r="E3034" s="819"/>
      <c r="F3034" s="819"/>
      <c r="G3034" s="819"/>
      <c r="H3034" s="819"/>
      <c r="I3034" s="819"/>
      <c r="J3034" s="819"/>
      <c r="K3034" s="820"/>
      <c r="L3034" s="819"/>
      <c r="M3034" s="652"/>
      <c r="N3034" s="652"/>
      <c r="O3034" s="652"/>
    </row>
    <row r="3035" spans="2:15" s="619" customFormat="1">
      <c r="B3035" s="818"/>
      <c r="C3035" s="818"/>
      <c r="D3035" s="819"/>
      <c r="E3035" s="819"/>
      <c r="F3035" s="819"/>
      <c r="G3035" s="819"/>
      <c r="H3035" s="819"/>
      <c r="I3035" s="819"/>
      <c r="J3035" s="819"/>
      <c r="K3035" s="820"/>
      <c r="L3035" s="819"/>
      <c r="M3035" s="652"/>
      <c r="N3035" s="652"/>
      <c r="O3035" s="652"/>
    </row>
    <row r="3036" spans="2:15" s="619" customFormat="1">
      <c r="B3036" s="818"/>
      <c r="C3036" s="818"/>
      <c r="D3036" s="819"/>
      <c r="E3036" s="819"/>
      <c r="F3036" s="819"/>
      <c r="G3036" s="819"/>
      <c r="H3036" s="819"/>
      <c r="I3036" s="819"/>
      <c r="J3036" s="819"/>
      <c r="K3036" s="820"/>
      <c r="L3036" s="819"/>
      <c r="M3036" s="652"/>
      <c r="N3036" s="652"/>
      <c r="O3036" s="652"/>
    </row>
    <row r="3037" spans="2:15" s="619" customFormat="1">
      <c r="B3037" s="818"/>
      <c r="C3037" s="818"/>
      <c r="D3037" s="819"/>
      <c r="E3037" s="819"/>
      <c r="F3037" s="819"/>
      <c r="G3037" s="819"/>
      <c r="H3037" s="819"/>
      <c r="I3037" s="819"/>
      <c r="J3037" s="819"/>
      <c r="K3037" s="820"/>
      <c r="L3037" s="819"/>
      <c r="M3037" s="652"/>
      <c r="N3037" s="652"/>
      <c r="O3037" s="652"/>
    </row>
    <row r="3038" spans="2:15" s="619" customFormat="1">
      <c r="B3038" s="818"/>
      <c r="C3038" s="818"/>
      <c r="D3038" s="819"/>
      <c r="E3038" s="819"/>
      <c r="F3038" s="819"/>
      <c r="G3038" s="819"/>
      <c r="H3038" s="819"/>
      <c r="I3038" s="819"/>
      <c r="J3038" s="819"/>
      <c r="K3038" s="820"/>
      <c r="L3038" s="819"/>
      <c r="M3038" s="652"/>
      <c r="N3038" s="652"/>
      <c r="O3038" s="652"/>
    </row>
    <row r="3039" spans="2:15" s="619" customFormat="1">
      <c r="B3039" s="818"/>
      <c r="C3039" s="818"/>
      <c r="D3039" s="819"/>
      <c r="E3039" s="819"/>
      <c r="F3039" s="819"/>
      <c r="G3039" s="819"/>
      <c r="H3039" s="819"/>
      <c r="I3039" s="819"/>
      <c r="J3039" s="819"/>
      <c r="K3039" s="820"/>
      <c r="L3039" s="819"/>
      <c r="M3039" s="652"/>
      <c r="N3039" s="652"/>
      <c r="O3039" s="652"/>
    </row>
    <row r="3040" spans="2:15" s="619" customFormat="1">
      <c r="B3040" s="818"/>
      <c r="C3040" s="818"/>
      <c r="D3040" s="819"/>
      <c r="E3040" s="819"/>
      <c r="F3040" s="819"/>
      <c r="G3040" s="819"/>
      <c r="H3040" s="819"/>
      <c r="I3040" s="819"/>
      <c r="J3040" s="819"/>
      <c r="K3040" s="820"/>
      <c r="L3040" s="819"/>
      <c r="M3040" s="652"/>
      <c r="N3040" s="652"/>
      <c r="O3040" s="652"/>
    </row>
    <row r="3041" spans="2:15" s="619" customFormat="1">
      <c r="B3041" s="818"/>
      <c r="C3041" s="818"/>
      <c r="D3041" s="819"/>
      <c r="E3041" s="819"/>
      <c r="F3041" s="819"/>
      <c r="G3041" s="819"/>
      <c r="H3041" s="819"/>
      <c r="I3041" s="819"/>
      <c r="J3041" s="819"/>
      <c r="K3041" s="820"/>
      <c r="L3041" s="819"/>
      <c r="M3041" s="652"/>
      <c r="N3041" s="652"/>
      <c r="O3041" s="652"/>
    </row>
    <row r="3042" spans="2:15" s="619" customFormat="1">
      <c r="B3042" s="818"/>
      <c r="C3042" s="818"/>
      <c r="D3042" s="819"/>
      <c r="E3042" s="819"/>
      <c r="F3042" s="819"/>
      <c r="G3042" s="819"/>
      <c r="H3042" s="819"/>
      <c r="I3042" s="819"/>
      <c r="J3042" s="819"/>
      <c r="K3042" s="820"/>
      <c r="L3042" s="819"/>
      <c r="M3042" s="652"/>
      <c r="N3042" s="652"/>
      <c r="O3042" s="652"/>
    </row>
    <row r="3043" spans="2:15" s="619" customFormat="1">
      <c r="B3043" s="818"/>
      <c r="C3043" s="818"/>
      <c r="D3043" s="819"/>
      <c r="E3043" s="819"/>
      <c r="F3043" s="819"/>
      <c r="G3043" s="819"/>
      <c r="H3043" s="819"/>
      <c r="I3043" s="819"/>
      <c r="J3043" s="819"/>
      <c r="K3043" s="820"/>
      <c r="L3043" s="819"/>
      <c r="M3043" s="652"/>
      <c r="N3043" s="652"/>
      <c r="O3043" s="652"/>
    </row>
    <row r="3044" spans="2:15" s="619" customFormat="1">
      <c r="B3044" s="818"/>
      <c r="C3044" s="818"/>
      <c r="D3044" s="819"/>
      <c r="E3044" s="819"/>
      <c r="F3044" s="819"/>
      <c r="G3044" s="819"/>
      <c r="H3044" s="819"/>
      <c r="I3044" s="819"/>
      <c r="J3044" s="819"/>
      <c r="K3044" s="820"/>
      <c r="L3044" s="819"/>
      <c r="M3044" s="652"/>
      <c r="N3044" s="652"/>
      <c r="O3044" s="652"/>
    </row>
    <row r="3045" spans="2:15" s="619" customFormat="1">
      <c r="B3045" s="818"/>
      <c r="C3045" s="818"/>
      <c r="D3045" s="819"/>
      <c r="E3045" s="819"/>
      <c r="F3045" s="819"/>
      <c r="G3045" s="819"/>
      <c r="H3045" s="819"/>
      <c r="I3045" s="819"/>
      <c r="J3045" s="819"/>
      <c r="K3045" s="820"/>
      <c r="L3045" s="819"/>
      <c r="M3045" s="652"/>
      <c r="N3045" s="652"/>
      <c r="O3045" s="652"/>
    </row>
    <row r="3046" spans="2:15" s="619" customFormat="1">
      <c r="B3046" s="818"/>
      <c r="C3046" s="818"/>
      <c r="D3046" s="819"/>
      <c r="E3046" s="819"/>
      <c r="F3046" s="819"/>
      <c r="G3046" s="819"/>
      <c r="H3046" s="819"/>
      <c r="I3046" s="819"/>
      <c r="J3046" s="819"/>
      <c r="K3046" s="820"/>
      <c r="L3046" s="819"/>
      <c r="M3046" s="652"/>
      <c r="N3046" s="652"/>
      <c r="O3046" s="652"/>
    </row>
    <row r="3047" spans="2:15" s="619" customFormat="1">
      <c r="B3047" s="818"/>
      <c r="C3047" s="818"/>
      <c r="D3047" s="819"/>
      <c r="E3047" s="819"/>
      <c r="F3047" s="819"/>
      <c r="G3047" s="819"/>
      <c r="H3047" s="819"/>
      <c r="I3047" s="819"/>
      <c r="J3047" s="819"/>
      <c r="K3047" s="820"/>
      <c r="L3047" s="819"/>
      <c r="M3047" s="652"/>
      <c r="N3047" s="652"/>
      <c r="O3047" s="652"/>
    </row>
    <row r="3048" spans="2:15" s="619" customFormat="1">
      <c r="B3048" s="818"/>
      <c r="C3048" s="818"/>
      <c r="D3048" s="819"/>
      <c r="E3048" s="819"/>
      <c r="F3048" s="819"/>
      <c r="G3048" s="819"/>
      <c r="H3048" s="819"/>
      <c r="I3048" s="819"/>
      <c r="J3048" s="819"/>
      <c r="K3048" s="820"/>
      <c r="L3048" s="819"/>
      <c r="M3048" s="652"/>
      <c r="N3048" s="652"/>
      <c r="O3048" s="652"/>
    </row>
    <row r="3049" spans="2:15" s="619" customFormat="1">
      <c r="B3049" s="818"/>
      <c r="C3049" s="818"/>
      <c r="D3049" s="819"/>
      <c r="E3049" s="819"/>
      <c r="F3049" s="819"/>
      <c r="G3049" s="819"/>
      <c r="H3049" s="819"/>
      <c r="I3049" s="819"/>
      <c r="J3049" s="819"/>
      <c r="K3049" s="820"/>
      <c r="L3049" s="819"/>
      <c r="M3049" s="652"/>
      <c r="N3049" s="652"/>
      <c r="O3049" s="652"/>
    </row>
    <row r="3050" spans="2:15" s="619" customFormat="1">
      <c r="B3050" s="818"/>
      <c r="C3050" s="818"/>
      <c r="D3050" s="819"/>
      <c r="E3050" s="819"/>
      <c r="F3050" s="819"/>
      <c r="G3050" s="819"/>
      <c r="H3050" s="819"/>
      <c r="I3050" s="819"/>
      <c r="J3050" s="819"/>
      <c r="K3050" s="820"/>
      <c r="L3050" s="819"/>
      <c r="M3050" s="652"/>
      <c r="N3050" s="652"/>
      <c r="O3050" s="652"/>
    </row>
    <row r="3051" spans="2:15" s="619" customFormat="1">
      <c r="B3051" s="818"/>
      <c r="C3051" s="818"/>
      <c r="D3051" s="819"/>
      <c r="E3051" s="819"/>
      <c r="F3051" s="819"/>
      <c r="G3051" s="819"/>
      <c r="H3051" s="819"/>
      <c r="I3051" s="819"/>
      <c r="J3051" s="819"/>
      <c r="K3051" s="820"/>
      <c r="L3051" s="819"/>
      <c r="M3051" s="652"/>
      <c r="N3051" s="652"/>
      <c r="O3051" s="652"/>
    </row>
    <row r="3052" spans="2:15" s="619" customFormat="1">
      <c r="B3052" s="818"/>
      <c r="C3052" s="818"/>
      <c r="D3052" s="819"/>
      <c r="E3052" s="819"/>
      <c r="F3052" s="819"/>
      <c r="G3052" s="819"/>
      <c r="H3052" s="819"/>
      <c r="I3052" s="819"/>
      <c r="J3052" s="819"/>
      <c r="K3052" s="820"/>
      <c r="L3052" s="819"/>
      <c r="M3052" s="652"/>
      <c r="N3052" s="652"/>
      <c r="O3052" s="652"/>
    </row>
    <row r="3053" spans="2:15" s="619" customFormat="1">
      <c r="B3053" s="818"/>
      <c r="C3053" s="818"/>
      <c r="D3053" s="819"/>
      <c r="E3053" s="819"/>
      <c r="F3053" s="819"/>
      <c r="G3053" s="819"/>
      <c r="H3053" s="819"/>
      <c r="I3053" s="819"/>
      <c r="J3053" s="819"/>
      <c r="K3053" s="820"/>
      <c r="L3053" s="819"/>
      <c r="M3053" s="652"/>
      <c r="N3053" s="652"/>
      <c r="O3053" s="652"/>
    </row>
    <row r="3054" spans="2:15" s="619" customFormat="1">
      <c r="B3054" s="818"/>
      <c r="C3054" s="818"/>
      <c r="D3054" s="819"/>
      <c r="E3054" s="819"/>
      <c r="F3054" s="819"/>
      <c r="G3054" s="819"/>
      <c r="H3054" s="819"/>
      <c r="I3054" s="819"/>
      <c r="J3054" s="819"/>
      <c r="K3054" s="820"/>
      <c r="L3054" s="819"/>
      <c r="M3054" s="652"/>
      <c r="N3054" s="652"/>
      <c r="O3054" s="652"/>
    </row>
    <row r="3055" spans="2:15" s="619" customFormat="1">
      <c r="B3055" s="818"/>
      <c r="C3055" s="818"/>
      <c r="D3055" s="819"/>
      <c r="E3055" s="819"/>
      <c r="F3055" s="819"/>
      <c r="G3055" s="819"/>
      <c r="H3055" s="819"/>
      <c r="I3055" s="819"/>
      <c r="J3055" s="819"/>
      <c r="K3055" s="820"/>
      <c r="L3055" s="819"/>
      <c r="M3055" s="652"/>
      <c r="N3055" s="652"/>
      <c r="O3055" s="652"/>
    </row>
    <row r="3056" spans="2:15" s="619" customFormat="1">
      <c r="B3056" s="818"/>
      <c r="C3056" s="818"/>
      <c r="D3056" s="819"/>
      <c r="E3056" s="819"/>
      <c r="F3056" s="819"/>
      <c r="G3056" s="819"/>
      <c r="H3056" s="819"/>
      <c r="I3056" s="819"/>
      <c r="J3056" s="819"/>
      <c r="K3056" s="820"/>
      <c r="L3056" s="819"/>
      <c r="M3056" s="652"/>
      <c r="N3056" s="652"/>
      <c r="O3056" s="652"/>
    </row>
    <row r="3057" spans="2:15" s="619" customFormat="1">
      <c r="B3057" s="818"/>
      <c r="C3057" s="818"/>
      <c r="D3057" s="819"/>
      <c r="E3057" s="819"/>
      <c r="F3057" s="819"/>
      <c r="G3057" s="819"/>
      <c r="H3057" s="819"/>
      <c r="I3057" s="819"/>
      <c r="J3057" s="819"/>
      <c r="K3057" s="820"/>
      <c r="L3057" s="819"/>
      <c r="M3057" s="652"/>
      <c r="N3057" s="652"/>
      <c r="O3057" s="652"/>
    </row>
    <row r="3058" spans="2:15" s="619" customFormat="1">
      <c r="B3058" s="818"/>
      <c r="C3058" s="818"/>
      <c r="D3058" s="819"/>
      <c r="E3058" s="819"/>
      <c r="F3058" s="819"/>
      <c r="G3058" s="819"/>
      <c r="H3058" s="819"/>
      <c r="I3058" s="819"/>
      <c r="J3058" s="819"/>
      <c r="K3058" s="820"/>
      <c r="L3058" s="819"/>
      <c r="M3058" s="652"/>
      <c r="N3058" s="652"/>
      <c r="O3058" s="652"/>
    </row>
    <row r="3059" spans="2:15" s="619" customFormat="1">
      <c r="B3059" s="818"/>
      <c r="C3059" s="818"/>
      <c r="D3059" s="819"/>
      <c r="E3059" s="819"/>
      <c r="F3059" s="819"/>
      <c r="G3059" s="819"/>
      <c r="H3059" s="819"/>
      <c r="I3059" s="819"/>
      <c r="J3059" s="819"/>
      <c r="K3059" s="820"/>
      <c r="L3059" s="819"/>
      <c r="M3059" s="652"/>
      <c r="N3059" s="652"/>
      <c r="O3059" s="652"/>
    </row>
    <row r="3060" spans="2:15" s="619" customFormat="1">
      <c r="B3060" s="818"/>
      <c r="C3060" s="818"/>
      <c r="D3060" s="819"/>
      <c r="E3060" s="819"/>
      <c r="F3060" s="819"/>
      <c r="G3060" s="819"/>
      <c r="H3060" s="819"/>
      <c r="I3060" s="819"/>
      <c r="J3060" s="819"/>
      <c r="K3060" s="820"/>
      <c r="L3060" s="819"/>
      <c r="M3060" s="652"/>
      <c r="N3060" s="652"/>
      <c r="O3060" s="652"/>
    </row>
    <row r="3061" spans="2:15" s="619" customFormat="1">
      <c r="B3061" s="818"/>
      <c r="C3061" s="818"/>
      <c r="D3061" s="819"/>
      <c r="E3061" s="819"/>
      <c r="F3061" s="819"/>
      <c r="G3061" s="819"/>
      <c r="H3061" s="819"/>
      <c r="I3061" s="819"/>
      <c r="J3061" s="819"/>
      <c r="K3061" s="820"/>
      <c r="L3061" s="819"/>
      <c r="M3061" s="652"/>
      <c r="N3061" s="652"/>
      <c r="O3061" s="652"/>
    </row>
    <row r="3062" spans="2:15" s="619" customFormat="1">
      <c r="B3062" s="818"/>
      <c r="C3062" s="818"/>
      <c r="D3062" s="819"/>
      <c r="E3062" s="819"/>
      <c r="F3062" s="819"/>
      <c r="G3062" s="819"/>
      <c r="H3062" s="819"/>
      <c r="I3062" s="819"/>
      <c r="J3062" s="819"/>
      <c r="K3062" s="820"/>
      <c r="L3062" s="819"/>
      <c r="M3062" s="652"/>
      <c r="N3062" s="652"/>
      <c r="O3062" s="652"/>
    </row>
    <row r="3063" spans="2:15" s="619" customFormat="1">
      <c r="B3063" s="818"/>
      <c r="C3063" s="818"/>
      <c r="D3063" s="819"/>
      <c r="E3063" s="819"/>
      <c r="F3063" s="819"/>
      <c r="G3063" s="819"/>
      <c r="H3063" s="819"/>
      <c r="I3063" s="819"/>
      <c r="J3063" s="819"/>
      <c r="K3063" s="820"/>
      <c r="L3063" s="819"/>
      <c r="M3063" s="652"/>
      <c r="N3063" s="652"/>
      <c r="O3063" s="652"/>
    </row>
    <row r="3064" spans="2:15" s="619" customFormat="1">
      <c r="B3064" s="818"/>
      <c r="C3064" s="818"/>
      <c r="D3064" s="819"/>
      <c r="E3064" s="819"/>
      <c r="F3064" s="819"/>
      <c r="G3064" s="819"/>
      <c r="H3064" s="819"/>
      <c r="I3064" s="819"/>
      <c r="J3064" s="819"/>
      <c r="K3064" s="820"/>
      <c r="L3064" s="819"/>
      <c r="M3064" s="652"/>
      <c r="N3064" s="652"/>
      <c r="O3064" s="652"/>
    </row>
    <row r="3065" spans="2:15" s="619" customFormat="1">
      <c r="B3065" s="818"/>
      <c r="C3065" s="818"/>
      <c r="D3065" s="819"/>
      <c r="E3065" s="819"/>
      <c r="F3065" s="819"/>
      <c r="G3065" s="819"/>
      <c r="H3065" s="819"/>
      <c r="I3065" s="819"/>
      <c r="J3065" s="819"/>
      <c r="K3065" s="820"/>
      <c r="L3065" s="819"/>
      <c r="M3065" s="652"/>
      <c r="N3065" s="652"/>
      <c r="O3065" s="652"/>
    </row>
    <row r="3066" spans="2:15" s="619" customFormat="1">
      <c r="B3066" s="818"/>
      <c r="C3066" s="818"/>
      <c r="D3066" s="819"/>
      <c r="E3066" s="819"/>
      <c r="F3066" s="819"/>
      <c r="G3066" s="819"/>
      <c r="H3066" s="819"/>
      <c r="I3066" s="819"/>
      <c r="J3066" s="819"/>
      <c r="K3066" s="820"/>
      <c r="L3066" s="819"/>
      <c r="M3066" s="652"/>
      <c r="N3066" s="652"/>
      <c r="O3066" s="652"/>
    </row>
    <row r="3067" spans="2:15" s="619" customFormat="1">
      <c r="B3067" s="818"/>
      <c r="C3067" s="818"/>
      <c r="D3067" s="819"/>
      <c r="E3067" s="819"/>
      <c r="F3067" s="819"/>
      <c r="G3067" s="819"/>
      <c r="H3067" s="819"/>
      <c r="I3067" s="819"/>
      <c r="J3067" s="819"/>
      <c r="K3067" s="820"/>
      <c r="L3067" s="819"/>
      <c r="M3067" s="652"/>
      <c r="N3067" s="652"/>
      <c r="O3067" s="652"/>
    </row>
    <row r="3068" spans="2:15" s="619" customFormat="1">
      <c r="B3068" s="818"/>
      <c r="C3068" s="818"/>
      <c r="D3068" s="819"/>
      <c r="E3068" s="819"/>
      <c r="F3068" s="819"/>
      <c r="G3068" s="819"/>
      <c r="H3068" s="819"/>
      <c r="I3068" s="819"/>
      <c r="J3068" s="819"/>
      <c r="K3068" s="820"/>
      <c r="L3068" s="819"/>
      <c r="M3068" s="652"/>
      <c r="N3068" s="652"/>
      <c r="O3068" s="652"/>
    </row>
    <row r="3069" spans="2:15" s="619" customFormat="1">
      <c r="B3069" s="818"/>
      <c r="C3069" s="818"/>
      <c r="D3069" s="819"/>
      <c r="E3069" s="819"/>
      <c r="F3069" s="819"/>
      <c r="G3069" s="819"/>
      <c r="H3069" s="819"/>
      <c r="I3069" s="819"/>
      <c r="J3069" s="819"/>
      <c r="K3069" s="820"/>
      <c r="L3069" s="819"/>
      <c r="M3069" s="652"/>
      <c r="N3069" s="652"/>
      <c r="O3069" s="652"/>
    </row>
    <row r="3070" spans="2:15" s="619" customFormat="1">
      <c r="B3070" s="818"/>
      <c r="C3070" s="818"/>
      <c r="D3070" s="819"/>
      <c r="E3070" s="819"/>
      <c r="F3070" s="819"/>
      <c r="G3070" s="819"/>
      <c r="H3070" s="819"/>
      <c r="I3070" s="819"/>
      <c r="J3070" s="819"/>
      <c r="K3070" s="820"/>
      <c r="L3070" s="819"/>
      <c r="M3070" s="652"/>
      <c r="N3070" s="652"/>
      <c r="O3070" s="652"/>
    </row>
    <row r="3071" spans="2:15" s="619" customFormat="1">
      <c r="B3071" s="818"/>
      <c r="C3071" s="818"/>
      <c r="D3071" s="819"/>
      <c r="E3071" s="819"/>
      <c r="F3071" s="819"/>
      <c r="G3071" s="819"/>
      <c r="H3071" s="819"/>
      <c r="I3071" s="819"/>
      <c r="J3071" s="819"/>
      <c r="K3071" s="820"/>
      <c r="L3071" s="819"/>
      <c r="M3071" s="652"/>
      <c r="N3071" s="652"/>
      <c r="O3071" s="652"/>
    </row>
    <row r="3072" spans="2:15" s="619" customFormat="1">
      <c r="B3072" s="818"/>
      <c r="C3072" s="818"/>
      <c r="D3072" s="819"/>
      <c r="E3072" s="819"/>
      <c r="F3072" s="819"/>
      <c r="G3072" s="819"/>
      <c r="H3072" s="819"/>
      <c r="I3072" s="819"/>
      <c r="J3072" s="819"/>
      <c r="K3072" s="820"/>
      <c r="L3072" s="819"/>
      <c r="M3072" s="652"/>
      <c r="N3072" s="652"/>
      <c r="O3072" s="652"/>
    </row>
    <row r="3073" spans="2:15" s="619" customFormat="1">
      <c r="B3073" s="818"/>
      <c r="C3073" s="818"/>
      <c r="D3073" s="819"/>
      <c r="E3073" s="819"/>
      <c r="F3073" s="819"/>
      <c r="G3073" s="819"/>
      <c r="H3073" s="819"/>
      <c r="I3073" s="819"/>
      <c r="J3073" s="819"/>
      <c r="K3073" s="820"/>
      <c r="L3073" s="819"/>
      <c r="M3073" s="652"/>
      <c r="N3073" s="652"/>
      <c r="O3073" s="652"/>
    </row>
    <row r="3074" spans="2:15" s="619" customFormat="1">
      <c r="B3074" s="818"/>
      <c r="C3074" s="818"/>
      <c r="D3074" s="819"/>
      <c r="E3074" s="819"/>
      <c r="F3074" s="819"/>
      <c r="G3074" s="819"/>
      <c r="H3074" s="819"/>
      <c r="I3074" s="819"/>
      <c r="J3074" s="819"/>
      <c r="K3074" s="820"/>
      <c r="L3074" s="819"/>
      <c r="M3074" s="652"/>
      <c r="N3074" s="652"/>
      <c r="O3074" s="652"/>
    </row>
    <row r="3075" spans="2:15" s="619" customFormat="1">
      <c r="B3075" s="818"/>
      <c r="C3075" s="818"/>
      <c r="D3075" s="819"/>
      <c r="E3075" s="819"/>
      <c r="F3075" s="819"/>
      <c r="G3075" s="819"/>
      <c r="H3075" s="819"/>
      <c r="I3075" s="819"/>
      <c r="J3075" s="819"/>
      <c r="K3075" s="820"/>
      <c r="L3075" s="819"/>
      <c r="M3075" s="652"/>
      <c r="N3075" s="652"/>
      <c r="O3075" s="652"/>
    </row>
    <row r="3076" spans="2:15" s="619" customFormat="1">
      <c r="B3076" s="818"/>
      <c r="C3076" s="818"/>
      <c r="D3076" s="819"/>
      <c r="E3076" s="819"/>
      <c r="F3076" s="819"/>
      <c r="G3076" s="819"/>
      <c r="H3076" s="819"/>
      <c r="I3076" s="819"/>
      <c r="J3076" s="819"/>
      <c r="K3076" s="820"/>
      <c r="L3076" s="819"/>
      <c r="M3076" s="652"/>
      <c r="N3076" s="652"/>
      <c r="O3076" s="652"/>
    </row>
    <row r="3077" spans="2:15" s="619" customFormat="1">
      <c r="B3077" s="818"/>
      <c r="C3077" s="818"/>
      <c r="D3077" s="819"/>
      <c r="E3077" s="819"/>
      <c r="F3077" s="819"/>
      <c r="G3077" s="819"/>
      <c r="H3077" s="819"/>
      <c r="I3077" s="819"/>
      <c r="J3077" s="819"/>
      <c r="K3077" s="820"/>
      <c r="L3077" s="819"/>
      <c r="M3077" s="652"/>
      <c r="N3077" s="652"/>
      <c r="O3077" s="652"/>
    </row>
    <row r="3078" spans="2:15" s="619" customFormat="1">
      <c r="B3078" s="818"/>
      <c r="C3078" s="818"/>
      <c r="D3078" s="819"/>
      <c r="E3078" s="819"/>
      <c r="F3078" s="819"/>
      <c r="G3078" s="819"/>
      <c r="H3078" s="819"/>
      <c r="I3078" s="819"/>
      <c r="J3078" s="819"/>
      <c r="K3078" s="820"/>
      <c r="L3078" s="819"/>
      <c r="M3078" s="652"/>
      <c r="N3078" s="652"/>
      <c r="O3078" s="652"/>
    </row>
    <row r="3079" spans="2:15" s="619" customFormat="1">
      <c r="B3079" s="818"/>
      <c r="C3079" s="818"/>
      <c r="D3079" s="819"/>
      <c r="E3079" s="819"/>
      <c r="F3079" s="819"/>
      <c r="G3079" s="819"/>
      <c r="H3079" s="819"/>
      <c r="I3079" s="819"/>
      <c r="J3079" s="819"/>
      <c r="K3079" s="820"/>
      <c r="L3079" s="819"/>
      <c r="M3079" s="652"/>
      <c r="N3079" s="652"/>
      <c r="O3079" s="652"/>
    </row>
    <row r="3080" spans="2:15" s="619" customFormat="1">
      <c r="B3080" s="818"/>
      <c r="C3080" s="818"/>
      <c r="D3080" s="819"/>
      <c r="E3080" s="819"/>
      <c r="F3080" s="819"/>
      <c r="G3080" s="819"/>
      <c r="H3080" s="819"/>
      <c r="I3080" s="819"/>
      <c r="J3080" s="819"/>
      <c r="K3080" s="820"/>
      <c r="L3080" s="819"/>
      <c r="M3080" s="652"/>
      <c r="N3080" s="652"/>
      <c r="O3080" s="652"/>
    </row>
    <row r="3081" spans="2:15" s="619" customFormat="1">
      <c r="B3081" s="818"/>
      <c r="C3081" s="818"/>
      <c r="D3081" s="819"/>
      <c r="E3081" s="819"/>
      <c r="F3081" s="819"/>
      <c r="G3081" s="819"/>
      <c r="H3081" s="819"/>
      <c r="I3081" s="819"/>
      <c r="J3081" s="819"/>
      <c r="K3081" s="820"/>
      <c r="L3081" s="819"/>
      <c r="M3081" s="652"/>
      <c r="N3081" s="652"/>
      <c r="O3081" s="652"/>
    </row>
    <row r="3082" spans="2:15" s="619" customFormat="1">
      <c r="B3082" s="818"/>
      <c r="C3082" s="818"/>
      <c r="D3082" s="819"/>
      <c r="E3082" s="819"/>
      <c r="F3082" s="819"/>
      <c r="G3082" s="819"/>
      <c r="H3082" s="819"/>
      <c r="I3082" s="819"/>
      <c r="J3082" s="819"/>
      <c r="K3082" s="820"/>
      <c r="L3082" s="819"/>
      <c r="M3082" s="652"/>
      <c r="N3082" s="652"/>
      <c r="O3082" s="652"/>
    </row>
    <row r="3083" spans="2:15" s="619" customFormat="1">
      <c r="B3083" s="818"/>
      <c r="C3083" s="818"/>
      <c r="D3083" s="819"/>
      <c r="E3083" s="819"/>
      <c r="F3083" s="819"/>
      <c r="G3083" s="819"/>
      <c r="H3083" s="819"/>
      <c r="I3083" s="819"/>
      <c r="J3083" s="819"/>
      <c r="K3083" s="820"/>
      <c r="L3083" s="819"/>
      <c r="M3083" s="652"/>
      <c r="N3083" s="652"/>
      <c r="O3083" s="652"/>
    </row>
    <row r="3084" spans="2:15" s="619" customFormat="1">
      <c r="B3084" s="818"/>
      <c r="C3084" s="818"/>
      <c r="D3084" s="819"/>
      <c r="E3084" s="819"/>
      <c r="F3084" s="819"/>
      <c r="G3084" s="819"/>
      <c r="H3084" s="819"/>
      <c r="I3084" s="819"/>
      <c r="J3084" s="819"/>
      <c r="K3084" s="820"/>
      <c r="L3084" s="819"/>
      <c r="M3084" s="652"/>
      <c r="N3084" s="652"/>
      <c r="O3084" s="652"/>
    </row>
    <row r="3085" spans="2:15" s="619" customFormat="1">
      <c r="B3085" s="818"/>
      <c r="C3085" s="818"/>
      <c r="D3085" s="819"/>
      <c r="E3085" s="819"/>
      <c r="F3085" s="819"/>
      <c r="G3085" s="819"/>
      <c r="H3085" s="819"/>
      <c r="I3085" s="819"/>
      <c r="J3085" s="819"/>
      <c r="K3085" s="820"/>
      <c r="L3085" s="819"/>
      <c r="M3085" s="652"/>
      <c r="N3085" s="652"/>
      <c r="O3085" s="652"/>
    </row>
    <row r="3086" spans="2:15" s="619" customFormat="1">
      <c r="B3086" s="818"/>
      <c r="C3086" s="818"/>
      <c r="D3086" s="819"/>
      <c r="E3086" s="819"/>
      <c r="F3086" s="819"/>
      <c r="G3086" s="819"/>
      <c r="H3086" s="819"/>
      <c r="I3086" s="819"/>
      <c r="J3086" s="819"/>
      <c r="K3086" s="820"/>
      <c r="L3086" s="819"/>
      <c r="M3086" s="652"/>
      <c r="N3086" s="652"/>
      <c r="O3086" s="652"/>
    </row>
    <row r="3087" spans="2:15" s="619" customFormat="1">
      <c r="B3087" s="818"/>
      <c r="C3087" s="818"/>
      <c r="D3087" s="819"/>
      <c r="E3087" s="819"/>
      <c r="F3087" s="819"/>
      <c r="G3087" s="819"/>
      <c r="H3087" s="819"/>
      <c r="I3087" s="819"/>
      <c r="J3087" s="819"/>
      <c r="K3087" s="820"/>
      <c r="L3087" s="819"/>
      <c r="M3087" s="652"/>
      <c r="N3087" s="652"/>
      <c r="O3087" s="652"/>
    </row>
    <row r="3088" spans="2:15" s="619" customFormat="1">
      <c r="B3088" s="818"/>
      <c r="C3088" s="818"/>
      <c r="D3088" s="819"/>
      <c r="E3088" s="819"/>
      <c r="F3088" s="819"/>
      <c r="G3088" s="819"/>
      <c r="H3088" s="819"/>
      <c r="I3088" s="819"/>
      <c r="J3088" s="819"/>
      <c r="K3088" s="820"/>
      <c r="L3088" s="819"/>
      <c r="M3088" s="652"/>
      <c r="N3088" s="652"/>
      <c r="O3088" s="652"/>
    </row>
    <row r="3089" spans="2:15" s="619" customFormat="1">
      <c r="B3089" s="818"/>
      <c r="C3089" s="818"/>
      <c r="D3089" s="819"/>
      <c r="E3089" s="819"/>
      <c r="F3089" s="819"/>
      <c r="G3089" s="819"/>
      <c r="H3089" s="819"/>
      <c r="I3089" s="819"/>
      <c r="J3089" s="819"/>
      <c r="K3089" s="820"/>
      <c r="L3089" s="819"/>
      <c r="M3089" s="652"/>
      <c r="N3089" s="652"/>
      <c r="O3089" s="652"/>
    </row>
    <row r="3090" spans="2:15" s="619" customFormat="1">
      <c r="B3090" s="818"/>
      <c r="C3090" s="818"/>
      <c r="D3090" s="819"/>
      <c r="E3090" s="819"/>
      <c r="F3090" s="819"/>
      <c r="G3090" s="819"/>
      <c r="H3090" s="819"/>
      <c r="I3090" s="819"/>
      <c r="J3090" s="819"/>
      <c r="K3090" s="820"/>
      <c r="L3090" s="819"/>
      <c r="M3090" s="652"/>
      <c r="N3090" s="652"/>
      <c r="O3090" s="652"/>
    </row>
    <row r="3091" spans="2:15" s="619" customFormat="1">
      <c r="B3091" s="818"/>
      <c r="C3091" s="818"/>
      <c r="D3091" s="819"/>
      <c r="E3091" s="819"/>
      <c r="F3091" s="819"/>
      <c r="G3091" s="819"/>
      <c r="H3091" s="819"/>
      <c r="I3091" s="819"/>
      <c r="J3091" s="819"/>
      <c r="K3091" s="820"/>
      <c r="L3091" s="819"/>
      <c r="M3091" s="652"/>
      <c r="N3091" s="652"/>
      <c r="O3091" s="652"/>
    </row>
    <row r="3092" spans="2:15" s="619" customFormat="1">
      <c r="B3092" s="818"/>
      <c r="C3092" s="818"/>
      <c r="D3092" s="819"/>
      <c r="E3092" s="819"/>
      <c r="F3092" s="819"/>
      <c r="G3092" s="819"/>
      <c r="H3092" s="819"/>
      <c r="I3092" s="819"/>
      <c r="J3092" s="819"/>
      <c r="K3092" s="820"/>
      <c r="L3092" s="819"/>
      <c r="M3092" s="652"/>
      <c r="N3092" s="652"/>
      <c r="O3092" s="652"/>
    </row>
    <row r="3093" spans="2:15" s="619" customFormat="1">
      <c r="B3093" s="818"/>
      <c r="C3093" s="818"/>
      <c r="D3093" s="819"/>
      <c r="E3093" s="819"/>
      <c r="F3093" s="819"/>
      <c r="G3093" s="819"/>
      <c r="H3093" s="819"/>
      <c r="I3093" s="819"/>
      <c r="J3093" s="819"/>
      <c r="K3093" s="820"/>
      <c r="L3093" s="819"/>
      <c r="M3093" s="652"/>
      <c r="N3093" s="652"/>
      <c r="O3093" s="652"/>
    </row>
    <row r="3094" spans="2:15" s="619" customFormat="1">
      <c r="B3094" s="818"/>
      <c r="C3094" s="818"/>
      <c r="D3094" s="819"/>
      <c r="E3094" s="819"/>
      <c r="F3094" s="819"/>
      <c r="G3094" s="819"/>
      <c r="H3094" s="819"/>
      <c r="I3094" s="819"/>
      <c r="J3094" s="819"/>
      <c r="K3094" s="820"/>
      <c r="L3094" s="819"/>
      <c r="M3094" s="652"/>
      <c r="N3094" s="652"/>
      <c r="O3094" s="652"/>
    </row>
    <row r="3095" spans="2:15" s="619" customFormat="1">
      <c r="B3095" s="818"/>
      <c r="C3095" s="818"/>
      <c r="D3095" s="819"/>
      <c r="E3095" s="819"/>
      <c r="F3095" s="819"/>
      <c r="G3095" s="819"/>
      <c r="H3095" s="819"/>
      <c r="I3095" s="819"/>
      <c r="J3095" s="819"/>
      <c r="K3095" s="820"/>
      <c r="L3095" s="819"/>
      <c r="M3095" s="652"/>
      <c r="N3095" s="652"/>
      <c r="O3095" s="652"/>
    </row>
    <row r="3096" spans="2:15" s="619" customFormat="1">
      <c r="B3096" s="818"/>
      <c r="C3096" s="818"/>
      <c r="D3096" s="819"/>
      <c r="E3096" s="819"/>
      <c r="F3096" s="819"/>
      <c r="G3096" s="819"/>
      <c r="H3096" s="819"/>
      <c r="I3096" s="819"/>
      <c r="J3096" s="819"/>
      <c r="K3096" s="820"/>
      <c r="L3096" s="819"/>
      <c r="M3096" s="652"/>
      <c r="N3096" s="652"/>
      <c r="O3096" s="652"/>
    </row>
    <row r="3097" spans="2:15" s="619" customFormat="1">
      <c r="B3097" s="818"/>
      <c r="C3097" s="818"/>
      <c r="D3097" s="819"/>
      <c r="E3097" s="819"/>
      <c r="F3097" s="819"/>
      <c r="G3097" s="819"/>
      <c r="H3097" s="819"/>
      <c r="I3097" s="819"/>
      <c r="J3097" s="819"/>
      <c r="K3097" s="820"/>
      <c r="L3097" s="819"/>
      <c r="M3097" s="652"/>
      <c r="N3097" s="652"/>
      <c r="O3097" s="652"/>
    </row>
    <row r="3098" spans="2:15" s="619" customFormat="1">
      <c r="B3098" s="818"/>
      <c r="C3098" s="818"/>
      <c r="D3098" s="819"/>
      <c r="E3098" s="819"/>
      <c r="F3098" s="819"/>
      <c r="G3098" s="819"/>
      <c r="H3098" s="819"/>
      <c r="I3098" s="819"/>
      <c r="J3098" s="819"/>
      <c r="K3098" s="820"/>
      <c r="L3098" s="819"/>
      <c r="M3098" s="652"/>
      <c r="N3098" s="652"/>
      <c r="O3098" s="652"/>
    </row>
    <row r="3099" spans="2:15" s="619" customFormat="1">
      <c r="B3099" s="818"/>
      <c r="C3099" s="818"/>
      <c r="D3099" s="819"/>
      <c r="E3099" s="819"/>
      <c r="F3099" s="819"/>
      <c r="G3099" s="819"/>
      <c r="H3099" s="819"/>
      <c r="I3099" s="819"/>
      <c r="J3099" s="819"/>
      <c r="K3099" s="820"/>
      <c r="L3099" s="819"/>
      <c r="M3099" s="652"/>
      <c r="N3099" s="652"/>
      <c r="O3099" s="652"/>
    </row>
    <row r="3100" spans="2:15" s="619" customFormat="1">
      <c r="B3100" s="818"/>
      <c r="C3100" s="818"/>
      <c r="D3100" s="819"/>
      <c r="E3100" s="819"/>
      <c r="F3100" s="819"/>
      <c r="G3100" s="819"/>
      <c r="H3100" s="819"/>
      <c r="I3100" s="819"/>
      <c r="J3100" s="819"/>
      <c r="K3100" s="820"/>
      <c r="L3100" s="819"/>
      <c r="M3100" s="652"/>
      <c r="N3100" s="652"/>
      <c r="O3100" s="652"/>
    </row>
    <row r="3101" spans="2:15" s="619" customFormat="1">
      <c r="B3101" s="818"/>
      <c r="C3101" s="818"/>
      <c r="D3101" s="819"/>
      <c r="E3101" s="819"/>
      <c r="F3101" s="819"/>
      <c r="G3101" s="819"/>
      <c r="H3101" s="819"/>
      <c r="I3101" s="819"/>
      <c r="J3101" s="819"/>
      <c r="K3101" s="820"/>
      <c r="L3101" s="819"/>
      <c r="M3101" s="652"/>
      <c r="N3101" s="652"/>
      <c r="O3101" s="652"/>
    </row>
    <row r="3102" spans="2:15" s="619" customFormat="1">
      <c r="B3102" s="818"/>
      <c r="C3102" s="818"/>
      <c r="D3102" s="819"/>
      <c r="E3102" s="819"/>
      <c r="F3102" s="819"/>
      <c r="G3102" s="819"/>
      <c r="H3102" s="819"/>
      <c r="I3102" s="819"/>
      <c r="J3102" s="819"/>
      <c r="K3102" s="820"/>
      <c r="L3102" s="819"/>
      <c r="M3102" s="652"/>
      <c r="N3102" s="652"/>
      <c r="O3102" s="652"/>
    </row>
    <row r="3103" spans="2:15" s="619" customFormat="1">
      <c r="B3103" s="818"/>
      <c r="C3103" s="818"/>
      <c r="D3103" s="819"/>
      <c r="E3103" s="819"/>
      <c r="F3103" s="819"/>
      <c r="G3103" s="819"/>
      <c r="H3103" s="819"/>
      <c r="I3103" s="819"/>
      <c r="J3103" s="819"/>
      <c r="K3103" s="820"/>
      <c r="L3103" s="819"/>
      <c r="M3103" s="652"/>
      <c r="N3103" s="652"/>
      <c r="O3103" s="652"/>
    </row>
    <row r="3104" spans="2:15" s="619" customFormat="1">
      <c r="B3104" s="818"/>
      <c r="C3104" s="818"/>
      <c r="D3104" s="819"/>
      <c r="E3104" s="819"/>
      <c r="F3104" s="819"/>
      <c r="G3104" s="819"/>
      <c r="H3104" s="819"/>
      <c r="I3104" s="819"/>
      <c r="J3104" s="819"/>
      <c r="K3104" s="820"/>
      <c r="L3104" s="819"/>
      <c r="M3104" s="652"/>
      <c r="N3104" s="652"/>
      <c r="O3104" s="652"/>
    </row>
    <row r="3105" spans="2:15" s="619" customFormat="1">
      <c r="B3105" s="818"/>
      <c r="C3105" s="818"/>
      <c r="D3105" s="819"/>
      <c r="E3105" s="819"/>
      <c r="F3105" s="819"/>
      <c r="G3105" s="819"/>
      <c r="H3105" s="819"/>
      <c r="I3105" s="819"/>
      <c r="J3105" s="819"/>
      <c r="K3105" s="820"/>
      <c r="L3105" s="819"/>
      <c r="M3105" s="652"/>
      <c r="N3105" s="652"/>
      <c r="O3105" s="652"/>
    </row>
    <row r="3106" spans="2:15" s="619" customFormat="1">
      <c r="B3106" s="818"/>
      <c r="C3106" s="818"/>
      <c r="D3106" s="819"/>
      <c r="E3106" s="819"/>
      <c r="F3106" s="819"/>
      <c r="G3106" s="819"/>
      <c r="H3106" s="819"/>
      <c r="I3106" s="819"/>
      <c r="J3106" s="819"/>
      <c r="K3106" s="820"/>
      <c r="L3106" s="819"/>
      <c r="M3106" s="652"/>
      <c r="N3106" s="652"/>
      <c r="O3106" s="652"/>
    </row>
    <row r="3107" spans="2:15" s="619" customFormat="1">
      <c r="B3107" s="818"/>
      <c r="C3107" s="818"/>
      <c r="D3107" s="819"/>
      <c r="E3107" s="819"/>
      <c r="F3107" s="819"/>
      <c r="G3107" s="819"/>
      <c r="H3107" s="819"/>
      <c r="I3107" s="819"/>
      <c r="J3107" s="819"/>
      <c r="K3107" s="820"/>
      <c r="L3107" s="819"/>
      <c r="M3107" s="652"/>
      <c r="N3107" s="652"/>
      <c r="O3107" s="652"/>
    </row>
    <row r="3108" spans="2:15" s="619" customFormat="1">
      <c r="B3108" s="818"/>
      <c r="C3108" s="818"/>
      <c r="D3108" s="819"/>
      <c r="E3108" s="819"/>
      <c r="F3108" s="819"/>
      <c r="G3108" s="819"/>
      <c r="H3108" s="819"/>
      <c r="I3108" s="819"/>
      <c r="J3108" s="819"/>
      <c r="K3108" s="820"/>
      <c r="L3108" s="819"/>
      <c r="M3108" s="652"/>
      <c r="N3108" s="652"/>
      <c r="O3108" s="652"/>
    </row>
    <row r="3109" spans="2:15" s="619" customFormat="1">
      <c r="B3109" s="818"/>
      <c r="C3109" s="818"/>
      <c r="D3109" s="819"/>
      <c r="E3109" s="819"/>
      <c r="F3109" s="819"/>
      <c r="G3109" s="819"/>
      <c r="H3109" s="819"/>
      <c r="I3109" s="819"/>
      <c r="J3109" s="819"/>
      <c r="K3109" s="820"/>
      <c r="L3109" s="819"/>
      <c r="M3109" s="652"/>
      <c r="N3109" s="652"/>
      <c r="O3109" s="652"/>
    </row>
    <row r="3110" spans="2:15" s="619" customFormat="1">
      <c r="B3110" s="818"/>
      <c r="C3110" s="818"/>
      <c r="D3110" s="819"/>
      <c r="E3110" s="819"/>
      <c r="F3110" s="819"/>
      <c r="G3110" s="819"/>
      <c r="H3110" s="819"/>
      <c r="I3110" s="819"/>
      <c r="J3110" s="819"/>
      <c r="K3110" s="820"/>
      <c r="L3110" s="819"/>
      <c r="M3110" s="652"/>
      <c r="N3110" s="652"/>
      <c r="O3110" s="652"/>
    </row>
    <row r="3111" spans="2:15" s="619" customFormat="1">
      <c r="B3111" s="818"/>
      <c r="C3111" s="818"/>
      <c r="D3111" s="819"/>
      <c r="E3111" s="819"/>
      <c r="F3111" s="819"/>
      <c r="G3111" s="819"/>
      <c r="H3111" s="819"/>
      <c r="I3111" s="819"/>
      <c r="J3111" s="819"/>
      <c r="K3111" s="820"/>
      <c r="L3111" s="819"/>
      <c r="M3111" s="652"/>
      <c r="N3111" s="652"/>
      <c r="O3111" s="652"/>
    </row>
    <row r="3112" spans="2:15" s="619" customFormat="1">
      <c r="B3112" s="818"/>
      <c r="C3112" s="818"/>
      <c r="D3112" s="819"/>
      <c r="E3112" s="819"/>
      <c r="F3112" s="819"/>
      <c r="G3112" s="819"/>
      <c r="H3112" s="819"/>
      <c r="I3112" s="819"/>
      <c r="J3112" s="819"/>
      <c r="K3112" s="820"/>
      <c r="L3112" s="819"/>
      <c r="M3112" s="652"/>
      <c r="N3112" s="652"/>
      <c r="O3112" s="652"/>
    </row>
    <row r="3113" spans="2:15" s="619" customFormat="1">
      <c r="B3113" s="818"/>
      <c r="C3113" s="818"/>
      <c r="D3113" s="819"/>
      <c r="E3113" s="819"/>
      <c r="F3113" s="819"/>
      <c r="G3113" s="819"/>
      <c r="H3113" s="819"/>
      <c r="I3113" s="819"/>
      <c r="J3113" s="819"/>
      <c r="K3113" s="820"/>
      <c r="L3113" s="819"/>
      <c r="M3113" s="652"/>
      <c r="N3113" s="652"/>
      <c r="O3113" s="652"/>
    </row>
    <row r="3114" spans="2:15" s="619" customFormat="1">
      <c r="B3114" s="818"/>
      <c r="C3114" s="818"/>
      <c r="D3114" s="819"/>
      <c r="E3114" s="819"/>
      <c r="F3114" s="819"/>
      <c r="G3114" s="819"/>
      <c r="H3114" s="819"/>
      <c r="I3114" s="819"/>
      <c r="J3114" s="819"/>
      <c r="K3114" s="820"/>
      <c r="L3114" s="819"/>
      <c r="M3114" s="652"/>
      <c r="N3114" s="652"/>
      <c r="O3114" s="652"/>
    </row>
    <row r="3115" spans="2:15" s="619" customFormat="1">
      <c r="B3115" s="818"/>
      <c r="C3115" s="818"/>
      <c r="D3115" s="819"/>
      <c r="E3115" s="819"/>
      <c r="F3115" s="819"/>
      <c r="G3115" s="819"/>
      <c r="H3115" s="819"/>
      <c r="I3115" s="819"/>
      <c r="J3115" s="819"/>
      <c r="K3115" s="820"/>
      <c r="L3115" s="819"/>
      <c r="M3115" s="652"/>
      <c r="N3115" s="652"/>
      <c r="O3115" s="652"/>
    </row>
    <row r="3116" spans="2:15" s="619" customFormat="1">
      <c r="B3116" s="818"/>
      <c r="C3116" s="818"/>
      <c r="D3116" s="819"/>
      <c r="E3116" s="819"/>
      <c r="F3116" s="819"/>
      <c r="G3116" s="819"/>
      <c r="H3116" s="819"/>
      <c r="I3116" s="819"/>
      <c r="J3116" s="819"/>
      <c r="K3116" s="820"/>
      <c r="L3116" s="819"/>
      <c r="M3116" s="652"/>
      <c r="N3116" s="652"/>
      <c r="O3116" s="652"/>
    </row>
    <row r="3117" spans="2:15" s="619" customFormat="1">
      <c r="B3117" s="818"/>
      <c r="C3117" s="818"/>
      <c r="D3117" s="819"/>
      <c r="E3117" s="819"/>
      <c r="F3117" s="819"/>
      <c r="G3117" s="819"/>
      <c r="H3117" s="819"/>
      <c r="I3117" s="819"/>
      <c r="J3117" s="819"/>
      <c r="K3117" s="820"/>
      <c r="L3117" s="819"/>
      <c r="M3117" s="652"/>
      <c r="N3117" s="652"/>
      <c r="O3117" s="652"/>
    </row>
    <row r="3118" spans="2:15" s="619" customFormat="1">
      <c r="B3118" s="818"/>
      <c r="C3118" s="818"/>
      <c r="D3118" s="819"/>
      <c r="E3118" s="819"/>
      <c r="F3118" s="819"/>
      <c r="G3118" s="819"/>
      <c r="H3118" s="819"/>
      <c r="I3118" s="819"/>
      <c r="J3118" s="819"/>
      <c r="K3118" s="820"/>
      <c r="L3118" s="819"/>
      <c r="M3118" s="652"/>
      <c r="N3118" s="652"/>
      <c r="O3118" s="652"/>
    </row>
    <row r="3119" spans="2:15" s="619" customFormat="1">
      <c r="B3119" s="818"/>
      <c r="C3119" s="818"/>
      <c r="D3119" s="819"/>
      <c r="E3119" s="819"/>
      <c r="F3119" s="819"/>
      <c r="G3119" s="819"/>
      <c r="H3119" s="819"/>
      <c r="I3119" s="819"/>
      <c r="J3119" s="819"/>
      <c r="K3119" s="820"/>
      <c r="L3119" s="819"/>
      <c r="M3119" s="652"/>
      <c r="N3119" s="652"/>
      <c r="O3119" s="652"/>
    </row>
    <row r="3120" spans="2:15" s="619" customFormat="1">
      <c r="B3120" s="818"/>
      <c r="C3120" s="818"/>
      <c r="D3120" s="819"/>
      <c r="E3120" s="819"/>
      <c r="F3120" s="819"/>
      <c r="G3120" s="819"/>
      <c r="H3120" s="819"/>
      <c r="I3120" s="819"/>
      <c r="J3120" s="819"/>
      <c r="K3120" s="820"/>
      <c r="L3120" s="819"/>
      <c r="M3120" s="652"/>
      <c r="N3120" s="652"/>
      <c r="O3120" s="652"/>
    </row>
    <row r="3121" spans="2:15" s="619" customFormat="1">
      <c r="B3121" s="818"/>
      <c r="C3121" s="818"/>
      <c r="D3121" s="819"/>
      <c r="E3121" s="819"/>
      <c r="F3121" s="819"/>
      <c r="G3121" s="819"/>
      <c r="H3121" s="819"/>
      <c r="I3121" s="819"/>
      <c r="J3121" s="819"/>
      <c r="K3121" s="820"/>
      <c r="L3121" s="819"/>
      <c r="M3121" s="652"/>
      <c r="N3121" s="652"/>
      <c r="O3121" s="652"/>
    </row>
    <row r="3122" spans="2:15" s="619" customFormat="1">
      <c r="B3122" s="818"/>
      <c r="C3122" s="818"/>
      <c r="D3122" s="819"/>
      <c r="E3122" s="819"/>
      <c r="F3122" s="819"/>
      <c r="G3122" s="819"/>
      <c r="H3122" s="819"/>
      <c r="I3122" s="819"/>
      <c r="J3122" s="819"/>
      <c r="K3122" s="820"/>
      <c r="L3122" s="819"/>
      <c r="M3122" s="652"/>
      <c r="N3122" s="652"/>
      <c r="O3122" s="652"/>
    </row>
    <row r="3123" spans="2:15" s="619" customFormat="1">
      <c r="B3123" s="818"/>
      <c r="C3123" s="818"/>
      <c r="D3123" s="819"/>
      <c r="E3123" s="819"/>
      <c r="F3123" s="819"/>
      <c r="G3123" s="819"/>
      <c r="H3123" s="819"/>
      <c r="I3123" s="819"/>
      <c r="J3123" s="819"/>
      <c r="K3123" s="820"/>
      <c r="L3123" s="819"/>
      <c r="M3123" s="652"/>
      <c r="N3123" s="652"/>
      <c r="O3123" s="652"/>
    </row>
    <row r="3124" spans="2:15" s="619" customFormat="1">
      <c r="B3124" s="818"/>
      <c r="C3124" s="818"/>
      <c r="D3124" s="819"/>
      <c r="E3124" s="819"/>
      <c r="F3124" s="819"/>
      <c r="G3124" s="819"/>
      <c r="H3124" s="819"/>
      <c r="I3124" s="819"/>
      <c r="J3124" s="819"/>
      <c r="K3124" s="820"/>
      <c r="L3124" s="819"/>
      <c r="M3124" s="652"/>
      <c r="N3124" s="652"/>
      <c r="O3124" s="652"/>
    </row>
    <row r="3125" spans="2:15" s="619" customFormat="1">
      <c r="B3125" s="818"/>
      <c r="C3125" s="818"/>
      <c r="D3125" s="819"/>
      <c r="E3125" s="819"/>
      <c r="F3125" s="819"/>
      <c r="G3125" s="819"/>
      <c r="H3125" s="819"/>
      <c r="I3125" s="819"/>
      <c r="J3125" s="819"/>
      <c r="K3125" s="820"/>
      <c r="L3125" s="819"/>
      <c r="M3125" s="652"/>
      <c r="N3125" s="652"/>
      <c r="O3125" s="652"/>
    </row>
    <row r="3126" spans="2:15" s="619" customFormat="1">
      <c r="B3126" s="818"/>
      <c r="C3126" s="818"/>
      <c r="D3126" s="819"/>
      <c r="E3126" s="819"/>
      <c r="F3126" s="819"/>
      <c r="G3126" s="819"/>
      <c r="H3126" s="819"/>
      <c r="I3126" s="819"/>
      <c r="J3126" s="819"/>
      <c r="K3126" s="820"/>
      <c r="L3126" s="819"/>
      <c r="M3126" s="652"/>
      <c r="N3126" s="652"/>
      <c r="O3126" s="652"/>
    </row>
    <row r="3127" spans="2:15" s="619" customFormat="1">
      <c r="B3127" s="818"/>
      <c r="C3127" s="818"/>
      <c r="D3127" s="819"/>
      <c r="E3127" s="819"/>
      <c r="F3127" s="819"/>
      <c r="G3127" s="819"/>
      <c r="H3127" s="819"/>
      <c r="I3127" s="819"/>
      <c r="J3127" s="819"/>
      <c r="K3127" s="820"/>
      <c r="L3127" s="819"/>
      <c r="M3127" s="652"/>
      <c r="N3127" s="652"/>
      <c r="O3127" s="652"/>
    </row>
    <row r="3128" spans="2:15" s="619" customFormat="1">
      <c r="B3128" s="818"/>
      <c r="C3128" s="818"/>
      <c r="D3128" s="819"/>
      <c r="E3128" s="819"/>
      <c r="F3128" s="819"/>
      <c r="G3128" s="819"/>
      <c r="H3128" s="819"/>
      <c r="I3128" s="819"/>
      <c r="J3128" s="819"/>
      <c r="K3128" s="820"/>
      <c r="L3128" s="819"/>
      <c r="M3128" s="652"/>
      <c r="N3128" s="652"/>
      <c r="O3128" s="652"/>
    </row>
    <row r="3129" spans="2:15" s="619" customFormat="1">
      <c r="B3129" s="818"/>
      <c r="C3129" s="818"/>
      <c r="D3129" s="819"/>
      <c r="E3129" s="819"/>
      <c r="F3129" s="819"/>
      <c r="G3129" s="819"/>
      <c r="H3129" s="819"/>
      <c r="I3129" s="819"/>
      <c r="J3129" s="819"/>
      <c r="K3129" s="820"/>
      <c r="L3129" s="819"/>
      <c r="M3129" s="652"/>
      <c r="N3129" s="652"/>
      <c r="O3129" s="652"/>
    </row>
    <row r="3130" spans="2:15" s="619" customFormat="1">
      <c r="B3130" s="818"/>
      <c r="C3130" s="818"/>
      <c r="D3130" s="819"/>
      <c r="E3130" s="819"/>
      <c r="F3130" s="819"/>
      <c r="G3130" s="819"/>
      <c r="H3130" s="819"/>
      <c r="I3130" s="819"/>
      <c r="J3130" s="819"/>
      <c r="K3130" s="820"/>
      <c r="L3130" s="819"/>
      <c r="M3130" s="652"/>
      <c r="N3130" s="652"/>
      <c r="O3130" s="652"/>
    </row>
    <row r="3131" spans="2:15" s="619" customFormat="1">
      <c r="B3131" s="818"/>
      <c r="C3131" s="818"/>
      <c r="D3131" s="819"/>
      <c r="E3131" s="819"/>
      <c r="F3131" s="819"/>
      <c r="G3131" s="819"/>
      <c r="H3131" s="819"/>
      <c r="I3131" s="819"/>
      <c r="J3131" s="819"/>
      <c r="K3131" s="820"/>
      <c r="L3131" s="819"/>
      <c r="M3131" s="652"/>
      <c r="N3131" s="652"/>
      <c r="O3131" s="652"/>
    </row>
    <row r="3132" spans="2:15" s="619" customFormat="1">
      <c r="B3132" s="818"/>
      <c r="C3132" s="818"/>
      <c r="D3132" s="819"/>
      <c r="E3132" s="819"/>
      <c r="F3132" s="819"/>
      <c r="G3132" s="819"/>
      <c r="H3132" s="819"/>
      <c r="I3132" s="819"/>
      <c r="J3132" s="819"/>
      <c r="K3132" s="820"/>
      <c r="L3132" s="819"/>
      <c r="M3132" s="652"/>
      <c r="N3132" s="652"/>
      <c r="O3132" s="652"/>
    </row>
    <row r="3133" spans="2:15" s="619" customFormat="1">
      <c r="B3133" s="818"/>
      <c r="C3133" s="818"/>
      <c r="D3133" s="819"/>
      <c r="E3133" s="819"/>
      <c r="F3133" s="819"/>
      <c r="G3133" s="819"/>
      <c r="H3133" s="819"/>
      <c r="I3133" s="819"/>
      <c r="J3133" s="819"/>
      <c r="K3133" s="820"/>
      <c r="L3133" s="819"/>
      <c r="M3133" s="652"/>
      <c r="N3133" s="652"/>
      <c r="O3133" s="652"/>
    </row>
    <row r="3134" spans="2:15" s="619" customFormat="1">
      <c r="B3134" s="818"/>
      <c r="C3134" s="818"/>
      <c r="D3134" s="819"/>
      <c r="E3134" s="819"/>
      <c r="F3134" s="819"/>
      <c r="G3134" s="819"/>
      <c r="H3134" s="819"/>
      <c r="I3134" s="819"/>
      <c r="J3134" s="819"/>
      <c r="K3134" s="820"/>
      <c r="L3134" s="819"/>
      <c r="M3134" s="652"/>
      <c r="N3134" s="652"/>
      <c r="O3134" s="652"/>
    </row>
    <row r="3135" spans="2:15" s="619" customFormat="1">
      <c r="B3135" s="818"/>
      <c r="C3135" s="818"/>
      <c r="D3135" s="819"/>
      <c r="E3135" s="819"/>
      <c r="F3135" s="819"/>
      <c r="G3135" s="819"/>
      <c r="H3135" s="819"/>
      <c r="I3135" s="819"/>
      <c r="J3135" s="819"/>
      <c r="K3135" s="820"/>
      <c r="L3135" s="819"/>
      <c r="M3135" s="652"/>
      <c r="N3135" s="652"/>
      <c r="O3135" s="652"/>
    </row>
    <row r="3136" spans="2:15" s="619" customFormat="1">
      <c r="B3136" s="818"/>
      <c r="C3136" s="818"/>
      <c r="D3136" s="819"/>
      <c r="E3136" s="819"/>
      <c r="F3136" s="819"/>
      <c r="G3136" s="819"/>
      <c r="H3136" s="819"/>
      <c r="I3136" s="819"/>
      <c r="J3136" s="819"/>
      <c r="K3136" s="820"/>
      <c r="L3136" s="819"/>
      <c r="M3136" s="652"/>
      <c r="N3136" s="652"/>
      <c r="O3136" s="652"/>
    </row>
    <row r="3137" spans="2:15" s="619" customFormat="1">
      <c r="B3137" s="818"/>
      <c r="C3137" s="818"/>
      <c r="D3137" s="819"/>
      <c r="E3137" s="819"/>
      <c r="F3137" s="819"/>
      <c r="G3137" s="819"/>
      <c r="H3137" s="819"/>
      <c r="I3137" s="819"/>
      <c r="J3137" s="819"/>
      <c r="K3137" s="820"/>
      <c r="L3137" s="819"/>
      <c r="M3137" s="652"/>
      <c r="N3137" s="652"/>
      <c r="O3137" s="652"/>
    </row>
    <row r="3138" spans="2:15" s="619" customFormat="1">
      <c r="B3138" s="818"/>
      <c r="C3138" s="818"/>
      <c r="D3138" s="819"/>
      <c r="E3138" s="819"/>
      <c r="F3138" s="819"/>
      <c r="G3138" s="819"/>
      <c r="H3138" s="819"/>
      <c r="I3138" s="819"/>
      <c r="J3138" s="819"/>
      <c r="K3138" s="820"/>
      <c r="L3138" s="819"/>
      <c r="M3138" s="652"/>
      <c r="N3138" s="652"/>
      <c r="O3138" s="652"/>
    </row>
    <row r="3139" spans="2:15" s="619" customFormat="1">
      <c r="B3139" s="818"/>
      <c r="C3139" s="818"/>
      <c r="D3139" s="819"/>
      <c r="E3139" s="819"/>
      <c r="F3139" s="819"/>
      <c r="G3139" s="819"/>
      <c r="H3139" s="819"/>
      <c r="I3139" s="819"/>
      <c r="J3139" s="819"/>
      <c r="K3139" s="820"/>
      <c r="L3139" s="819"/>
      <c r="M3139" s="652"/>
      <c r="N3139" s="652"/>
      <c r="O3139" s="652"/>
    </row>
    <row r="3140" spans="2:15" s="619" customFormat="1">
      <c r="B3140" s="818"/>
      <c r="C3140" s="818"/>
      <c r="D3140" s="819"/>
      <c r="E3140" s="819"/>
      <c r="F3140" s="819"/>
      <c r="G3140" s="819"/>
      <c r="H3140" s="819"/>
      <c r="I3140" s="819"/>
      <c r="J3140" s="819"/>
      <c r="K3140" s="820"/>
      <c r="L3140" s="819"/>
      <c r="M3140" s="652"/>
      <c r="N3140" s="652"/>
      <c r="O3140" s="652"/>
    </row>
    <row r="3141" spans="2:15" s="619" customFormat="1">
      <c r="B3141" s="818"/>
      <c r="C3141" s="818"/>
      <c r="D3141" s="819"/>
      <c r="E3141" s="819"/>
      <c r="F3141" s="819"/>
      <c r="G3141" s="819"/>
      <c r="H3141" s="819"/>
      <c r="I3141" s="819"/>
      <c r="J3141" s="819"/>
      <c r="K3141" s="820"/>
      <c r="L3141" s="819"/>
      <c r="M3141" s="652"/>
      <c r="N3141" s="652"/>
      <c r="O3141" s="652"/>
    </row>
    <row r="3142" spans="2:15" s="619" customFormat="1">
      <c r="B3142" s="818"/>
      <c r="C3142" s="818"/>
      <c r="D3142" s="819"/>
      <c r="E3142" s="819"/>
      <c r="F3142" s="819"/>
      <c r="G3142" s="819"/>
      <c r="H3142" s="819"/>
      <c r="I3142" s="819"/>
      <c r="J3142" s="819"/>
      <c r="K3142" s="820"/>
      <c r="L3142" s="819"/>
      <c r="M3142" s="652"/>
      <c r="N3142" s="652"/>
      <c r="O3142" s="652"/>
    </row>
    <row r="3143" spans="2:15" s="619" customFormat="1">
      <c r="B3143" s="818"/>
      <c r="C3143" s="818"/>
      <c r="D3143" s="819"/>
      <c r="E3143" s="819"/>
      <c r="F3143" s="819"/>
      <c r="G3143" s="819"/>
      <c r="H3143" s="819"/>
      <c r="I3143" s="819"/>
      <c r="J3143" s="819"/>
      <c r="K3143" s="820"/>
      <c r="L3143" s="819"/>
      <c r="M3143" s="652"/>
      <c r="N3143" s="652"/>
      <c r="O3143" s="652"/>
    </row>
    <row r="3144" spans="2:15" s="619" customFormat="1">
      <c r="B3144" s="818"/>
      <c r="C3144" s="818"/>
      <c r="D3144" s="819"/>
      <c r="E3144" s="819"/>
      <c r="F3144" s="819"/>
      <c r="G3144" s="819"/>
      <c r="H3144" s="819"/>
      <c r="I3144" s="819"/>
      <c r="J3144" s="819"/>
      <c r="K3144" s="820"/>
      <c r="L3144" s="819"/>
      <c r="M3144" s="652"/>
      <c r="N3144" s="652"/>
      <c r="O3144" s="652"/>
    </row>
    <row r="3145" spans="2:15" s="619" customFormat="1">
      <c r="B3145" s="818"/>
      <c r="C3145" s="818"/>
      <c r="D3145" s="819"/>
      <c r="E3145" s="819"/>
      <c r="F3145" s="819"/>
      <c r="G3145" s="819"/>
      <c r="H3145" s="819"/>
      <c r="I3145" s="819"/>
      <c r="J3145" s="819"/>
      <c r="K3145" s="820"/>
      <c r="L3145" s="819"/>
      <c r="M3145" s="652"/>
      <c r="N3145" s="652"/>
      <c r="O3145" s="652"/>
    </row>
    <row r="3146" spans="2:15" s="619" customFormat="1">
      <c r="B3146" s="818"/>
      <c r="C3146" s="818"/>
      <c r="D3146" s="819"/>
      <c r="E3146" s="819"/>
      <c r="F3146" s="819"/>
      <c r="G3146" s="819"/>
      <c r="H3146" s="819"/>
      <c r="I3146" s="819"/>
      <c r="J3146" s="819"/>
      <c r="K3146" s="820"/>
      <c r="L3146" s="819"/>
      <c r="M3146" s="652"/>
      <c r="N3146" s="652"/>
      <c r="O3146" s="652"/>
    </row>
    <row r="3147" spans="2:15" s="619" customFormat="1">
      <c r="B3147" s="818"/>
      <c r="C3147" s="818"/>
      <c r="D3147" s="819"/>
      <c r="E3147" s="819"/>
      <c r="F3147" s="819"/>
      <c r="G3147" s="819"/>
      <c r="H3147" s="819"/>
      <c r="I3147" s="819"/>
      <c r="J3147" s="819"/>
      <c r="K3147" s="820"/>
      <c r="L3147" s="819"/>
      <c r="M3147" s="652"/>
      <c r="N3147" s="652"/>
      <c r="O3147" s="652"/>
    </row>
    <row r="3148" spans="2:15" s="619" customFormat="1">
      <c r="B3148" s="818"/>
      <c r="C3148" s="818"/>
      <c r="D3148" s="819"/>
      <c r="E3148" s="819"/>
      <c r="F3148" s="819"/>
      <c r="G3148" s="819"/>
      <c r="H3148" s="819"/>
      <c r="I3148" s="819"/>
      <c r="J3148" s="819"/>
      <c r="K3148" s="820"/>
      <c r="L3148" s="819"/>
      <c r="M3148" s="652"/>
      <c r="N3148" s="652"/>
      <c r="O3148" s="652"/>
    </row>
    <row r="3149" spans="2:15" s="619" customFormat="1">
      <c r="B3149" s="818"/>
      <c r="C3149" s="818"/>
      <c r="D3149" s="819"/>
      <c r="E3149" s="819"/>
      <c r="F3149" s="819"/>
      <c r="G3149" s="819"/>
      <c r="H3149" s="819"/>
      <c r="I3149" s="819"/>
      <c r="J3149" s="819"/>
      <c r="K3149" s="820"/>
      <c r="L3149" s="819"/>
      <c r="M3149" s="652"/>
      <c r="N3149" s="652"/>
      <c r="O3149" s="652"/>
    </row>
    <row r="3150" spans="2:15" s="619" customFormat="1">
      <c r="B3150" s="818"/>
      <c r="C3150" s="818"/>
      <c r="D3150" s="819"/>
      <c r="E3150" s="819"/>
      <c r="F3150" s="819"/>
      <c r="G3150" s="819"/>
      <c r="H3150" s="819"/>
      <c r="I3150" s="819"/>
      <c r="J3150" s="819"/>
      <c r="K3150" s="820"/>
      <c r="L3150" s="819"/>
      <c r="M3150" s="652"/>
      <c r="N3150" s="652"/>
      <c r="O3150" s="652"/>
    </row>
    <row r="3151" spans="2:15" s="619" customFormat="1">
      <c r="B3151" s="818"/>
      <c r="C3151" s="818"/>
      <c r="D3151" s="819"/>
      <c r="E3151" s="819"/>
      <c r="F3151" s="819"/>
      <c r="G3151" s="819"/>
      <c r="H3151" s="819"/>
      <c r="I3151" s="819"/>
      <c r="J3151" s="819"/>
      <c r="K3151" s="820"/>
      <c r="L3151" s="819"/>
      <c r="M3151" s="652"/>
      <c r="N3151" s="652"/>
      <c r="O3151" s="652"/>
    </row>
    <row r="3152" spans="2:15" s="619" customFormat="1">
      <c r="B3152" s="818"/>
      <c r="C3152" s="818"/>
      <c r="D3152" s="819"/>
      <c r="E3152" s="819"/>
      <c r="F3152" s="819"/>
      <c r="G3152" s="819"/>
      <c r="H3152" s="819"/>
      <c r="I3152" s="819"/>
      <c r="J3152" s="819"/>
      <c r="K3152" s="820"/>
      <c r="L3152" s="819"/>
      <c r="M3152" s="652"/>
      <c r="N3152" s="652"/>
      <c r="O3152" s="652"/>
    </row>
    <row r="3153" spans="2:15" s="619" customFormat="1">
      <c r="B3153" s="818"/>
      <c r="C3153" s="818"/>
      <c r="D3153" s="819"/>
      <c r="E3153" s="819"/>
      <c r="F3153" s="819"/>
      <c r="G3153" s="819"/>
      <c r="H3153" s="819"/>
      <c r="I3153" s="819"/>
      <c r="J3153" s="819"/>
      <c r="K3153" s="820"/>
      <c r="L3153" s="819"/>
      <c r="M3153" s="652"/>
      <c r="N3153" s="652"/>
      <c r="O3153" s="652"/>
    </row>
    <row r="3154" spans="2:15" s="619" customFormat="1">
      <c r="B3154" s="818"/>
      <c r="C3154" s="818"/>
      <c r="D3154" s="819"/>
      <c r="E3154" s="819"/>
      <c r="F3154" s="819"/>
      <c r="G3154" s="819"/>
      <c r="H3154" s="819"/>
      <c r="I3154" s="819"/>
      <c r="J3154" s="819"/>
      <c r="K3154" s="820"/>
      <c r="L3154" s="819"/>
      <c r="M3154" s="652"/>
      <c r="N3154" s="652"/>
      <c r="O3154" s="652"/>
    </row>
    <row r="3155" spans="2:15" s="619" customFormat="1">
      <c r="B3155" s="818"/>
      <c r="C3155" s="818"/>
      <c r="D3155" s="819"/>
      <c r="E3155" s="819"/>
      <c r="F3155" s="819"/>
      <c r="G3155" s="819"/>
      <c r="H3155" s="819"/>
      <c r="I3155" s="819"/>
      <c r="J3155" s="819"/>
      <c r="K3155" s="820"/>
      <c r="L3155" s="819"/>
      <c r="M3155" s="652"/>
      <c r="N3155" s="652"/>
      <c r="O3155" s="652"/>
    </row>
    <row r="3156" spans="2:15" s="619" customFormat="1">
      <c r="B3156" s="818"/>
      <c r="C3156" s="818"/>
      <c r="D3156" s="819"/>
      <c r="E3156" s="819"/>
      <c r="F3156" s="819"/>
      <c r="G3156" s="819"/>
      <c r="H3156" s="819"/>
      <c r="I3156" s="819"/>
      <c r="J3156" s="819"/>
      <c r="K3156" s="820"/>
      <c r="L3156" s="819"/>
      <c r="M3156" s="652"/>
      <c r="N3156" s="652"/>
      <c r="O3156" s="652"/>
    </row>
    <row r="3157" spans="2:15" s="619" customFormat="1">
      <c r="B3157" s="818"/>
      <c r="C3157" s="818"/>
      <c r="D3157" s="819"/>
      <c r="E3157" s="819"/>
      <c r="F3157" s="819"/>
      <c r="G3157" s="819"/>
      <c r="H3157" s="819"/>
      <c r="I3157" s="819"/>
      <c r="J3157" s="819"/>
      <c r="K3157" s="820"/>
      <c r="L3157" s="819"/>
      <c r="M3157" s="652"/>
      <c r="N3157" s="652"/>
      <c r="O3157" s="652"/>
    </row>
    <row r="3158" spans="2:15" s="619" customFormat="1">
      <c r="B3158" s="818"/>
      <c r="C3158" s="818"/>
      <c r="D3158" s="819"/>
      <c r="E3158" s="819"/>
      <c r="F3158" s="819"/>
      <c r="G3158" s="819"/>
      <c r="H3158" s="819"/>
      <c r="I3158" s="819"/>
      <c r="J3158" s="819"/>
      <c r="K3158" s="820"/>
      <c r="L3158" s="819"/>
      <c r="M3158" s="652"/>
      <c r="N3158" s="652"/>
      <c r="O3158" s="652"/>
    </row>
    <row r="3159" spans="2:15" s="619" customFormat="1">
      <c r="B3159" s="818"/>
      <c r="C3159" s="818"/>
      <c r="D3159" s="819"/>
      <c r="E3159" s="819"/>
      <c r="F3159" s="819"/>
      <c r="G3159" s="819"/>
      <c r="H3159" s="819"/>
      <c r="I3159" s="819"/>
      <c r="J3159" s="819"/>
      <c r="K3159" s="820"/>
      <c r="L3159" s="819"/>
      <c r="M3159" s="652"/>
      <c r="N3159" s="652"/>
      <c r="O3159" s="652"/>
    </row>
    <row r="3160" spans="2:15" s="619" customFormat="1">
      <c r="B3160" s="818"/>
      <c r="C3160" s="818"/>
      <c r="D3160" s="819"/>
      <c r="E3160" s="819"/>
      <c r="F3160" s="819"/>
      <c r="G3160" s="819"/>
      <c r="H3160" s="819"/>
      <c r="I3160" s="819"/>
      <c r="J3160" s="819"/>
      <c r="K3160" s="820"/>
      <c r="L3160" s="819"/>
      <c r="M3160" s="652"/>
      <c r="N3160" s="652"/>
      <c r="O3160" s="652"/>
    </row>
  </sheetData>
  <sheetProtection sheet="1" objects="1" scenarios="1"/>
  <mergeCells count="18">
    <mergeCell ref="T7:U8"/>
    <mergeCell ref="I8:I9"/>
    <mergeCell ref="J8:J9"/>
    <mergeCell ref="K8:K9"/>
    <mergeCell ref="C23:K23"/>
    <mergeCell ref="P7:Q8"/>
    <mergeCell ref="R7:S8"/>
    <mergeCell ref="D8:D9"/>
    <mergeCell ref="E8:E9"/>
    <mergeCell ref="F8:F9"/>
    <mergeCell ref="G8:G9"/>
    <mergeCell ref="H8:H9"/>
    <mergeCell ref="N7:O8"/>
    <mergeCell ref="D6:L6"/>
    <mergeCell ref="D7:E7"/>
    <mergeCell ref="F7:G7"/>
    <mergeCell ref="H7:I7"/>
    <mergeCell ref="J7:K7"/>
  </mergeCells>
  <conditionalFormatting sqref="D6">
    <cfRule type="expression" dxfId="50" priority="1" stopIfTrue="1">
      <formula>COUNTA(D11:K22)&lt;&gt;COUNTIF(D11:K22,"&gt;=0")</formula>
    </cfRule>
  </conditionalFormatting>
  <pageMargins left="0.78740157480314965" right="0.6692913385826772" top="0.98425196850393704" bottom="0.98425196850393704" header="0.51181102362204722" footer="0.51181102362204722"/>
  <pageSetup paperSize="9" scale="59" orientation="landscape" r:id="rId1"/>
  <headerFooter>
    <oddFooter>&amp;LPage &amp;P&amp;R2022 Triennial Central Bank Survey</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D2F1A9EF0CD26458704E34F920B1F40" ma:contentTypeVersion="5" ma:contentTypeDescription="Create a new document." ma:contentTypeScope="" ma:versionID="0792e8a586ddfe9d8de8e6b9d549302b">
  <xsd:schema xmlns:xsd="http://www.w3.org/2001/XMLSchema" xmlns:xs="http://www.w3.org/2001/XMLSchema" xmlns:p="http://schemas.microsoft.com/office/2006/metadata/properties" xmlns:ns2="5f0592f7-ddc3-4725-828f-13a4b1adedb7" xmlns:ns3="a51d903e-b287-4697-a864-dff44a858ca1" targetNamespace="http://schemas.microsoft.com/office/2006/metadata/properties" ma:root="true" ma:fieldsID="93b2a3446a8c8c6f55bcb526012c595e" ns2:_="" ns3:_="">
    <xsd:import namespace="5f0592f7-ddc3-4725-828f-13a4b1adedb7"/>
    <xsd:import namespace="a51d903e-b287-4697-a864-dff44a858ca1"/>
    <xsd:element name="properties">
      <xsd:complexType>
        <xsd:sequence>
          <xsd:element name="documentManagement">
            <xsd:complexType>
              <xsd:all>
                <xsd:element ref="ns2:K_x00fc_rzel" minOccurs="0"/>
                <xsd:element ref="ns2:Titel" minOccurs="0"/>
                <xsd:element ref="ns2:Beschreibung1" minOccurs="0"/>
                <xsd:element ref="ns2:Beschreibung" minOccurs="0"/>
                <xsd:element ref="ns2:Sprache" minOccurs="0"/>
                <xsd:element ref="ns2:G_x00fc_ltigkeitsdatum" minOccurs="0"/>
                <xsd:element ref="ns2:G_x00fc_ltigkeitsdatumBis" minOccurs="0"/>
                <xsd:element ref="ns2:Sortierung" minOccurs="0"/>
                <xsd:element ref="ns2:PublikationVon" minOccurs="0"/>
                <xsd:element ref="ns2:PublikationBis" minOccurs="0"/>
                <xsd:element ref="ns2:Beschreibung0" minOccurs="0"/>
                <xsd:element ref="ns2:Version0" minOccurs="0"/>
                <xsd:element ref="ns2:In_x0020_Arbeit" minOccurs="0"/>
                <xsd:element ref="ns3:zuArchivieren" minOccurs="0"/>
                <xsd:element ref="ns3:ZIP_x0020_Anzei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0592f7-ddc3-4725-828f-13a4b1adedb7" elementFormDefault="qualified">
    <xsd:import namespace="http://schemas.microsoft.com/office/2006/documentManagement/types"/>
    <xsd:import namespace="http://schemas.microsoft.com/office/infopath/2007/PartnerControls"/>
    <xsd:element name="K_x00fc_rzel" ma:index="1" nillable="true" ma:displayName="Kürzel" ma:internalName="K_x00fc_rzel">
      <xsd:simpleType>
        <xsd:restriction base="dms:Text">
          <xsd:maxLength value="255"/>
        </xsd:restriction>
      </xsd:simpleType>
    </xsd:element>
    <xsd:element name="Titel" ma:index="2" nillable="true" ma:displayName="Titel" ma:internalName="Titel">
      <xsd:simpleType>
        <xsd:restriction base="dms:Text">
          <xsd:maxLength value="255"/>
        </xsd:restriction>
      </xsd:simpleType>
    </xsd:element>
    <xsd:element name="Beschreibung1" ma:index="3" nillable="true" ma:displayName="Kategorie" ma:format="Dropdown" ma:indexed="true" ma:internalName="Beschreibung1">
      <xsd:simpleType>
        <xsd:union memberTypes="dms:Text">
          <xsd:simpleType>
            <xsd:restriction base="dms:Choice">
              <xsd:enumeration value="forms"/>
              <xsd:enumeration value="XML-scheme"/>
              <xsd:enumeration value="form title"/>
              <xsd:enumeration value="guidelines"/>
              <xsd:enumeration value="letter"/>
              <xsd:enumeration value="others"/>
              <xsd:enumeration value="regulations"/>
              <xsd:enumeration value="release"/>
              <xsd:enumeration value="validation rules"/>
            </xsd:restriction>
          </xsd:simpleType>
        </xsd:union>
      </xsd:simpleType>
    </xsd:element>
    <xsd:element name="Beschreibung" ma:index="4" nillable="true" ma:displayName="Version/Release" ma:default="Release" ma:format="Dropdown" ma:internalName="Beschreibung">
      <xsd:simpleType>
        <xsd:restriction base="dms:Choice">
          <xsd:enumeration value="Version"/>
          <xsd:enumeration value="no Version available"/>
          <xsd:enumeration value="Release"/>
        </xsd:restriction>
      </xsd:simpleType>
    </xsd:element>
    <xsd:element name="Sprache" ma:index="5" nillable="true" ma:displayName="Sprache" ma:default="de" ma:format="Dropdown" ma:internalName="Sprache">
      <xsd:simpleType>
        <xsd:union memberTypes="dms:Text">
          <xsd:simpleType>
            <xsd:restriction base="dms:Choice">
              <xsd:enumeration value="de"/>
              <xsd:enumeration value="fr"/>
              <xsd:enumeration value="en"/>
            </xsd:restriction>
          </xsd:simpleType>
        </xsd:union>
      </xsd:simpleType>
    </xsd:element>
    <xsd:element name="G_x00fc_ltigkeitsdatum" ma:index="6" nillable="true" ma:displayName="DatumVon" ma:description="Gültigkeitsdatum von" ma:format="DateOnly" ma:internalName="G_x00fc_ltigkeitsdatum" ma:readOnly="false">
      <xsd:simpleType>
        <xsd:restriction base="dms:DateTime"/>
      </xsd:simpleType>
    </xsd:element>
    <xsd:element name="G_x00fc_ltigkeitsdatumBis" ma:index="7" nillable="true" ma:displayName="DatumBis" ma:description="Gültigkeitsdatum bis (leer für unbestimmt)" ma:format="DateOnly" ma:internalName="G_x00fc_ltigkeitsdatumBis">
      <xsd:simpleType>
        <xsd:restriction base="dms:DateTime"/>
      </xsd:simpleType>
    </xsd:element>
    <xsd:element name="Sortierung" ma:index="8" nillable="true" ma:displayName="Sortierung" ma:description="0 = Automatische Sortierung (alphabetisch nach Kürzel)" ma:internalName="Sortierung">
      <xsd:simpleType>
        <xsd:restriction base="dms:Number">
          <xsd:maxInclusive value="9999"/>
          <xsd:minInclusive value="0"/>
        </xsd:restriction>
      </xsd:simpleType>
    </xsd:element>
    <xsd:element name="PublikationVon" ma:index="9" nillable="true" ma:displayName="PublikationVon" ma:description="Bitte nicht editieren. Wird für die Release-Zips automatisch gesetzt bei deren Erstellung." ma:format="DateOnly" ma:internalName="PublikationVon">
      <xsd:simpleType>
        <xsd:restriction base="dms:DateTime"/>
      </xsd:simpleType>
    </xsd:element>
    <xsd:element name="PublikationBis" ma:index="10" nillable="true" ma:displayName="PublikationBis" ma:description="Bitte nicht editieren. Wird für die Release-Zips automatisch gesetzt bei deren Erstellung." ma:format="DateOnly" ma:internalName="PublikationBis">
      <xsd:simpleType>
        <xsd:restriction base="dms:DateTime"/>
      </xsd:simpleType>
    </xsd:element>
    <xsd:element name="Beschreibung0" ma:index="11" nillable="true" ma:displayName="Beschreibung" ma:internalName="Beschreibung0">
      <xsd:simpleType>
        <xsd:restriction base="dms:Note">
          <xsd:maxLength value="255"/>
        </xsd:restriction>
      </xsd:simpleType>
    </xsd:element>
    <xsd:element name="Version0" ma:index="12" nillable="true" ma:displayName="VersionIntern" ma:description="DO NOT enter or change any data. It is used for release zip files internally." ma:indexed="true" ma:internalName="Version0">
      <xsd:simpleType>
        <xsd:restriction base="dms:Text">
          <xsd:maxLength value="255"/>
        </xsd:restriction>
      </xsd:simpleType>
    </xsd:element>
    <xsd:element name="In_x0020_Arbeit" ma:index="22" nillable="true" ma:displayName="Status" ma:default="in Arbeit" ma:format="RadioButtons" ma:internalName="In_x0020_Arbeit">
      <xsd:simpleType>
        <xsd:union memberTypes="dms:Text">
          <xsd:simpleType>
            <xsd:restriction base="dms:Choice">
              <xsd:enumeration value="in Arbeit"/>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a51d903e-b287-4697-a864-dff44a858ca1" elementFormDefault="qualified">
    <xsd:import namespace="http://schemas.microsoft.com/office/2006/documentManagement/types"/>
    <xsd:import namespace="http://schemas.microsoft.com/office/infopath/2007/PartnerControls"/>
    <xsd:element name="zuArchivieren" ma:index="23" nillable="true" ma:displayName="zu archivieren" ma:default="no" ma:format="Dropdown" ma:indexed="true" ma:internalName="zuArchivieren">
      <xsd:simpleType>
        <xsd:restriction base="dms:Choice">
          <xsd:enumeration value="yes"/>
          <xsd:enumeration value="no"/>
        </xsd:restriction>
      </xsd:simpleType>
    </xsd:element>
    <xsd:element name="ZIP_x0020_Anzeige" ma:index="24" nillable="true" ma:displayName="ZIP Anzeige unterdrücken" ma:default="0" ma:internalName="ZIP_x0020_Anzeig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K_x00fc_rzel xmlns="5f0592f7-ddc3-4725-828f-13a4b1adedb7">DDUM_Exc</K_x00fc_rzel>
    <ZIP_x0020_Anzeige xmlns="a51d903e-b287-4697-a864-dff44a858ca1">false</ZIP_x0020_Anzeige>
    <Titel xmlns="5f0592f7-ddc3-4725-828f-13a4b1adedb7">Foreign Exchange and Derivatives Market Aktivity, Turnover</Titel>
    <PublikationBis xmlns="5f0592f7-ddc3-4725-828f-13a4b1adedb7" xsi:nil="true"/>
    <In_x0020_Arbeit xmlns="5f0592f7-ddc3-4725-828f-13a4b1adedb7">in Arbeit</In_x0020_Arbeit>
    <Sprache xmlns="5f0592f7-ddc3-4725-828f-13a4b1adedb7">en</Sprache>
    <Beschreibung xmlns="5f0592f7-ddc3-4725-828f-13a4b1adedb7">Version</Beschreibung>
    <Version0 xmlns="5f0592f7-ddc3-4725-828f-13a4b1adedb7" xsi:nil="true"/>
    <Sortierung xmlns="5f0592f7-ddc3-4725-828f-13a4b1adedb7">2</Sortierung>
    <Beschreibung0 xmlns="5f0592f7-ddc3-4725-828f-13a4b1adedb7">&lt;div&gt;&lt;/div&gt;</Beschreibung0>
    <Beschreibung1 xmlns="5f0592f7-ddc3-4725-828f-13a4b1adedb7">forms</Beschreibung1>
    <PublikationVon xmlns="5f0592f7-ddc3-4725-828f-13a4b1adedb7" xsi:nil="true"/>
    <zuArchivieren xmlns="a51d903e-b287-4697-a864-dff44a858ca1">no</zuArchivieren>
    <G_x00fc_ltigkeitsdatum xmlns="5f0592f7-ddc3-4725-828f-13a4b1adedb7">2022-04-30T00:00:00+00:00</G_x00fc_ltigkeitsdatum>
    <G_x00fc_ltigkeitsdatumBis xmlns="5f0592f7-ddc3-4725-828f-13a4b1adedb7" xsi:nil="true"/>
  </documentManagement>
</p:properties>
</file>

<file path=customXml/itemProps1.xml><?xml version="1.0" encoding="utf-8"?>
<ds:datastoreItem xmlns:ds="http://schemas.openxmlformats.org/officeDocument/2006/customXml" ds:itemID="{71D382F7-EAE8-49A9-9C75-E96E1D51608E}">
  <ds:schemaRefs>
    <ds:schemaRef ds:uri="http://schemas.microsoft.com/sharepoint/v3/contenttype/forms"/>
  </ds:schemaRefs>
</ds:datastoreItem>
</file>

<file path=customXml/itemProps2.xml><?xml version="1.0" encoding="utf-8"?>
<ds:datastoreItem xmlns:ds="http://schemas.openxmlformats.org/officeDocument/2006/customXml" ds:itemID="{DF7C9E8E-23A7-4EA0-9D93-98F9A0E88F94}"/>
</file>

<file path=customXml/itemProps3.xml><?xml version="1.0" encoding="utf-8"?>
<ds:datastoreItem xmlns:ds="http://schemas.openxmlformats.org/officeDocument/2006/customXml" ds:itemID="{C2CEF865-A92A-4F37-BF65-B1A1CCE295A6}">
  <ds:schemaRefs>
    <ds:schemaRef ds:uri="http://schemas.microsoft.com/office/2006/metadata/longProperties"/>
  </ds:schemaRefs>
</ds:datastoreItem>
</file>

<file path=customXml/itemProps4.xml><?xml version="1.0" encoding="utf-8"?>
<ds:datastoreItem xmlns:ds="http://schemas.openxmlformats.org/officeDocument/2006/customXml" ds:itemID="{A4E07797-70D8-44B0-A5BC-DB15419FB6A5}">
  <ds:schemaRefs>
    <ds:schemaRef ds:uri="http://schemas.microsoft.com/office/2006/documentManagement/types"/>
    <ds:schemaRef ds:uri="0d96647b-f9ad-4bbf-868a-1da536342ba3"/>
    <ds:schemaRef ds:uri="http://purl.org/dc/dcmitype/"/>
    <ds:schemaRef ds:uri="http://www.w3.org/XML/1998/namespace"/>
    <ds:schemaRef ds:uri="http://purl.org/dc/terms/"/>
    <ds:schemaRef ds:uri="http://schemas.microsoft.com/office/infopath/2007/PartnerControls"/>
    <ds:schemaRef ds:uri="http://purl.org/dc/elements/1.1/"/>
    <ds:schemaRef ds:uri="http://schemas.openxmlformats.org/package/2006/metadata/core-properties"/>
    <ds:schemaRef ds:uri="26f8eddb-9af8-4a74-9360-31ee00a93cb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24</vt:i4>
      </vt:variant>
    </vt:vector>
  </HeadingPairs>
  <TitlesOfParts>
    <vt:vector size="39" baseType="lpstr">
      <vt:lpstr>Front</vt:lpstr>
      <vt:lpstr>Instructions</vt:lpstr>
      <vt:lpstr>Check</vt:lpstr>
      <vt:lpstr>DD70CA.MELD</vt:lpstr>
      <vt:lpstr>DD7A1.MELD</vt:lpstr>
      <vt:lpstr>DD7A2.MELD</vt:lpstr>
      <vt:lpstr>DD7A3.MELD</vt:lpstr>
      <vt:lpstr>DD7A4.MELD</vt:lpstr>
      <vt:lpstr>DD7A9.MELD</vt:lpstr>
      <vt:lpstr>DD7B1.MELD</vt:lpstr>
      <vt:lpstr>DD7C.MELD</vt:lpstr>
      <vt:lpstr>E1</vt:lpstr>
      <vt:lpstr>E2</vt:lpstr>
      <vt:lpstr>E3</vt:lpstr>
      <vt:lpstr>E4</vt:lpstr>
      <vt:lpstr>DD70CA.MELD!Druckbereich</vt:lpstr>
      <vt:lpstr>DD7A1.MELD!Druckbereich</vt:lpstr>
      <vt:lpstr>DD7A2.MELD!Druckbereich</vt:lpstr>
      <vt:lpstr>DD7A3.MELD!Druckbereich</vt:lpstr>
      <vt:lpstr>DD7A4.MELD!Druckbereich</vt:lpstr>
      <vt:lpstr>DD7A9.MELD!Druckbereich</vt:lpstr>
      <vt:lpstr>DD7B1.MELD!Druckbereich</vt:lpstr>
      <vt:lpstr>DD7C.MELD!Druckbereich</vt:lpstr>
      <vt:lpstr>'E1'!Druckbereich</vt:lpstr>
      <vt:lpstr>'E2'!Druckbereich</vt:lpstr>
      <vt:lpstr>'E3'!Druckbereich</vt:lpstr>
      <vt:lpstr>'E4'!Druckbereich</vt:lpstr>
      <vt:lpstr>Front!Druckbereich</vt:lpstr>
      <vt:lpstr>Instructions!Druckbereich</vt:lpstr>
      <vt:lpstr>DD7A1.MELD!Drucktitel</vt:lpstr>
      <vt:lpstr>DD7A2.MELD!Drucktitel</vt:lpstr>
      <vt:lpstr>DD7A3.MELD!Drucktitel</vt:lpstr>
      <vt:lpstr>DD7A4.MELD!Drucktitel</vt:lpstr>
      <vt:lpstr>'E1'!Drucktitel</vt:lpstr>
      <vt:lpstr>'E2'!Drucktitel</vt:lpstr>
      <vt:lpstr>'E3'!Drucktitel</vt:lpstr>
      <vt:lpstr>Instructions!Drucktitel</vt:lpstr>
      <vt:lpstr>P_Subtitle</vt:lpstr>
      <vt:lpstr>P_Title</vt:lpstr>
    </vt:vector>
  </TitlesOfParts>
  <Company>SNB BNS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Foreign Exchange and Derivatives Market Aktivity, Turnover</dc:title>
  <dc:subject>survey documents</dc:subject>
  <dc:creator>SNB BNS</dc:creator>
  <cp:keywords>SNB, BNS, statistics, surveys, survey documents</cp:keywords>
  <cp:lastModifiedBy>Herzog Monika</cp:lastModifiedBy>
  <cp:lastPrinted>2021-08-25T10:13:58Z</cp:lastPrinted>
  <dcterms:created xsi:type="dcterms:W3CDTF">2000-03-23T14:24:07Z</dcterms:created>
  <dcterms:modified xsi:type="dcterms:W3CDTF">2022-04-21T06:19:46Z</dcterms:modified>
  <cp:category>survey documents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nectionCount">
    <vt:lpwstr>0</vt:lpwstr>
  </property>
  <property fmtid="{D5CDD505-2E9C-101B-9397-08002B2CF9AE}" pid="3" name="Order">
    <vt:lpwstr>8200.00000000000</vt:lpwstr>
  </property>
  <property fmtid="{D5CDD505-2E9C-101B-9397-08002B2CF9AE}" pid="4" name="Beschreibung">
    <vt:lpwstr>Version</vt:lpwstr>
  </property>
  <property fmtid="{D5CDD505-2E9C-101B-9397-08002B2CF9AE}" pid="5" name="Beschreibung0">
    <vt:lpwstr>&lt;div&gt;&lt;/div&gt;</vt:lpwstr>
  </property>
  <property fmtid="{D5CDD505-2E9C-101B-9397-08002B2CF9AE}" pid="6" name="zuArchivieren">
    <vt:lpwstr>no</vt:lpwstr>
  </property>
  <property fmtid="{D5CDD505-2E9C-101B-9397-08002B2CF9AE}" pid="7" name="Version0">
    <vt:lpwstr/>
  </property>
  <property fmtid="{D5CDD505-2E9C-101B-9397-08002B2CF9AE}" pid="8" name="Titel">
    <vt:lpwstr>Foreign Exchange and Derivatives Market Aktivity, Turnover</vt:lpwstr>
  </property>
  <property fmtid="{D5CDD505-2E9C-101B-9397-08002B2CF9AE}" pid="9" name="Beschreibung1">
    <vt:lpwstr>forms</vt:lpwstr>
  </property>
  <property fmtid="{D5CDD505-2E9C-101B-9397-08002B2CF9AE}" pid="10" name="Gültigkeitsdatum">
    <vt:lpwstr>2022-04-30T00:00:00Z</vt:lpwstr>
  </property>
  <property fmtid="{D5CDD505-2E9C-101B-9397-08002B2CF9AE}" pid="11" name="In Arbeit">
    <vt:lpwstr>in Arbeit</vt:lpwstr>
  </property>
  <property fmtid="{D5CDD505-2E9C-101B-9397-08002B2CF9AE}" pid="12" name="ZIP Anzeige">
    <vt:lpwstr>0</vt:lpwstr>
  </property>
  <property fmtid="{D5CDD505-2E9C-101B-9397-08002B2CF9AE}" pid="13" name="PublikationBis">
    <vt:lpwstr/>
  </property>
  <property fmtid="{D5CDD505-2E9C-101B-9397-08002B2CF9AE}" pid="14" name="PublikationVon">
    <vt:lpwstr/>
  </property>
  <property fmtid="{D5CDD505-2E9C-101B-9397-08002B2CF9AE}" pid="15" name="GültigkeitsdatumBis">
    <vt:lpwstr/>
  </property>
  <property fmtid="{D5CDD505-2E9C-101B-9397-08002B2CF9AE}" pid="16" name="Datum von">
    <vt:filetime>2016-04-29T22:00:00Z</vt:filetime>
  </property>
  <property fmtid="{D5CDD505-2E9C-101B-9397-08002B2CF9AE}" pid="17" name="ContentTypeId">
    <vt:lpwstr>0x0101007D2F1A9EF0CD26458704E34F920B1F40</vt:lpwstr>
  </property>
  <property fmtid="{D5CDD505-2E9C-101B-9397-08002B2CF9AE}" pid="18" name="Kürzel">
    <vt:lpwstr>DDUM_Exc</vt:lpwstr>
  </property>
  <property fmtid="{D5CDD505-2E9C-101B-9397-08002B2CF9AE}" pid="19" name="zuständig">
    <vt:lpwstr/>
  </property>
  <property fmtid="{D5CDD505-2E9C-101B-9397-08002B2CF9AE}" pid="20" name="EmailWithAttachments">
    <vt:bool>false</vt:bool>
  </property>
  <property fmtid="{D5CDD505-2E9C-101B-9397-08002B2CF9AE}" pid="21" name="Sprache">
    <vt:lpwstr>en</vt:lpwstr>
  </property>
  <property fmtid="{D5CDD505-2E9C-101B-9397-08002B2CF9AE}" pid="22" name="Sortierung">
    <vt:r8>2</vt:r8>
  </property>
  <property fmtid="{D5CDD505-2E9C-101B-9397-08002B2CF9AE}" pid="23" name="Thema">
    <vt:lpwstr>Formulare</vt:lpwstr>
  </property>
  <property fmtid="{D5CDD505-2E9C-101B-9397-08002B2CF9AE}" pid="24" name="Erhebung">
    <vt:lpwstr>DDUM</vt:lpwstr>
  </property>
</Properties>
</file>